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0425" firstSheet="22" activeTab="26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0" i="43"/>
  <c r="F1078"/>
  <c r="F9" i="12" l="1"/>
  <c r="F12" i="37"/>
  <c r="F11"/>
  <c r="F10"/>
  <c r="F9"/>
  <c r="F7"/>
  <c r="C442" i="4"/>
  <c r="E442" s="1"/>
  <c r="C356"/>
  <c r="C365" s="1"/>
  <c r="D129"/>
  <c r="C108"/>
  <c r="C22" i="3"/>
  <c r="F1079" i="43"/>
  <c r="D1064"/>
  <c r="E1064"/>
  <c r="C1064"/>
  <c r="E1027"/>
  <c r="E1036" s="1"/>
  <c r="F1007"/>
  <c r="D1008"/>
  <c r="E1008"/>
  <c r="C1008"/>
  <c r="F978"/>
  <c r="E971"/>
  <c r="E980" s="1"/>
  <c r="D952"/>
  <c r="E952"/>
  <c r="C952"/>
  <c r="E915"/>
  <c r="D896"/>
  <c r="E896"/>
  <c r="C896"/>
  <c r="E859"/>
  <c r="E868" s="1"/>
  <c r="D838"/>
  <c r="E838"/>
  <c r="C838"/>
  <c r="D801"/>
  <c r="D810" s="1"/>
  <c r="E801"/>
  <c r="C801"/>
  <c r="D782"/>
  <c r="E782"/>
  <c r="C782"/>
  <c r="D745"/>
  <c r="E745"/>
  <c r="E754" s="1"/>
  <c r="C745"/>
  <c r="C754" s="1"/>
  <c r="D726"/>
  <c r="E726"/>
  <c r="C726"/>
  <c r="D689"/>
  <c r="E689"/>
  <c r="C689"/>
  <c r="C698" s="1"/>
  <c r="D670"/>
  <c r="E670"/>
  <c r="C670"/>
  <c r="D633"/>
  <c r="E633"/>
  <c r="C633"/>
  <c r="D614"/>
  <c r="E614"/>
  <c r="C614"/>
  <c r="D577"/>
  <c r="E577"/>
  <c r="C577"/>
  <c r="D558"/>
  <c r="E558"/>
  <c r="C558"/>
  <c r="D521"/>
  <c r="D530" s="1"/>
  <c r="E521"/>
  <c r="E530" s="1"/>
  <c r="C521"/>
  <c r="D502"/>
  <c r="E502"/>
  <c r="C502"/>
  <c r="D465"/>
  <c r="E465"/>
  <c r="C465"/>
  <c r="C474" s="1"/>
  <c r="D444"/>
  <c r="E444"/>
  <c r="C444"/>
  <c r="D407"/>
  <c r="D416" s="1"/>
  <c r="E407"/>
  <c r="E416" s="1"/>
  <c r="C416"/>
  <c r="D388"/>
  <c r="E388"/>
  <c r="C388"/>
  <c r="D351"/>
  <c r="D360" s="1"/>
  <c r="E351"/>
  <c r="C351"/>
  <c r="C360" s="1"/>
  <c r="D332"/>
  <c r="E332"/>
  <c r="F332"/>
  <c r="C332"/>
  <c r="D295"/>
  <c r="E295"/>
  <c r="E304" s="1"/>
  <c r="D276"/>
  <c r="E276"/>
  <c r="F276"/>
  <c r="C276"/>
  <c r="D239"/>
  <c r="E239"/>
  <c r="E248" s="1"/>
  <c r="D220"/>
  <c r="E220"/>
  <c r="C220"/>
  <c r="D183"/>
  <c r="E183"/>
  <c r="C183"/>
  <c r="D164"/>
  <c r="E164"/>
  <c r="C164"/>
  <c r="D127"/>
  <c r="E127"/>
  <c r="C127"/>
  <c r="E108"/>
  <c r="D108"/>
  <c r="C108"/>
  <c r="D71"/>
  <c r="D80" s="1"/>
  <c r="E71"/>
  <c r="D52"/>
  <c r="E52"/>
  <c r="C52"/>
  <c r="D15"/>
  <c r="E15"/>
  <c r="C15"/>
  <c r="F1062"/>
  <c r="F1061"/>
  <c r="F1060"/>
  <c r="F1059"/>
  <c r="F1058"/>
  <c r="F1057"/>
  <c r="F1055"/>
  <c r="E1050"/>
  <c r="D1050"/>
  <c r="D1051" s="1"/>
  <c r="C1050"/>
  <c r="F1049"/>
  <c r="F1048"/>
  <c r="F1047"/>
  <c r="F1046"/>
  <c r="F1045"/>
  <c r="F1044"/>
  <c r="F1043"/>
  <c r="F1042"/>
  <c r="E1041"/>
  <c r="D1041"/>
  <c r="F1040"/>
  <c r="F1039"/>
  <c r="F1035"/>
  <c r="F1033"/>
  <c r="F1032"/>
  <c r="D1031"/>
  <c r="C1031"/>
  <c r="C1036" s="1"/>
  <c r="F1030"/>
  <c r="F1029"/>
  <c r="F1028"/>
  <c r="F1026"/>
  <c r="F1025"/>
  <c r="F1050" s="1"/>
  <c r="F1024"/>
  <c r="F1023"/>
  <c r="F1022"/>
  <c r="F1006"/>
  <c r="F1005"/>
  <c r="F1004"/>
  <c r="F1003"/>
  <c r="F1002"/>
  <c r="F1001"/>
  <c r="F1000"/>
  <c r="F999"/>
  <c r="E994"/>
  <c r="D994"/>
  <c r="C994"/>
  <c r="F993"/>
  <c r="F992"/>
  <c r="F991"/>
  <c r="F985" s="1"/>
  <c r="F995" s="1"/>
  <c r="F990"/>
  <c r="F989"/>
  <c r="F988"/>
  <c r="F987"/>
  <c r="F986"/>
  <c r="E985"/>
  <c r="D985"/>
  <c r="D995" s="1"/>
  <c r="C985"/>
  <c r="C995" s="1"/>
  <c r="F984"/>
  <c r="F983"/>
  <c r="F979"/>
  <c r="F977"/>
  <c r="F976"/>
  <c r="D975"/>
  <c r="D971" s="1"/>
  <c r="D980" s="1"/>
  <c r="C975"/>
  <c r="C980" s="1"/>
  <c r="F974"/>
  <c r="F973"/>
  <c r="F972"/>
  <c r="F970"/>
  <c r="F969"/>
  <c r="F994"/>
  <c r="F968"/>
  <c r="F967"/>
  <c r="F966"/>
  <c r="F950"/>
  <c r="F949"/>
  <c r="F948"/>
  <c r="F947"/>
  <c r="F946"/>
  <c r="F945"/>
  <c r="F944"/>
  <c r="F943"/>
  <c r="E938"/>
  <c r="D938"/>
  <c r="C938"/>
  <c r="F937"/>
  <c r="F936"/>
  <c r="F935"/>
  <c r="F934"/>
  <c r="F933"/>
  <c r="F932"/>
  <c r="F931"/>
  <c r="F930"/>
  <c r="E929"/>
  <c r="D929"/>
  <c r="C929"/>
  <c r="F928"/>
  <c r="F927"/>
  <c r="F923"/>
  <c r="F921"/>
  <c r="F920"/>
  <c r="C919"/>
  <c r="C915" s="1"/>
  <c r="C924" s="1"/>
  <c r="F918"/>
  <c r="F917"/>
  <c r="F916"/>
  <c r="E924"/>
  <c r="F914"/>
  <c r="F913"/>
  <c r="F938" s="1"/>
  <c r="F912"/>
  <c r="F911"/>
  <c r="F910"/>
  <c r="F894"/>
  <c r="F893"/>
  <c r="F892"/>
  <c r="F891"/>
  <c r="F890"/>
  <c r="F889"/>
  <c r="F888"/>
  <c r="F887"/>
  <c r="E882"/>
  <c r="D882"/>
  <c r="C882"/>
  <c r="F881"/>
  <c r="F880"/>
  <c r="F879"/>
  <c r="F878"/>
  <c r="F877"/>
  <c r="F876"/>
  <c r="F875"/>
  <c r="F874"/>
  <c r="E873"/>
  <c r="D873"/>
  <c r="C873"/>
  <c r="F872"/>
  <c r="F871"/>
  <c r="F867"/>
  <c r="F865"/>
  <c r="F864"/>
  <c r="D863"/>
  <c r="D859" s="1"/>
  <c r="C859"/>
  <c r="F862"/>
  <c r="F861"/>
  <c r="F860"/>
  <c r="F858"/>
  <c r="F857"/>
  <c r="F882" s="1"/>
  <c r="F856"/>
  <c r="F855"/>
  <c r="F854"/>
  <c r="F442"/>
  <c r="F441"/>
  <c r="F440"/>
  <c r="F439"/>
  <c r="F438"/>
  <c r="F437"/>
  <c r="F436"/>
  <c r="F435"/>
  <c r="E430"/>
  <c r="D430"/>
  <c r="C430"/>
  <c r="F429"/>
  <c r="F428"/>
  <c r="F427"/>
  <c r="F426"/>
  <c r="F425"/>
  <c r="F424"/>
  <c r="F423"/>
  <c r="F422"/>
  <c r="E421"/>
  <c r="D421"/>
  <c r="C421"/>
  <c r="C431" s="1"/>
  <c r="C432" s="1"/>
  <c r="C446" s="1"/>
  <c r="F420"/>
  <c r="F419"/>
  <c r="F415"/>
  <c r="F413"/>
  <c r="F412"/>
  <c r="F411"/>
  <c r="F410"/>
  <c r="F409"/>
  <c r="F408"/>
  <c r="F406"/>
  <c r="F405"/>
  <c r="F430" s="1"/>
  <c r="F404"/>
  <c r="F403"/>
  <c r="F402"/>
  <c r="F386"/>
  <c r="F385"/>
  <c r="F384"/>
  <c r="F383"/>
  <c r="F382"/>
  <c r="F381"/>
  <c r="F380"/>
  <c r="F379"/>
  <c r="E374"/>
  <c r="D374"/>
  <c r="D375" s="1"/>
  <c r="C374"/>
  <c r="F373"/>
  <c r="F372"/>
  <c r="F371"/>
  <c r="F370"/>
  <c r="F369"/>
  <c r="F368"/>
  <c r="F367"/>
  <c r="F366"/>
  <c r="E365"/>
  <c r="D365"/>
  <c r="C365"/>
  <c r="F364"/>
  <c r="F363"/>
  <c r="F359"/>
  <c r="F357"/>
  <c r="F356"/>
  <c r="F355"/>
  <c r="F354"/>
  <c r="F353"/>
  <c r="F352"/>
  <c r="E360"/>
  <c r="F350"/>
  <c r="F349"/>
  <c r="F374" s="1"/>
  <c r="F348"/>
  <c r="F347"/>
  <c r="F346"/>
  <c r="E318"/>
  <c r="D318"/>
  <c r="C318"/>
  <c r="C319" s="1"/>
  <c r="F317"/>
  <c r="F316"/>
  <c r="F315"/>
  <c r="F314"/>
  <c r="F313"/>
  <c r="F312"/>
  <c r="F311"/>
  <c r="F310"/>
  <c r="E309"/>
  <c r="D309"/>
  <c r="D319" s="1"/>
  <c r="C309"/>
  <c r="F308"/>
  <c r="F307"/>
  <c r="F303"/>
  <c r="F301"/>
  <c r="F300"/>
  <c r="C299"/>
  <c r="F299" s="1"/>
  <c r="F298"/>
  <c r="F297"/>
  <c r="F296"/>
  <c r="D304"/>
  <c r="F294"/>
  <c r="F293"/>
  <c r="F318" s="1"/>
  <c r="F292"/>
  <c r="F291"/>
  <c r="F290"/>
  <c r="C418" i="4"/>
  <c r="E418" s="1"/>
  <c r="D20" i="2" s="1"/>
  <c r="C420" i="4"/>
  <c r="E420" s="1"/>
  <c r="C448"/>
  <c r="C449"/>
  <c r="E449" s="1"/>
  <c r="E408"/>
  <c r="D450"/>
  <c r="D393"/>
  <c r="E393"/>
  <c r="C393"/>
  <c r="D337"/>
  <c r="E337"/>
  <c r="C337"/>
  <c r="D281"/>
  <c r="E281"/>
  <c r="C281"/>
  <c r="D224"/>
  <c r="E224"/>
  <c r="C224"/>
  <c r="D166"/>
  <c r="E166"/>
  <c r="C166"/>
  <c r="D108"/>
  <c r="E108"/>
  <c r="C51"/>
  <c r="D51"/>
  <c r="E51"/>
  <c r="D356"/>
  <c r="E356"/>
  <c r="E365" s="1"/>
  <c r="D300"/>
  <c r="C300"/>
  <c r="C244"/>
  <c r="C253" s="1"/>
  <c r="E187"/>
  <c r="E129"/>
  <c r="E138" s="1"/>
  <c r="C129"/>
  <c r="C138" s="1"/>
  <c r="D14"/>
  <c r="E14"/>
  <c r="C23"/>
  <c r="E379"/>
  <c r="D379"/>
  <c r="D380" s="1"/>
  <c r="C379"/>
  <c r="E374"/>
  <c r="E370" s="1"/>
  <c r="E380" s="1"/>
  <c r="E381" s="1"/>
  <c r="E395" s="1"/>
  <c r="C370"/>
  <c r="D365"/>
  <c r="F1098" i="43"/>
  <c r="F1081"/>
  <c r="F1106" s="1"/>
  <c r="C25" i="11"/>
  <c r="C20" i="16"/>
  <c r="C21" i="17"/>
  <c r="C32" i="25"/>
  <c r="C443" i="4"/>
  <c r="C444"/>
  <c r="C445"/>
  <c r="E445" s="1"/>
  <c r="D47" i="2" s="1"/>
  <c r="F47" s="1"/>
  <c r="C446" i="4"/>
  <c r="C447"/>
  <c r="E447" s="1"/>
  <c r="D49" i="2" s="1"/>
  <c r="F49" s="1"/>
  <c r="I29" i="1" s="1"/>
  <c r="E448" i="4"/>
  <c r="D50" i="2" s="1"/>
  <c r="F50" s="1"/>
  <c r="C441" i="4"/>
  <c r="E441" s="1"/>
  <c r="D43" i="2" s="1"/>
  <c r="F43" s="1"/>
  <c r="C428" i="4"/>
  <c r="E428" s="1"/>
  <c r="D30" i="2" s="1"/>
  <c r="F30" s="1"/>
  <c r="C429" i="4"/>
  <c r="C430"/>
  <c r="E430" s="1"/>
  <c r="D32" i="2" s="1"/>
  <c r="C433" i="4"/>
  <c r="E433" s="1"/>
  <c r="D35" i="2" s="1"/>
  <c r="F35" s="1"/>
  <c r="C415" i="4"/>
  <c r="E415" s="1"/>
  <c r="D17" i="2" s="1"/>
  <c r="C416" i="4"/>
  <c r="E416" s="1"/>
  <c r="D18" i="2" s="1"/>
  <c r="E409" i="4"/>
  <c r="E410"/>
  <c r="C411"/>
  <c r="E411" s="1"/>
  <c r="D13" i="2" s="1"/>
  <c r="F13" s="1"/>
  <c r="E13" i="20" s="1"/>
  <c r="E39" s="1"/>
  <c r="C412" i="4"/>
  <c r="E412" s="1"/>
  <c r="D14" i="2" s="1"/>
  <c r="C51" i="45"/>
  <c r="F45"/>
  <c r="C36"/>
  <c r="F36" s="1"/>
  <c r="D1160" i="43"/>
  <c r="D1153" s="1"/>
  <c r="D1163" s="1"/>
  <c r="C1160"/>
  <c r="C1153" s="1"/>
  <c r="C1145"/>
  <c r="C1139" s="1"/>
  <c r="C1148" s="1"/>
  <c r="E26" i="20"/>
  <c r="C37" i="40"/>
  <c r="D52" i="8"/>
  <c r="D51"/>
  <c r="F124" i="43"/>
  <c r="C758"/>
  <c r="N13" i="31"/>
  <c r="C46" i="45"/>
  <c r="D9"/>
  <c r="E9"/>
  <c r="C22"/>
  <c r="F22"/>
  <c r="C23"/>
  <c r="F23" s="1"/>
  <c r="C26"/>
  <c r="F26" s="1"/>
  <c r="F32"/>
  <c r="D52"/>
  <c r="F50"/>
  <c r="E52"/>
  <c r="F37"/>
  <c r="F35"/>
  <c r="E34"/>
  <c r="C33"/>
  <c r="C30"/>
  <c r="E17"/>
  <c r="E16" s="1"/>
  <c r="E7" s="1"/>
  <c r="F15"/>
  <c r="F11"/>
  <c r="F10"/>
  <c r="E53" i="8"/>
  <c r="E29" i="45"/>
  <c r="E28" s="1"/>
  <c r="D52" i="13"/>
  <c r="E52"/>
  <c r="C52"/>
  <c r="F47"/>
  <c r="E37"/>
  <c r="D16"/>
  <c r="D15" s="1"/>
  <c r="E16"/>
  <c r="E15" s="1"/>
  <c r="C16"/>
  <c r="C15" s="1"/>
  <c r="D33"/>
  <c r="C33"/>
  <c r="D28"/>
  <c r="D27" s="1"/>
  <c r="D41" s="1"/>
  <c r="E28"/>
  <c r="F28"/>
  <c r="C28"/>
  <c r="C27" s="1"/>
  <c r="C41" s="1"/>
  <c r="D201" i="43"/>
  <c r="D1145"/>
  <c r="D1139" s="1"/>
  <c r="E1176"/>
  <c r="D1176"/>
  <c r="C1176"/>
  <c r="F1174"/>
  <c r="F1173"/>
  <c r="F1172"/>
  <c r="F1171"/>
  <c r="F1170"/>
  <c r="F1169"/>
  <c r="F1168"/>
  <c r="F1167"/>
  <c r="E1162"/>
  <c r="D1162"/>
  <c r="C1162"/>
  <c r="F1161"/>
  <c r="F1159"/>
  <c r="F1158"/>
  <c r="F1157"/>
  <c r="F1156"/>
  <c r="F1155"/>
  <c r="F1154"/>
  <c r="E1153"/>
  <c r="F1152"/>
  <c r="F1151"/>
  <c r="F1147"/>
  <c r="F1144"/>
  <c r="F1143"/>
  <c r="F1142"/>
  <c r="F1141"/>
  <c r="F1140"/>
  <c r="E1139"/>
  <c r="E1148" s="1"/>
  <c r="F1138"/>
  <c r="F1137"/>
  <c r="F1162" s="1"/>
  <c r="F1136"/>
  <c r="F1135"/>
  <c r="F1134"/>
  <c r="F1085"/>
  <c r="F836"/>
  <c r="F835"/>
  <c r="F834"/>
  <c r="F833"/>
  <c r="F832"/>
  <c r="F831"/>
  <c r="F830"/>
  <c r="F829"/>
  <c r="E824"/>
  <c r="D824"/>
  <c r="C824"/>
  <c r="C825" s="1"/>
  <c r="F823"/>
  <c r="F822"/>
  <c r="F821"/>
  <c r="F820"/>
  <c r="F819"/>
  <c r="F818"/>
  <c r="F817"/>
  <c r="F816"/>
  <c r="E815"/>
  <c r="D815"/>
  <c r="D825" s="1"/>
  <c r="C815"/>
  <c r="F814"/>
  <c r="F813"/>
  <c r="F809"/>
  <c r="F807"/>
  <c r="F806"/>
  <c r="F805"/>
  <c r="F804"/>
  <c r="F803"/>
  <c r="F802"/>
  <c r="E810"/>
  <c r="C810"/>
  <c r="F800"/>
  <c r="F799"/>
  <c r="F824" s="1"/>
  <c r="F798"/>
  <c r="F797"/>
  <c r="F796"/>
  <c r="F780"/>
  <c r="F779"/>
  <c r="F778"/>
  <c r="F777"/>
  <c r="F776"/>
  <c r="F775"/>
  <c r="F774"/>
  <c r="F773"/>
  <c r="E768"/>
  <c r="D768"/>
  <c r="C768"/>
  <c r="F767"/>
  <c r="F766"/>
  <c r="F765"/>
  <c r="F764"/>
  <c r="F763"/>
  <c r="F762"/>
  <c r="F761"/>
  <c r="F760"/>
  <c r="E759"/>
  <c r="D759"/>
  <c r="D769" s="1"/>
  <c r="C759"/>
  <c r="F757"/>
  <c r="F753"/>
  <c r="F751"/>
  <c r="F750"/>
  <c r="F749"/>
  <c r="F748"/>
  <c r="F747"/>
  <c r="F746"/>
  <c r="D754"/>
  <c r="F744"/>
  <c r="F743"/>
  <c r="F768" s="1"/>
  <c r="F742"/>
  <c r="F741"/>
  <c r="F740"/>
  <c r="F718"/>
  <c r="F719"/>
  <c r="F720"/>
  <c r="F721"/>
  <c r="F722"/>
  <c r="F723"/>
  <c r="F724"/>
  <c r="F705"/>
  <c r="F706"/>
  <c r="F707"/>
  <c r="F708"/>
  <c r="F709"/>
  <c r="F710"/>
  <c r="F711"/>
  <c r="F717"/>
  <c r="F704"/>
  <c r="F702"/>
  <c r="D703"/>
  <c r="E703"/>
  <c r="C703"/>
  <c r="F662"/>
  <c r="F663"/>
  <c r="F664"/>
  <c r="F665"/>
  <c r="F666"/>
  <c r="F667"/>
  <c r="F668"/>
  <c r="F44"/>
  <c r="F45"/>
  <c r="F46"/>
  <c r="F47"/>
  <c r="F48"/>
  <c r="F49"/>
  <c r="F50"/>
  <c r="F31"/>
  <c r="F32"/>
  <c r="F33"/>
  <c r="F34"/>
  <c r="F35"/>
  <c r="F36"/>
  <c r="F37"/>
  <c r="F28"/>
  <c r="F43"/>
  <c r="F30"/>
  <c r="D29"/>
  <c r="E29"/>
  <c r="C29"/>
  <c r="F100"/>
  <c r="F101"/>
  <c r="F102"/>
  <c r="F103"/>
  <c r="F104"/>
  <c r="F105"/>
  <c r="F106"/>
  <c r="F99"/>
  <c r="F87"/>
  <c r="F88"/>
  <c r="F89"/>
  <c r="F90"/>
  <c r="F91"/>
  <c r="F92"/>
  <c r="F93"/>
  <c r="F86"/>
  <c r="F84"/>
  <c r="D85"/>
  <c r="E85"/>
  <c r="C85"/>
  <c r="F212"/>
  <c r="F213"/>
  <c r="F214"/>
  <c r="F215"/>
  <c r="F216"/>
  <c r="F217"/>
  <c r="F218"/>
  <c r="F199"/>
  <c r="F200"/>
  <c r="F203"/>
  <c r="F204"/>
  <c r="F205"/>
  <c r="F211"/>
  <c r="F198"/>
  <c r="F196"/>
  <c r="E197"/>
  <c r="C197"/>
  <c r="F255"/>
  <c r="F256"/>
  <c r="F257"/>
  <c r="F258"/>
  <c r="F259"/>
  <c r="F261"/>
  <c r="F254"/>
  <c r="F252"/>
  <c r="D253"/>
  <c r="E253"/>
  <c r="F494"/>
  <c r="F495"/>
  <c r="F496"/>
  <c r="F497"/>
  <c r="F498"/>
  <c r="F499"/>
  <c r="F500"/>
  <c r="F493"/>
  <c r="F481"/>
  <c r="F482"/>
  <c r="F483"/>
  <c r="F484"/>
  <c r="F485"/>
  <c r="F486"/>
  <c r="F487"/>
  <c r="F480"/>
  <c r="F478"/>
  <c r="D479"/>
  <c r="E479"/>
  <c r="E489" s="1"/>
  <c r="C479"/>
  <c r="D535"/>
  <c r="E535"/>
  <c r="C535"/>
  <c r="D591"/>
  <c r="E591"/>
  <c r="C591"/>
  <c r="D647"/>
  <c r="E647"/>
  <c r="F649"/>
  <c r="F650"/>
  <c r="F652"/>
  <c r="F653"/>
  <c r="F654"/>
  <c r="F655"/>
  <c r="F661"/>
  <c r="F648"/>
  <c r="F646"/>
  <c r="C651"/>
  <c r="F550"/>
  <c r="F551"/>
  <c r="F552"/>
  <c r="F553"/>
  <c r="F554"/>
  <c r="F555"/>
  <c r="F556"/>
  <c r="F549"/>
  <c r="F534"/>
  <c r="F537"/>
  <c r="F538"/>
  <c r="F539"/>
  <c r="F540"/>
  <c r="F541"/>
  <c r="F542"/>
  <c r="F543"/>
  <c r="F536"/>
  <c r="F606"/>
  <c r="F607"/>
  <c r="F608"/>
  <c r="F609"/>
  <c r="F610"/>
  <c r="F611"/>
  <c r="F612"/>
  <c r="F605"/>
  <c r="F593"/>
  <c r="F594"/>
  <c r="F595"/>
  <c r="F596"/>
  <c r="F597"/>
  <c r="F598"/>
  <c r="F599"/>
  <c r="F592"/>
  <c r="C243"/>
  <c r="F155"/>
  <c r="F143"/>
  <c r="F144"/>
  <c r="F145"/>
  <c r="F146"/>
  <c r="F147"/>
  <c r="F148"/>
  <c r="F142"/>
  <c r="F140"/>
  <c r="F139"/>
  <c r="C80"/>
  <c r="E712"/>
  <c r="D712"/>
  <c r="C712"/>
  <c r="F697"/>
  <c r="F695"/>
  <c r="F694"/>
  <c r="F693"/>
  <c r="F692"/>
  <c r="F691"/>
  <c r="F690"/>
  <c r="E698"/>
  <c r="D698"/>
  <c r="F688"/>
  <c r="F687"/>
  <c r="F712" s="1"/>
  <c r="F686"/>
  <c r="F685"/>
  <c r="F684"/>
  <c r="E656"/>
  <c r="D656"/>
  <c r="D657" s="1"/>
  <c r="C656"/>
  <c r="F641"/>
  <c r="F639"/>
  <c r="F638"/>
  <c r="F637"/>
  <c r="F636"/>
  <c r="F635"/>
  <c r="F634"/>
  <c r="E642"/>
  <c r="D642"/>
  <c r="C642"/>
  <c r="F632"/>
  <c r="F631"/>
  <c r="F656" s="1"/>
  <c r="F630"/>
  <c r="F629"/>
  <c r="F628"/>
  <c r="E600"/>
  <c r="D600"/>
  <c r="D601" s="1"/>
  <c r="C600"/>
  <c r="C601" s="1"/>
  <c r="F589"/>
  <c r="F585"/>
  <c r="F583"/>
  <c r="F582"/>
  <c r="F581"/>
  <c r="F580"/>
  <c r="F579"/>
  <c r="F578"/>
  <c r="E586"/>
  <c r="D586"/>
  <c r="C586"/>
  <c r="F576"/>
  <c r="F575"/>
  <c r="F600" s="1"/>
  <c r="F574"/>
  <c r="F573"/>
  <c r="F572"/>
  <c r="E544"/>
  <c r="E545" s="1"/>
  <c r="D544"/>
  <c r="C544"/>
  <c r="F533"/>
  <c r="F529"/>
  <c r="F527"/>
  <c r="F526"/>
  <c r="F525"/>
  <c r="F524"/>
  <c r="F523"/>
  <c r="F522"/>
  <c r="C530"/>
  <c r="F520"/>
  <c r="F519"/>
  <c r="F544" s="1"/>
  <c r="F518"/>
  <c r="F517"/>
  <c r="F516"/>
  <c r="E488"/>
  <c r="D488"/>
  <c r="C488"/>
  <c r="F477"/>
  <c r="F473"/>
  <c r="F471"/>
  <c r="F470"/>
  <c r="F469"/>
  <c r="F468"/>
  <c r="F467"/>
  <c r="F466"/>
  <c r="E474"/>
  <c r="D474"/>
  <c r="F464"/>
  <c r="F463"/>
  <c r="F488" s="1"/>
  <c r="F461"/>
  <c r="F460"/>
  <c r="E262"/>
  <c r="E263" s="1"/>
  <c r="D262"/>
  <c r="C262"/>
  <c r="C263" s="1"/>
  <c r="F251"/>
  <c r="F247"/>
  <c r="F245"/>
  <c r="F244"/>
  <c r="F242"/>
  <c r="F241"/>
  <c r="F240"/>
  <c r="D248"/>
  <c r="F238"/>
  <c r="F237"/>
  <c r="F262"/>
  <c r="F236"/>
  <c r="F235"/>
  <c r="F234"/>
  <c r="E206"/>
  <c r="D206"/>
  <c r="C206"/>
  <c r="C207" s="1"/>
  <c r="F195"/>
  <c r="F191"/>
  <c r="F189"/>
  <c r="F188"/>
  <c r="F187"/>
  <c r="F186"/>
  <c r="F185"/>
  <c r="F184"/>
  <c r="E192"/>
  <c r="D192"/>
  <c r="C192"/>
  <c r="F182"/>
  <c r="F181"/>
  <c r="F206" s="1"/>
  <c r="F180"/>
  <c r="F179"/>
  <c r="F178"/>
  <c r="E150"/>
  <c r="D150"/>
  <c r="C150"/>
  <c r="E141"/>
  <c r="E151" s="1"/>
  <c r="D141"/>
  <c r="C141"/>
  <c r="F135"/>
  <c r="F133"/>
  <c r="F132"/>
  <c r="F131"/>
  <c r="F130"/>
  <c r="F129"/>
  <c r="E136"/>
  <c r="D136"/>
  <c r="F126"/>
  <c r="F125"/>
  <c r="F123"/>
  <c r="F122"/>
  <c r="E94"/>
  <c r="E95" s="1"/>
  <c r="D94"/>
  <c r="C94"/>
  <c r="F83"/>
  <c r="F79"/>
  <c r="F77"/>
  <c r="F76"/>
  <c r="F74"/>
  <c r="F73"/>
  <c r="F72"/>
  <c r="E80"/>
  <c r="E96" s="1"/>
  <c r="E110" s="1"/>
  <c r="F70"/>
  <c r="F69"/>
  <c r="F94" s="1"/>
  <c r="F68"/>
  <c r="F67"/>
  <c r="F66"/>
  <c r="E38"/>
  <c r="D38"/>
  <c r="D39" s="1"/>
  <c r="D40" s="1"/>
  <c r="D54" s="1"/>
  <c r="C38"/>
  <c r="F27"/>
  <c r="F23"/>
  <c r="F21"/>
  <c r="F20"/>
  <c r="F19"/>
  <c r="F18"/>
  <c r="F17"/>
  <c r="F16"/>
  <c r="E24"/>
  <c r="D24"/>
  <c r="C24"/>
  <c r="F14"/>
  <c r="F13"/>
  <c r="F38" s="1"/>
  <c r="F12"/>
  <c r="F11"/>
  <c r="F10"/>
  <c r="K20" i="23"/>
  <c r="G23" i="1"/>
  <c r="G33" s="1"/>
  <c r="H23"/>
  <c r="C23"/>
  <c r="C33" s="1"/>
  <c r="D23"/>
  <c r="E27"/>
  <c r="E28"/>
  <c r="F11" i="8"/>
  <c r="F12"/>
  <c r="C54" i="20"/>
  <c r="F47" i="8"/>
  <c r="E25" i="1" s="1"/>
  <c r="F46" i="8"/>
  <c r="E24" i="1" s="1"/>
  <c r="E18" i="8"/>
  <c r="E35"/>
  <c r="C29" i="41"/>
  <c r="C14"/>
  <c r="C17" s="1"/>
  <c r="C31" s="1"/>
  <c r="M13" i="31"/>
  <c r="L13"/>
  <c r="K13"/>
  <c r="J13"/>
  <c r="I13"/>
  <c r="H13"/>
  <c r="G13"/>
  <c r="F13"/>
  <c r="E13"/>
  <c r="D13"/>
  <c r="C13"/>
  <c r="F27" i="8"/>
  <c r="F23"/>
  <c r="F24"/>
  <c r="C18"/>
  <c r="C17" s="1"/>
  <c r="E10"/>
  <c r="C44" i="2"/>
  <c r="C45"/>
  <c r="C46"/>
  <c r="C47"/>
  <c r="C48"/>
  <c r="C49"/>
  <c r="C50"/>
  <c r="C43"/>
  <c r="C52" s="1"/>
  <c r="F16" i="3"/>
  <c r="C17" i="2" s="1"/>
  <c r="F17" i="3"/>
  <c r="C18" i="2" s="1"/>
  <c r="F18" i="3"/>
  <c r="C19" i="2"/>
  <c r="F19" i="3"/>
  <c r="C20" i="2"/>
  <c r="F20" i="3"/>
  <c r="F14" s="1"/>
  <c r="F21"/>
  <c r="C23" i="2" s="1"/>
  <c r="F15" i="3"/>
  <c r="C21" i="2"/>
  <c r="F44"/>
  <c r="E443" i="4"/>
  <c r="E446"/>
  <c r="D48" i="2" s="1"/>
  <c r="F48" s="1"/>
  <c r="E429" i="4"/>
  <c r="D31" i="2" s="1"/>
  <c r="F31" s="1"/>
  <c r="E318" i="4"/>
  <c r="E314" s="1"/>
  <c r="E324" s="1"/>
  <c r="C314"/>
  <c r="E323"/>
  <c r="C323"/>
  <c r="D309"/>
  <c r="E309"/>
  <c r="D258"/>
  <c r="D268" s="1"/>
  <c r="E258"/>
  <c r="E268" s="1"/>
  <c r="C258"/>
  <c r="C268" s="1"/>
  <c r="E248"/>
  <c r="E244" s="1"/>
  <c r="D205"/>
  <c r="D210"/>
  <c r="E210"/>
  <c r="C210"/>
  <c r="C211" s="1"/>
  <c r="C212" s="1"/>
  <c r="E201"/>
  <c r="D201"/>
  <c r="E196"/>
  <c r="C196"/>
  <c r="D143"/>
  <c r="E143"/>
  <c r="C143"/>
  <c r="D89"/>
  <c r="E85"/>
  <c r="E75"/>
  <c r="E71" s="1"/>
  <c r="E80" s="1"/>
  <c r="E417"/>
  <c r="D28"/>
  <c r="E28"/>
  <c r="C28"/>
  <c r="D37"/>
  <c r="E37"/>
  <c r="E38" s="1"/>
  <c r="E39" s="1"/>
  <c r="C37"/>
  <c r="D23"/>
  <c r="D253"/>
  <c r="D20" i="23"/>
  <c r="D16" i="1"/>
  <c r="F20" i="8"/>
  <c r="C34"/>
  <c r="F34" s="1"/>
  <c r="C31"/>
  <c r="F31" s="1"/>
  <c r="F22" i="13"/>
  <c r="F24"/>
  <c r="F11"/>
  <c r="F12"/>
  <c r="F13"/>
  <c r="F10" i="3"/>
  <c r="F11"/>
  <c r="F12"/>
  <c r="F36"/>
  <c r="C38" i="2" s="1"/>
  <c r="F13" i="3"/>
  <c r="F9"/>
  <c r="F10" i="13"/>
  <c r="F25" i="6"/>
  <c r="F26"/>
  <c r="C12"/>
  <c r="C74" i="10"/>
  <c r="F21" i="13"/>
  <c r="D22" i="28"/>
  <c r="E22"/>
  <c r="F22"/>
  <c r="G22"/>
  <c r="L9" i="25"/>
  <c r="L10"/>
  <c r="L12"/>
  <c r="L32" s="1"/>
  <c r="L13"/>
  <c r="C20" i="23"/>
  <c r="M20" s="1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49" i="20"/>
  <c r="C17" i="19"/>
  <c r="C35"/>
  <c r="F10" i="12"/>
  <c r="F11"/>
  <c r="F17"/>
  <c r="C18"/>
  <c r="C39" i="8"/>
  <c r="D18" i="12"/>
  <c r="F18" s="1"/>
  <c r="D38" i="45" s="1"/>
  <c r="F38" s="1"/>
  <c r="E18" i="12"/>
  <c r="F28"/>
  <c r="F29"/>
  <c r="E32"/>
  <c r="F31"/>
  <c r="C32"/>
  <c r="C41" i="8"/>
  <c r="D32" i="12"/>
  <c r="M8" i="23"/>
  <c r="F33" i="8"/>
  <c r="C20" i="45"/>
  <c r="F20" s="1"/>
  <c r="C44" i="11"/>
  <c r="C43"/>
  <c r="C48"/>
  <c r="E10" i="9"/>
  <c r="C26"/>
  <c r="C40"/>
  <c r="F16" i="8"/>
  <c r="D36"/>
  <c r="F36" s="1"/>
  <c r="D37"/>
  <c r="F37" s="1"/>
  <c r="F8" i="37"/>
  <c r="F13" s="1"/>
  <c r="C13"/>
  <c r="D13"/>
  <c r="E13"/>
  <c r="C24"/>
  <c r="D24"/>
  <c r="E24"/>
  <c r="F31"/>
  <c r="F32"/>
  <c r="F37" s="1"/>
  <c r="F33"/>
  <c r="F34"/>
  <c r="F35"/>
  <c r="F36"/>
  <c r="C37"/>
  <c r="D37"/>
  <c r="E37"/>
  <c r="F7" i="6"/>
  <c r="F8"/>
  <c r="F9"/>
  <c r="F10"/>
  <c r="F11"/>
  <c r="D12"/>
  <c r="E12"/>
  <c r="F12" s="1"/>
  <c r="F22"/>
  <c r="F23"/>
  <c r="F24"/>
  <c r="F27"/>
  <c r="F28"/>
  <c r="F29"/>
  <c r="F30"/>
  <c r="F31"/>
  <c r="F32"/>
  <c r="F33"/>
  <c r="F34"/>
  <c r="F35"/>
  <c r="F36"/>
  <c r="F37"/>
  <c r="F38"/>
  <c r="F39"/>
  <c r="C40"/>
  <c r="D40"/>
  <c r="E40"/>
  <c r="C435" i="4"/>
  <c r="E435" s="1"/>
  <c r="D37" i="2" s="1"/>
  <c r="D94" i="4"/>
  <c r="E94"/>
  <c r="D138"/>
  <c r="C152"/>
  <c r="D152"/>
  <c r="E152"/>
  <c r="D196"/>
  <c r="C27" i="3"/>
  <c r="D27"/>
  <c r="E27"/>
  <c r="E37" s="1"/>
  <c r="F27"/>
  <c r="C29" i="2"/>
  <c r="D36" i="3"/>
  <c r="E36"/>
  <c r="C14" i="2"/>
  <c r="C28"/>
  <c r="C30"/>
  <c r="C33"/>
  <c r="C37"/>
  <c r="D8" i="1"/>
  <c r="D33" s="1"/>
  <c r="H8"/>
  <c r="H33" s="1"/>
  <c r="H16"/>
  <c r="D323" i="4"/>
  <c r="D324" s="1"/>
  <c r="D325" s="1"/>
  <c r="D22" i="3"/>
  <c r="E22"/>
  <c r="C16" i="2"/>
  <c r="M7" i="23"/>
  <c r="J20"/>
  <c r="H20"/>
  <c r="F20"/>
  <c r="F38" i="8"/>
  <c r="E19" i="1" s="1"/>
  <c r="F51" i="8"/>
  <c r="E29" i="1" s="1"/>
  <c r="F20" i="13"/>
  <c r="F16"/>
  <c r="F15" s="1"/>
  <c r="L11" i="23"/>
  <c r="L12" s="1"/>
  <c r="L21" s="1"/>
  <c r="L20"/>
  <c r="F30" i="12"/>
  <c r="F32"/>
  <c r="B20" i="23"/>
  <c r="F1082" i="43"/>
  <c r="F156"/>
  <c r="F157"/>
  <c r="F159"/>
  <c r="F158"/>
  <c r="F161"/>
  <c r="F160"/>
  <c r="F162"/>
  <c r="C30" i="8"/>
  <c r="D1106" i="43"/>
  <c r="C14" i="45"/>
  <c r="F14" s="1"/>
  <c r="F51"/>
  <c r="D17"/>
  <c r="D16"/>
  <c r="D7" s="1"/>
  <c r="F47"/>
  <c r="F15" i="8"/>
  <c r="F52"/>
  <c r="E30" i="1" s="1"/>
  <c r="F23" i="13"/>
  <c r="I20" i="23"/>
  <c r="C53" i="8"/>
  <c r="C54" s="1"/>
  <c r="F52" i="13"/>
  <c r="D26" i="8"/>
  <c r="C25" i="45" s="1"/>
  <c r="F25" s="1"/>
  <c r="C13" i="2"/>
  <c r="E42" i="8"/>
  <c r="E54" s="1"/>
  <c r="E1106" i="43"/>
  <c r="F8" i="9"/>
  <c r="D40" i="8"/>
  <c r="D39" i="45" s="1"/>
  <c r="F48" i="8"/>
  <c r="F9" i="9"/>
  <c r="D10"/>
  <c r="C46" i="20"/>
  <c r="M10" i="23"/>
  <c r="C34" i="18"/>
  <c r="F37" i="13"/>
  <c r="E33"/>
  <c r="F33" s="1"/>
  <c r="F27" s="1"/>
  <c r="F41" s="1"/>
  <c r="E20" i="23"/>
  <c r="G20"/>
  <c r="M19"/>
  <c r="E17" i="8"/>
  <c r="C10" i="9"/>
  <c r="F7"/>
  <c r="D37" i="3"/>
  <c r="F701" i="43"/>
  <c r="E421" i="4"/>
  <c r="C19" i="45"/>
  <c r="F19" s="1"/>
  <c r="F75" i="43"/>
  <c r="C309" i="4"/>
  <c r="C426"/>
  <c r="E426" s="1"/>
  <c r="C414"/>
  <c r="E414" s="1"/>
  <c r="F16" i="2" s="1"/>
  <c r="C425" i="4"/>
  <c r="F590" i="43"/>
  <c r="C713"/>
  <c r="C37" i="3"/>
  <c r="C38"/>
  <c r="C51" s="1"/>
  <c r="C95" i="4"/>
  <c r="F128" i="43"/>
  <c r="C136"/>
  <c r="F26" i="8"/>
  <c r="C40" i="45"/>
  <c r="F40"/>
  <c r="D41" i="8"/>
  <c r="F41"/>
  <c r="F46" i="45"/>
  <c r="C52"/>
  <c r="F14" i="8"/>
  <c r="C13" i="45"/>
  <c r="F13" s="1"/>
  <c r="E27" i="13"/>
  <c r="E41" s="1"/>
  <c r="F645" i="43"/>
  <c r="C80" i="4"/>
  <c r="F462" i="43"/>
  <c r="F1084"/>
  <c r="F1090"/>
  <c r="D545"/>
  <c r="C1106"/>
  <c r="E883"/>
  <c r="E995"/>
  <c r="F1031"/>
  <c r="C1051"/>
  <c r="C868"/>
  <c r="D1027"/>
  <c r="D1036" s="1"/>
  <c r="C295"/>
  <c r="C304" s="1"/>
  <c r="C375"/>
  <c r="E431"/>
  <c r="D883"/>
  <c r="D924"/>
  <c r="F863"/>
  <c r="E769"/>
  <c r="C248"/>
  <c r="D153" i="4"/>
  <c r="E153"/>
  <c r="C56" i="20"/>
  <c r="C24" i="45"/>
  <c r="F24" s="1"/>
  <c r="F25" i="8"/>
  <c r="F19"/>
  <c r="F13"/>
  <c r="C12" i="45"/>
  <c r="C9" s="1"/>
  <c r="F8"/>
  <c r="F12"/>
  <c r="E16" i="1"/>
  <c r="D422" i="4"/>
  <c r="E419"/>
  <c r="D21" i="2" s="1"/>
  <c r="F9" i="8"/>
  <c r="C9" i="20" s="1"/>
  <c r="C18" i="45"/>
  <c r="F18" s="1"/>
  <c r="F21" i="8"/>
  <c r="E52" i="2"/>
  <c r="E39"/>
  <c r="E434" i="4"/>
  <c r="D36" i="2" s="1"/>
  <c r="F36" s="1"/>
  <c r="D437" i="4"/>
  <c r="F22" i="8"/>
  <c r="C21" i="45"/>
  <c r="F21" s="1"/>
  <c r="C14" i="26"/>
  <c r="E26" i="1"/>
  <c r="C29" i="45"/>
  <c r="C6" i="23"/>
  <c r="C432" i="4"/>
  <c r="E432" s="1"/>
  <c r="F32" i="8"/>
  <c r="E24" i="2"/>
  <c r="D207" i="43"/>
  <c r="F34" i="2"/>
  <c r="E40"/>
  <c r="E54" s="1"/>
  <c r="D546" i="43" l="1"/>
  <c r="D560" s="1"/>
  <c r="E375"/>
  <c r="E376" s="1"/>
  <c r="E390" s="1"/>
  <c r="F896"/>
  <c r="F929"/>
  <c r="F1041"/>
  <c r="E1051"/>
  <c r="E1052" s="1"/>
  <c r="E1066" s="1"/>
  <c r="D1052"/>
  <c r="D1066" s="1"/>
  <c r="D770"/>
  <c r="D784" s="1"/>
  <c r="F577"/>
  <c r="F29"/>
  <c r="F39" s="1"/>
  <c r="D939"/>
  <c r="D263"/>
  <c r="D151"/>
  <c r="D152" s="1"/>
  <c r="D166" s="1"/>
  <c r="C151"/>
  <c r="C152" s="1"/>
  <c r="C166" s="1"/>
  <c r="F71"/>
  <c r="F80" s="1"/>
  <c r="F127"/>
  <c r="F136" s="1"/>
  <c r="E601"/>
  <c r="E602" s="1"/>
  <c r="E616" s="1"/>
  <c r="C39"/>
  <c r="F1086"/>
  <c r="F1008"/>
  <c r="C320"/>
  <c r="C334" s="1"/>
  <c r="D208"/>
  <c r="D222" s="1"/>
  <c r="C714"/>
  <c r="C728" s="1"/>
  <c r="F141"/>
  <c r="E39"/>
  <c r="E40" s="1"/>
  <c r="E54" s="1"/>
  <c r="E490"/>
  <c r="E504" s="1"/>
  <c r="F591"/>
  <c r="F601" s="1"/>
  <c r="F535"/>
  <c r="F545" s="1"/>
  <c r="C545"/>
  <c r="F421"/>
  <c r="F431" s="1"/>
  <c r="E884"/>
  <c r="E898" s="1"/>
  <c r="C883"/>
  <c r="F703"/>
  <c r="F713" s="1"/>
  <c r="E770"/>
  <c r="E784" s="1"/>
  <c r="C376"/>
  <c r="C390" s="1"/>
  <c r="F201"/>
  <c r="D602"/>
  <c r="D616" s="1"/>
  <c r="E657"/>
  <c r="E658" s="1"/>
  <c r="E672" s="1"/>
  <c r="C489"/>
  <c r="C490" s="1"/>
  <c r="C504" s="1"/>
  <c r="F85"/>
  <c r="F95" s="1"/>
  <c r="F207"/>
  <c r="F745"/>
  <c r="F754" s="1"/>
  <c r="C826"/>
  <c r="C840" s="1"/>
  <c r="C602"/>
  <c r="C616" s="1"/>
  <c r="F1051"/>
  <c r="D826"/>
  <c r="D840" s="1"/>
  <c r="D996"/>
  <c r="D1010" s="1"/>
  <c r="F670"/>
  <c r="F220"/>
  <c r="D95"/>
  <c r="D96" s="1"/>
  <c r="D110" s="1"/>
  <c r="F108"/>
  <c r="E939"/>
  <c r="E940" s="1"/>
  <c r="E954" s="1"/>
  <c r="F1064"/>
  <c r="E264"/>
  <c r="E278" s="1"/>
  <c r="E1163"/>
  <c r="E1164" s="1"/>
  <c r="E1178" s="1"/>
  <c r="C884"/>
  <c r="C898" s="1"/>
  <c r="F873"/>
  <c r="F883" s="1"/>
  <c r="F15"/>
  <c r="F24" s="1"/>
  <c r="F586"/>
  <c r="F479"/>
  <c r="F489" s="1"/>
  <c r="F502"/>
  <c r="F726"/>
  <c r="C1163"/>
  <c r="C1164" s="1"/>
  <c r="C1178" s="1"/>
  <c r="F444"/>
  <c r="F939"/>
  <c r="E152"/>
  <c r="E166" s="1"/>
  <c r="E1107"/>
  <c r="F183"/>
  <c r="F192" s="1"/>
  <c r="F633"/>
  <c r="F642" s="1"/>
  <c r="F759"/>
  <c r="F782"/>
  <c r="D431"/>
  <c r="D432" s="1"/>
  <c r="D446" s="1"/>
  <c r="E432"/>
  <c r="E446" s="1"/>
  <c r="E996"/>
  <c r="E1010" s="1"/>
  <c r="F164"/>
  <c r="C40"/>
  <c r="C54" s="1"/>
  <c r="F150"/>
  <c r="F151" s="1"/>
  <c r="F801"/>
  <c r="F810" s="1"/>
  <c r="D376"/>
  <c r="D390" s="1"/>
  <c r="D658"/>
  <c r="D672" s="1"/>
  <c r="F558"/>
  <c r="E825"/>
  <c r="E826" s="1"/>
  <c r="E840" s="1"/>
  <c r="F1176"/>
  <c r="F1178" s="1"/>
  <c r="F1089"/>
  <c r="F388"/>
  <c r="F416"/>
  <c r="F952"/>
  <c r="F263"/>
  <c r="D489"/>
  <c r="D490" s="1"/>
  <c r="D504" s="1"/>
  <c r="F614"/>
  <c r="F815"/>
  <c r="F825" s="1"/>
  <c r="F465"/>
  <c r="F474" s="1"/>
  <c r="F521"/>
  <c r="F530" s="1"/>
  <c r="F546" s="1"/>
  <c r="F560" s="1"/>
  <c r="F689"/>
  <c r="D713"/>
  <c r="D714" s="1"/>
  <c r="D728" s="1"/>
  <c r="E207"/>
  <c r="E208" s="1"/>
  <c r="E222" s="1"/>
  <c r="C95"/>
  <c r="C96" s="1"/>
  <c r="C110" s="1"/>
  <c r="F52"/>
  <c r="E713"/>
  <c r="E714" s="1"/>
  <c r="E728" s="1"/>
  <c r="F838"/>
  <c r="D320"/>
  <c r="D334" s="1"/>
  <c r="F309"/>
  <c r="F319" s="1"/>
  <c r="E319"/>
  <c r="E320" s="1"/>
  <c r="E334" s="1"/>
  <c r="F351"/>
  <c r="F360" s="1"/>
  <c r="F365"/>
  <c r="F375" s="1"/>
  <c r="C939"/>
  <c r="C940" s="1"/>
  <c r="C954" s="1"/>
  <c r="C996"/>
  <c r="C1010" s="1"/>
  <c r="F1080"/>
  <c r="D264"/>
  <c r="D278" s="1"/>
  <c r="C208"/>
  <c r="C222" s="1"/>
  <c r="D54" i="13"/>
  <c r="C54"/>
  <c r="E54"/>
  <c r="F10" i="9"/>
  <c r="F10" i="8"/>
  <c r="F859" i="43"/>
  <c r="F868" s="1"/>
  <c r="F975"/>
  <c r="F980" s="1"/>
  <c r="F996" s="1"/>
  <c r="E53" i="4"/>
  <c r="C324"/>
  <c r="C226"/>
  <c r="C96"/>
  <c r="C110" s="1"/>
  <c r="C325"/>
  <c r="C339" s="1"/>
  <c r="D38"/>
  <c r="D39" s="1"/>
  <c r="D53" s="1"/>
  <c r="C38"/>
  <c r="C39" s="1"/>
  <c r="C53" s="1"/>
  <c r="F758" i="43"/>
  <c r="D339" i="4"/>
  <c r="D381"/>
  <c r="D395" s="1"/>
  <c r="D211"/>
  <c r="D212" s="1"/>
  <c r="D226" s="1"/>
  <c r="C769" i="43"/>
  <c r="C770" s="1"/>
  <c r="C784" s="1"/>
  <c r="E154" i="4"/>
  <c r="E168" s="1"/>
  <c r="C153"/>
  <c r="C154" s="1"/>
  <c r="C168" s="1"/>
  <c r="E211"/>
  <c r="E212" s="1"/>
  <c r="E226" s="1"/>
  <c r="D269"/>
  <c r="D283" s="1"/>
  <c r="C422"/>
  <c r="E95"/>
  <c r="E96" s="1"/>
  <c r="E110" s="1"/>
  <c r="F17" i="2"/>
  <c r="C450" i="4"/>
  <c r="C431"/>
  <c r="E431" s="1"/>
  <c r="D33" i="2" s="1"/>
  <c r="F33" s="1"/>
  <c r="C269" i="4"/>
  <c r="C283" s="1"/>
  <c r="D154"/>
  <c r="D168" s="1"/>
  <c r="C380"/>
  <c r="C381" s="1"/>
  <c r="C395" s="1"/>
  <c r="D22" i="2"/>
  <c r="F22" s="1"/>
  <c r="E546" i="43"/>
  <c r="E560" s="1"/>
  <c r="E41" i="45"/>
  <c r="E53" s="1"/>
  <c r="E38" i="3"/>
  <c r="E51" s="1"/>
  <c r="E46" i="20"/>
  <c r="I28" i="1"/>
  <c r="E10"/>
  <c r="C10" i="20"/>
  <c r="C20" s="1"/>
  <c r="F18" i="2"/>
  <c r="C546" i="43"/>
  <c r="C560" s="1"/>
  <c r="F23" i="2"/>
  <c r="E16" i="20" s="1"/>
  <c r="F37" i="3"/>
  <c r="F1091" i="43"/>
  <c r="C53" i="20"/>
  <c r="F14" i="2"/>
  <c r="E12" i="20" s="1"/>
  <c r="F1145" i="43"/>
  <c r="F1139" s="1"/>
  <c r="F1148" s="1"/>
  <c r="E425" i="4"/>
  <c r="F27" i="2" s="1"/>
  <c r="E35" i="20" s="1"/>
  <c r="F40" i="6"/>
  <c r="C436" i="4"/>
  <c r="E436" s="1"/>
  <c r="D38" i="2" s="1"/>
  <c r="F38" s="1"/>
  <c r="F1160" i="43"/>
  <c r="F1153" s="1"/>
  <c r="F1163" s="1"/>
  <c r="C647"/>
  <c r="D940"/>
  <c r="D954" s="1"/>
  <c r="F54" i="13"/>
  <c r="E444" i="4"/>
  <c r="D46" i="2" s="1"/>
  <c r="F46" s="1"/>
  <c r="I26" i="1" s="1"/>
  <c r="D1107" i="43"/>
  <c r="F22" i="3"/>
  <c r="F38" s="1"/>
  <c r="F51" s="1"/>
  <c r="F919" i="43"/>
  <c r="F915" s="1"/>
  <c r="F924" s="1"/>
  <c r="F1088"/>
  <c r="F45" i="2"/>
  <c r="E56" i="20" s="1"/>
  <c r="F243" i="43"/>
  <c r="F239" s="1"/>
  <c r="F248" s="1"/>
  <c r="F1120"/>
  <c r="F295"/>
  <c r="F304" s="1"/>
  <c r="E269" i="4"/>
  <c r="E283" s="1"/>
  <c r="D6" i="23"/>
  <c r="E6" s="1"/>
  <c r="F6" s="1"/>
  <c r="G6" s="1"/>
  <c r="H6" s="1"/>
  <c r="I6" s="1"/>
  <c r="J6" s="1"/>
  <c r="K6" s="1"/>
  <c r="F21" i="2"/>
  <c r="F651" i="43"/>
  <c r="F40" i="8"/>
  <c r="C15" i="2"/>
  <c r="C24" s="1"/>
  <c r="C264" i="43"/>
  <c r="C278" s="1"/>
  <c r="D38" i="3"/>
  <c r="D51" s="1"/>
  <c r="D95" i="4"/>
  <c r="D96" s="1"/>
  <c r="D110" s="1"/>
  <c r="D53" i="8"/>
  <c r="E49" i="20"/>
  <c r="E55" s="1"/>
  <c r="I30" i="1"/>
  <c r="D868" i="43"/>
  <c r="D884" s="1"/>
  <c r="D898" s="1"/>
  <c r="D1092"/>
  <c r="F9" i="45"/>
  <c r="C39" i="2"/>
  <c r="C35" i="8"/>
  <c r="C29" s="1"/>
  <c r="C34" i="45"/>
  <c r="F20" i="2"/>
  <c r="F10"/>
  <c r="E9" i="20" s="1"/>
  <c r="F11" i="2"/>
  <c r="E10" i="20" s="1"/>
  <c r="F1027" i="43"/>
  <c r="F1036" s="1"/>
  <c r="C1052"/>
  <c r="C1066" s="1"/>
  <c r="F698"/>
  <c r="C28" i="45"/>
  <c r="C5" i="23"/>
  <c r="D5" s="1"/>
  <c r="B11"/>
  <c r="C11"/>
  <c r="C12" s="1"/>
  <c r="C21" s="1"/>
  <c r="F53" i="8"/>
  <c r="F52" i="45"/>
  <c r="C17"/>
  <c r="C16" s="1"/>
  <c r="C7" s="1"/>
  <c r="F17"/>
  <c r="F16" s="1"/>
  <c r="E9" i="1"/>
  <c r="E23"/>
  <c r="E325" i="4"/>
  <c r="E339" s="1"/>
  <c r="F12" i="2"/>
  <c r="E11" i="20" s="1"/>
  <c r="D438" i="4"/>
  <c r="D452" s="1"/>
  <c r="D28" i="2"/>
  <c r="F28" s="1"/>
  <c r="F39" i="45"/>
  <c r="F34" s="1"/>
  <c r="D34"/>
  <c r="D28" s="1"/>
  <c r="D41" s="1"/>
  <c r="D53" s="1"/>
  <c r="F37" i="2"/>
  <c r="C1092" i="43"/>
  <c r="F32" i="2"/>
  <c r="E5" i="23"/>
  <c r="D9"/>
  <c r="E9" s="1"/>
  <c r="F9" s="1"/>
  <c r="G9" s="1"/>
  <c r="H9" s="1"/>
  <c r="I9" s="1"/>
  <c r="J9" s="1"/>
  <c r="K9" s="1"/>
  <c r="E413" i="4"/>
  <c r="E422" s="1"/>
  <c r="E23" i="20"/>
  <c r="I27" i="1"/>
  <c r="I24"/>
  <c r="D1148" i="43"/>
  <c r="D1164" s="1"/>
  <c r="D1178" s="1"/>
  <c r="F1096"/>
  <c r="F39" i="8"/>
  <c r="F35" s="1"/>
  <c r="F208" i="43" l="1"/>
  <c r="F222" s="1"/>
  <c r="F432"/>
  <c r="F446" s="1"/>
  <c r="F320"/>
  <c r="F334" s="1"/>
  <c r="F1052"/>
  <c r="F1066" s="1"/>
  <c r="F40"/>
  <c r="E1108"/>
  <c r="E1122" s="1"/>
  <c r="F1087"/>
  <c r="F1083" s="1"/>
  <c r="F1092" s="1"/>
  <c r="F769"/>
  <c r="F770" s="1"/>
  <c r="F784" s="1"/>
  <c r="F1010"/>
  <c r="F152"/>
  <c r="F166" s="1"/>
  <c r="F714"/>
  <c r="F728" s="1"/>
  <c r="F54"/>
  <c r="F826"/>
  <c r="F840" s="1"/>
  <c r="F602"/>
  <c r="F616" s="1"/>
  <c r="F490"/>
  <c r="F504" s="1"/>
  <c r="F940"/>
  <c r="F954" s="1"/>
  <c r="F884"/>
  <c r="F898" s="1"/>
  <c r="F376"/>
  <c r="F390" s="1"/>
  <c r="C27" i="20"/>
  <c r="D15" i="2"/>
  <c r="D24" s="1"/>
  <c r="F24" s="1"/>
  <c r="D29"/>
  <c r="F29" s="1"/>
  <c r="I19" i="1" s="1"/>
  <c r="E437" i="4"/>
  <c r="E438" s="1"/>
  <c r="C437"/>
  <c r="C438" s="1"/>
  <c r="E53" i="20"/>
  <c r="E450" i="4"/>
  <c r="I25" i="1"/>
  <c r="I17"/>
  <c r="C40" i="2"/>
  <c r="C54" s="1"/>
  <c r="F647" i="43"/>
  <c r="F657" s="1"/>
  <c r="F658" s="1"/>
  <c r="F672" s="1"/>
  <c r="C657"/>
  <c r="C658" s="1"/>
  <c r="C672" s="1"/>
  <c r="D1108"/>
  <c r="D1122" s="1"/>
  <c r="M6" i="23"/>
  <c r="D11"/>
  <c r="D12" s="1"/>
  <c r="D21" s="1"/>
  <c r="B12"/>
  <c r="E33" i="1"/>
  <c r="F54" i="8"/>
  <c r="F19" i="2"/>
  <c r="F15" s="1"/>
  <c r="E15" i="20" s="1"/>
  <c r="E20" s="1"/>
  <c r="D52" i="2"/>
  <c r="F51"/>
  <c r="C36" i="20"/>
  <c r="E18" i="1"/>
  <c r="C35" i="20"/>
  <c r="E17" i="1"/>
  <c r="I18"/>
  <c r="E36" i="20"/>
  <c r="F7" i="45"/>
  <c r="F41" s="1"/>
  <c r="F53" s="1"/>
  <c r="C41"/>
  <c r="C53" s="1"/>
  <c r="F5" i="23"/>
  <c r="E11"/>
  <c r="E12" s="1"/>
  <c r="E21" s="1"/>
  <c r="M9"/>
  <c r="D39" i="2" l="1"/>
  <c r="F39" s="1"/>
  <c r="F40" s="1"/>
  <c r="E37" i="20"/>
  <c r="E44" s="1"/>
  <c r="E50" s="1"/>
  <c r="E452" i="4"/>
  <c r="F1097" i="43"/>
  <c r="F1107" s="1"/>
  <c r="C1107"/>
  <c r="C1108" s="1"/>
  <c r="C44" i="20"/>
  <c r="C52" s="1"/>
  <c r="C57" s="1"/>
  <c r="B21" i="23"/>
  <c r="E25" i="20"/>
  <c r="E27" s="1"/>
  <c r="I31" i="1"/>
  <c r="I23" s="1"/>
  <c r="F52" i="2"/>
  <c r="D40"/>
  <c r="D54" s="1"/>
  <c r="G5" i="23"/>
  <c r="F11"/>
  <c r="F12" s="1"/>
  <c r="F21" s="1"/>
  <c r="F54" i="2" l="1"/>
  <c r="C50" i="20"/>
  <c r="E52"/>
  <c r="E57" s="1"/>
  <c r="H5" i="23"/>
  <c r="G11"/>
  <c r="G12" s="1"/>
  <c r="G21" s="1"/>
  <c r="I5" l="1"/>
  <c r="H11"/>
  <c r="H12" s="1"/>
  <c r="H21" s="1"/>
  <c r="J5" l="1"/>
  <c r="I11"/>
  <c r="I12" l="1"/>
  <c r="K5"/>
  <c r="K11" s="1"/>
  <c r="K12" s="1"/>
  <c r="K21" s="1"/>
  <c r="J11"/>
  <c r="J12" s="1"/>
  <c r="J21" s="1"/>
  <c r="M5"/>
  <c r="M11" l="1"/>
  <c r="I21"/>
  <c r="M12"/>
  <c r="M21" s="1"/>
</calcChain>
</file>

<file path=xl/sharedStrings.xml><?xml version="1.0" encoding="utf-8"?>
<sst xmlns="http://schemas.openxmlformats.org/spreadsheetml/2006/main" count="4505" uniqueCount="710">
  <si>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</si>
  <si>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</si>
  <si>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</si>
  <si>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</si>
  <si>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</si>
  <si>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</si>
  <si>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</si>
  <si>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</si>
  <si>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</si>
  <si>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</si>
  <si>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</si>
  <si>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</si>
  <si>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</si>
  <si>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</si>
  <si>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</si>
  <si>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</si>
  <si>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</si>
  <si>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</si>
  <si>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</si>
  <si>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</si>
  <si>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</si>
  <si>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</si>
  <si>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</si>
  <si>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</si>
  <si>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</si>
  <si>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</si>
  <si>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</si>
  <si>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</si>
  <si>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</si>
  <si>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</si>
  <si>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</si>
  <si>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</si>
  <si>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</si>
  <si>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</si>
  <si>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</si>
  <si>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</si>
  <si>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</si>
  <si>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</si>
  <si>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</si>
  <si>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</si>
  <si>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</si>
  <si>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</si>
  <si>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</si>
  <si>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</si>
  <si>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</si>
  <si>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</si>
  <si>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</si>
  <si>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</si>
  <si>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</si>
  <si>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</si>
  <si>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</si>
  <si>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</si>
  <si>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</si>
  <si>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</si>
  <si>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</si>
  <si>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</si>
  <si>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</si>
  <si>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</si>
  <si>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</si>
  <si>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</si>
  <si>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</si>
  <si>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</si>
  <si>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</si>
  <si>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</si>
  <si>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</si>
  <si>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</si>
  <si>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</si>
  <si>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</si>
  <si>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</si>
  <si>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</si>
  <si>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</si>
  <si>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</si>
  <si>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</si>
  <si>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</si>
  <si>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</si>
  <si>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</si>
  <si>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</si>
  <si>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</si>
  <si>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</si>
  <si>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</si>
  <si>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</si>
  <si>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</si>
  <si>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</si>
  <si>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</si>
  <si>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</si>
  <si>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</si>
  <si>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</si>
  <si>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</si>
  <si>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</si>
  <si>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</si>
  <si>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</si>
  <si>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</si>
  <si>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</si>
  <si>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</si>
  <si>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</si>
  <si>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</si>
  <si>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</si>
  <si>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</si>
  <si>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</si>
  <si>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</si>
  <si>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</si>
  <si>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</si>
  <si>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</si>
  <si>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</si>
  <si>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</si>
  <si>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</si>
  <si>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</si>
  <si>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</si>
  <si>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</si>
  <si>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</si>
  <si>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</si>
  <si>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</si>
  <si>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</si>
  <si>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</si>
  <si>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</si>
  <si>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</si>
  <si>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Több éves kihatással járó döntések számszerűsítése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</si>
  <si>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</si>
  <si>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</si>
  <si>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</si>
  <si>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</si>
  <si>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</si>
  <si>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</si>
  <si>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</si>
  <si>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</si>
  <si>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</si>
  <si>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</si>
  <si>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</si>
  <si>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</si>
  <si>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</si>
  <si>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</si>
  <si>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</si>
  <si>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</si>
  <si>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</si>
  <si>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</si>
  <si>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</si>
  <si>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</si>
  <si>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</si>
  <si>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</si>
  <si>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</si>
  <si>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</si>
  <si>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</si>
  <si>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</si>
  <si>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</si>
  <si>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</si>
  <si>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</si>
  <si>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</si>
  <si>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</si>
  <si>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</si>
  <si>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</si>
  <si>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</si>
  <si>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</si>
  <si>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</si>
  <si>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</si>
  <si>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</si>
  <si>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</si>
  <si>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</si>
  <si>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</si>
  <si>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</si>
  <si>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</si>
  <si>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</si>
  <si>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</si>
  <si>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</si>
  <si>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</si>
  <si>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</si>
  <si>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</si>
  <si>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</si>
  <si>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</si>
  <si>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</si>
  <si>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</si>
  <si>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</si>
  <si>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</si>
  <si>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</si>
  <si>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</si>
  <si>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</si>
  <si>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</si>
  <si>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</si>
  <si>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</si>
  <si>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</si>
  <si>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</si>
  <si>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</si>
  <si>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</si>
  <si>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</si>
  <si>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</si>
  <si>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</si>
  <si>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</si>
  <si>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</si>
  <si>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</si>
  <si>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</si>
  <si>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</si>
  <si>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</si>
  <si>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</si>
  <si>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</si>
  <si>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</si>
  <si>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</si>
  <si>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</si>
  <si>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</si>
  <si>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</si>
  <si>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</si>
  <si>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</si>
  <si>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</si>
  <si>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</si>
  <si>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</si>
  <si>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</si>
  <si>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</si>
  <si>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</si>
  <si>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</si>
  <si>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</si>
  <si>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</si>
  <si>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</si>
  <si>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</si>
  <si>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</si>
  <si>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</si>
  <si>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</si>
  <si>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</si>
  <si>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</si>
  <si>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</si>
  <si>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</si>
  <si>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</si>
  <si>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</si>
  <si>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</si>
  <si>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</si>
  <si>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</si>
  <si>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</si>
  <si>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</si>
  <si>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</si>
  <si>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</si>
  <si>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</si>
  <si>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</si>
  <si>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</si>
  <si>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</si>
  <si>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</si>
  <si>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</si>
  <si>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</si>
  <si>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</si>
  <si>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</si>
  <si>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</si>
  <si>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</si>
  <si>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</si>
  <si>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</si>
  <si>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</si>
  <si>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</si>
  <si>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</si>
  <si>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</si>
  <si>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</si>
  <si>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</si>
  <si>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</si>
  <si>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</si>
  <si>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</si>
  <si>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</si>
  <si>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</si>
  <si>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</si>
  <si>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</si>
  <si>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</si>
  <si>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</si>
  <si>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</si>
  <si>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</si>
  <si>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</si>
  <si>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</si>
  <si>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</si>
  <si>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</si>
  <si>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</si>
  <si>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</si>
  <si>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</si>
  <si>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</si>
  <si>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</si>
  <si>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</si>
  <si>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</si>
  <si>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</si>
  <si>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</si>
  <si>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</si>
  <si>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</si>
  <si>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</si>
  <si>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</si>
  <si>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</si>
  <si>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</si>
  <si>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</si>
  <si>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</si>
  <si>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</si>
  <si>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</si>
  <si>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</si>
  <si>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</si>
  <si>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</si>
  <si>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</si>
  <si>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</si>
  <si>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</si>
  <si>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</si>
  <si>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</si>
  <si>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</si>
  <si>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</si>
  <si>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</si>
  <si>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</si>
  <si>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</si>
  <si>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</si>
  <si>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</si>
  <si>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</si>
  <si>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</si>
  <si>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</si>
  <si>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</si>
  <si>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</si>
  <si>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</si>
  <si>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</si>
  <si>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</si>
  <si>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</si>
  <si>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</si>
  <si>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</si>
  <si>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</si>
  <si>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</si>
  <si>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</si>
  <si>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</si>
  <si>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</si>
  <si>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</si>
  <si>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</si>
  <si>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</si>
  <si>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</si>
  <si>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</si>
  <si>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</si>
  <si>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</si>
  <si>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</si>
  <si>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</si>
  <si>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</si>
  <si>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</si>
  <si>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</si>
  <si>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</si>
  <si>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</si>
  <si>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</si>
  <si>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</si>
  <si>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</si>
  <si>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</si>
  <si>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</si>
  <si>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</si>
  <si>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</si>
  <si>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</si>
  <si>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</si>
  <si>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</si>
  <si>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</si>
  <si>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</si>
  <si>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</si>
  <si>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</si>
  <si>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</si>
  <si>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</si>
  <si>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</si>
  <si>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</si>
  <si>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</si>
  <si>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</si>
  <si>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</si>
  <si>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</si>
  <si>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</si>
  <si>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</si>
  <si>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</si>
  <si>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</si>
  <si>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</si>
  <si>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</si>
  <si>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</si>
  <si>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</si>
  <si>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</si>
  <si>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</si>
  <si>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</si>
  <si>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</si>
  <si>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</si>
  <si>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</si>
  <si>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</si>
  <si>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</si>
  <si>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</si>
  <si>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</si>
  <si>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</si>
  <si>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</si>
  <si>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</si>
  <si>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</si>
  <si>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</si>
  <si>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</si>
  <si>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</si>
  <si>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</si>
  <si>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</si>
  <si>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</si>
  <si>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</si>
  <si>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</si>
  <si>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</si>
  <si>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</si>
  <si>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</si>
  <si>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</si>
  <si>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</si>
  <si>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</si>
  <si>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</si>
  <si>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</si>
  <si>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</si>
  <si>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</si>
  <si>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</si>
  <si>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</si>
  <si>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</si>
  <si>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</si>
  <si>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</si>
  <si>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</si>
  <si>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</si>
  <si>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</si>
  <si>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</si>
  <si>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</si>
  <si>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</si>
  <si>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</si>
  <si>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</si>
  <si>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</si>
  <si>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</si>
  <si>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</si>
  <si>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</si>
  <si>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</si>
  <si>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</si>
  <si>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</si>
  <si>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</si>
  <si>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</si>
  <si>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</si>
  <si>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</si>
  <si>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</si>
  <si>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</si>
  <si>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</si>
  <si>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</si>
  <si>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</si>
  <si>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</si>
  <si>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</si>
  <si>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</si>
  <si>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</si>
  <si>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</si>
  <si>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</si>
  <si>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</si>
  <si>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</si>
  <si>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</si>
  <si>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</si>
  <si>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</si>
  <si>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</si>
  <si>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</si>
  <si>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</si>
  <si>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</si>
  <si>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</si>
  <si>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</si>
  <si>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</si>
  <si>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</si>
  <si>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</si>
  <si>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</si>
  <si>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</si>
  <si>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</si>
  <si>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</si>
  <si>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</si>
  <si>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</si>
  <si>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</si>
  <si>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</si>
  <si>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</si>
  <si>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</si>
  <si>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</si>
  <si>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</si>
  <si>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</si>
  <si>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</si>
  <si>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</si>
  <si>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</si>
  <si>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</si>
  <si>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</si>
  <si>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</si>
  <si>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</si>
  <si>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</si>
  <si>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</si>
  <si>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</si>
  <si>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</si>
  <si>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</si>
  <si>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</si>
  <si>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</si>
  <si>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</si>
  <si>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</si>
  <si>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</si>
  <si>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</si>
  <si>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</si>
  <si>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</si>
  <si>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>Kötelezően ellátandó feladat (isk.eü)</t>
  </si>
  <si>
    <t>Önként vállalt faladat (fog.ügy.)</t>
  </si>
  <si>
    <t>Önkormányzati feladatok összesen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</si>
  <si>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</si>
  <si>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</si>
  <si>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</si>
  <si>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</si>
  <si>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</si>
  <si>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</si>
  <si>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</si>
  <si>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</si>
  <si>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</si>
  <si>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</si>
  <si>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</si>
  <si>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</si>
  <si>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</si>
  <si>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</si>
  <si>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</si>
  <si>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</si>
  <si>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</si>
  <si>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</si>
  <si>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</si>
  <si>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</si>
  <si>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</si>
  <si>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</si>
  <si>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</si>
  <si>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</si>
  <si>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</si>
  <si>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</si>
  <si>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</si>
  <si>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</si>
  <si>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</si>
  <si>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</si>
  <si>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</si>
  <si>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</si>
  <si>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</si>
  <si>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</si>
  <si>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</si>
  <si>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</si>
  <si>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</si>
  <si>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</si>
  <si>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</si>
  <si>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Iskolai étkeztetés</t>
  </si>
  <si>
    <t>Szociális étkeztetés</t>
  </si>
  <si>
    <t>Egyéb étkeztetés</t>
  </si>
  <si>
    <t>Ebből: - Védőnői szolg-ra Tiszabábolna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</si>
  <si>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</si>
  <si>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</si>
  <si>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</si>
  <si>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</si>
  <si>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</si>
  <si>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Védőnői ellátás</t>
  </si>
  <si>
    <t>Gyermekétkeztetés</t>
  </si>
  <si>
    <t>Önkormányzatok Igazgatási tevékenysége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</si>
  <si>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</si>
  <si>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</si>
  <si>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</si>
  <si>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</si>
  <si>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</si>
  <si>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</si>
  <si>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</si>
  <si>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Köztemető</t>
  </si>
  <si>
    <t>I.1.d) Lakott külterülettel kapcsolatos feladatok támogatása</t>
  </si>
  <si>
    <t>I. Helyi önkormányzatok működésének támogatása</t>
  </si>
  <si>
    <t>I/3. Működési támogatások (3.1..+3.6)</t>
  </si>
  <si>
    <t>Közutak, hidak üzemeltetése, fenntartása</t>
  </si>
  <si>
    <t xml:space="preserve">BURSA ösztöndíj </t>
  </si>
  <si>
    <t>Zöldterület</t>
  </si>
  <si>
    <t>Egyéb szociális ellátások</t>
  </si>
  <si>
    <t>Önkormányzatok elszámolása</t>
  </si>
  <si>
    <t xml:space="preserve">    4.7. Elvonások ás befizetések</t>
  </si>
  <si>
    <t>9.ÁH-on belüli megelőlegezés visszafizetés</t>
  </si>
  <si>
    <t>Finanszírozási műveletek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</si>
  <si>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</si>
  <si>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</si>
  <si>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</si>
  <si>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</si>
  <si>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</si>
  <si>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</si>
  <si>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</si>
  <si>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</si>
  <si>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</si>
  <si>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Ifjúság-egészségügy</t>
  </si>
  <si>
    <t>Egyéb étkezés</t>
  </si>
  <si>
    <t>Civil szervezetek támogatása</t>
  </si>
  <si>
    <t>adatok Ft-ban</t>
  </si>
  <si>
    <t xml:space="preserve">Ft-ban </t>
  </si>
  <si>
    <t>KEÉK</t>
  </si>
  <si>
    <t>Költségvetési intézmény össz.</t>
  </si>
  <si>
    <t>Köztemető fenntartás</t>
  </si>
  <si>
    <t>Önk-i vagyongazdálkodás</t>
  </si>
  <si>
    <t xml:space="preserve">Önk.elszámolásai Kp-i költségvetéssel </t>
  </si>
  <si>
    <t>Tám.célú finanszírozási műveletek</t>
  </si>
  <si>
    <t>Közutak, hidak alagutak fenntartása</t>
  </si>
  <si>
    <t>Zöldterület kezelés</t>
  </si>
  <si>
    <t>Város- és községgazdálkodás</t>
  </si>
  <si>
    <t>Család- és nővédelem</t>
  </si>
  <si>
    <t>Civil szerezetek támogatása</t>
  </si>
  <si>
    <t>Gyermekvédelmi kedvezmény</t>
  </si>
  <si>
    <t>Forgatási célú finanszírozási műveletek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</si>
  <si>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</si>
  <si>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</si>
  <si>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</si>
  <si>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</si>
  <si>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</si>
  <si>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</si>
  <si>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>Önkormányzati vagyonnal való gazdálkodás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</si>
  <si>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</si>
  <si>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</si>
  <si>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</si>
  <si>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</si>
  <si>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</si>
  <si>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</si>
  <si>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</si>
  <si>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</si>
  <si>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</si>
  <si>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 xml:space="preserve"> Ft-ban 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</si>
  <si>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</si>
  <si>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</si>
  <si>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</si>
  <si>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</si>
  <si>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</si>
  <si>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3.7.1. Járda felújitás</t>
  </si>
  <si>
    <t>096015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</si>
  <si>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</si>
  <si>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</si>
  <si>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</si>
  <si>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</si>
  <si>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2022.év</t>
  </si>
  <si>
    <t>2023.év</t>
  </si>
  <si>
    <t>2024.év</t>
  </si>
  <si>
    <t>2025.év</t>
  </si>
  <si>
    <t>2026.év</t>
  </si>
  <si>
    <t>2027.év</t>
  </si>
  <si>
    <t>6. Lkötöt bank betét kamata</t>
  </si>
  <si>
    <t>6. Működési tartalék</t>
  </si>
  <si>
    <t>3. Egyéb felhalmozási tartalék</t>
  </si>
  <si>
    <t xml:space="preserve">     Az önkormányzat 2019. évi bevételi előirányzatai összesen</t>
  </si>
  <si>
    <t xml:space="preserve">             - Gyermekszállításra és egyéb szállitási szolgáltatásra</t>
  </si>
  <si>
    <t>2027.</t>
  </si>
  <si>
    <t>2028.</t>
  </si>
  <si>
    <t>2029.</t>
  </si>
  <si>
    <t>26 976 200</t>
  </si>
  <si>
    <t>0</t>
  </si>
  <si>
    <t>102 691 530</t>
  </si>
  <si>
    <t xml:space="preserve">A költségvetési intézmények 2020. évi költségvetési kiadási előirányzatai </t>
  </si>
  <si>
    <t>Az önkormányzat 2020. évi kiadási előirányzatai összesen</t>
  </si>
  <si>
    <t>2020. év</t>
  </si>
  <si>
    <t>049010</t>
  </si>
  <si>
    <t xml:space="preserve">Az Önkormányzat  2020. évi költségvetési kiadási előirányzatai feladatonként </t>
  </si>
  <si>
    <t>Srart munka közfogl.</t>
  </si>
  <si>
    <t>Falugondnoki szolgálat</t>
  </si>
  <si>
    <t>Elkülönített állami pénzalap 6közf.visszaf/</t>
  </si>
  <si>
    <t>2.3.Önkormnak átengedett közhatalmi bevételek gépj</t>
  </si>
  <si>
    <t xml:space="preserve">         </t>
  </si>
  <si>
    <t>Költségvetési intézmények 2020. évi  költségvetési bevételei</t>
  </si>
  <si>
    <t>Járda felújitáshoz anyag beszerzés</t>
  </si>
  <si>
    <t>Orvosi eszközök beszerzése</t>
  </si>
  <si>
    <t>Falugondnoki gépkocsi</t>
  </si>
  <si>
    <t xml:space="preserve"> Önkormányzat épületeinek Energetikai korszeűsítése TOP3.2.1 pályázat</t>
  </si>
  <si>
    <t xml:space="preserve"> 2020. évi előirányzat</t>
  </si>
  <si>
    <t>Hitel felvét</t>
  </si>
  <si>
    <t>2028.év</t>
  </si>
  <si>
    <t>2029. és azt követő években</t>
  </si>
  <si>
    <t>Fennálló hitel, kötvénytart.  2020. I. 1-jén</t>
  </si>
  <si>
    <t>2020. évi hitelfelvét.</t>
  </si>
  <si>
    <t>a pénzeszközök  2020. évre tervezett változásáról</t>
  </si>
  <si>
    <t>Nyitó pénzkészlet 2020. január 1-jén</t>
  </si>
  <si>
    <t>Záró pénzkészlet tervezett összege 2020. dec. 31-én</t>
  </si>
  <si>
    <t xml:space="preserve">             2020, év </t>
  </si>
  <si>
    <t>2030.</t>
  </si>
  <si>
    <t>Az önkormányzat 2020. évi költségvetési kiadási előirányzatainak megoszlása</t>
  </si>
  <si>
    <t>93311070</t>
  </si>
  <si>
    <t>Az önkormányzat 2020 évi költségvetési kiadási előirányzatainak megoszlása</t>
  </si>
  <si>
    <t>189 093 180</t>
  </si>
  <si>
    <t>208 718 308</t>
  </si>
  <si>
    <t xml:space="preserve">     Az önkormányzat 2020. évi bevételi előirányzatainak megoszlása</t>
  </si>
  <si>
    <t>2020 évi előirányzat</t>
  </si>
  <si>
    <t>2020. évi előirányzat</t>
  </si>
  <si>
    <t>1. melléklet a   2/2020. (II. 14.) önkormányzati rendelethez</t>
  </si>
  <si>
    <t>2. melléklet a 2./2020. ( II. 14.) önkormányzati rendelethez</t>
  </si>
  <si>
    <t>3. melléklet a 2./2020. ( II 14.) önkormányzati rendelethez</t>
  </si>
  <si>
    <t>4. melléklet a 2/2020. ( II. 14.) önkormányzati rendelethez</t>
  </si>
  <si>
    <t>4. melléklet a 2./2020. ( II.14.) önkormányzati rendelethez</t>
  </si>
  <si>
    <t>4. melléklet a 2/2020. ( II. 14) önkormányzati rendelethez</t>
  </si>
  <si>
    <t>4. melléklet a 2./2020. ( II. 14) önkormányzati rendelethez</t>
  </si>
  <si>
    <t>4. melléklet a 2/2020. ( II.14.) önkormányzati rendelethez</t>
  </si>
  <si>
    <t>4. melléklet a 2/2020. ( II. 14 ) önkormányzati rendelethez</t>
  </si>
  <si>
    <t>4. melléklet a 2./20202. ( II.14 ) önkormányzati rendelethez</t>
  </si>
  <si>
    <t>5. melléklet a 2/2020 (II.14) önkormányzati rendelethez</t>
  </si>
  <si>
    <t>6. melléklet a 2/2020. (II.14 ) önkormányzati rendelethez</t>
  </si>
  <si>
    <t>7. melléklet a 2./2020. ( II.14 ) önkormányzati rendelethez</t>
  </si>
  <si>
    <t>8. melléklet a 2./2020. (II.14) önkormányzati rendelethez</t>
  </si>
  <si>
    <t>9. melléklet a 2./2020. (II.14 ) önkormányzati rendelethez</t>
  </si>
  <si>
    <t>10. melléklet a 2./2020. ( II.14 ) önkormányzati rendelethez</t>
  </si>
  <si>
    <t>11. melléklet a 2./2020. ( II.14.) önkormányzati rendelethez</t>
  </si>
  <si>
    <t>12. melléklet a 2./2020 (II. 14) önkormányzati rendelethez</t>
  </si>
  <si>
    <t>13. melléklet a 2/2020. (II.14.) önkormányzati rendelethez</t>
  </si>
  <si>
    <t>14. melléklet a 2/ 2020.( II 14.) számú önkormányzati rendelethez</t>
  </si>
  <si>
    <t>15. melléklet a  2./2020. ( II. 14..) önkormányzati rendelethez</t>
  </si>
  <si>
    <t>16. számú melléklet a 2/2020 (II.14) számú önkormányzati rendelethez</t>
  </si>
  <si>
    <t>17. melléklet a 2/2020.(II 14..) számú önkormányzati rendelethez</t>
  </si>
  <si>
    <t>18. melléklet a 2/ 2020.(II. 14.) számú rendelethez</t>
  </si>
  <si>
    <t>19. melléklet a2/2020.(II. 14) számú önkormányzati rendelethez</t>
  </si>
  <si>
    <t>20. melléklet a .2./2020. (II.14) önkormányzati rendelethez</t>
  </si>
  <si>
    <t>21. melléklet a 2/2020. (II.14) önkormányzati rendelethez</t>
  </si>
  <si>
    <t>22. melléklet a 2/ 2020..(II. 14. ) számú önkormányzati rendelethez</t>
  </si>
  <si>
    <t>23. melléklet a  2/2020 ( II.14.) önkormányzati rendelethez</t>
  </si>
  <si>
    <t>24. melléklet a 2/2020.(II 14.) számú önkormányzati rendelethez</t>
  </si>
  <si>
    <t>25. melléklet a  2//2020. (II. 14.) önkormányzati rendelethez</t>
  </si>
  <si>
    <t>26. melléklet a  2/2020 ( II.14.) önkormányzati rendelethez</t>
  </si>
  <si>
    <t>27. melléklet a 2/2020 (II. 14.) számú önkormányzati rendelethez</t>
  </si>
  <si>
    <t>28. melléklet a   2/2020. ( II. 14.) önkormányzati rendelethez</t>
  </si>
  <si>
    <t>2020.évi előir.</t>
  </si>
  <si>
    <t>29. melléklet a  2/2020. ( II. 14.) önkormányzati rendelethez</t>
  </si>
  <si>
    <t>2020. évi előir.</t>
  </si>
  <si>
    <t>30. melléklet a 2 /2020 (II. 14.) önkormányzati rendelethez</t>
  </si>
  <si>
    <t>31. melléklet a  2/2020. ( II.  14. ) önkormányzati rendelethez</t>
  </si>
  <si>
    <t>32. melléklet a 2 /2020. (II..14) önkormányzati rendelethez</t>
  </si>
  <si>
    <t>33. melléklet a 2/2020.(II 14..) számú önkormányzati rendelethez</t>
  </si>
  <si>
    <t>34. melléklet a 2 /2020. (II..14.) önkormányzati rendelethez</t>
  </si>
  <si>
    <t>35. melléklet a 2/2020. (II. 14.) önkormányzati rendelethez</t>
  </si>
  <si>
    <t>36. melléklet a  2 /2020. (II.14.) önkormányzati rendelethez</t>
  </si>
  <si>
    <t>36. melléklet a  2/2020 ( II..14.) önkormányzati rendelethez</t>
  </si>
  <si>
    <t>36. melléklet a 2 /2020. ( II.14.) önkormányzati rendelethez</t>
  </si>
  <si>
    <t>36. melléklet a 2 /2020 (II. 14.) önkormányzati rendelethez</t>
  </si>
  <si>
    <t>36. melléklet a 2/2020 ( II. 14.) önkormányzati rendelethez</t>
  </si>
  <si>
    <t>36. melléklet a 2/2020. (II.14. .) önkormányzati rendelethez</t>
  </si>
  <si>
    <t>36. melléklet a 2 /2020. (II.14) önkormányzati rendelethez</t>
  </si>
  <si>
    <t>36. melléklet a 2 /2020 ( II. 14..) önkormányzati rendelethez</t>
  </si>
  <si>
    <t>36. melléklet a 2 /2020. ( II.14 ) önkormányzati rendelethez</t>
  </si>
  <si>
    <t>36. melléklet a 2 /2020. (II.14.) önkormányzati rendelethez</t>
  </si>
  <si>
    <t>36. melléklet a2/2020. (II. 14.) önkormányzati rendelethez</t>
  </si>
  <si>
    <t>36. melléklet a 2 /2020 ( II.14 ) önkormányzati rendelethez</t>
  </si>
  <si>
    <t>36. melléklet a 2 /2020 (II.14 ) önkormányzati rendelethez</t>
  </si>
  <si>
    <t>36. melléklet a  2/2020. ( II.14.) önkormányzati rendelethez</t>
  </si>
  <si>
    <t>36. melléklet a 2 /2020. (II. 14.) önkormányzati rendelethez</t>
  </si>
  <si>
    <t>36. melléklet a 2 /2020 ( II 14..) önkormányzati rendelethez</t>
  </si>
  <si>
    <t>36. melléklet a 2. /2020. ( II. 14.) önkormányzati rendelethez</t>
  </si>
  <si>
    <t>36. melléklet a .2/2020. ( II.14.) önkormányzati rendelethez</t>
  </si>
  <si>
    <t>37. melléklet a 2 /2020. (II. 14.)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</si>
</sst>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58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19" fillId="0" borderId="5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23" fillId="0" borderId="6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8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19" fillId="0" borderId="88" xfId="0" applyFont="1" applyBorder="1" applyAlignment="1">
      <alignment horizontal="center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3" fontId="28" fillId="0" borderId="38" xfId="0" applyNumberFormat="1" applyFont="1" applyBorder="1" applyAlignment="1">
      <alignment horizontal="right" wrapText="1"/>
    </xf>
    <xf numFmtId="3" fontId="28" fillId="0" borderId="36" xfId="26" applyNumberFormat="1" applyFont="1" applyFill="1" applyBorder="1" applyAlignment="1" applyProtection="1"/>
    <xf numFmtId="3" fontId="28" fillId="0" borderId="37" xfId="26" applyNumberFormat="1" applyFont="1" applyFill="1" applyBorder="1" applyAlignment="1" applyProtection="1"/>
    <xf numFmtId="3" fontId="28" fillId="0" borderId="40" xfId="26" applyNumberFormat="1" applyFont="1" applyFill="1" applyBorder="1" applyAlignment="1" applyProtection="1"/>
    <xf numFmtId="3" fontId="21" fillId="0" borderId="41" xfId="26" applyNumberFormat="1" applyFont="1" applyFill="1" applyBorder="1" applyAlignment="1" applyProtection="1"/>
    <xf numFmtId="3" fontId="28" fillId="0" borderId="38" xfId="26" applyNumberFormat="1" applyFont="1" applyFill="1" applyBorder="1" applyAlignment="1" applyProtection="1"/>
    <xf numFmtId="3" fontId="46" fillId="0" borderId="36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36" xfId="0" applyNumberFormat="1" applyFont="1" applyBorder="1"/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0" borderId="173" xfId="0" applyNumberFormat="1" applyFont="1" applyBorder="1"/>
    <xf numFmtId="3" fontId="23" fillId="24" borderId="174" xfId="0" applyNumberFormat="1" applyFont="1" applyFill="1" applyBorder="1"/>
    <xf numFmtId="0" fontId="23" fillId="24" borderId="175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3" fontId="19" fillId="0" borderId="176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9" xfId="0" applyNumberFormat="1" applyFont="1" applyBorder="1"/>
    <xf numFmtId="3" fontId="23" fillId="0" borderId="176" xfId="0" applyNumberFormat="1" applyFont="1" applyBorder="1"/>
    <xf numFmtId="3" fontId="23" fillId="0" borderId="170" xfId="0" applyNumberFormat="1" applyFont="1" applyBorder="1"/>
    <xf numFmtId="0" fontId="33" fillId="0" borderId="180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3" fontId="52" fillId="0" borderId="60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3" fontId="23" fillId="0" borderId="116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3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4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5" xfId="0" applyNumberFormat="1" applyFont="1" applyBorder="1"/>
    <xf numFmtId="0" fontId="43" fillId="0" borderId="186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7" xfId="0" applyNumberFormat="1" applyFont="1" applyBorder="1"/>
    <xf numFmtId="3" fontId="19" fillId="0" borderId="188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9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90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1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4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5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4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6" xfId="0" applyFont="1" applyBorder="1" applyAlignment="1">
      <alignment horizontal="center" wrapText="1"/>
    </xf>
    <xf numFmtId="0" fontId="23" fillId="0" borderId="179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9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7" xfId="0" applyNumberFormat="1" applyFont="1" applyBorder="1"/>
    <xf numFmtId="0" fontId="28" fillId="0" borderId="86" xfId="0" applyFont="1" applyBorder="1" applyAlignment="1">
      <alignment wrapText="1"/>
    </xf>
    <xf numFmtId="3" fontId="28" fillId="0" borderId="101" xfId="26" applyNumberFormat="1" applyFont="1" applyFill="1" applyBorder="1" applyAlignment="1" applyProtection="1"/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8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3" fontId="19" fillId="0" borderId="24" xfId="26" applyNumberFormat="1" applyFont="1" applyFill="1" applyBorder="1" applyAlignment="1" applyProtection="1">
      <alignment vertical="center"/>
    </xf>
    <xf numFmtId="3" fontId="19" fillId="0" borderId="199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1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200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1" xfId="0" applyNumberFormat="1" applyFont="1" applyBorder="1"/>
    <xf numFmtId="3" fontId="43" fillId="0" borderId="184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2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126" xfId="0" applyFont="1" applyFill="1" applyBorder="1" applyAlignment="1">
      <alignment horizontal="center" wrapText="1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3" xfId="0" applyFont="1" applyBorder="1"/>
    <xf numFmtId="0" fontId="19" fillId="0" borderId="204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5" xfId="0" applyFont="1" applyFill="1" applyBorder="1"/>
    <xf numFmtId="3" fontId="23" fillId="24" borderId="206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7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9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80" xfId="0" applyNumberFormat="1" applyFont="1" applyFill="1" applyBorder="1"/>
    <xf numFmtId="3" fontId="19" fillId="24" borderId="70" xfId="0" applyNumberFormat="1" applyFont="1" applyFill="1" applyBorder="1"/>
    <xf numFmtId="3" fontId="23" fillId="24" borderId="208" xfId="0" applyNumberFormat="1" applyFont="1" applyFill="1" applyBorder="1"/>
    <xf numFmtId="3" fontId="19" fillId="0" borderId="143" xfId="0" applyNumberFormat="1" applyFont="1" applyBorder="1"/>
    <xf numFmtId="0" fontId="23" fillId="0" borderId="210" xfId="0" applyFont="1" applyBorder="1"/>
    <xf numFmtId="3" fontId="23" fillId="0" borderId="211" xfId="0" applyNumberFormat="1" applyFont="1" applyBorder="1"/>
    <xf numFmtId="3" fontId="19" fillId="0" borderId="212" xfId="0" applyNumberFormat="1" applyFont="1" applyBorder="1"/>
    <xf numFmtId="3" fontId="19" fillId="0" borderId="213" xfId="0" applyNumberFormat="1" applyFont="1" applyBorder="1"/>
    <xf numFmtId="3" fontId="23" fillId="0" borderId="214" xfId="0" applyNumberFormat="1" applyFont="1" applyBorder="1"/>
    <xf numFmtId="3" fontId="19" fillId="0" borderId="211" xfId="0" applyNumberFormat="1" applyFont="1" applyBorder="1"/>
    <xf numFmtId="3" fontId="23" fillId="0" borderId="215" xfId="0" applyNumberFormat="1" applyFont="1" applyBorder="1"/>
    <xf numFmtId="3" fontId="23" fillId="0" borderId="180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6" xfId="0" applyNumberFormat="1" applyFont="1" applyBorder="1"/>
    <xf numFmtId="3" fontId="19" fillId="0" borderId="217" xfId="0" applyNumberFormat="1" applyFont="1" applyBorder="1"/>
    <xf numFmtId="3" fontId="19" fillId="0" borderId="218" xfId="0" applyNumberFormat="1" applyFont="1" applyBorder="1"/>
    <xf numFmtId="3" fontId="23" fillId="0" borderId="219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20" xfId="0" applyNumberFormat="1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23" fillId="0" borderId="223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2" xfId="0" applyNumberFormat="1" applyFont="1" applyBorder="1"/>
    <xf numFmtId="3" fontId="23" fillId="24" borderId="55" xfId="0" applyNumberFormat="1" applyFont="1" applyFill="1" applyBorder="1"/>
    <xf numFmtId="3" fontId="19" fillId="0" borderId="224" xfId="0" applyNumberFormat="1" applyFont="1" applyBorder="1"/>
    <xf numFmtId="0" fontId="28" fillId="0" borderId="0" xfId="0" applyFont="1" applyBorder="1" applyAlignment="1">
      <alignment wrapText="1"/>
    </xf>
    <xf numFmtId="3" fontId="28" fillId="0" borderId="225" xfId="26" applyNumberFormat="1" applyFont="1" applyFill="1" applyBorder="1" applyAlignment="1" applyProtection="1"/>
    <xf numFmtId="3" fontId="23" fillId="0" borderId="226" xfId="0" applyNumberFormat="1" applyFont="1" applyBorder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7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5" xfId="0" applyFont="1" applyBorder="1"/>
    <xf numFmtId="0" fontId="33" fillId="0" borderId="228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9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30" xfId="0" applyFont="1" applyBorder="1"/>
    <xf numFmtId="3" fontId="19" fillId="0" borderId="231" xfId="0" applyNumberFormat="1" applyFont="1" applyBorder="1"/>
    <xf numFmtId="3" fontId="19" fillId="0" borderId="232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3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0" fontId="0" fillId="0" borderId="54" xfId="0" applyBorder="1"/>
    <xf numFmtId="3" fontId="23" fillId="0" borderId="233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4" xfId="0" applyNumberFormat="1" applyFont="1" applyBorder="1"/>
    <xf numFmtId="0" fontId="23" fillId="0" borderId="235" xfId="0" applyFont="1" applyBorder="1" applyAlignment="1"/>
    <xf numFmtId="0" fontId="23" fillId="0" borderId="236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7" xfId="39" applyNumberFormat="1" applyFont="1" applyBorder="1" applyProtection="1"/>
    <xf numFmtId="3" fontId="23" fillId="0" borderId="191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8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52" fillId="0" borderId="239" xfId="0" applyNumberFormat="1" applyFont="1" applyBorder="1" applyAlignment="1">
      <alignment horizontal="center"/>
    </xf>
    <xf numFmtId="3" fontId="19" fillId="0" borderId="239" xfId="0" applyNumberFormat="1" applyFont="1" applyBorder="1"/>
    <xf numFmtId="3" fontId="19" fillId="0" borderId="111" xfId="0" applyNumberFormat="1" applyFont="1" applyBorder="1"/>
    <xf numFmtId="3" fontId="23" fillId="0" borderId="171" xfId="0" applyNumberFormat="1" applyFont="1" applyBorder="1"/>
    <xf numFmtId="3" fontId="19" fillId="0" borderId="240" xfId="0" applyNumberFormat="1" applyFont="1" applyBorder="1"/>
    <xf numFmtId="3" fontId="19" fillId="0" borderId="204" xfId="0" applyNumberFormat="1" applyFont="1" applyBorder="1"/>
    <xf numFmtId="3" fontId="23" fillId="0" borderId="153" xfId="0" applyNumberFormat="1" applyFont="1" applyBorder="1"/>
    <xf numFmtId="3" fontId="19" fillId="0" borderId="241" xfId="0" applyNumberFormat="1" applyFont="1" applyBorder="1"/>
    <xf numFmtId="3" fontId="19" fillId="0" borderId="153" xfId="0" applyNumberFormat="1" applyFont="1" applyBorder="1"/>
    <xf numFmtId="3" fontId="23" fillId="0" borderId="242" xfId="0" applyNumberFormat="1" applyFont="1" applyBorder="1"/>
    <xf numFmtId="3" fontId="23" fillId="0" borderId="213" xfId="0" applyNumberFormat="1" applyFont="1" applyBorder="1"/>
    <xf numFmtId="3" fontId="23" fillId="0" borderId="243" xfId="0" applyNumberFormat="1" applyFont="1" applyBorder="1"/>
    <xf numFmtId="3" fontId="23" fillId="24" borderId="244" xfId="0" applyNumberFormat="1" applyFont="1" applyFill="1" applyBorder="1"/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45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9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45" xfId="0" applyFont="1" applyFill="1" applyBorder="1"/>
    <xf numFmtId="3" fontId="23" fillId="24" borderId="52" xfId="0" applyNumberFormat="1" applyFont="1" applyFill="1" applyBorder="1"/>
    <xf numFmtId="3" fontId="23" fillId="24" borderId="245" xfId="0" applyNumberFormat="1" applyFont="1" applyFill="1" applyBorder="1"/>
    <xf numFmtId="3" fontId="19" fillId="0" borderId="246" xfId="0" applyNumberFormat="1" applyFont="1" applyBorder="1"/>
    <xf numFmtId="3" fontId="19" fillId="0" borderId="247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48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9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1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71" xfId="0" applyNumberFormat="1" applyFont="1" applyFill="1" applyBorder="1"/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94" xfId="0" applyNumberFormat="1" applyFont="1" applyFill="1" applyBorder="1"/>
    <xf numFmtId="3" fontId="19" fillId="0" borderId="93" xfId="0" applyNumberFormat="1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6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50" xfId="0" applyFont="1" applyBorder="1" applyAlignment="1">
      <alignment wrapText="1"/>
    </xf>
    <xf numFmtId="0" fontId="23" fillId="0" borderId="251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52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3" fontId="19" fillId="0" borderId="140" xfId="0" applyNumberFormat="1" applyFont="1" applyBorder="1"/>
    <xf numFmtId="0" fontId="23" fillId="0" borderId="245" xfId="0" applyFont="1" applyBorder="1"/>
    <xf numFmtId="0" fontId="33" fillId="0" borderId="134" xfId="0" applyFont="1" applyBorder="1"/>
    <xf numFmtId="0" fontId="33" fillId="0" borderId="96" xfId="0" applyFont="1" applyBorder="1"/>
    <xf numFmtId="0" fontId="33" fillId="0" borderId="137" xfId="0" applyFont="1" applyBorder="1"/>
    <xf numFmtId="3" fontId="19" fillId="24" borderId="253" xfId="0" applyNumberFormat="1" applyFont="1" applyFill="1" applyBorder="1"/>
    <xf numFmtId="3" fontId="19" fillId="0" borderId="253" xfId="0" applyNumberFormat="1" applyFont="1" applyBorder="1"/>
    <xf numFmtId="0" fontId="19" fillId="0" borderId="58" xfId="0" applyFont="1" applyBorder="1"/>
    <xf numFmtId="4" fontId="19" fillId="0" borderId="254" xfId="0" applyNumberFormat="1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54" xfId="0" applyFont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8" xfId="0" applyNumberFormat="1" applyFont="1" applyBorder="1"/>
    <xf numFmtId="49" fontId="23" fillId="24" borderId="180" xfId="0" applyNumberFormat="1" applyFont="1" applyFill="1" applyBorder="1"/>
    <xf numFmtId="49" fontId="23" fillId="0" borderId="51" xfId="0" applyNumberFormat="1" applyFont="1" applyBorder="1"/>
    <xf numFmtId="49" fontId="23" fillId="24" borderId="52" xfId="0" applyNumberFormat="1" applyFont="1" applyFill="1" applyBorder="1"/>
    <xf numFmtId="49" fontId="23" fillId="0" borderId="177" xfId="0" applyNumberFormat="1" applyFont="1" applyBorder="1"/>
    <xf numFmtId="49" fontId="23" fillId="0" borderId="255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/>
    <xf numFmtId="3" fontId="19" fillId="0" borderId="61" xfId="0" applyNumberFormat="1" applyFont="1" applyFill="1" applyBorder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56" xfId="0" applyFont="1" applyBorder="1" applyAlignment="1">
      <alignment horizontal="center"/>
    </xf>
    <xf numFmtId="0" fontId="23" fillId="0" borderId="257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58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992" t="s">
        <v>648</v>
      </c>
      <c r="B1" s="992"/>
      <c r="C1" s="992"/>
      <c r="D1" s="992"/>
      <c r="E1" s="992"/>
      <c r="F1" s="992"/>
      <c r="G1" s="992"/>
      <c r="H1" s="992"/>
      <c r="I1" s="992"/>
    </row>
    <row r="2" spans="1:9" s="2" customFormat="1" ht="18" customHeight="1">
      <c r="B2" s="993" t="s">
        <v>0</v>
      </c>
      <c r="C2" s="993"/>
      <c r="D2" s="993"/>
      <c r="E2" s="993"/>
      <c r="F2" s="993"/>
      <c r="G2" s="993"/>
      <c r="H2" s="993"/>
      <c r="I2" s="993"/>
    </row>
    <row r="3" spans="1:9" s="2" customFormat="1" ht="18.75" customHeight="1">
      <c r="B3" s="993" t="s">
        <v>616</v>
      </c>
      <c r="C3" s="993"/>
      <c r="D3" s="993"/>
      <c r="E3" s="993"/>
      <c r="F3" s="993"/>
      <c r="G3" s="993"/>
      <c r="H3" s="993"/>
      <c r="I3" s="993"/>
    </row>
    <row r="4" spans="1:9" s="2" customFormat="1" ht="18.75" customHeight="1" thickBot="1">
      <c r="B4" s="527"/>
      <c r="C4" s="527"/>
      <c r="D4" s="527"/>
      <c r="E4" s="527"/>
      <c r="F4" s="527"/>
      <c r="G4" s="527"/>
      <c r="H4" s="527"/>
      <c r="I4" s="527" t="s">
        <v>554</v>
      </c>
    </row>
    <row r="5" spans="1:9" ht="13.5" thickBot="1">
      <c r="A5" s="999" t="s">
        <v>186</v>
      </c>
      <c r="B5" s="994" t="s">
        <v>1</v>
      </c>
      <c r="C5" s="995"/>
      <c r="D5" s="995"/>
      <c r="E5" s="996"/>
      <c r="F5" s="996" t="s">
        <v>2</v>
      </c>
      <c r="G5" s="997"/>
      <c r="H5" s="997"/>
      <c r="I5" s="998"/>
    </row>
    <row r="6" spans="1:9" s="3" customFormat="1" ht="24" customHeight="1" thickBot="1">
      <c r="A6" s="1000"/>
      <c r="B6" s="525" t="s">
        <v>3</v>
      </c>
      <c r="C6" s="543"/>
      <c r="D6" s="326"/>
      <c r="E6" s="524" t="s">
        <v>646</v>
      </c>
      <c r="F6" s="406" t="s">
        <v>3</v>
      </c>
      <c r="G6" s="326"/>
      <c r="H6" s="326"/>
      <c r="I6" s="524" t="s">
        <v>647</v>
      </c>
    </row>
    <row r="7" spans="1:9" s="327" customFormat="1" ht="12" thickBot="1">
      <c r="A7" s="536" t="s">
        <v>187</v>
      </c>
      <c r="B7" s="538" t="s">
        <v>188</v>
      </c>
      <c r="C7" s="538" t="s">
        <v>189</v>
      </c>
      <c r="D7" s="539" t="s">
        <v>190</v>
      </c>
      <c r="E7" s="540" t="s">
        <v>210</v>
      </c>
      <c r="F7" s="541" t="s">
        <v>235</v>
      </c>
      <c r="G7" s="539" t="s">
        <v>210</v>
      </c>
      <c r="H7" s="539" t="s">
        <v>236</v>
      </c>
      <c r="I7" s="540" t="s">
        <v>238</v>
      </c>
    </row>
    <row r="8" spans="1:9" s="3" customFormat="1" ht="18.75" customHeight="1">
      <c r="A8" s="325" t="s">
        <v>255</v>
      </c>
      <c r="B8" s="521" t="s">
        <v>249</v>
      </c>
      <c r="C8" s="240"/>
      <c r="D8" s="240">
        <f>D9+D10+D11+D12</f>
        <v>0</v>
      </c>
      <c r="E8" s="133">
        <v>82518989</v>
      </c>
      <c r="F8" s="521" t="s">
        <v>250</v>
      </c>
      <c r="G8" s="666"/>
      <c r="H8" s="666">
        <f>H9+H10+H11+H12+H13</f>
        <v>0</v>
      </c>
      <c r="I8" s="532">
        <v>102747481</v>
      </c>
    </row>
    <row r="9" spans="1:9" s="3" customFormat="1" ht="13.7" customHeight="1">
      <c r="A9" s="325" t="s">
        <v>256</v>
      </c>
      <c r="B9" s="522" t="s">
        <v>443</v>
      </c>
      <c r="C9" s="139"/>
      <c r="D9" s="139"/>
      <c r="E9" s="131">
        <f>'10.m.bev.ei'!F9</f>
        <v>20319713</v>
      </c>
      <c r="F9" s="522" t="s">
        <v>248</v>
      </c>
      <c r="G9" s="668"/>
      <c r="H9" s="667"/>
      <c r="I9" s="533">
        <v>38799930</v>
      </c>
    </row>
    <row r="10" spans="1:9" s="3" customFormat="1" ht="23.25" customHeight="1">
      <c r="A10" s="325" t="s">
        <v>257</v>
      </c>
      <c r="B10" s="522" t="s">
        <v>444</v>
      </c>
      <c r="C10" s="139"/>
      <c r="D10" s="139"/>
      <c r="E10" s="131">
        <f>'10.m.bev.ei'!F10</f>
        <v>37017000</v>
      </c>
      <c r="F10" s="199" t="s">
        <v>7</v>
      </c>
      <c r="G10" s="668"/>
      <c r="H10" s="667"/>
      <c r="I10" s="533">
        <v>6313612</v>
      </c>
    </row>
    <row r="11" spans="1:9" s="3" customFormat="1" ht="24" customHeight="1">
      <c r="A11" s="325" t="s">
        <v>258</v>
      </c>
      <c r="B11" s="522" t="s">
        <v>445</v>
      </c>
      <c r="C11" s="139"/>
      <c r="D11" s="139"/>
      <c r="E11" s="131">
        <v>25182276</v>
      </c>
      <c r="F11" s="199" t="s">
        <v>8</v>
      </c>
      <c r="G11" s="668"/>
      <c r="H11" s="667"/>
      <c r="I11" s="533">
        <v>49128939</v>
      </c>
    </row>
    <row r="12" spans="1:9" s="3" customFormat="1" ht="13.7" customHeight="1">
      <c r="A12" s="325" t="s">
        <v>259</v>
      </c>
      <c r="B12" s="867" t="s">
        <v>162</v>
      </c>
      <c r="C12" s="139"/>
      <c r="D12" s="139"/>
      <c r="E12" s="131">
        <v>0</v>
      </c>
      <c r="F12" s="199" t="s">
        <v>129</v>
      </c>
      <c r="G12" s="668"/>
      <c r="H12" s="667"/>
      <c r="I12" s="533">
        <v>6100000</v>
      </c>
    </row>
    <row r="13" spans="1:9" s="3" customFormat="1" ht="14.25" customHeight="1">
      <c r="A13" s="325" t="s">
        <v>260</v>
      </c>
      <c r="B13" s="285"/>
      <c r="C13" s="139"/>
      <c r="D13" s="139"/>
      <c r="E13" s="131"/>
      <c r="F13" s="170" t="s">
        <v>127</v>
      </c>
      <c r="G13" s="668"/>
      <c r="H13" s="667"/>
      <c r="I13" s="533">
        <v>2405000</v>
      </c>
    </row>
    <row r="14" spans="1:9" s="3" customFormat="1" ht="14.25" customHeight="1">
      <c r="A14" s="325"/>
      <c r="B14" s="285"/>
      <c r="C14" s="139"/>
      <c r="D14" s="139"/>
      <c r="E14" s="131"/>
      <c r="F14" s="33" t="s">
        <v>604</v>
      </c>
      <c r="G14" s="668"/>
      <c r="H14" s="667"/>
      <c r="I14" s="533">
        <v>0</v>
      </c>
    </row>
    <row r="15" spans="1:9" s="3" customFormat="1" ht="4.5" customHeight="1">
      <c r="A15" s="325"/>
      <c r="B15" s="285"/>
      <c r="C15" s="139"/>
      <c r="D15" s="139"/>
      <c r="E15" s="131"/>
      <c r="F15" s="33"/>
      <c r="G15" s="668"/>
      <c r="H15" s="668"/>
      <c r="I15" s="533"/>
    </row>
    <row r="16" spans="1:9" s="3" customFormat="1" ht="21" customHeight="1">
      <c r="A16" s="325" t="s">
        <v>197</v>
      </c>
      <c r="B16" s="285" t="s">
        <v>268</v>
      </c>
      <c r="C16" s="139"/>
      <c r="D16" s="139">
        <f>D17+D18+D19</f>
        <v>0</v>
      </c>
      <c r="E16" s="131">
        <f>'10.m.bev.ei'!F29</f>
        <v>0</v>
      </c>
      <c r="F16" s="285" t="s">
        <v>251</v>
      </c>
      <c r="G16" s="668"/>
      <c r="H16" s="668">
        <f>H17+H18+H19</f>
        <v>0</v>
      </c>
      <c r="I16" s="533">
        <v>92907250</v>
      </c>
    </row>
    <row r="17" spans="1:9" s="3" customFormat="1" ht="24" customHeight="1">
      <c r="A17" s="325" t="s">
        <v>198</v>
      </c>
      <c r="B17" s="522" t="s">
        <v>446</v>
      </c>
      <c r="C17" s="139"/>
      <c r="D17" s="139"/>
      <c r="E17" s="131">
        <f>'10.m.bev.ei'!F30</f>
        <v>0</v>
      </c>
      <c r="F17" s="199" t="s">
        <v>252</v>
      </c>
      <c r="G17" s="668"/>
      <c r="H17" s="668"/>
      <c r="I17" s="533">
        <f>'2.m.kiadási ei'!F27</f>
        <v>92907250</v>
      </c>
    </row>
    <row r="18" spans="1:9" s="3" customFormat="1" ht="23.25" customHeight="1">
      <c r="A18" s="325" t="s">
        <v>199</v>
      </c>
      <c r="B18" s="522" t="s">
        <v>447</v>
      </c>
      <c r="C18" s="139"/>
      <c r="D18" s="139"/>
      <c r="E18" s="131">
        <f>'10.m.bev.ei'!F35</f>
        <v>0</v>
      </c>
      <c r="F18" s="199" t="s">
        <v>253</v>
      </c>
      <c r="G18" s="668"/>
      <c r="H18" s="668"/>
      <c r="I18" s="533">
        <f>'2.m.kiadási ei'!F28</f>
        <v>0</v>
      </c>
    </row>
    <row r="19" spans="1:9" s="3" customFormat="1" ht="15" customHeight="1">
      <c r="A19" s="325" t="s">
        <v>200</v>
      </c>
      <c r="B19" s="522" t="s">
        <v>165</v>
      </c>
      <c r="C19" s="139"/>
      <c r="D19" s="139"/>
      <c r="E19" s="131">
        <f>'10.m.bev.ei'!F38</f>
        <v>0</v>
      </c>
      <c r="F19" s="199" t="s">
        <v>605</v>
      </c>
      <c r="G19" s="668"/>
      <c r="H19" s="668"/>
      <c r="I19" s="533">
        <f>'2.m.kiadási ei'!F29</f>
        <v>0</v>
      </c>
    </row>
    <row r="20" spans="1:9" s="3" customFormat="1" ht="6" customHeight="1">
      <c r="A20" s="325"/>
      <c r="B20" s="522"/>
      <c r="C20" s="139"/>
      <c r="D20" s="139"/>
      <c r="E20" s="131"/>
      <c r="F20" s="33"/>
      <c r="G20" s="668"/>
      <c r="H20" s="668"/>
      <c r="I20" s="533"/>
    </row>
    <row r="21" spans="1:9" s="3" customFormat="1" ht="25.5" customHeight="1">
      <c r="A21" s="325" t="s">
        <v>201</v>
      </c>
      <c r="B21" s="867" t="s">
        <v>179</v>
      </c>
      <c r="C21" s="139"/>
      <c r="D21" s="139"/>
      <c r="E21" s="131">
        <v>0</v>
      </c>
      <c r="F21" s="867" t="s">
        <v>133</v>
      </c>
      <c r="G21" s="668"/>
      <c r="H21" s="668"/>
      <c r="I21" s="533">
        <v>0</v>
      </c>
    </row>
    <row r="22" spans="1:9" s="3" customFormat="1" ht="6" customHeight="1">
      <c r="A22" s="325"/>
      <c r="B22" s="285"/>
      <c r="C22" s="139"/>
      <c r="D22" s="139"/>
      <c r="E22" s="131"/>
      <c r="F22" s="285"/>
      <c r="G22" s="668"/>
      <c r="H22" s="668"/>
      <c r="I22" s="533"/>
    </row>
    <row r="23" spans="1:9" s="3" customFormat="1" ht="24" customHeight="1">
      <c r="A23" s="325" t="s">
        <v>202</v>
      </c>
      <c r="B23" s="285" t="s">
        <v>448</v>
      </c>
      <c r="C23" s="139">
        <f>SUM(C24:C30)</f>
        <v>0</v>
      </c>
      <c r="D23" s="131">
        <f>SUM(D24:D30)</f>
        <v>0</v>
      </c>
      <c r="E23" s="131">
        <f>SUM(E24:E30)</f>
        <v>126199319</v>
      </c>
      <c r="F23" s="285" t="s">
        <v>449</v>
      </c>
      <c r="G23" s="829">
        <f>SUM(G24:G30)</f>
        <v>0</v>
      </c>
      <c r="H23" s="533">
        <f>SUM(H24:H30)</f>
        <v>0</v>
      </c>
      <c r="I23" s="533">
        <f>SUM(I24:I31)</f>
        <v>13063577</v>
      </c>
    </row>
    <row r="24" spans="1:9" s="3" customFormat="1" ht="16.5" customHeight="1">
      <c r="A24" s="325" t="s">
        <v>203</v>
      </c>
      <c r="B24" s="869" t="s">
        <v>450</v>
      </c>
      <c r="C24" s="135"/>
      <c r="D24" s="135"/>
      <c r="E24" s="131">
        <f>'10.m.bev.ei'!F46</f>
        <v>20693363</v>
      </c>
      <c r="F24" s="868" t="s">
        <v>457</v>
      </c>
      <c r="G24" s="667"/>
      <c r="H24" s="667"/>
      <c r="I24" s="533">
        <f>'2.m.kiadási ei'!F44</f>
        <v>0</v>
      </c>
    </row>
    <row r="25" spans="1:9" s="3" customFormat="1" ht="15.75" customHeight="1">
      <c r="A25" s="325" t="s">
        <v>204</v>
      </c>
      <c r="B25" s="869" t="s">
        <v>451</v>
      </c>
      <c r="C25" s="135"/>
      <c r="D25" s="135"/>
      <c r="E25" s="131">
        <f>'10.m.bev.ei'!F47</f>
        <v>92905956</v>
      </c>
      <c r="F25" s="868" t="s">
        <v>458</v>
      </c>
      <c r="G25" s="667"/>
      <c r="H25" s="667"/>
      <c r="I25" s="533">
        <f>'2.m.kiadási ei'!F45</f>
        <v>12600000</v>
      </c>
    </row>
    <row r="26" spans="1:9" s="3" customFormat="1" ht="15">
      <c r="A26" s="325" t="s">
        <v>205</v>
      </c>
      <c r="B26" s="869" t="s">
        <v>452</v>
      </c>
      <c r="C26" s="135"/>
      <c r="D26" s="135"/>
      <c r="E26" s="131">
        <f>'10.m.bev.ei'!F48</f>
        <v>12600000</v>
      </c>
      <c r="F26" s="868" t="s">
        <v>459</v>
      </c>
      <c r="G26" s="667"/>
      <c r="H26" s="667"/>
      <c r="I26" s="533">
        <f>'2.m.kiadási ei'!F46</f>
        <v>0</v>
      </c>
    </row>
    <row r="27" spans="1:9" s="3" customFormat="1" ht="15">
      <c r="A27" s="325" t="s">
        <v>206</v>
      </c>
      <c r="B27" s="870" t="s">
        <v>453</v>
      </c>
      <c r="C27" s="135"/>
      <c r="D27" s="135"/>
      <c r="E27" s="131">
        <f>'10.m.bev.ei'!F49</f>
        <v>0</v>
      </c>
      <c r="F27" s="870" t="s">
        <v>460</v>
      </c>
      <c r="G27" s="667"/>
      <c r="H27" s="667"/>
      <c r="I27" s="533">
        <f>'2.m.kiadási ei'!F47</f>
        <v>0</v>
      </c>
    </row>
    <row r="28" spans="1:9" s="3" customFormat="1" ht="15">
      <c r="A28" s="325" t="s">
        <v>207</v>
      </c>
      <c r="B28" s="871" t="s">
        <v>454</v>
      </c>
      <c r="C28" s="135"/>
      <c r="D28" s="135"/>
      <c r="E28" s="131">
        <f>'10.m.bev.ei'!F50</f>
        <v>0</v>
      </c>
      <c r="F28" s="871" t="s">
        <v>461</v>
      </c>
      <c r="G28" s="667"/>
      <c r="H28" s="667"/>
      <c r="I28" s="533">
        <f>'2.m.kiadási ei'!F48</f>
        <v>0</v>
      </c>
    </row>
    <row r="29" spans="1:9" s="3" customFormat="1" ht="15">
      <c r="A29" s="325" t="s">
        <v>208</v>
      </c>
      <c r="B29" s="872" t="s">
        <v>455</v>
      </c>
      <c r="C29" s="135"/>
      <c r="D29" s="135"/>
      <c r="E29" s="131">
        <f>'10.m.bev.ei'!F51</f>
        <v>0</v>
      </c>
      <c r="F29" s="872" t="s">
        <v>463</v>
      </c>
      <c r="G29" s="667"/>
      <c r="H29" s="667"/>
      <c r="I29" s="533">
        <f>'2.m.kiadási ei'!F49</f>
        <v>0</v>
      </c>
    </row>
    <row r="30" spans="1:9" s="3" customFormat="1" ht="15">
      <c r="A30" s="325" t="s">
        <v>209</v>
      </c>
      <c r="B30" s="873" t="s">
        <v>456</v>
      </c>
      <c r="C30" s="135"/>
      <c r="D30" s="135"/>
      <c r="E30" s="131">
        <f>'10.m.bev.ei'!F52</f>
        <v>0</v>
      </c>
      <c r="F30" s="874" t="s">
        <v>462</v>
      </c>
      <c r="G30" s="667"/>
      <c r="H30" s="667"/>
      <c r="I30" s="533">
        <f>'2.m.kiadási ei'!F50</f>
        <v>0</v>
      </c>
    </row>
    <row r="31" spans="1:9" s="3" customFormat="1" ht="14.25" customHeight="1">
      <c r="A31" s="325" t="s">
        <v>211</v>
      </c>
      <c r="B31" s="522"/>
      <c r="C31" s="135"/>
      <c r="D31" s="135"/>
      <c r="E31" s="131"/>
      <c r="F31" s="744" t="s">
        <v>543</v>
      </c>
      <c r="G31" s="667"/>
      <c r="H31" s="667"/>
      <c r="I31" s="533">
        <f>'2.m.kiadási ei'!F51</f>
        <v>463577</v>
      </c>
    </row>
    <row r="32" spans="1:9" s="3" customFormat="1" ht="13.5" customHeight="1" thickBot="1">
      <c r="A32" s="325" t="s">
        <v>212</v>
      </c>
      <c r="B32" s="523"/>
      <c r="C32" s="302"/>
      <c r="D32" s="302"/>
      <c r="E32" s="129"/>
      <c r="F32" s="526"/>
      <c r="G32" s="669"/>
      <c r="H32" s="669"/>
      <c r="I32" s="534"/>
    </row>
    <row r="33" spans="1:11" s="7" customFormat="1" ht="29.25" customHeight="1" thickBot="1">
      <c r="A33" s="347" t="s">
        <v>213</v>
      </c>
      <c r="B33" s="545" t="s">
        <v>247</v>
      </c>
      <c r="C33" s="142">
        <f>C8+C16+C21+C23</f>
        <v>0</v>
      </c>
      <c r="D33" s="142">
        <f>D8+D16+D21+D23</f>
        <v>0</v>
      </c>
      <c r="E33" s="142">
        <f>E8+E16+E21+E23</f>
        <v>208718308</v>
      </c>
      <c r="F33" s="546" t="s">
        <v>254</v>
      </c>
      <c r="G33" s="691">
        <f>G8+G16+G21+G23</f>
        <v>0</v>
      </c>
      <c r="H33" s="670">
        <f>H8+H16+H21+H23</f>
        <v>0</v>
      </c>
      <c r="I33" s="691">
        <v>208718308</v>
      </c>
    </row>
    <row r="34" spans="1:11" s="7" customFormat="1" ht="29.25" customHeight="1">
      <c r="A34" s="535"/>
      <c r="B34" s="520"/>
      <c r="C34" s="528"/>
      <c r="D34" s="528"/>
      <c r="E34" s="529"/>
      <c r="F34" s="520"/>
      <c r="G34" s="323"/>
      <c r="H34" s="323"/>
      <c r="I34" s="530"/>
      <c r="J34" s="531"/>
      <c r="K34" s="531"/>
    </row>
    <row r="35" spans="1:11" s="7" customFormat="1" ht="29.25" customHeight="1">
      <c r="A35" s="535"/>
      <c r="B35" s="520"/>
      <c r="C35" s="528"/>
      <c r="D35" s="528"/>
      <c r="E35" s="529"/>
      <c r="F35" s="520"/>
      <c r="G35" s="323"/>
      <c r="H35" s="323"/>
      <c r="I35" s="530"/>
      <c r="J35" s="531"/>
      <c r="K35" s="53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B18" sqref="B18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37"/>
      <c r="B1" s="337"/>
      <c r="C1" s="337"/>
      <c r="D1" s="337"/>
      <c r="E1" s="337"/>
    </row>
    <row r="2" spans="1:5">
      <c r="B2" s="1" t="s">
        <v>669</v>
      </c>
      <c r="C2" s="1"/>
    </row>
    <row r="3" spans="1:5">
      <c r="B3" s="1"/>
      <c r="C3" s="1"/>
    </row>
    <row r="4" spans="1:5" ht="15.75">
      <c r="A4" s="1012" t="s">
        <v>545</v>
      </c>
      <c r="B4" s="1013"/>
      <c r="C4" s="1013"/>
    </row>
    <row r="5" spans="1:5" ht="15.75">
      <c r="B5" s="93"/>
      <c r="C5" s="1"/>
    </row>
    <row r="6" spans="1:5" ht="13.5" thickBot="1">
      <c r="B6" s="1015" t="s">
        <v>574</v>
      </c>
      <c r="C6" s="1015"/>
    </row>
    <row r="7" spans="1:5" ht="15.75">
      <c r="A7" s="1019" t="s">
        <v>186</v>
      </c>
      <c r="B7" s="111" t="s">
        <v>26</v>
      </c>
      <c r="C7" s="274" t="s">
        <v>17</v>
      </c>
    </row>
    <row r="8" spans="1:5" ht="13.5" thickBot="1">
      <c r="A8" s="1020"/>
      <c r="B8" s="120"/>
      <c r="C8" s="275" t="s">
        <v>5</v>
      </c>
    </row>
    <row r="9" spans="1:5" ht="13.5" thickBot="1">
      <c r="A9" s="385" t="s">
        <v>187</v>
      </c>
      <c r="B9" s="191" t="s">
        <v>188</v>
      </c>
      <c r="C9" s="377"/>
    </row>
    <row r="10" spans="1:5">
      <c r="A10" s="370" t="s">
        <v>191</v>
      </c>
      <c r="B10" s="940" t="s">
        <v>419</v>
      </c>
      <c r="C10" s="938">
        <v>0</v>
      </c>
    </row>
    <row r="11" spans="1:5" ht="25.5">
      <c r="A11" s="364" t="s">
        <v>192</v>
      </c>
      <c r="B11" s="941" t="s">
        <v>509</v>
      </c>
      <c r="C11" s="260">
        <v>0</v>
      </c>
    </row>
    <row r="12" spans="1:5" ht="13.5" thickBot="1">
      <c r="A12" s="366" t="s">
        <v>193</v>
      </c>
      <c r="B12" s="120" t="s">
        <v>580</v>
      </c>
      <c r="C12" s="261">
        <v>0</v>
      </c>
    </row>
    <row r="13" spans="1:5" ht="13.5" thickBot="1">
      <c r="A13" s="347" t="s">
        <v>193</v>
      </c>
      <c r="B13" s="172" t="s">
        <v>169</v>
      </c>
      <c r="C13" s="279">
        <v>0</v>
      </c>
    </row>
    <row r="14" spans="1:5">
      <c r="B14" s="41"/>
      <c r="C14" s="211"/>
    </row>
    <row r="15" spans="1:5">
      <c r="B15" s="41"/>
      <c r="C15" s="211"/>
    </row>
    <row r="16" spans="1:5">
      <c r="B16" s="41"/>
      <c r="C16" s="211"/>
    </row>
    <row r="17" spans="1:5">
      <c r="A17" s="337"/>
      <c r="B17" s="337"/>
      <c r="C17" s="337"/>
      <c r="D17" s="337"/>
      <c r="E17" s="337"/>
    </row>
    <row r="18" spans="1:5">
      <c r="B18" s="989" t="s">
        <v>670</v>
      </c>
      <c r="C18" s="988"/>
    </row>
    <row r="19" spans="1:5">
      <c r="B19" s="988"/>
      <c r="C19" s="988"/>
    </row>
    <row r="20" spans="1:5" ht="15.75">
      <c r="B20" s="1021" t="s">
        <v>423</v>
      </c>
      <c r="C20" s="1021"/>
    </row>
    <row r="21" spans="1:5" ht="15.75">
      <c r="B21" s="39"/>
      <c r="C21" s="39"/>
      <c r="D21" s="11"/>
      <c r="E21" s="11"/>
    </row>
    <row r="22" spans="1:5" ht="13.5" thickBot="1">
      <c r="B22" s="116"/>
      <c r="C22" s="116" t="s">
        <v>581</v>
      </c>
    </row>
    <row r="23" spans="1:5" ht="15.75">
      <c r="A23" s="1019" t="s">
        <v>186</v>
      </c>
      <c r="B23" s="111" t="s">
        <v>26</v>
      </c>
      <c r="C23" s="164" t="s">
        <v>15</v>
      </c>
    </row>
    <row r="24" spans="1:5" ht="16.5" thickBot="1">
      <c r="A24" s="1020"/>
      <c r="B24" s="457"/>
      <c r="C24" s="165"/>
    </row>
    <row r="25" spans="1:5" ht="13.5" thickBot="1">
      <c r="A25" s="385" t="s">
        <v>187</v>
      </c>
      <c r="B25" s="299" t="s">
        <v>424</v>
      </c>
      <c r="C25" s="142">
        <f>C26+C27+C28+C29+C30+C31+C32</f>
        <v>17392850</v>
      </c>
    </row>
    <row r="26" spans="1:5">
      <c r="A26" s="386" t="s">
        <v>191</v>
      </c>
      <c r="B26" s="120" t="s">
        <v>514</v>
      </c>
      <c r="C26" s="936">
        <v>0</v>
      </c>
    </row>
    <row r="27" spans="1:5">
      <c r="A27" s="366" t="s">
        <v>192</v>
      </c>
      <c r="B27" s="460" t="s">
        <v>607</v>
      </c>
      <c r="C27" s="926">
        <v>3800000</v>
      </c>
    </row>
    <row r="28" spans="1:5">
      <c r="A28" s="366" t="s">
        <v>193</v>
      </c>
      <c r="B28" s="461" t="s">
        <v>290</v>
      </c>
      <c r="C28" s="935">
        <v>8122050</v>
      </c>
    </row>
    <row r="29" spans="1:5">
      <c r="A29" s="366" t="s">
        <v>194</v>
      </c>
      <c r="B29" s="461" t="s">
        <v>515</v>
      </c>
      <c r="C29" s="935">
        <v>5470800</v>
      </c>
    </row>
    <row r="30" spans="1:5">
      <c r="A30" s="366" t="s">
        <v>195</v>
      </c>
      <c r="B30" s="461" t="s">
        <v>623</v>
      </c>
      <c r="C30" s="935"/>
    </row>
    <row r="31" spans="1:5">
      <c r="A31" s="366" t="s">
        <v>196</v>
      </c>
      <c r="B31" s="461" t="s">
        <v>623</v>
      </c>
      <c r="C31" s="237"/>
    </row>
    <row r="32" spans="1:5">
      <c r="A32" s="386" t="s">
        <v>197</v>
      </c>
      <c r="B32" s="461"/>
      <c r="C32" s="237"/>
    </row>
    <row r="33" spans="1:8">
      <c r="A33" s="366" t="s">
        <v>198</v>
      </c>
      <c r="B33" s="461"/>
      <c r="C33" s="237"/>
    </row>
    <row r="34" spans="1:8">
      <c r="A34" s="366" t="s">
        <v>199</v>
      </c>
      <c r="B34" s="461"/>
      <c r="C34" s="237"/>
    </row>
    <row r="35" spans="1:8" s="36" customFormat="1">
      <c r="A35" s="366" t="s">
        <v>200</v>
      </c>
      <c r="B35" s="461"/>
      <c r="C35" s="237"/>
      <c r="H35"/>
    </row>
    <row r="36" spans="1:8" s="13" customFormat="1">
      <c r="A36" s="366" t="s">
        <v>201</v>
      </c>
      <c r="B36" s="461"/>
      <c r="C36" s="237"/>
      <c r="H36" s="36"/>
    </row>
    <row r="37" spans="1:8" s="13" customFormat="1">
      <c r="A37" s="366" t="s">
        <v>202</v>
      </c>
      <c r="B37" s="461"/>
      <c r="C37" s="237"/>
    </row>
    <row r="38" spans="1:8" s="13" customFormat="1">
      <c r="A38" s="386" t="s">
        <v>203</v>
      </c>
      <c r="B38" s="461"/>
      <c r="C38" s="237"/>
    </row>
    <row r="39" spans="1:8" s="13" customFormat="1">
      <c r="A39" s="366" t="s">
        <v>204</v>
      </c>
      <c r="B39" s="461"/>
      <c r="C39" s="237"/>
    </row>
    <row r="40" spans="1:8" s="13" customFormat="1">
      <c r="A40" s="366" t="s">
        <v>205</v>
      </c>
      <c r="B40" s="461"/>
      <c r="C40" s="167"/>
    </row>
    <row r="41" spans="1:8" s="36" customFormat="1">
      <c r="A41" s="366" t="s">
        <v>206</v>
      </c>
      <c r="B41" s="969"/>
      <c r="C41" s="230"/>
      <c r="H41" s="13"/>
    </row>
    <row r="42" spans="1:8">
      <c r="A42" s="324" t="s">
        <v>207</v>
      </c>
      <c r="B42" s="967"/>
      <c r="C42" s="967"/>
      <c r="H42" s="36"/>
    </row>
    <row r="43" spans="1:8">
      <c r="A43" s="324" t="s">
        <v>208</v>
      </c>
      <c r="B43" s="970" t="s">
        <v>425</v>
      </c>
      <c r="C43" s="128">
        <f>C44+C48</f>
        <v>0</v>
      </c>
    </row>
    <row r="44" spans="1:8">
      <c r="A44" s="324" t="s">
        <v>209</v>
      </c>
      <c r="B44" s="971"/>
      <c r="C44" s="128">
        <f>SUM(C45:C47)</f>
        <v>0</v>
      </c>
    </row>
    <row r="45" spans="1:8">
      <c r="A45" s="324" t="s">
        <v>211</v>
      </c>
      <c r="B45" s="967"/>
      <c r="C45" s="128"/>
    </row>
    <row r="46" spans="1:8">
      <c r="A46" s="324" t="s">
        <v>212</v>
      </c>
      <c r="B46" s="967"/>
      <c r="C46" s="128"/>
    </row>
    <row r="47" spans="1:8">
      <c r="A47" s="324" t="s">
        <v>213</v>
      </c>
      <c r="B47" s="967"/>
      <c r="C47" s="128"/>
    </row>
    <row r="48" spans="1:8">
      <c r="A48" s="324" t="s">
        <v>214</v>
      </c>
      <c r="B48" s="971"/>
      <c r="C48" s="128">
        <f>SUM(C49:C51)</f>
        <v>0</v>
      </c>
      <c r="G48" s="13"/>
    </row>
    <row r="49" spans="1:8">
      <c r="A49" s="324" t="s">
        <v>215</v>
      </c>
      <c r="B49" s="967"/>
      <c r="C49" s="128"/>
      <c r="G49" s="13"/>
    </row>
    <row r="50" spans="1:8">
      <c r="A50" s="324" t="s">
        <v>216</v>
      </c>
      <c r="B50" s="967"/>
      <c r="C50" s="128"/>
      <c r="G50" s="13"/>
    </row>
    <row r="51" spans="1:8">
      <c r="A51" s="324" t="s">
        <v>217</v>
      </c>
      <c r="B51" s="967"/>
      <c r="C51" s="128"/>
    </row>
    <row r="52" spans="1:8" ht="13.5" thickBot="1">
      <c r="A52" s="336" t="s">
        <v>218</v>
      </c>
      <c r="B52" s="972"/>
      <c r="C52" s="968"/>
    </row>
    <row r="53" spans="1:8" s="15" customFormat="1">
      <c r="H53"/>
    </row>
    <row r="54" spans="1:8">
      <c r="H54" s="15"/>
    </row>
    <row r="56" spans="1:8">
      <c r="B56" s="13"/>
    </row>
    <row r="57" spans="1:8">
      <c r="B57" s="13"/>
    </row>
    <row r="58" spans="1:8">
      <c r="B58" s="13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</sheetData>
  <mergeCells count="5">
    <mergeCell ref="B6:C6"/>
    <mergeCell ref="A23:A24"/>
    <mergeCell ref="A7:A8"/>
    <mergeCell ref="A4:C4"/>
    <mergeCell ref="B20:C20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7"/>
  <sheetViews>
    <sheetView workbookViewId="0">
      <selection activeCell="B23" sqref="B23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7"/>
      <c r="B2" s="337"/>
      <c r="C2" s="337"/>
      <c r="D2" s="337"/>
      <c r="E2" s="337"/>
    </row>
    <row r="3" spans="1:5">
      <c r="B3" s="989" t="s">
        <v>671</v>
      </c>
      <c r="C3" s="988"/>
    </row>
    <row r="4" spans="1:5">
      <c r="B4" s="988"/>
      <c r="C4" s="988"/>
    </row>
    <row r="5" spans="1:5" ht="15.75">
      <c r="B5" s="1012" t="s">
        <v>170</v>
      </c>
      <c r="C5" s="1012"/>
    </row>
    <row r="6" spans="1:5" ht="15.75">
      <c r="B6" s="39"/>
      <c r="C6" s="92"/>
    </row>
    <row r="7" spans="1:5" ht="13.5" thickBot="1">
      <c r="B7" s="1015" t="s">
        <v>590</v>
      </c>
      <c r="C7" s="1015"/>
    </row>
    <row r="8" spans="1:5" ht="15.75">
      <c r="A8" s="1019" t="s">
        <v>186</v>
      </c>
      <c r="B8" s="111" t="s">
        <v>26</v>
      </c>
      <c r="C8" s="274" t="s">
        <v>17</v>
      </c>
    </row>
    <row r="9" spans="1:5" ht="13.5" thickBot="1">
      <c r="A9" s="1020"/>
      <c r="B9" s="171"/>
      <c r="C9" s="275" t="s">
        <v>5</v>
      </c>
    </row>
    <row r="10" spans="1:5" ht="13.5" thickBot="1">
      <c r="A10" s="385" t="s">
        <v>187</v>
      </c>
      <c r="B10" s="404" t="s">
        <v>188</v>
      </c>
      <c r="C10" s="408" t="s">
        <v>189</v>
      </c>
    </row>
    <row r="11" spans="1:5">
      <c r="A11" s="370" t="s">
        <v>191</v>
      </c>
      <c r="B11" s="119" t="s">
        <v>171</v>
      </c>
      <c r="C11" s="276">
        <v>0</v>
      </c>
    </row>
    <row r="12" spans="1:5">
      <c r="A12" s="364" t="s">
        <v>192</v>
      </c>
      <c r="B12" s="119"/>
      <c r="C12" s="277"/>
    </row>
    <row r="13" spans="1:5">
      <c r="A13" s="366" t="s">
        <v>193</v>
      </c>
      <c r="B13" s="119"/>
      <c r="C13" s="277"/>
    </row>
    <row r="14" spans="1:5">
      <c r="A14" s="366" t="s">
        <v>194</v>
      </c>
      <c r="B14" s="120"/>
      <c r="C14" s="277"/>
    </row>
    <row r="15" spans="1:5">
      <c r="A15" s="366" t="s">
        <v>195</v>
      </c>
      <c r="B15" s="119"/>
      <c r="C15" s="277"/>
    </row>
    <row r="16" spans="1:5">
      <c r="A16" s="366" t="s">
        <v>196</v>
      </c>
      <c r="B16" s="103"/>
      <c r="C16" s="277"/>
    </row>
    <row r="17" spans="1:5" ht="13.5" thickBot="1">
      <c r="A17" s="366" t="s">
        <v>197</v>
      </c>
      <c r="B17" s="120"/>
      <c r="C17" s="278"/>
    </row>
    <row r="18" spans="1:5" ht="13.5" thickBot="1">
      <c r="A18" s="347" t="s">
        <v>198</v>
      </c>
      <c r="B18" s="172" t="s">
        <v>172</v>
      </c>
      <c r="C18" s="403">
        <v>0</v>
      </c>
    </row>
    <row r="22" spans="1:5">
      <c r="A22" s="337"/>
      <c r="B22" s="337"/>
      <c r="C22" s="337"/>
      <c r="D22" s="337"/>
      <c r="E22" s="337"/>
    </row>
    <row r="23" spans="1:5">
      <c r="B23" s="989" t="s">
        <v>672</v>
      </c>
      <c r="C23" s="988"/>
    </row>
    <row r="24" spans="1:5">
      <c r="B24" s="988"/>
      <c r="C24" s="988"/>
    </row>
    <row r="25" spans="1:5" ht="15.75">
      <c r="B25" s="1012" t="s">
        <v>478</v>
      </c>
      <c r="C25" s="1012"/>
    </row>
    <row r="26" spans="1:5" ht="15.75">
      <c r="B26" s="39"/>
      <c r="C26" s="92"/>
    </row>
    <row r="27" spans="1:5" ht="13.5" thickBot="1">
      <c r="B27" s="1015" t="s">
        <v>590</v>
      </c>
      <c r="C27" s="1015"/>
    </row>
    <row r="28" spans="1:5" ht="15.75">
      <c r="A28" s="1019" t="s">
        <v>186</v>
      </c>
      <c r="B28" s="111" t="s">
        <v>26</v>
      </c>
      <c r="C28" s="274" t="s">
        <v>17</v>
      </c>
    </row>
    <row r="29" spans="1:5" ht="13.5" thickBot="1">
      <c r="A29" s="1020"/>
      <c r="B29" s="171"/>
      <c r="C29" s="275" t="s">
        <v>5</v>
      </c>
    </row>
    <row r="30" spans="1:5" ht="13.5" thickBot="1">
      <c r="A30" s="385" t="s">
        <v>187</v>
      </c>
      <c r="B30" s="404" t="s">
        <v>188</v>
      </c>
      <c r="C30" s="408" t="s">
        <v>189</v>
      </c>
    </row>
    <row r="31" spans="1:5">
      <c r="A31" s="370" t="s">
        <v>191</v>
      </c>
      <c r="B31" s="119" t="s">
        <v>173</v>
      </c>
      <c r="C31" s="276"/>
    </row>
    <row r="32" spans="1:5">
      <c r="A32" s="364" t="s">
        <v>192</v>
      </c>
      <c r="B32" s="145" t="s">
        <v>177</v>
      </c>
      <c r="C32" s="277"/>
    </row>
    <row r="33" spans="1:3">
      <c r="A33" s="366" t="s">
        <v>193</v>
      </c>
      <c r="B33" s="281" t="s">
        <v>174</v>
      </c>
      <c r="C33" s="277"/>
    </row>
    <row r="34" spans="1:3">
      <c r="A34" s="366" t="s">
        <v>194</v>
      </c>
      <c r="B34" s="281" t="s">
        <v>175</v>
      </c>
      <c r="C34" s="277"/>
    </row>
    <row r="35" spans="1:3">
      <c r="A35" s="366" t="s">
        <v>195</v>
      </c>
      <c r="B35" s="282" t="s">
        <v>176</v>
      </c>
      <c r="C35" s="277"/>
    </row>
    <row r="36" spans="1:3" ht="26.25" thickBot="1">
      <c r="A36" s="366" t="s">
        <v>196</v>
      </c>
      <c r="B36" s="939" t="s">
        <v>508</v>
      </c>
      <c r="C36" s="278">
        <v>0</v>
      </c>
    </row>
    <row r="37" spans="1:3" ht="13.5" thickBot="1">
      <c r="A37" s="347" t="s">
        <v>197</v>
      </c>
      <c r="B37" s="172" t="s">
        <v>477</v>
      </c>
      <c r="C37" s="403">
        <f>SUM(C31:C36)</f>
        <v>0</v>
      </c>
    </row>
  </sheetData>
  <mergeCells count="6">
    <mergeCell ref="A8:A9"/>
    <mergeCell ref="A28:A29"/>
    <mergeCell ref="B5:C5"/>
    <mergeCell ref="B7:C7"/>
    <mergeCell ref="B25:C25"/>
    <mergeCell ref="B27:C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992" t="s">
        <v>673</v>
      </c>
      <c r="B1" s="992"/>
      <c r="C1" s="992"/>
      <c r="D1" s="992"/>
      <c r="E1" s="992"/>
      <c r="F1" s="34"/>
    </row>
    <row r="2" spans="1:9" ht="9.75" customHeight="1"/>
    <row r="3" spans="1:9" ht="15.75">
      <c r="B3" s="1012" t="s">
        <v>426</v>
      </c>
      <c r="C3" s="1012"/>
      <c r="D3" s="1012"/>
      <c r="E3" s="1012"/>
      <c r="F3" s="1"/>
    </row>
    <row r="4" spans="1:9" ht="11.25" customHeight="1">
      <c r="B4" s="39"/>
      <c r="C4" s="39"/>
      <c r="D4" s="39"/>
      <c r="E4" s="39"/>
      <c r="F4" s="1"/>
    </row>
    <row r="5" spans="1:9" ht="13.5" thickBot="1">
      <c r="B5" s="116"/>
      <c r="C5" s="116"/>
      <c r="D5" s="116"/>
      <c r="E5" s="116" t="s">
        <v>574</v>
      </c>
      <c r="F5" s="1"/>
    </row>
    <row r="6" spans="1:9" ht="15.75">
      <c r="A6" s="1019" t="s">
        <v>186</v>
      </c>
      <c r="B6" s="409" t="s">
        <v>26</v>
      </c>
      <c r="C6" s="248"/>
      <c r="D6" s="410"/>
      <c r="E6" s="636" t="s">
        <v>17</v>
      </c>
      <c r="F6" s="1022" t="s">
        <v>263</v>
      </c>
    </row>
    <row r="7" spans="1:9" ht="13.5" thickBot="1">
      <c r="A7" s="1020"/>
      <c r="B7" s="108"/>
      <c r="C7" s="273"/>
      <c r="D7" s="41"/>
      <c r="E7" s="637" t="s">
        <v>5</v>
      </c>
      <c r="F7" s="1023"/>
    </row>
    <row r="8" spans="1:9" ht="13.5" thickBot="1">
      <c r="A8" s="385" t="s">
        <v>187</v>
      </c>
      <c r="B8" s="404" t="s">
        <v>188</v>
      </c>
      <c r="C8" s="405" t="s">
        <v>189</v>
      </c>
      <c r="D8" s="406" t="s">
        <v>190</v>
      </c>
      <c r="E8" s="485" t="s">
        <v>210</v>
      </c>
      <c r="F8" s="412" t="s">
        <v>235</v>
      </c>
    </row>
    <row r="9" spans="1:9" ht="26.25" customHeight="1">
      <c r="A9" s="370" t="s">
        <v>191</v>
      </c>
      <c r="B9" s="633" t="s">
        <v>546</v>
      </c>
      <c r="C9" s="411"/>
      <c r="D9" s="411"/>
      <c r="E9" s="572">
        <v>0</v>
      </c>
      <c r="F9" s="958">
        <f>SUM(C9:E9)</f>
        <v>0</v>
      </c>
    </row>
    <row r="10" spans="1:9" ht="24" customHeight="1">
      <c r="A10" s="366" t="s">
        <v>192</v>
      </c>
      <c r="B10" s="634"/>
      <c r="C10" s="694"/>
      <c r="D10" s="694"/>
      <c r="E10" s="694"/>
      <c r="F10" s="130">
        <f>SUM(C10:E10)</f>
        <v>0</v>
      </c>
    </row>
    <row r="11" spans="1:9">
      <c r="A11" s="366" t="s">
        <v>193</v>
      </c>
      <c r="B11" s="954"/>
      <c r="C11" s="109"/>
      <c r="D11" s="109"/>
      <c r="E11" s="109"/>
      <c r="F11" s="134">
        <f>SUM(C11:E11)</f>
        <v>0</v>
      </c>
    </row>
    <row r="12" spans="1:9">
      <c r="A12" s="370" t="s">
        <v>194</v>
      </c>
      <c r="B12" s="635"/>
      <c r="C12" s="109"/>
      <c r="D12" s="109"/>
      <c r="E12" s="109"/>
      <c r="F12" s="128"/>
    </row>
    <row r="13" spans="1:9">
      <c r="A13" s="366" t="s">
        <v>195</v>
      </c>
      <c r="B13" s="957"/>
      <c r="C13" s="109"/>
      <c r="D13" s="109"/>
      <c r="E13" s="109"/>
      <c r="F13" s="128"/>
      <c r="I13" s="13"/>
    </row>
    <row r="14" spans="1:9">
      <c r="A14" s="366" t="s">
        <v>196</v>
      </c>
      <c r="B14" s="635"/>
      <c r="C14" s="109"/>
      <c r="D14" s="109"/>
      <c r="E14" s="109"/>
      <c r="F14" s="134"/>
      <c r="H14" s="13"/>
      <c r="I14" s="13"/>
    </row>
    <row r="15" spans="1:9">
      <c r="A15" s="370" t="s">
        <v>197</v>
      </c>
      <c r="B15" s="635"/>
      <c r="C15" s="109"/>
      <c r="D15" s="109"/>
      <c r="E15" s="109"/>
      <c r="F15" s="128"/>
      <c r="H15" s="13"/>
      <c r="I15" s="13"/>
    </row>
    <row r="16" spans="1:9">
      <c r="A16" s="366" t="s">
        <v>198</v>
      </c>
      <c r="B16" s="635"/>
      <c r="C16" s="109"/>
      <c r="D16" s="109"/>
      <c r="E16" s="109"/>
      <c r="F16" s="128"/>
      <c r="H16" s="13"/>
      <c r="I16" s="13"/>
    </row>
    <row r="17" spans="1:9" ht="13.5" thickBot="1">
      <c r="A17" s="366" t="s">
        <v>199</v>
      </c>
      <c r="B17" s="955"/>
      <c r="C17" s="956"/>
      <c r="D17" s="956"/>
      <c r="E17" s="956"/>
      <c r="F17" s="134">
        <f>SUM(C17:E17)</f>
        <v>0</v>
      </c>
      <c r="H17" s="13"/>
      <c r="I17" s="13"/>
    </row>
    <row r="18" spans="1:9" ht="13.5" thickBot="1">
      <c r="A18" s="678" t="s">
        <v>200</v>
      </c>
      <c r="B18" s="819" t="s">
        <v>15</v>
      </c>
      <c r="C18" s="283">
        <f>SUM(C9:C17)</f>
        <v>0</v>
      </c>
      <c r="D18" s="127">
        <f>SUM(D9:D17)</f>
        <v>0</v>
      </c>
      <c r="E18" s="216">
        <f>SUM(E9:E17)</f>
        <v>0</v>
      </c>
      <c r="F18" s="142">
        <f>SUM(C18:E18)</f>
        <v>0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992" t="s">
        <v>674</v>
      </c>
      <c r="B20" s="992"/>
      <c r="C20" s="992"/>
      <c r="D20" s="992"/>
      <c r="E20" s="992"/>
      <c r="F20" s="1"/>
    </row>
    <row r="21" spans="1:9">
      <c r="B21" s="1"/>
      <c r="C21" s="1"/>
      <c r="D21" s="1"/>
      <c r="E21" s="1"/>
      <c r="F21" s="1"/>
    </row>
    <row r="22" spans="1:9" ht="15.75">
      <c r="B22" s="1012" t="s">
        <v>427</v>
      </c>
      <c r="C22" s="1012"/>
      <c r="D22" s="1012"/>
      <c r="E22" s="1012"/>
      <c r="F22" s="1"/>
    </row>
    <row r="23" spans="1:9">
      <c r="B23" s="1"/>
      <c r="C23" s="1"/>
      <c r="D23" s="1"/>
      <c r="E23" s="1"/>
      <c r="F23" s="1"/>
    </row>
    <row r="24" spans="1:9" ht="13.5" thickBot="1">
      <c r="B24" s="116"/>
      <c r="C24" s="116"/>
      <c r="D24" s="116"/>
      <c r="E24" s="116" t="s">
        <v>574</v>
      </c>
      <c r="F24" s="1"/>
    </row>
    <row r="25" spans="1:9" ht="15.75">
      <c r="A25" s="1019" t="s">
        <v>186</v>
      </c>
      <c r="B25" s="409" t="s">
        <v>26</v>
      </c>
      <c r="C25" s="414" t="s">
        <v>27</v>
      </c>
      <c r="D25" s="414" t="s">
        <v>28</v>
      </c>
      <c r="E25" s="249" t="s">
        <v>17</v>
      </c>
      <c r="F25" s="1022" t="s">
        <v>263</v>
      </c>
    </row>
    <row r="26" spans="1:9" ht="13.5" thickBot="1">
      <c r="A26" s="1020"/>
      <c r="B26" s="197"/>
      <c r="C26" s="415" t="s">
        <v>5</v>
      </c>
      <c r="D26" s="415" t="s">
        <v>5</v>
      </c>
      <c r="E26" s="418" t="s">
        <v>5</v>
      </c>
      <c r="F26" s="1023"/>
    </row>
    <row r="27" spans="1:9" ht="13.5" thickBot="1">
      <c r="A27" s="385" t="s">
        <v>187</v>
      </c>
      <c r="B27" s="413" t="s">
        <v>188</v>
      </c>
      <c r="C27" s="416" t="s">
        <v>189</v>
      </c>
      <c r="D27" s="416" t="s">
        <v>190</v>
      </c>
      <c r="E27" s="407" t="s">
        <v>210</v>
      </c>
      <c r="F27" s="641" t="s">
        <v>235</v>
      </c>
    </row>
    <row r="28" spans="1:9" ht="15">
      <c r="A28" s="370" t="s">
        <v>191</v>
      </c>
      <c r="B28" s="642"/>
      <c r="C28" s="417"/>
      <c r="D28" s="419"/>
      <c r="E28" s="638"/>
      <c r="F28" s="579">
        <f>SUM(C28:E28)</f>
        <v>0</v>
      </c>
    </row>
    <row r="29" spans="1:9" ht="15">
      <c r="A29" s="366" t="s">
        <v>192</v>
      </c>
      <c r="B29" s="643"/>
      <c r="C29" s="117"/>
      <c r="D29" s="420"/>
      <c r="E29" s="639"/>
      <c r="F29" s="135">
        <f>SUM(C29:E29)</f>
        <v>0</v>
      </c>
    </row>
    <row r="30" spans="1:9" ht="15">
      <c r="A30" s="366" t="s">
        <v>193</v>
      </c>
      <c r="B30" s="643"/>
      <c r="C30" s="117"/>
      <c r="D30" s="420"/>
      <c r="E30" s="722"/>
      <c r="F30" s="135">
        <f>SUM(C30:E30)</f>
        <v>0</v>
      </c>
    </row>
    <row r="31" spans="1:9" ht="15.75" thickBot="1">
      <c r="A31" s="366" t="s">
        <v>194</v>
      </c>
      <c r="B31" s="644"/>
      <c r="C31" s="301"/>
      <c r="D31" s="421"/>
      <c r="E31" s="640"/>
      <c r="F31" s="138">
        <f>SUM(C31:E31)</f>
        <v>0</v>
      </c>
    </row>
    <row r="32" spans="1:9" ht="24.75" thickBot="1">
      <c r="A32" s="347" t="s">
        <v>195</v>
      </c>
      <c r="B32" s="381" t="s">
        <v>178</v>
      </c>
      <c r="C32" s="422">
        <f>SUM(C28:C31)</f>
        <v>0</v>
      </c>
      <c r="D32" s="422">
        <f>SUM(D28:D31)</f>
        <v>0</v>
      </c>
      <c r="E32" s="422">
        <f>SUM(E28:E31)</f>
        <v>0</v>
      </c>
      <c r="F32" s="422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24"/>
      <c r="C34" s="1024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7" customFormat="1" ht="13.5" thickBot="1">
      <c r="A86" s="36"/>
      <c r="B86" s="1"/>
      <c r="C86" s="1"/>
      <c r="D86" s="1"/>
      <c r="E86" s="1"/>
      <c r="F86" s="1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15" customFormat="1">
      <c r="B87" s="1"/>
      <c r="C87" s="1"/>
      <c r="D87" s="1"/>
      <c r="E87" s="1"/>
      <c r="F87" s="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19" s="15" customFormat="1">
      <c r="B88" s="1"/>
      <c r="C88" s="1"/>
      <c r="D88" s="1"/>
      <c r="E88" s="1"/>
      <c r="F88" s="1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15" customFormat="1">
      <c r="B89" s="1"/>
      <c r="C89" s="1"/>
      <c r="D89" s="1"/>
      <c r="E89" s="1"/>
      <c r="F89" s="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1:19" s="15" customFormat="1">
      <c r="B90" s="1"/>
      <c r="C90" s="1"/>
      <c r="D90" s="1"/>
      <c r="E90" s="1"/>
      <c r="F90" s="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1:19" s="15" customFormat="1" ht="13.5" thickBot="1">
      <c r="B91" s="1"/>
      <c r="C91" s="1"/>
      <c r="D91" s="1"/>
      <c r="E91" s="1"/>
      <c r="F91" s="1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1:19" s="37" customFormat="1" ht="13.5" thickBot="1">
      <c r="A92" s="36"/>
      <c r="B92" s="1"/>
      <c r="C92" s="1"/>
      <c r="D92" s="1"/>
      <c r="E92" s="1"/>
      <c r="F92" s="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B3" sqref="B3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7"/>
      <c r="B2" s="337"/>
      <c r="C2" s="337"/>
      <c r="D2" s="337"/>
      <c r="E2" s="337"/>
    </row>
    <row r="3" spans="1:5">
      <c r="A3" s="337"/>
      <c r="B3" s="989" t="s">
        <v>675</v>
      </c>
      <c r="C3" s="988"/>
      <c r="D3" s="337"/>
      <c r="E3" s="337"/>
    </row>
    <row r="4" spans="1:5">
      <c r="A4" s="988"/>
      <c r="B4" s="988"/>
      <c r="C4" s="988"/>
      <c r="D4" s="988"/>
      <c r="E4" s="988"/>
    </row>
    <row r="5" spans="1:5" ht="15.75">
      <c r="B5" s="1012" t="s">
        <v>429</v>
      </c>
      <c r="C5" s="1012"/>
    </row>
    <row r="6" spans="1:5" ht="15.75">
      <c r="B6" s="93"/>
      <c r="C6" s="1"/>
    </row>
    <row r="7" spans="1:5" ht="13.5" thickBot="1">
      <c r="B7" s="1"/>
      <c r="C7" s="19" t="s">
        <v>590</v>
      </c>
    </row>
    <row r="8" spans="1:5" ht="15.75">
      <c r="A8" s="1019" t="s">
        <v>186</v>
      </c>
      <c r="B8" s="169" t="s">
        <v>16</v>
      </c>
      <c r="C8" s="164" t="s">
        <v>17</v>
      </c>
    </row>
    <row r="9" spans="1:5" ht="13.5" thickBot="1">
      <c r="A9" s="1020"/>
      <c r="B9" s="120"/>
      <c r="C9" s="165" t="s">
        <v>5</v>
      </c>
    </row>
    <row r="10" spans="1:5" ht="13.5" thickBot="1">
      <c r="A10" s="385" t="s">
        <v>187</v>
      </c>
      <c r="B10" s="404" t="s">
        <v>188</v>
      </c>
      <c r="C10" s="408" t="s">
        <v>189</v>
      </c>
    </row>
    <row r="11" spans="1:5">
      <c r="A11" s="370" t="s">
        <v>191</v>
      </c>
      <c r="B11" s="769" t="s">
        <v>344</v>
      </c>
      <c r="C11" s="770"/>
    </row>
    <row r="12" spans="1:5">
      <c r="A12" s="366" t="s">
        <v>192</v>
      </c>
      <c r="B12" s="165"/>
      <c r="C12" s="771"/>
    </row>
    <row r="13" spans="1:5">
      <c r="A13" s="366" t="s">
        <v>193</v>
      </c>
      <c r="B13" s="823" t="s">
        <v>430</v>
      </c>
      <c r="C13" s="533">
        <v>0</v>
      </c>
    </row>
    <row r="14" spans="1:5">
      <c r="A14" s="366" t="s">
        <v>194</v>
      </c>
      <c r="B14" s="117" t="s">
        <v>431</v>
      </c>
      <c r="C14" s="533">
        <f>C15+C16</f>
        <v>0</v>
      </c>
    </row>
    <row r="15" spans="1:5">
      <c r="A15" s="366" t="s">
        <v>195</v>
      </c>
      <c r="B15" s="117" t="s">
        <v>432</v>
      </c>
      <c r="C15" s="946"/>
    </row>
    <row r="16" spans="1:5" ht="13.5" thickBot="1">
      <c r="A16" s="366" t="s">
        <v>196</v>
      </c>
      <c r="B16" s="301" t="s">
        <v>547</v>
      </c>
      <c r="C16" s="773"/>
    </row>
    <row r="17" spans="1:3" ht="26.25" thickBot="1">
      <c r="A17" s="366" t="s">
        <v>197</v>
      </c>
      <c r="B17" s="391" t="s">
        <v>348</v>
      </c>
      <c r="C17" s="772">
        <f>C13+C14</f>
        <v>0</v>
      </c>
    </row>
    <row r="18" spans="1:3">
      <c r="A18" s="366" t="s">
        <v>198</v>
      </c>
      <c r="B18" s="825"/>
      <c r="C18" s="828"/>
    </row>
    <row r="19" spans="1:3">
      <c r="A19" s="366" t="s">
        <v>199</v>
      </c>
      <c r="B19" s="145"/>
      <c r="C19" s="829"/>
    </row>
    <row r="20" spans="1:3">
      <c r="A20" s="366" t="s">
        <v>200</v>
      </c>
      <c r="B20" s="826" t="s">
        <v>345</v>
      </c>
      <c r="C20" s="829"/>
    </row>
    <row r="21" spans="1:3">
      <c r="A21" s="366" t="s">
        <v>201</v>
      </c>
      <c r="B21" s="145"/>
      <c r="C21" s="594"/>
    </row>
    <row r="22" spans="1:3">
      <c r="A22" s="366" t="s">
        <v>202</v>
      </c>
      <c r="B22" s="145" t="s">
        <v>433</v>
      </c>
      <c r="C22" s="594"/>
    </row>
    <row r="23" spans="1:3">
      <c r="A23" s="366" t="s">
        <v>203</v>
      </c>
      <c r="B23" s="827" t="s">
        <v>434</v>
      </c>
      <c r="C23" s="594"/>
    </row>
    <row r="24" spans="1:3">
      <c r="A24" s="366" t="s">
        <v>204</v>
      </c>
      <c r="B24" s="119" t="s">
        <v>435</v>
      </c>
      <c r="C24" s="932"/>
    </row>
    <row r="25" spans="1:3">
      <c r="A25" s="366" t="s">
        <v>205</v>
      </c>
      <c r="B25" s="119" t="s">
        <v>436</v>
      </c>
      <c r="C25" s="927"/>
    </row>
    <row r="26" spans="1:3">
      <c r="A26" s="366" t="s">
        <v>206</v>
      </c>
      <c r="B26" s="824" t="s">
        <v>437</v>
      </c>
      <c r="C26" s="927"/>
    </row>
    <row r="27" spans="1:3">
      <c r="A27" s="366" t="s">
        <v>207</v>
      </c>
      <c r="B27" s="6" t="s">
        <v>438</v>
      </c>
      <c r="C27" s="927"/>
    </row>
    <row r="28" spans="1:3" ht="13.5" thickBot="1">
      <c r="A28" s="366" t="s">
        <v>208</v>
      </c>
      <c r="B28" s="119" t="s">
        <v>439</v>
      </c>
      <c r="C28" s="928"/>
    </row>
    <row r="29" spans="1:3" ht="26.25" thickBot="1">
      <c r="A29" s="347" t="s">
        <v>209</v>
      </c>
      <c r="B29" s="391" t="s">
        <v>347</v>
      </c>
      <c r="C29" s="772">
        <f>C22+C23</f>
        <v>0</v>
      </c>
    </row>
    <row r="30" spans="1:3" ht="13.5" thickBot="1">
      <c r="A30" s="386" t="s">
        <v>211</v>
      </c>
      <c r="B30" s="193"/>
      <c r="C30" s="774"/>
    </row>
    <row r="31" spans="1:3" ht="13.5" thickBot="1">
      <c r="A31" s="347" t="s">
        <v>212</v>
      </c>
      <c r="B31" s="163" t="s">
        <v>346</v>
      </c>
      <c r="C31" s="772">
        <f>C29+C17</f>
        <v>0</v>
      </c>
    </row>
  </sheetData>
  <mergeCells count="2">
    <mergeCell ref="B5:C5"/>
    <mergeCell ref="A8:A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992" t="s">
        <v>676</v>
      </c>
      <c r="B1" s="992"/>
      <c r="C1" s="992"/>
      <c r="D1" s="992"/>
      <c r="E1" s="992"/>
      <c r="F1" s="1"/>
    </row>
    <row r="2" spans="1:6">
      <c r="A2" s="337"/>
      <c r="B2" s="337"/>
      <c r="C2" s="337"/>
      <c r="D2" s="337"/>
      <c r="E2" s="337"/>
      <c r="F2" s="1"/>
    </row>
    <row r="3" spans="1:6" ht="15.75">
      <c r="B3" s="1012" t="s">
        <v>624</v>
      </c>
      <c r="C3" s="1012"/>
      <c r="D3" s="1012"/>
      <c r="E3" s="1012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8" t="s">
        <v>556</v>
      </c>
      <c r="D5" s="40"/>
      <c r="E5" s="40" t="s">
        <v>573</v>
      </c>
      <c r="F5" s="1"/>
    </row>
    <row r="6" spans="1:6" ht="39" customHeight="1" thickBot="1">
      <c r="A6" s="645" t="s">
        <v>186</v>
      </c>
      <c r="B6" s="646" t="s">
        <v>23</v>
      </c>
      <c r="C6" s="977" t="s">
        <v>592</v>
      </c>
      <c r="D6" s="978" t="s">
        <v>617</v>
      </c>
      <c r="E6" s="977" t="s">
        <v>593</v>
      </c>
      <c r="F6" s="341" t="s">
        <v>288</v>
      </c>
    </row>
    <row r="7" spans="1:6" ht="12" customHeight="1" thickBot="1">
      <c r="A7" s="486" t="s">
        <v>187</v>
      </c>
      <c r="B7" s="412" t="s">
        <v>188</v>
      </c>
      <c r="C7" s="647" t="s">
        <v>189</v>
      </c>
      <c r="D7" s="648" t="s">
        <v>190</v>
      </c>
      <c r="E7" s="344" t="s">
        <v>210</v>
      </c>
      <c r="F7" s="654" t="s">
        <v>190</v>
      </c>
    </row>
    <row r="8" spans="1:6" ht="15" customHeight="1" thickBot="1">
      <c r="A8" s="486" t="s">
        <v>191</v>
      </c>
      <c r="B8" s="649" t="s">
        <v>161</v>
      </c>
      <c r="C8" s="900">
        <v>1082040</v>
      </c>
      <c r="D8" s="900">
        <v>4051600</v>
      </c>
      <c r="E8" s="900">
        <v>9825000</v>
      </c>
      <c r="F8" s="901">
        <v>14963140</v>
      </c>
    </row>
    <row r="9" spans="1:6" ht="12" customHeight="1">
      <c r="A9" s="615" t="s">
        <v>192</v>
      </c>
      <c r="B9" s="241" t="s">
        <v>160</v>
      </c>
      <c r="C9" s="979">
        <v>1082040</v>
      </c>
      <c r="D9" s="979">
        <v>4056100</v>
      </c>
      <c r="E9" s="980">
        <v>9825000</v>
      </c>
      <c r="F9" s="981">
        <v>14963140</v>
      </c>
    </row>
    <row r="10" spans="1:6" ht="12.75" customHeight="1">
      <c r="A10" s="166" t="s">
        <v>193</v>
      </c>
      <c r="B10" s="126" t="s">
        <v>156</v>
      </c>
      <c r="C10" s="218"/>
      <c r="D10" s="218"/>
      <c r="E10" s="146"/>
      <c r="F10" s="652">
        <f>SUM(C10:E10)</f>
        <v>0</v>
      </c>
    </row>
    <row r="11" spans="1:6" ht="12.75" customHeight="1">
      <c r="A11" s="166" t="s">
        <v>194</v>
      </c>
      <c r="B11" s="119" t="s">
        <v>157</v>
      </c>
      <c r="C11" s="220"/>
      <c r="D11" s="220"/>
      <c r="E11" s="146"/>
      <c r="F11" s="652">
        <f>SUM(C11:E11)</f>
        <v>0</v>
      </c>
    </row>
    <row r="12" spans="1:6" ht="12.75" customHeight="1">
      <c r="A12" s="166" t="s">
        <v>195</v>
      </c>
      <c r="B12" s="119" t="s">
        <v>158</v>
      </c>
      <c r="C12" s="220"/>
      <c r="D12" s="220"/>
      <c r="E12" s="146"/>
      <c r="F12" s="652">
        <f>SUM(C12:E12)</f>
        <v>0</v>
      </c>
    </row>
    <row r="13" spans="1:6" s="15" customFormat="1" ht="12.75" customHeight="1" thickBot="1">
      <c r="A13" s="616" t="s">
        <v>196</v>
      </c>
      <c r="B13" s="242" t="s">
        <v>159</v>
      </c>
      <c r="C13" s="222"/>
      <c r="D13" s="653"/>
      <c r="E13" s="152"/>
      <c r="F13" s="652">
        <f>SUM(C13:E13)</f>
        <v>0</v>
      </c>
    </row>
    <row r="14" spans="1:6" ht="15" customHeight="1" thickBot="1">
      <c r="A14" s="486" t="s">
        <v>197</v>
      </c>
      <c r="B14" s="123" t="s">
        <v>30</v>
      </c>
      <c r="C14" s="899">
        <v>1082040</v>
      </c>
      <c r="D14" s="205">
        <v>4056100</v>
      </c>
      <c r="E14" s="718">
        <v>9825000</v>
      </c>
      <c r="F14" s="718">
        <v>14963140</v>
      </c>
    </row>
    <row r="15" spans="1:6" ht="16.5" customHeight="1" thickBot="1">
      <c r="A15" s="615" t="s">
        <v>198</v>
      </c>
      <c r="B15" s="122" t="s">
        <v>473</v>
      </c>
      <c r="C15" s="231">
        <f>C16+C21+C22+C23+C24+C25</f>
        <v>0</v>
      </c>
      <c r="D15" s="231">
        <f>D16+D21+D22+D23+D24+D25</f>
        <v>0</v>
      </c>
      <c r="E15" s="231">
        <f>E16+E21+E22+E23+E24+E25</f>
        <v>0</v>
      </c>
      <c r="F15" s="137">
        <f>F16+F21+F22+F23+F24+F25</f>
        <v>0</v>
      </c>
    </row>
    <row r="16" spans="1:6" ht="11.25" customHeight="1">
      <c r="A16" s="769" t="s">
        <v>199</v>
      </c>
      <c r="B16" s="793" t="s">
        <v>386</v>
      </c>
      <c r="C16" s="307">
        <f>C17+C18+C19+C20</f>
        <v>0</v>
      </c>
      <c r="D16" s="307">
        <f>D17+D18+D19+D20</f>
        <v>0</v>
      </c>
      <c r="E16" s="307">
        <f>E17+E18+E19+E20</f>
        <v>0</v>
      </c>
      <c r="F16" s="141">
        <f>F17+F18+F19+F20</f>
        <v>0</v>
      </c>
    </row>
    <row r="17" spans="1:6" ht="11.25" customHeight="1">
      <c r="A17" s="769" t="s">
        <v>200</v>
      </c>
      <c r="B17" s="810" t="s">
        <v>416</v>
      </c>
      <c r="C17" s="213"/>
      <c r="D17" s="213"/>
      <c r="E17" s="139"/>
      <c r="F17" s="139"/>
    </row>
    <row r="18" spans="1:6" ht="11.25" customHeight="1">
      <c r="A18" s="769" t="s">
        <v>201</v>
      </c>
      <c r="B18" s="811" t="s">
        <v>417</v>
      </c>
      <c r="C18" s="213"/>
      <c r="D18" s="213"/>
      <c r="E18" s="139"/>
      <c r="F18" s="139"/>
    </row>
    <row r="19" spans="1:6" ht="11.25" customHeight="1">
      <c r="A19" s="769" t="s">
        <v>202</v>
      </c>
      <c r="B19" s="811" t="s">
        <v>418</v>
      </c>
      <c r="C19" s="888"/>
      <c r="D19" s="888"/>
      <c r="E19" s="141"/>
      <c r="F19" s="141"/>
    </row>
    <row r="20" spans="1:6" ht="12.75" customHeight="1">
      <c r="A20" s="769" t="s">
        <v>203</v>
      </c>
      <c r="B20" s="808" t="s">
        <v>420</v>
      </c>
      <c r="C20" s="224"/>
      <c r="D20" s="207"/>
      <c r="E20" s="235"/>
      <c r="F20" s="235">
        <f>SUM(C20:E20)</f>
        <v>0</v>
      </c>
    </row>
    <row r="21" spans="1:6" ht="12.75" customHeight="1">
      <c r="A21" s="769" t="s">
        <v>204</v>
      </c>
      <c r="B21" s="246" t="s">
        <v>387</v>
      </c>
      <c r="C21" s="225"/>
      <c r="D21" s="206"/>
      <c r="E21" s="235"/>
      <c r="F21" s="235">
        <f>SUM(C21:E21)</f>
        <v>0</v>
      </c>
    </row>
    <row r="22" spans="1:6" ht="12.75" customHeight="1">
      <c r="A22" s="769" t="s">
        <v>205</v>
      </c>
      <c r="B22" s="794" t="s">
        <v>388</v>
      </c>
      <c r="C22" s="225"/>
      <c r="D22" s="206"/>
      <c r="E22" s="235"/>
      <c r="F22" s="235">
        <f>SUM(C22:E22)</f>
        <v>0</v>
      </c>
    </row>
    <row r="23" spans="1:6" s="15" customFormat="1" ht="12.75" customHeight="1">
      <c r="A23" s="769" t="s">
        <v>206</v>
      </c>
      <c r="B23" s="256" t="s">
        <v>389</v>
      </c>
      <c r="C23" s="226"/>
      <c r="D23" s="212"/>
      <c r="E23" s="235"/>
      <c r="F23" s="235">
        <f>SUM(C23:E23)</f>
        <v>0</v>
      </c>
    </row>
    <row r="24" spans="1:6" ht="15" customHeight="1">
      <c r="A24" s="769" t="s">
        <v>207</v>
      </c>
      <c r="B24" s="889" t="s">
        <v>390</v>
      </c>
      <c r="C24" s="890"/>
      <c r="D24" s="891"/>
      <c r="E24" s="138"/>
      <c r="F24" s="138">
        <f>SUM(C24:E24)</f>
        <v>0</v>
      </c>
    </row>
    <row r="25" spans="1:6" ht="15" customHeight="1" thickBot="1">
      <c r="A25" s="769" t="s">
        <v>208</v>
      </c>
      <c r="B25" s="892" t="s">
        <v>391</v>
      </c>
      <c r="C25" s="568"/>
      <c r="D25" s="632"/>
      <c r="E25" s="309"/>
      <c r="F25" s="309"/>
    </row>
    <row r="26" spans="1:6" ht="6.75" customHeight="1" thickBot="1">
      <c r="A26" s="486"/>
      <c r="B26" s="243"/>
      <c r="C26" s="222"/>
      <c r="D26" s="205"/>
      <c r="E26" s="143"/>
      <c r="F26" s="143"/>
    </row>
    <row r="27" spans="1:6" ht="15" customHeight="1" thickBot="1">
      <c r="A27" s="486" t="s">
        <v>205</v>
      </c>
      <c r="B27" s="217" t="s">
        <v>474</v>
      </c>
      <c r="C27" s="227">
        <f>C28+C33</f>
        <v>0</v>
      </c>
      <c r="D27" s="227">
        <f>D28+D33</f>
        <v>0</v>
      </c>
      <c r="E27" s="227">
        <f>E28+E33</f>
        <v>0</v>
      </c>
      <c r="F27" s="142">
        <f>F28+F33</f>
        <v>0</v>
      </c>
    </row>
    <row r="28" spans="1:6" ht="15" customHeight="1">
      <c r="A28" s="615" t="s">
        <v>206</v>
      </c>
      <c r="B28" s="122" t="s">
        <v>163</v>
      </c>
      <c r="C28" s="228">
        <f>SUM(C29:C32)</f>
        <v>0</v>
      </c>
      <c r="D28" s="228">
        <f>SUM(D29:D32)</f>
        <v>0</v>
      </c>
      <c r="E28" s="228">
        <f>SUM(E29:E32)</f>
        <v>0</v>
      </c>
      <c r="F28" s="236">
        <f>SUM(F29:F32)</f>
        <v>0</v>
      </c>
    </row>
    <row r="29" spans="1:6" ht="12.75" customHeight="1">
      <c r="A29" s="166" t="s">
        <v>207</v>
      </c>
      <c r="B29" s="119" t="s">
        <v>164</v>
      </c>
      <c r="C29" s="220"/>
      <c r="D29" s="30"/>
      <c r="E29" s="167"/>
      <c r="F29" s="235"/>
    </row>
    <row r="30" spans="1:6" ht="12.75" customHeight="1">
      <c r="A30" s="166" t="s">
        <v>208</v>
      </c>
      <c r="B30" s="244" t="s">
        <v>394</v>
      </c>
      <c r="C30" s="229"/>
      <c r="D30" s="209"/>
      <c r="E30" s="237"/>
      <c r="F30" s="235"/>
    </row>
    <row r="31" spans="1:6" ht="21.75" customHeight="1">
      <c r="A31" s="166" t="s">
        <v>209</v>
      </c>
      <c r="B31" s="621" t="s">
        <v>395</v>
      </c>
      <c r="C31" s="229"/>
      <c r="D31" s="209"/>
      <c r="E31" s="237"/>
      <c r="F31" s="235"/>
    </row>
    <row r="32" spans="1:6" ht="15" customHeight="1">
      <c r="A32" s="166" t="s">
        <v>211</v>
      </c>
      <c r="B32" s="170" t="s">
        <v>396</v>
      </c>
      <c r="C32" s="232"/>
      <c r="D32" s="809"/>
      <c r="E32" s="168"/>
      <c r="F32" s="138"/>
    </row>
    <row r="33" spans="1:7" ht="15" customHeight="1">
      <c r="A33" s="769" t="s">
        <v>212</v>
      </c>
      <c r="B33" s="122" t="s">
        <v>399</v>
      </c>
      <c r="C33" s="222">
        <f>SUM(C34:C39)</f>
        <v>0</v>
      </c>
      <c r="D33" s="222">
        <f>SUM(D34:D39)</f>
        <v>0</v>
      </c>
      <c r="E33" s="222">
        <f>SUM(E34:E39)</f>
        <v>0</v>
      </c>
      <c r="F33" s="135">
        <f>SUM(C33:E33)</f>
        <v>0</v>
      </c>
    </row>
    <row r="34" spans="1:7" ht="12.75" customHeight="1">
      <c r="A34" s="166" t="s">
        <v>213</v>
      </c>
      <c r="B34" s="622" t="s">
        <v>397</v>
      </c>
      <c r="C34" s="229"/>
      <c r="D34" s="214"/>
      <c r="E34" s="135"/>
      <c r="F34" s="235"/>
    </row>
    <row r="35" spans="1:7" ht="15" customHeight="1">
      <c r="A35" s="166" t="s">
        <v>214</v>
      </c>
      <c r="B35" s="797" t="s">
        <v>398</v>
      </c>
      <c r="C35" s="232"/>
      <c r="D35" s="215"/>
      <c r="E35" s="135"/>
      <c r="F35" s="235"/>
    </row>
    <row r="36" spans="1:7" ht="15" customHeight="1">
      <c r="A36" s="166" t="s">
        <v>215</v>
      </c>
      <c r="B36" s="799" t="s">
        <v>400</v>
      </c>
      <c r="C36" s="303"/>
      <c r="D36" s="214"/>
      <c r="E36" s="135"/>
      <c r="F36" s="235"/>
    </row>
    <row r="37" spans="1:7" ht="15" customHeight="1">
      <c r="A37" s="166" t="s">
        <v>216</v>
      </c>
      <c r="B37" s="119" t="s">
        <v>401</v>
      </c>
      <c r="C37" s="303"/>
      <c r="D37" s="800"/>
      <c r="E37" s="138">
        <f>'20-21.m.felh bev'!C9</f>
        <v>0</v>
      </c>
      <c r="F37" s="235">
        <f>SUM(C37:E37)</f>
        <v>0</v>
      </c>
    </row>
    <row r="38" spans="1:7" ht="15" customHeight="1">
      <c r="A38" s="166" t="s">
        <v>217</v>
      </c>
      <c r="B38" s="799" t="s">
        <v>402</v>
      </c>
      <c r="C38" s="303"/>
      <c r="D38" s="800"/>
      <c r="E38" s="135"/>
      <c r="F38" s="235"/>
    </row>
    <row r="39" spans="1:7" ht="15" customHeight="1">
      <c r="A39" s="166" t="s">
        <v>218</v>
      </c>
      <c r="B39" s="119" t="s">
        <v>403</v>
      </c>
      <c r="C39" s="303"/>
      <c r="D39" s="800"/>
      <c r="E39" s="135"/>
      <c r="F39" s="235"/>
    </row>
    <row r="40" spans="1:7" ht="6.75" customHeight="1" thickBot="1">
      <c r="A40" s="650"/>
      <c r="B40" s="243"/>
      <c r="C40" s="222"/>
      <c r="D40" s="210"/>
      <c r="E40" s="238"/>
      <c r="F40" s="238"/>
    </row>
    <row r="41" spans="1:7" ht="31.5" customHeight="1" thickBot="1">
      <c r="A41" s="486" t="s">
        <v>219</v>
      </c>
      <c r="B41" s="819" t="s">
        <v>476</v>
      </c>
      <c r="C41" s="227">
        <f>C8+C27</f>
        <v>1082040</v>
      </c>
      <c r="D41" s="227">
        <f>D8+D27</f>
        <v>4051600</v>
      </c>
      <c r="E41" s="227">
        <f>E8+E27</f>
        <v>9825000</v>
      </c>
      <c r="F41" s="142">
        <f>F8+F27</f>
        <v>14963140</v>
      </c>
      <c r="G41" s="77"/>
    </row>
    <row r="42" spans="1:7" s="15" customFormat="1" ht="3" customHeight="1" thickBot="1">
      <c r="A42" s="651"/>
      <c r="B42" s="125"/>
      <c r="C42" s="233"/>
      <c r="D42" s="208"/>
      <c r="E42" s="239"/>
      <c r="F42" s="239"/>
    </row>
    <row r="43" spans="1:7" ht="25.5" customHeight="1" thickBot="1">
      <c r="A43" s="164" t="s">
        <v>220</v>
      </c>
      <c r="B43" s="121" t="s">
        <v>405</v>
      </c>
      <c r="C43" s="655"/>
      <c r="D43" s="655"/>
      <c r="E43" s="655"/>
      <c r="F43" s="300"/>
    </row>
    <row r="44" spans="1:7" ht="12.75" customHeight="1">
      <c r="A44" s="615" t="s">
        <v>221</v>
      </c>
      <c r="B44" s="245" t="s">
        <v>166</v>
      </c>
      <c r="C44" s="139"/>
      <c r="D44" s="139"/>
      <c r="E44" s="139"/>
      <c r="F44" s="139"/>
    </row>
    <row r="45" spans="1:7" ht="12.75" customHeight="1">
      <c r="A45" s="166" t="s">
        <v>222</v>
      </c>
      <c r="B45" s="542" t="s">
        <v>407</v>
      </c>
      <c r="C45" s="139">
        <v>166863</v>
      </c>
      <c r="D45" s="139">
        <v>66745</v>
      </c>
      <c r="E45" s="139">
        <v>433843</v>
      </c>
      <c r="F45" s="235">
        <v>667451</v>
      </c>
    </row>
    <row r="46" spans="1:7" ht="12.75" customHeight="1">
      <c r="A46" s="166" t="s">
        <v>223</v>
      </c>
      <c r="B46" s="542" t="s">
        <v>408</v>
      </c>
      <c r="C46" s="139"/>
      <c r="D46" s="139"/>
      <c r="E46" s="139"/>
      <c r="F46" s="235"/>
    </row>
    <row r="47" spans="1:7" ht="15" customHeight="1">
      <c r="A47" s="166" t="s">
        <v>224</v>
      </c>
      <c r="B47" s="542" t="s">
        <v>406</v>
      </c>
      <c r="C47" s="235">
        <v>3150000</v>
      </c>
      <c r="D47" s="235">
        <v>1260000</v>
      </c>
      <c r="E47" s="235">
        <v>8190000</v>
      </c>
      <c r="F47" s="235">
        <f>SUM(C47:E47)</f>
        <v>12600000</v>
      </c>
    </row>
    <row r="48" spans="1:7">
      <c r="A48" s="166" t="s">
        <v>225</v>
      </c>
      <c r="B48" s="733" t="s">
        <v>412</v>
      </c>
      <c r="C48" s="167"/>
      <c r="D48" s="167"/>
      <c r="E48" s="167"/>
      <c r="F48" s="235"/>
    </row>
    <row r="49" spans="1:6">
      <c r="A49" s="166" t="s">
        <v>226</v>
      </c>
      <c r="B49" s="734" t="s">
        <v>411</v>
      </c>
      <c r="C49" s="168"/>
      <c r="D49" s="168"/>
      <c r="E49" s="168"/>
      <c r="F49" s="138"/>
    </row>
    <row r="50" spans="1:6" ht="15" customHeight="1">
      <c r="A50" s="166" t="s">
        <v>227</v>
      </c>
      <c r="B50" s="735" t="s">
        <v>409</v>
      </c>
      <c r="C50" s="223"/>
      <c r="D50" s="139"/>
      <c r="E50" s="139"/>
      <c r="F50" s="139"/>
    </row>
    <row r="51" spans="1:6" ht="13.5" thickBot="1">
      <c r="A51" s="166" t="s">
        <v>228</v>
      </c>
      <c r="B51" s="894" t="s">
        <v>410</v>
      </c>
      <c r="C51" s="280"/>
      <c r="D51" s="893"/>
      <c r="E51" s="309"/>
      <c r="F51" s="309"/>
    </row>
    <row r="52" spans="1:6" ht="13.5" thickBot="1">
      <c r="A52" s="650" t="s">
        <v>229</v>
      </c>
      <c r="B52" s="895" t="s">
        <v>414</v>
      </c>
      <c r="C52" s="896">
        <f>SUM(C44:C51)</f>
        <v>3316863</v>
      </c>
      <c r="D52" s="95">
        <f>SUM(D44:D51)</f>
        <v>1326745</v>
      </c>
      <c r="E52" s="95">
        <f>SUM(E44:E51)</f>
        <v>8623843</v>
      </c>
      <c r="F52" s="807">
        <f>SUM(F44:F51)</f>
        <v>13267451</v>
      </c>
    </row>
    <row r="53" spans="1:6" ht="4.5" customHeight="1" thickBot="1">
      <c r="A53" s="486"/>
      <c r="B53" s="898"/>
      <c r="C53" s="897"/>
      <c r="D53" s="721"/>
      <c r="E53" s="142"/>
      <c r="F53" s="142"/>
    </row>
    <row r="54" spans="1:6" ht="19.5" customHeight="1" thickBot="1">
      <c r="A54" s="486" t="s">
        <v>230</v>
      </c>
      <c r="B54" s="801" t="s">
        <v>413</v>
      </c>
      <c r="C54" s="95">
        <f>C41+C52</f>
        <v>4398903</v>
      </c>
      <c r="D54" s="95">
        <f>D41+D52</f>
        <v>5378345</v>
      </c>
      <c r="E54" s="95">
        <f>E41+E52</f>
        <v>18448843</v>
      </c>
      <c r="F54" s="95">
        <f>F41+F52</f>
        <v>28230591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2" sqref="B2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7"/>
      <c r="B1" s="337"/>
      <c r="C1" s="337"/>
      <c r="D1" s="337"/>
      <c r="E1" s="337"/>
    </row>
    <row r="2" spans="1:5">
      <c r="B2" s="989" t="s">
        <v>677</v>
      </c>
      <c r="C2" s="988"/>
    </row>
    <row r="3" spans="1:5">
      <c r="B3" s="1"/>
      <c r="C3" s="38"/>
    </row>
    <row r="4" spans="1:5" ht="15.75">
      <c r="B4" s="1025" t="s">
        <v>31</v>
      </c>
      <c r="C4" s="1025"/>
    </row>
    <row r="5" spans="1:5" ht="15.75">
      <c r="B5" s="1025" t="s">
        <v>32</v>
      </c>
      <c r="C5" s="1025"/>
    </row>
    <row r="6" spans="1:5" ht="15.75">
      <c r="B6" s="1025" t="s">
        <v>616</v>
      </c>
      <c r="C6" s="1025"/>
    </row>
    <row r="7" spans="1:5" ht="15.75">
      <c r="B7" s="173"/>
      <c r="C7" s="173"/>
    </row>
    <row r="8" spans="1:5">
      <c r="B8" s="1"/>
      <c r="C8" s="40" t="s">
        <v>584</v>
      </c>
    </row>
    <row r="9" spans="1:5" ht="13.5" thickBot="1">
      <c r="B9" s="1"/>
      <c r="C9" s="40"/>
    </row>
    <row r="10" spans="1:5" ht="26.25" thickBot="1">
      <c r="A10" s="382" t="s">
        <v>186</v>
      </c>
      <c r="B10" s="428" t="s">
        <v>33</v>
      </c>
      <c r="C10" s="429" t="s">
        <v>582</v>
      </c>
    </row>
    <row r="11" spans="1:5" ht="13.5" thickBot="1">
      <c r="A11" s="425" t="s">
        <v>187</v>
      </c>
      <c r="B11" s="404" t="s">
        <v>188</v>
      </c>
      <c r="C11" s="408" t="s">
        <v>189</v>
      </c>
    </row>
    <row r="12" spans="1:5" ht="16.5" thickBot="1">
      <c r="A12" s="356"/>
      <c r="B12" s="685" t="s">
        <v>17</v>
      </c>
      <c r="C12" s="681"/>
    </row>
    <row r="13" spans="1:5" ht="15.75">
      <c r="A13" s="678" t="s">
        <v>191</v>
      </c>
      <c r="B13" s="686" t="s">
        <v>625</v>
      </c>
      <c r="C13" s="682">
        <v>1917099</v>
      </c>
    </row>
    <row r="14" spans="1:5" ht="15.75">
      <c r="A14" s="679" t="s">
        <v>192</v>
      </c>
      <c r="B14" s="687"/>
      <c r="C14" s="682"/>
    </row>
    <row r="15" spans="1:5" ht="15.75">
      <c r="A15" s="679" t="s">
        <v>193</v>
      </c>
      <c r="B15" s="686"/>
      <c r="C15" s="683"/>
    </row>
    <row r="16" spans="1:5" ht="15.75">
      <c r="A16" s="679" t="s">
        <v>194</v>
      </c>
      <c r="B16" s="713"/>
      <c r="C16" s="682"/>
    </row>
    <row r="17" spans="1:3" ht="15.75">
      <c r="A17" s="680" t="s">
        <v>195</v>
      </c>
      <c r="B17" s="712"/>
      <c r="C17" s="681"/>
    </row>
    <row r="18" spans="1:3" s="7" customFormat="1" ht="16.5" thickBot="1">
      <c r="A18" s="680" t="s">
        <v>196</v>
      </c>
      <c r="B18" s="686"/>
      <c r="C18" s="689"/>
    </row>
    <row r="19" spans="1:3" s="7" customFormat="1" ht="16.5" thickBot="1">
      <c r="A19" s="356" t="s">
        <v>197</v>
      </c>
      <c r="B19" s="688"/>
      <c r="C19" s="684"/>
    </row>
    <row r="20" spans="1:3" ht="16.5" thickBot="1">
      <c r="A20" s="347" t="s">
        <v>198</v>
      </c>
      <c r="B20" s="433" t="s">
        <v>14</v>
      </c>
      <c r="C20" s="430">
        <f>C13+C14+C15+C16+C17+C18+C19</f>
        <v>1917099</v>
      </c>
    </row>
    <row r="21" spans="1:3" ht="15.75">
      <c r="B21" s="42"/>
      <c r="C21" s="43"/>
    </row>
    <row r="22" spans="1:3" ht="15.75">
      <c r="B22" s="42"/>
      <c r="C22" s="43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992" t="s">
        <v>678</v>
      </c>
      <c r="B1" s="992"/>
      <c r="C1" s="992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25" t="s">
        <v>34</v>
      </c>
      <c r="C3" s="1025"/>
    </row>
    <row r="4" spans="1:5" ht="15.75">
      <c r="B4" s="1025" t="s">
        <v>35</v>
      </c>
      <c r="C4" s="1025"/>
    </row>
    <row r="5" spans="1:5" ht="15.75">
      <c r="B5" s="1025" t="s">
        <v>616</v>
      </c>
      <c r="C5" s="1025"/>
    </row>
    <row r="6" spans="1:5" ht="15.75">
      <c r="B6" s="719"/>
      <c r="C6" s="719"/>
    </row>
    <row r="7" spans="1:5" ht="13.5" thickBot="1">
      <c r="B7" s="38"/>
      <c r="C7" s="40" t="s">
        <v>573</v>
      </c>
    </row>
    <row r="8" spans="1:5" ht="26.25" thickBot="1">
      <c r="A8" s="382" t="s">
        <v>186</v>
      </c>
      <c r="B8" s="435" t="s">
        <v>36</v>
      </c>
      <c r="C8" s="436" t="s">
        <v>583</v>
      </c>
    </row>
    <row r="9" spans="1:5" ht="13.5" thickBot="1">
      <c r="A9" s="425" t="s">
        <v>187</v>
      </c>
      <c r="B9" s="404" t="s">
        <v>188</v>
      </c>
      <c r="C9" s="408" t="s">
        <v>189</v>
      </c>
    </row>
    <row r="10" spans="1:5" ht="12.75" customHeight="1" thickBot="1">
      <c r="A10" s="347"/>
      <c r="B10" s="174" t="s">
        <v>17</v>
      </c>
      <c r="C10" s="437"/>
    </row>
    <row r="11" spans="1:5" ht="12.75" customHeight="1">
      <c r="A11" s="822" t="s">
        <v>191</v>
      </c>
      <c r="B11" s="175" t="s">
        <v>626</v>
      </c>
      <c r="C11" s="438">
        <v>1407820</v>
      </c>
    </row>
    <row r="12" spans="1:5" ht="12.75" customHeight="1">
      <c r="A12" s="822" t="s">
        <v>192</v>
      </c>
      <c r="B12" s="175" t="s">
        <v>627</v>
      </c>
      <c r="C12" s="438">
        <v>12706968</v>
      </c>
    </row>
    <row r="13" spans="1:5" ht="12.75" customHeight="1">
      <c r="A13" s="822" t="s">
        <v>193</v>
      </c>
      <c r="B13" s="175" t="s">
        <v>628</v>
      </c>
      <c r="C13" s="438">
        <v>76874069</v>
      </c>
    </row>
    <row r="14" spans="1:5" ht="12.75" customHeight="1">
      <c r="A14" s="822" t="s">
        <v>194</v>
      </c>
      <c r="B14" s="175"/>
      <c r="C14" s="438"/>
    </row>
    <row r="15" spans="1:5" ht="12.75" customHeight="1">
      <c r="A15" s="822" t="s">
        <v>195</v>
      </c>
      <c r="B15" s="175"/>
      <c r="C15" s="438"/>
    </row>
    <row r="16" spans="1:5" ht="12.75" customHeight="1">
      <c r="A16" s="822" t="s">
        <v>196</v>
      </c>
      <c r="B16" s="175"/>
      <c r="C16" s="438"/>
    </row>
    <row r="17" spans="1:11" ht="12.75" customHeight="1">
      <c r="A17" s="822" t="s">
        <v>197</v>
      </c>
      <c r="B17" s="175"/>
      <c r="C17" s="438"/>
    </row>
    <row r="18" spans="1:11" ht="12.75" customHeight="1">
      <c r="A18" s="822" t="s">
        <v>198</v>
      </c>
      <c r="B18" s="175"/>
      <c r="C18" s="438"/>
    </row>
    <row r="19" spans="1:11" ht="12.75" customHeight="1">
      <c r="A19" s="822" t="s">
        <v>199</v>
      </c>
      <c r="B19" s="175"/>
      <c r="C19" s="438"/>
    </row>
    <row r="20" spans="1:11" ht="12.75" customHeight="1" thickBot="1">
      <c r="A20" s="426">
        <v>10</v>
      </c>
      <c r="B20" s="175"/>
      <c r="C20" s="438"/>
    </row>
    <row r="21" spans="1:11" ht="12.75" customHeight="1" thickBot="1">
      <c r="A21" s="347"/>
      <c r="B21" s="362" t="s">
        <v>24</v>
      </c>
      <c r="C21" s="439">
        <f>SUM(C11:C20)</f>
        <v>90988857</v>
      </c>
    </row>
    <row r="22" spans="1:11">
      <c r="A22" s="1026"/>
      <c r="B22" s="1013"/>
      <c r="C22" s="1013"/>
    </row>
    <row r="23" spans="1:11">
      <c r="A23" s="1"/>
      <c r="B23" s="1"/>
      <c r="K23" s="310"/>
    </row>
    <row r="24" spans="1:11">
      <c r="B24" s="1"/>
      <c r="C24" s="1"/>
      <c r="K24" s="310"/>
    </row>
    <row r="25" spans="1:11">
      <c r="B25" s="1"/>
      <c r="C25" s="1"/>
      <c r="K25" s="310"/>
    </row>
    <row r="26" spans="1:11">
      <c r="B26" s="1"/>
      <c r="C26" s="1"/>
      <c r="K26" s="310"/>
    </row>
    <row r="27" spans="1:11">
      <c r="B27" s="1"/>
      <c r="C27" s="1"/>
      <c r="K27" s="310"/>
    </row>
    <row r="28" spans="1:11">
      <c r="B28" s="1"/>
      <c r="C28" s="1"/>
      <c r="K28" s="310"/>
    </row>
    <row r="29" spans="1:11">
      <c r="H29" s="310"/>
    </row>
    <row r="30" spans="1:11">
      <c r="H30" s="310"/>
    </row>
    <row r="31" spans="1:11">
      <c r="G31" s="310"/>
    </row>
    <row r="32" spans="1:11">
      <c r="G32" s="310"/>
    </row>
    <row r="33" spans="2:8">
      <c r="H33" s="310"/>
    </row>
    <row r="34" spans="2:8">
      <c r="H34" s="310"/>
    </row>
    <row r="35" spans="2:8">
      <c r="H35" s="310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topLeftCell="A13" workbookViewId="0">
      <selection sqref="A1:C1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992" t="s">
        <v>679</v>
      </c>
      <c r="B1" s="992"/>
      <c r="C1" s="992"/>
      <c r="D1" s="337"/>
      <c r="E1" s="337"/>
    </row>
    <row r="2" spans="1:5">
      <c r="A2" s="337"/>
      <c r="B2" s="337"/>
      <c r="C2" s="337"/>
      <c r="D2" s="337"/>
      <c r="E2" s="337"/>
    </row>
    <row r="3" spans="1:5" ht="15.75">
      <c r="B3" s="1025" t="s">
        <v>357</v>
      </c>
      <c r="C3" s="1025"/>
    </row>
    <row r="4" spans="1:5" ht="15.75">
      <c r="B4" s="1025" t="s">
        <v>616</v>
      </c>
      <c r="C4" s="1025"/>
    </row>
    <row r="5" spans="1:5" ht="15.75">
      <c r="B5" s="173"/>
      <c r="C5" s="173"/>
    </row>
    <row r="6" spans="1:5" ht="13.5" thickBot="1">
      <c r="B6" s="1"/>
      <c r="C6" s="40" t="s">
        <v>573</v>
      </c>
    </row>
    <row r="7" spans="1:5" ht="32.25" thickBot="1">
      <c r="A7" s="382" t="s">
        <v>186</v>
      </c>
      <c r="B7" s="428" t="s">
        <v>37</v>
      </c>
      <c r="C7" s="441" t="s">
        <v>629</v>
      </c>
    </row>
    <row r="8" spans="1:5" ht="13.5" thickBot="1">
      <c r="A8" s="385" t="s">
        <v>187</v>
      </c>
      <c r="B8" s="404" t="s">
        <v>188</v>
      </c>
      <c r="C8" s="408" t="s">
        <v>189</v>
      </c>
    </row>
    <row r="9" spans="1:5" ht="16.5" thickBot="1">
      <c r="A9" s="347" t="s">
        <v>191</v>
      </c>
      <c r="B9" s="176" t="s">
        <v>350</v>
      </c>
      <c r="C9" s="442"/>
    </row>
    <row r="10" spans="1:5" ht="15.75">
      <c r="A10" s="388" t="s">
        <v>192</v>
      </c>
      <c r="B10" s="177" t="s">
        <v>352</v>
      </c>
      <c r="C10" s="443"/>
    </row>
    <row r="11" spans="1:5" ht="15.75">
      <c r="A11" s="383" t="s">
        <v>193</v>
      </c>
      <c r="B11" s="178" t="s">
        <v>353</v>
      </c>
      <c r="C11" s="444"/>
    </row>
    <row r="12" spans="1:5" ht="15.75">
      <c r="A12" s="383" t="s">
        <v>194</v>
      </c>
      <c r="B12" s="179" t="s">
        <v>499</v>
      </c>
      <c r="C12" s="445"/>
    </row>
    <row r="13" spans="1:5" ht="15.75">
      <c r="A13" s="383" t="s">
        <v>195</v>
      </c>
      <c r="B13" s="178" t="s">
        <v>500</v>
      </c>
      <c r="C13" s="444"/>
    </row>
    <row r="14" spans="1:5" ht="15.75">
      <c r="A14" s="383" t="s">
        <v>196</v>
      </c>
      <c r="B14" s="180" t="s">
        <v>505</v>
      </c>
      <c r="C14" s="445"/>
    </row>
    <row r="15" spans="1:5" ht="15.75">
      <c r="A15" s="383" t="s">
        <v>197</v>
      </c>
      <c r="B15" s="178" t="s">
        <v>501</v>
      </c>
      <c r="C15" s="444"/>
    </row>
    <row r="16" spans="1:5" ht="15.75">
      <c r="A16" s="383" t="s">
        <v>198</v>
      </c>
      <c r="B16" s="181" t="s">
        <v>502</v>
      </c>
      <c r="C16" s="785"/>
    </row>
    <row r="17" spans="1:3" ht="16.5" thickBot="1">
      <c r="A17" s="383" t="s">
        <v>199</v>
      </c>
      <c r="B17" s="784" t="s">
        <v>503</v>
      </c>
      <c r="C17" s="446">
        <v>0</v>
      </c>
    </row>
    <row r="18" spans="1:3" ht="26.25" customHeight="1" thickBot="1">
      <c r="A18" s="347" t="s">
        <v>200</v>
      </c>
      <c r="B18" s="440" t="s">
        <v>358</v>
      </c>
      <c r="C18" s="447">
        <v>0</v>
      </c>
    </row>
    <row r="19" spans="1:3" ht="15.75">
      <c r="A19" s="379"/>
      <c r="B19" s="181"/>
      <c r="C19" s="448"/>
    </row>
    <row r="20" spans="1:3" ht="15.75">
      <c r="A20" s="364" t="s">
        <v>201</v>
      </c>
      <c r="B20" s="182" t="s">
        <v>351</v>
      </c>
      <c r="C20" s="449">
        <v>0</v>
      </c>
    </row>
    <row r="21" spans="1:3" ht="15.75">
      <c r="A21" s="364" t="s">
        <v>202</v>
      </c>
      <c r="B21" s="178" t="s">
        <v>591</v>
      </c>
      <c r="C21" s="444">
        <v>0</v>
      </c>
    </row>
    <row r="22" spans="1:3" ht="15.75">
      <c r="A22" s="364" t="s">
        <v>203</v>
      </c>
      <c r="B22" s="178" t="s">
        <v>354</v>
      </c>
      <c r="C22" s="444"/>
    </row>
    <row r="23" spans="1:3" ht="15.75">
      <c r="A23" s="364" t="s">
        <v>204</v>
      </c>
      <c r="B23" s="178" t="s">
        <v>355</v>
      </c>
      <c r="C23" s="444"/>
    </row>
    <row r="24" spans="1:3" ht="15.75">
      <c r="A24" s="364" t="s">
        <v>205</v>
      </c>
      <c r="B24" s="178" t="s">
        <v>356</v>
      </c>
      <c r="C24" s="444"/>
    </row>
    <row r="25" spans="1:3" ht="15.75">
      <c r="A25" s="364" t="s">
        <v>207</v>
      </c>
      <c r="B25" s="657" t="s">
        <v>504</v>
      </c>
      <c r="C25" s="658"/>
    </row>
    <row r="26" spans="1:3" ht="15.75">
      <c r="A26" s="364" t="s">
        <v>208</v>
      </c>
      <c r="B26" s="929" t="s">
        <v>506</v>
      </c>
      <c r="C26" s="658"/>
    </row>
    <row r="27" spans="1:3" ht="15.75">
      <c r="A27" s="364" t="s">
        <v>209</v>
      </c>
      <c r="B27" s="929" t="s">
        <v>507</v>
      </c>
      <c r="C27" s="658"/>
    </row>
    <row r="28" spans="1:3" ht="15.75">
      <c r="A28" s="364" t="s">
        <v>211</v>
      </c>
      <c r="B28" s="657"/>
      <c r="C28" s="658"/>
    </row>
    <row r="29" spans="1:3" ht="15.75">
      <c r="A29" s="364" t="s">
        <v>212</v>
      </c>
      <c r="B29" s="657"/>
      <c r="C29" s="658"/>
    </row>
    <row r="30" spans="1:3" ht="18" customHeight="1">
      <c r="A30" s="364" t="s">
        <v>213</v>
      </c>
      <c r="B30" s="657"/>
      <c r="C30" s="658"/>
    </row>
    <row r="31" spans="1:3" ht="16.5" customHeight="1" thickBot="1">
      <c r="A31" s="366" t="s">
        <v>216</v>
      </c>
      <c r="B31" s="179"/>
      <c r="C31" s="446"/>
    </row>
    <row r="32" spans="1:3" ht="16.5" thickBot="1">
      <c r="A32" s="347" t="s">
        <v>217</v>
      </c>
      <c r="B32" s="693" t="s">
        <v>359</v>
      </c>
      <c r="C32" s="450">
        <v>0</v>
      </c>
    </row>
    <row r="33" spans="1:3" ht="16.5" thickBot="1">
      <c r="A33" s="386" t="s">
        <v>218</v>
      </c>
      <c r="B33" s="107"/>
      <c r="C33" s="450"/>
    </row>
    <row r="34" spans="1:3" ht="16.5" thickBot="1">
      <c r="A34" s="347" t="s">
        <v>219</v>
      </c>
      <c r="B34" s="930" t="s">
        <v>360</v>
      </c>
      <c r="C34" s="451">
        <f>C18+C32</f>
        <v>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5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B20" sqref="B20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7"/>
      <c r="B1" s="989" t="s">
        <v>680</v>
      </c>
      <c r="C1" s="337"/>
      <c r="D1" s="337"/>
      <c r="E1" s="337"/>
    </row>
    <row r="2" spans="1:5">
      <c r="B2" s="1"/>
      <c r="C2" s="1"/>
    </row>
    <row r="3" spans="1:5" ht="15.75">
      <c r="B3" s="1025" t="s">
        <v>516</v>
      </c>
      <c r="C3" s="1025"/>
    </row>
    <row r="4" spans="1:5" ht="15.75">
      <c r="B4" s="173"/>
      <c r="C4" s="173"/>
    </row>
    <row r="5" spans="1:5" ht="15.75">
      <c r="B5" s="173"/>
      <c r="C5" s="173"/>
    </row>
    <row r="6" spans="1:5" ht="13.5" thickBot="1">
      <c r="B6" s="1"/>
      <c r="C6" s="1"/>
    </row>
    <row r="7" spans="1:5" ht="26.25" thickBot="1">
      <c r="A7" s="382" t="s">
        <v>186</v>
      </c>
      <c r="B7" s="435" t="s">
        <v>517</v>
      </c>
      <c r="C7" s="452" t="s">
        <v>39</v>
      </c>
    </row>
    <row r="8" spans="1:5" ht="13.5" thickBot="1">
      <c r="A8" s="385" t="s">
        <v>187</v>
      </c>
      <c r="B8" s="404" t="s">
        <v>188</v>
      </c>
      <c r="C8" s="408" t="s">
        <v>189</v>
      </c>
    </row>
    <row r="9" spans="1:5" ht="15.75">
      <c r="A9" s="432" t="s">
        <v>191</v>
      </c>
      <c r="B9" s="183" t="s">
        <v>518</v>
      </c>
      <c r="C9" s="453">
        <v>2</v>
      </c>
    </row>
    <row r="10" spans="1:5" ht="15.75">
      <c r="A10" s="388" t="s">
        <v>192</v>
      </c>
      <c r="B10" s="183" t="s">
        <v>519</v>
      </c>
      <c r="C10" s="453">
        <v>2</v>
      </c>
    </row>
    <row r="11" spans="1:5" ht="15.75">
      <c r="A11" s="388">
        <v>3</v>
      </c>
      <c r="B11" s="183" t="s">
        <v>529</v>
      </c>
      <c r="C11" s="453">
        <v>1</v>
      </c>
    </row>
    <row r="12" spans="1:5" ht="15.75">
      <c r="A12" s="388">
        <v>4</v>
      </c>
      <c r="B12" s="183" t="s">
        <v>620</v>
      </c>
      <c r="C12" s="453">
        <v>1</v>
      </c>
    </row>
    <row r="13" spans="1:5" ht="15.75">
      <c r="A13" s="383">
        <v>5</v>
      </c>
      <c r="B13" s="183" t="s">
        <v>520</v>
      </c>
      <c r="C13" s="453">
        <v>1</v>
      </c>
    </row>
    <row r="14" spans="1:5" ht="15.75">
      <c r="A14" s="383">
        <v>6</v>
      </c>
      <c r="B14" s="183" t="s">
        <v>521</v>
      </c>
      <c r="C14" s="453">
        <v>1</v>
      </c>
    </row>
    <row r="15" spans="1:5" ht="15.75">
      <c r="A15" s="364">
        <v>7</v>
      </c>
      <c r="B15" s="183" t="s">
        <v>512</v>
      </c>
      <c r="C15" s="453">
        <v>2</v>
      </c>
    </row>
    <row r="16" spans="1:5" ht="16.5" thickBot="1">
      <c r="A16" s="366">
        <v>8</v>
      </c>
      <c r="B16" s="183" t="s">
        <v>513</v>
      </c>
      <c r="C16" s="453">
        <v>1</v>
      </c>
    </row>
    <row r="17" spans="1:3" ht="16.5" thickBot="1">
      <c r="A17" s="347">
        <v>9</v>
      </c>
      <c r="B17" s="455" t="s">
        <v>40</v>
      </c>
      <c r="C17" s="456">
        <f>SUM(C9:C16)</f>
        <v>11</v>
      </c>
    </row>
    <row r="18" spans="1:3" ht="15.75">
      <c r="B18" s="33"/>
      <c r="C18" s="184"/>
    </row>
    <row r="19" spans="1:3" ht="15.75">
      <c r="B19" s="33"/>
      <c r="C19" s="184"/>
    </row>
    <row r="20" spans="1:3">
      <c r="B20" s="989" t="s">
        <v>681</v>
      </c>
      <c r="C20" s="988"/>
    </row>
    <row r="21" spans="1:3">
      <c r="B21" s="1"/>
      <c r="C21" s="1"/>
    </row>
    <row r="22" spans="1:3">
      <c r="B22" s="1"/>
      <c r="C22" s="1"/>
    </row>
    <row r="23" spans="1:3" ht="15.75">
      <c r="B23" s="1025" t="s">
        <v>139</v>
      </c>
      <c r="C23" s="1025"/>
    </row>
    <row r="24" spans="1:3" ht="15.75">
      <c r="B24" s="173"/>
      <c r="C24" s="173"/>
    </row>
    <row r="25" spans="1:3" ht="15.75">
      <c r="B25" s="173"/>
      <c r="C25" s="173"/>
    </row>
    <row r="26" spans="1:3" ht="13.5" thickBot="1">
      <c r="B26" s="1"/>
      <c r="C26" s="1"/>
    </row>
    <row r="27" spans="1:3" ht="26.25" thickBot="1">
      <c r="A27" s="382" t="s">
        <v>186</v>
      </c>
      <c r="B27" s="435" t="s">
        <v>38</v>
      </c>
      <c r="C27" s="452" t="s">
        <v>39</v>
      </c>
    </row>
    <row r="28" spans="1:3" ht="13.5" thickBot="1">
      <c r="A28" s="385" t="s">
        <v>187</v>
      </c>
      <c r="B28" s="404" t="s">
        <v>188</v>
      </c>
      <c r="C28" s="408" t="s">
        <v>189</v>
      </c>
    </row>
    <row r="29" spans="1:3" ht="15.75">
      <c r="A29" s="432" t="s">
        <v>191</v>
      </c>
      <c r="B29" s="183" t="s">
        <v>468</v>
      </c>
      <c r="C29" s="453">
        <v>6</v>
      </c>
    </row>
    <row r="30" spans="1:3" ht="15.75">
      <c r="A30" s="364" t="s">
        <v>192</v>
      </c>
      <c r="B30" s="183"/>
      <c r="C30" s="454"/>
    </row>
    <row r="31" spans="1:3" ht="15.75">
      <c r="A31" s="364" t="s">
        <v>193</v>
      </c>
      <c r="B31" s="183"/>
      <c r="C31" s="454"/>
    </row>
    <row r="32" spans="1:3" ht="15.75">
      <c r="A32" s="364" t="s">
        <v>194</v>
      </c>
      <c r="B32" s="183"/>
      <c r="C32" s="454"/>
    </row>
    <row r="33" spans="1:3" ht="15.75">
      <c r="A33" s="364" t="s">
        <v>195</v>
      </c>
      <c r="B33" s="183"/>
      <c r="C33" s="454"/>
    </row>
    <row r="34" spans="1:3" ht="16.5" thickBot="1">
      <c r="A34" s="370" t="s">
        <v>196</v>
      </c>
      <c r="B34" s="183"/>
      <c r="C34" s="454"/>
    </row>
    <row r="35" spans="1:3" ht="16.5" thickBot="1">
      <c r="A35" s="347" t="s">
        <v>197</v>
      </c>
      <c r="B35" s="455" t="s">
        <v>289</v>
      </c>
      <c r="C35" s="456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E33" sqref="E33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992" t="s">
        <v>683</v>
      </c>
      <c r="B1" s="992"/>
      <c r="C1" s="992"/>
      <c r="D1" s="992"/>
      <c r="E1" s="992"/>
    </row>
    <row r="2" spans="1:5">
      <c r="A2" s="337"/>
      <c r="B2" s="337"/>
      <c r="C2" s="337"/>
      <c r="D2" s="337"/>
      <c r="E2" s="337"/>
    </row>
    <row r="3" spans="1:5" ht="15.75">
      <c r="A3" s="1027" t="s">
        <v>41</v>
      </c>
      <c r="B3" s="1013"/>
      <c r="C3" s="1013"/>
      <c r="D3" s="1013"/>
      <c r="E3" s="1013"/>
    </row>
    <row r="4" spans="1:5" ht="9" customHeight="1">
      <c r="B4" s="44"/>
      <c r="C4" s="44"/>
      <c r="D4" s="44"/>
      <c r="E4" s="44"/>
    </row>
    <row r="5" spans="1:5" ht="13.5" thickBot="1">
      <c r="B5" s="44"/>
      <c r="C5" s="44"/>
      <c r="D5" s="1030" t="s">
        <v>573</v>
      </c>
      <c r="E5" s="1030"/>
    </row>
    <row r="6" spans="1:5" ht="13.5" thickBot="1">
      <c r="A6" s="1028" t="s">
        <v>186</v>
      </c>
      <c r="B6" s="1031" t="s">
        <v>29</v>
      </c>
      <c r="C6" s="1031"/>
      <c r="D6" s="1031" t="s">
        <v>42</v>
      </c>
      <c r="E6" s="1032"/>
    </row>
    <row r="7" spans="1:5" ht="18" customHeight="1" thickBot="1">
      <c r="A7" s="1029"/>
      <c r="B7" s="45" t="s">
        <v>37</v>
      </c>
      <c r="C7" s="46" t="s">
        <v>682</v>
      </c>
      <c r="D7" s="45" t="s">
        <v>37</v>
      </c>
      <c r="E7" s="465" t="s">
        <v>684</v>
      </c>
    </row>
    <row r="8" spans="1:5" ht="12.75" customHeight="1" thickBot="1">
      <c r="A8" s="425" t="s">
        <v>187</v>
      </c>
      <c r="B8" s="413" t="s">
        <v>188</v>
      </c>
      <c r="C8" s="416" t="s">
        <v>189</v>
      </c>
      <c r="D8" s="416" t="s">
        <v>190</v>
      </c>
      <c r="E8" s="407" t="s">
        <v>210</v>
      </c>
    </row>
    <row r="9" spans="1:5">
      <c r="A9" s="432" t="s">
        <v>191</v>
      </c>
      <c r="B9" s="47" t="s">
        <v>43</v>
      </c>
      <c r="C9" s="48">
        <f>'10.m.bev.ei'!F9</f>
        <v>20319713</v>
      </c>
      <c r="D9" s="47" t="s">
        <v>44</v>
      </c>
      <c r="E9" s="466">
        <f>'2.m.kiadási ei'!F10</f>
        <v>38799930</v>
      </c>
    </row>
    <row r="10" spans="1:5">
      <c r="A10" s="388" t="s">
        <v>192</v>
      </c>
      <c r="B10" s="47" t="s">
        <v>440</v>
      </c>
      <c r="C10" s="48">
        <f>'10.m.bev.ei'!F10</f>
        <v>37017000</v>
      </c>
      <c r="D10" s="47" t="s">
        <v>45</v>
      </c>
      <c r="E10" s="466">
        <f>'2.m.kiadási ei'!F11</f>
        <v>6313612</v>
      </c>
    </row>
    <row r="11" spans="1:5">
      <c r="A11" s="383" t="s">
        <v>193</v>
      </c>
      <c r="B11" s="47" t="s">
        <v>441</v>
      </c>
      <c r="C11" s="49">
        <v>25182276</v>
      </c>
      <c r="D11" s="47" t="s">
        <v>25</v>
      </c>
      <c r="E11" s="466">
        <f>'2.m.kiadási ei'!F12</f>
        <v>49128939</v>
      </c>
    </row>
    <row r="12" spans="1:5">
      <c r="A12" s="383" t="s">
        <v>194</v>
      </c>
      <c r="B12" s="47"/>
      <c r="C12" s="49"/>
      <c r="D12" s="47" t="s">
        <v>46</v>
      </c>
      <c r="E12" s="466">
        <f>'2.m.kiadási ei'!F14</f>
        <v>0</v>
      </c>
    </row>
    <row r="13" spans="1:5">
      <c r="A13" s="383" t="s">
        <v>195</v>
      </c>
      <c r="B13" s="289"/>
      <c r="C13" s="48"/>
      <c r="D13" s="47" t="s">
        <v>47</v>
      </c>
      <c r="E13" s="466">
        <f>'2.m.kiadási ei'!F13</f>
        <v>0</v>
      </c>
    </row>
    <row r="14" spans="1:5">
      <c r="A14" s="364" t="s">
        <v>196</v>
      </c>
      <c r="B14" s="289"/>
      <c r="C14" s="49"/>
      <c r="D14" s="47" t="s">
        <v>48</v>
      </c>
      <c r="E14" s="466"/>
    </row>
    <row r="15" spans="1:5">
      <c r="A15" s="364" t="s">
        <v>197</v>
      </c>
      <c r="B15" s="50"/>
      <c r="C15" s="48"/>
      <c r="D15" s="47" t="s">
        <v>140</v>
      </c>
      <c r="E15" s="466">
        <f>'2.m.kiadási ei'!F15</f>
        <v>6100000</v>
      </c>
    </row>
    <row r="16" spans="1:5">
      <c r="A16" s="388" t="s">
        <v>198</v>
      </c>
      <c r="B16" s="289"/>
      <c r="C16" s="48"/>
      <c r="D16" s="50" t="s">
        <v>141</v>
      </c>
      <c r="E16" s="466">
        <f>'2.m.kiadási ei'!F23</f>
        <v>2405000</v>
      </c>
    </row>
    <row r="17" spans="1:8">
      <c r="A17" s="383" t="s">
        <v>199</v>
      </c>
      <c r="B17" s="50"/>
      <c r="C17" s="48"/>
      <c r="D17" s="296"/>
      <c r="E17" s="466"/>
    </row>
    <row r="18" spans="1:8">
      <c r="A18" s="383" t="s">
        <v>200</v>
      </c>
      <c r="B18" s="50"/>
      <c r="C18" s="48"/>
      <c r="D18" s="50"/>
      <c r="E18" s="466"/>
    </row>
    <row r="19" spans="1:8" ht="6" customHeight="1" thickBot="1">
      <c r="A19" s="389"/>
      <c r="B19" s="859"/>
      <c r="C19" s="841"/>
      <c r="D19" s="859"/>
      <c r="E19" s="842"/>
    </row>
    <row r="20" spans="1:8" ht="13.5" thickBot="1">
      <c r="A20" s="459" t="s">
        <v>201</v>
      </c>
      <c r="B20" s="862" t="s">
        <v>49</v>
      </c>
      <c r="C20" s="863">
        <f>SUM(C9:C18)</f>
        <v>82518989</v>
      </c>
      <c r="D20" s="862" t="s">
        <v>50</v>
      </c>
      <c r="E20" s="864">
        <f>E9+E10+E11+E13+E14+E15+E16+E17+E18</f>
        <v>102747481</v>
      </c>
    </row>
    <row r="21" spans="1:8" ht="6.75" customHeight="1" thickBot="1">
      <c r="A21" s="393"/>
      <c r="B21" s="860"/>
      <c r="C21" s="861"/>
      <c r="D21" s="860"/>
      <c r="E21" s="861"/>
    </row>
    <row r="22" spans="1:8" ht="14.25" customHeight="1" thickBot="1">
      <c r="A22" s="851" t="s">
        <v>202</v>
      </c>
      <c r="B22" s="462" t="s">
        <v>180</v>
      </c>
      <c r="C22" s="660"/>
      <c r="D22" s="290"/>
      <c r="E22" s="660"/>
    </row>
    <row r="23" spans="1:8" ht="12.75" customHeight="1">
      <c r="A23" s="387" t="s">
        <v>203</v>
      </c>
      <c r="B23" s="659" t="s">
        <v>51</v>
      </c>
      <c r="C23" s="661">
        <v>20693363</v>
      </c>
      <c r="D23" s="663" t="s">
        <v>142</v>
      </c>
      <c r="E23" s="661">
        <f>'2.m.kiadási ei'!F47</f>
        <v>0</v>
      </c>
    </row>
    <row r="24" spans="1:8" ht="12.75" customHeight="1">
      <c r="A24" s="384" t="s">
        <v>204</v>
      </c>
      <c r="B24" s="474" t="s">
        <v>181</v>
      </c>
      <c r="C24" s="662"/>
      <c r="D24" s="664"/>
      <c r="E24" s="662"/>
    </row>
    <row r="25" spans="1:8" ht="12.75" customHeight="1">
      <c r="A25" s="384" t="s">
        <v>205</v>
      </c>
      <c r="B25" s="463" t="s">
        <v>182</v>
      </c>
      <c r="C25" s="662">
        <v>0</v>
      </c>
      <c r="D25" s="664" t="s">
        <v>548</v>
      </c>
      <c r="E25" s="662">
        <f>'2.m.kiadási ei'!F51</f>
        <v>463577</v>
      </c>
    </row>
    <row r="26" spans="1:8" ht="13.5" thickBot="1">
      <c r="A26" s="852" t="s">
        <v>206</v>
      </c>
      <c r="B26" s="853" t="s">
        <v>630</v>
      </c>
      <c r="C26" s="850"/>
      <c r="D26" s="854" t="s">
        <v>52</v>
      </c>
      <c r="E26" s="855">
        <f>'32. m. hitel, kötvény'!C12</f>
        <v>0</v>
      </c>
    </row>
    <row r="27" spans="1:8" ht="13.5" thickBot="1">
      <c r="A27" s="851" t="s">
        <v>207</v>
      </c>
      <c r="B27" s="856" t="s">
        <v>53</v>
      </c>
      <c r="C27" s="857">
        <f>C20+C26+C23</f>
        <v>103212352</v>
      </c>
      <c r="D27" s="858" t="s">
        <v>54</v>
      </c>
      <c r="E27" s="857">
        <f>E20+E23+E25+E26</f>
        <v>103211058</v>
      </c>
      <c r="H27" s="77"/>
    </row>
    <row r="28" spans="1:8" ht="8.25" customHeight="1">
      <c r="B28" s="44"/>
      <c r="C28" s="44"/>
      <c r="D28" s="44"/>
      <c r="E28" s="44"/>
    </row>
    <row r="29" spans="1:8" ht="15.75">
      <c r="B29" s="1027" t="s">
        <v>55</v>
      </c>
      <c r="C29" s="1027"/>
      <c r="D29" s="1027"/>
      <c r="E29" s="1027"/>
    </row>
    <row r="30" spans="1:8" ht="9.75" customHeight="1">
      <c r="B30" s="44"/>
      <c r="C30" s="44"/>
      <c r="D30" s="44"/>
      <c r="E30" s="44"/>
    </row>
    <row r="31" spans="1:8" ht="13.5" thickBot="1">
      <c r="B31" s="44"/>
      <c r="C31" s="44"/>
      <c r="D31" s="1030" t="s">
        <v>584</v>
      </c>
      <c r="E31" s="1030"/>
    </row>
    <row r="32" spans="1:8" ht="13.5" thickBot="1">
      <c r="A32" s="1028" t="s">
        <v>186</v>
      </c>
      <c r="B32" s="1031" t="s">
        <v>29</v>
      </c>
      <c r="C32" s="1031"/>
      <c r="D32" s="1031" t="s">
        <v>42</v>
      </c>
      <c r="E32" s="1032"/>
    </row>
    <row r="33" spans="1:8" ht="19.5" customHeight="1" thickBot="1">
      <c r="A33" s="1029"/>
      <c r="B33" s="51" t="s">
        <v>37</v>
      </c>
      <c r="C33" s="52" t="s">
        <v>682</v>
      </c>
      <c r="D33" s="51" t="s">
        <v>37</v>
      </c>
      <c r="E33" s="480" t="s">
        <v>684</v>
      </c>
    </row>
    <row r="34" spans="1:8" ht="13.5" thickBot="1">
      <c r="A34" s="385" t="s">
        <v>187</v>
      </c>
      <c r="B34" s="413" t="s">
        <v>188</v>
      </c>
      <c r="C34" s="416" t="s">
        <v>189</v>
      </c>
      <c r="D34" s="416" t="s">
        <v>190</v>
      </c>
      <c r="E34" s="407" t="s">
        <v>210</v>
      </c>
    </row>
    <row r="35" spans="1:8">
      <c r="A35" s="388" t="s">
        <v>208</v>
      </c>
      <c r="B35" s="53" t="s">
        <v>56</v>
      </c>
      <c r="C35" s="49">
        <f>'10.m.bev.ei'!F30</f>
        <v>0</v>
      </c>
      <c r="D35" s="53" t="s">
        <v>57</v>
      </c>
      <c r="E35" s="466">
        <f>'2.m.kiadási ei'!F27</f>
        <v>92907250</v>
      </c>
    </row>
    <row r="36" spans="1:8">
      <c r="A36" s="388" t="s">
        <v>209</v>
      </c>
      <c r="B36" s="53" t="s">
        <v>183</v>
      </c>
      <c r="C36" s="48">
        <f>'10.m.bev.ei'!F35</f>
        <v>0</v>
      </c>
      <c r="D36" s="53" t="s">
        <v>58</v>
      </c>
      <c r="E36" s="466">
        <f>'2.m.kiadási ei'!F28</f>
        <v>0</v>
      </c>
    </row>
    <row r="37" spans="1:8">
      <c r="A37" s="388" t="s">
        <v>211</v>
      </c>
      <c r="B37" s="469"/>
      <c r="C37" s="48"/>
      <c r="D37" s="54" t="s">
        <v>143</v>
      </c>
      <c r="E37" s="467">
        <f>'2.m.kiadási ei'!F29</f>
        <v>0</v>
      </c>
    </row>
    <row r="38" spans="1:8">
      <c r="A38" s="388" t="s">
        <v>212</v>
      </c>
      <c r="B38" s="54"/>
      <c r="C38" s="48"/>
      <c r="D38" s="54" t="s">
        <v>144</v>
      </c>
      <c r="E38" s="467">
        <v>0</v>
      </c>
    </row>
    <row r="39" spans="1:8">
      <c r="A39" s="388" t="s">
        <v>213</v>
      </c>
      <c r="B39" s="54"/>
      <c r="C39" s="48"/>
      <c r="D39" s="54" t="s">
        <v>59</v>
      </c>
      <c r="E39" s="467">
        <f>-E13</f>
        <v>0</v>
      </c>
    </row>
    <row r="40" spans="1:8">
      <c r="A40" s="388" t="s">
        <v>214</v>
      </c>
      <c r="B40" s="54"/>
      <c r="C40" s="48"/>
      <c r="D40" s="54"/>
      <c r="E40" s="467"/>
    </row>
    <row r="41" spans="1:8">
      <c r="A41" s="388" t="s">
        <v>215</v>
      </c>
      <c r="B41" s="470"/>
      <c r="C41" s="48"/>
      <c r="D41" s="55"/>
      <c r="E41" s="467"/>
    </row>
    <row r="42" spans="1:8">
      <c r="A42" s="388" t="s">
        <v>216</v>
      </c>
      <c r="B42" s="54"/>
      <c r="C42" s="8"/>
      <c r="D42" s="50"/>
      <c r="E42" s="467"/>
    </row>
    <row r="43" spans="1:8" ht="15.75" customHeight="1" thickBot="1">
      <c r="A43" s="426" t="s">
        <v>217</v>
      </c>
      <c r="B43" s="470"/>
      <c r="C43" s="48"/>
      <c r="D43" s="54"/>
      <c r="E43" s="467"/>
    </row>
    <row r="44" spans="1:8" ht="13.5" thickBot="1">
      <c r="A44" s="347" t="s">
        <v>218</v>
      </c>
      <c r="B44" s="471" t="s">
        <v>60</v>
      </c>
      <c r="C44" s="56">
        <f>C35+C36+C37+C38+C39+C40+C42+C43</f>
        <v>0</v>
      </c>
      <c r="D44" s="57" t="s">
        <v>61</v>
      </c>
      <c r="E44" s="468">
        <f>E35+E36+E37+E38+E39+E40+E41+E42</f>
        <v>92907250</v>
      </c>
    </row>
    <row r="45" spans="1:8">
      <c r="A45" s="388" t="s">
        <v>219</v>
      </c>
      <c r="B45" s="472" t="s">
        <v>180</v>
      </c>
      <c r="C45" s="292"/>
      <c r="D45" s="293"/>
      <c r="E45" s="481"/>
    </row>
    <row r="46" spans="1:8" ht="15" customHeight="1">
      <c r="A46" s="388" t="s">
        <v>220</v>
      </c>
      <c r="B46" s="473" t="s">
        <v>51</v>
      </c>
      <c r="C46" s="840">
        <f>'10.m.bev.ei'!F47</f>
        <v>92905956</v>
      </c>
      <c r="D46" s="295" t="s">
        <v>145</v>
      </c>
      <c r="E46" s="482">
        <f>'2.m.kiadási ei'!F48</f>
        <v>0</v>
      </c>
    </row>
    <row r="47" spans="1:8" ht="15" customHeight="1">
      <c r="A47" s="388" t="s">
        <v>221</v>
      </c>
      <c r="B47" s="474" t="s">
        <v>181</v>
      </c>
      <c r="C47" s="297"/>
      <c r="D47" s="298"/>
      <c r="E47" s="483"/>
      <c r="H47" s="77"/>
    </row>
    <row r="48" spans="1:8" ht="15" customHeight="1">
      <c r="A48" s="388" t="s">
        <v>222</v>
      </c>
      <c r="B48" s="475" t="s">
        <v>182</v>
      </c>
      <c r="C48" s="294"/>
      <c r="D48" s="295"/>
      <c r="E48" s="482"/>
    </row>
    <row r="49" spans="1:5" ht="12" customHeight="1" thickBot="1">
      <c r="A49" s="426" t="s">
        <v>223</v>
      </c>
      <c r="B49" s="476" t="s">
        <v>184</v>
      </c>
      <c r="C49" s="58">
        <f>'32. m. hitel, kötvény'!J10</f>
        <v>0</v>
      </c>
      <c r="D49" s="291" t="s">
        <v>52</v>
      </c>
      <c r="E49" s="484">
        <f>'2.m.kiadási ei'!F50</f>
        <v>0</v>
      </c>
    </row>
    <row r="50" spans="1:5" ht="13.5" thickBot="1">
      <c r="A50" s="347" t="s">
        <v>224</v>
      </c>
      <c r="B50" s="471" t="s">
        <v>63</v>
      </c>
      <c r="C50" s="56">
        <f>SUM(C44:C49)</f>
        <v>92905956</v>
      </c>
      <c r="D50" s="57" t="s">
        <v>64</v>
      </c>
      <c r="E50" s="468">
        <f>SUM(E44:E49)</f>
        <v>92907250</v>
      </c>
    </row>
    <row r="51" spans="1:5" ht="7.5" customHeight="1" thickBot="1">
      <c r="A51" s="347"/>
      <c r="B51" s="477"/>
      <c r="C51" s="59"/>
      <c r="D51" s="60"/>
      <c r="E51" s="846"/>
    </row>
    <row r="52" spans="1:5" ht="15.75" customHeight="1">
      <c r="A52" s="388" t="s">
        <v>225</v>
      </c>
      <c r="B52" s="478" t="s">
        <v>65</v>
      </c>
      <c r="C52" s="61">
        <f>C20+C44</f>
        <v>82518989</v>
      </c>
      <c r="D52" s="843" t="s">
        <v>66</v>
      </c>
      <c r="E52" s="847">
        <f>E20+E44+E25</f>
        <v>196118308</v>
      </c>
    </row>
    <row r="53" spans="1:5">
      <c r="A53" s="383" t="s">
        <v>226</v>
      </c>
      <c r="B53" s="479" t="s">
        <v>67</v>
      </c>
      <c r="C53" s="61">
        <f>C23+C46</f>
        <v>113599319</v>
      </c>
      <c r="D53" s="844" t="s">
        <v>146</v>
      </c>
      <c r="E53" s="848">
        <f>E46+E23</f>
        <v>0</v>
      </c>
    </row>
    <row r="54" spans="1:5">
      <c r="A54" s="383" t="s">
        <v>227</v>
      </c>
      <c r="B54" s="475" t="s">
        <v>182</v>
      </c>
      <c r="C54" s="61">
        <f>C25+C48</f>
        <v>0</v>
      </c>
      <c r="D54" s="844"/>
      <c r="E54" s="848"/>
    </row>
    <row r="55" spans="1:5">
      <c r="A55" s="383" t="s">
        <v>228</v>
      </c>
      <c r="B55" s="476" t="s">
        <v>184</v>
      </c>
      <c r="C55" s="62"/>
      <c r="D55" s="845" t="s">
        <v>68</v>
      </c>
      <c r="E55" s="849">
        <f>E26+E49</f>
        <v>0</v>
      </c>
    </row>
    <row r="56" spans="1:5" ht="13.5" thickBot="1">
      <c r="A56" s="389" t="s">
        <v>229</v>
      </c>
      <c r="B56" s="33" t="s">
        <v>442</v>
      </c>
      <c r="C56" s="841">
        <f>'10.m.bev.ei'!F48</f>
        <v>12600000</v>
      </c>
      <c r="D56" s="865" t="s">
        <v>442</v>
      </c>
      <c r="E56" s="850">
        <f>'2.m.kiadási ei'!F45</f>
        <v>12600000</v>
      </c>
    </row>
    <row r="57" spans="1:5" ht="13.5" thickBot="1">
      <c r="A57" s="347">
        <v>39</v>
      </c>
      <c r="B57" s="856" t="s">
        <v>69</v>
      </c>
      <c r="C57" s="863">
        <f>SUM(C52:C56)</f>
        <v>208718308</v>
      </c>
      <c r="D57" s="866" t="s">
        <v>70</v>
      </c>
      <c r="E57" s="857">
        <f>SUM(E52:E56)</f>
        <v>208718308</v>
      </c>
    </row>
    <row r="58" spans="1:5">
      <c r="B58" s="1"/>
      <c r="C58" s="1"/>
      <c r="D58" s="1"/>
      <c r="E58" s="1"/>
    </row>
  </sheetData>
  <mergeCells count="11">
    <mergeCell ref="B29:E29"/>
    <mergeCell ref="A6:A7"/>
    <mergeCell ref="A32:A33"/>
    <mergeCell ref="A1:E1"/>
    <mergeCell ref="A3:E3"/>
    <mergeCell ref="D31:E31"/>
    <mergeCell ref="B32:C32"/>
    <mergeCell ref="D32:E32"/>
    <mergeCell ref="D5:E5"/>
    <mergeCell ref="B6:C6"/>
    <mergeCell ref="D6:E6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topLeftCell="A31" workbookViewId="0">
      <selection sqref="A1:E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992" t="s">
        <v>649</v>
      </c>
      <c r="B1" s="992"/>
      <c r="C1" s="992"/>
      <c r="D1" s="992"/>
      <c r="E1" s="992"/>
    </row>
    <row r="2" spans="1:6">
      <c r="A2" s="337"/>
      <c r="B2" s="337"/>
      <c r="C2" s="337"/>
      <c r="D2" s="337"/>
      <c r="E2" s="337"/>
    </row>
    <row r="3" spans="1:6" ht="15.75">
      <c r="B3" s="1012" t="s">
        <v>615</v>
      </c>
      <c r="C3" s="1012"/>
      <c r="D3" s="1012"/>
      <c r="E3" s="1012"/>
      <c r="F3" s="1013"/>
    </row>
    <row r="4" spans="1:6" ht="15.75">
      <c r="B4" s="18"/>
      <c r="C4" s="18"/>
      <c r="D4" s="18"/>
      <c r="E4" s="18"/>
      <c r="F4" s="12"/>
    </row>
    <row r="5" spans="1:6" ht="12.75" customHeight="1" thickBot="1">
      <c r="B5" s="93"/>
      <c r="C5" s="17"/>
      <c r="D5" s="1"/>
      <c r="E5" s="19"/>
      <c r="F5" s="19" t="s">
        <v>584</v>
      </c>
    </row>
    <row r="6" spans="1:6">
      <c r="A6" s="1003" t="s">
        <v>186</v>
      </c>
      <c r="B6" s="1010" t="s">
        <v>11</v>
      </c>
      <c r="C6" s="1005" t="s">
        <v>262</v>
      </c>
      <c r="D6" s="1007" t="s">
        <v>269</v>
      </c>
      <c r="E6" s="1007"/>
      <c r="F6" s="1001" t="s">
        <v>263</v>
      </c>
    </row>
    <row r="7" spans="1:6" ht="27" customHeight="1" thickBot="1">
      <c r="A7" s="1004"/>
      <c r="B7" s="1011"/>
      <c r="C7" s="1006"/>
      <c r="D7" s="1008"/>
      <c r="E7" s="1009"/>
      <c r="F7" s="1002"/>
    </row>
    <row r="8" spans="1:6" s="266" customFormat="1" ht="9.75" customHeight="1">
      <c r="A8" s="550" t="s">
        <v>187</v>
      </c>
      <c r="B8" s="551" t="s">
        <v>188</v>
      </c>
      <c r="C8" s="552" t="s">
        <v>189</v>
      </c>
      <c r="D8" s="553" t="s">
        <v>190</v>
      </c>
      <c r="E8" s="750" t="s">
        <v>210</v>
      </c>
      <c r="F8" s="750" t="s">
        <v>235</v>
      </c>
    </row>
    <row r="9" spans="1:6">
      <c r="A9" s="325" t="s">
        <v>191</v>
      </c>
      <c r="B9" s="332" t="s">
        <v>131</v>
      </c>
      <c r="C9" s="24"/>
      <c r="D9" s="33"/>
      <c r="E9" s="751"/>
      <c r="F9" s="135"/>
    </row>
    <row r="10" spans="1:6">
      <c r="A10" s="324" t="s">
        <v>192</v>
      </c>
      <c r="B10" s="186" t="s">
        <v>6</v>
      </c>
      <c r="C10" s="8">
        <v>10209780</v>
      </c>
      <c r="D10" s="28">
        <v>28590150</v>
      </c>
      <c r="E10" s="167">
        <v>0</v>
      </c>
      <c r="F10" s="135">
        <f>E10+D10+C10</f>
        <v>38799930</v>
      </c>
    </row>
    <row r="11" spans="1:6">
      <c r="A11" s="324" t="s">
        <v>193</v>
      </c>
      <c r="B11" s="198" t="s">
        <v>7</v>
      </c>
      <c r="C11" s="8">
        <v>1734212</v>
      </c>
      <c r="D11" s="28">
        <v>4579400</v>
      </c>
      <c r="E11" s="167">
        <v>0</v>
      </c>
      <c r="F11" s="135">
        <f>E11+D11+C11</f>
        <v>6313612</v>
      </c>
    </row>
    <row r="12" spans="1:6" ht="12.75" customHeight="1">
      <c r="A12" s="324" t="s">
        <v>194</v>
      </c>
      <c r="B12" s="198" t="s">
        <v>8</v>
      </c>
      <c r="C12" s="8">
        <v>16286599</v>
      </c>
      <c r="D12" s="28">
        <v>32842340</v>
      </c>
      <c r="E12" s="167">
        <v>0</v>
      </c>
      <c r="F12" s="135">
        <f>E12+D12+C12</f>
        <v>49128939</v>
      </c>
    </row>
    <row r="13" spans="1:6">
      <c r="A13" s="324" t="s">
        <v>195</v>
      </c>
      <c r="B13" s="198" t="s">
        <v>265</v>
      </c>
      <c r="C13" s="8">
        <f>'3. m.int.kiadás'!F12</f>
        <v>0</v>
      </c>
      <c r="D13" s="28">
        <f>'4.m.kiadási ei cofog'!E411</f>
        <v>0</v>
      </c>
      <c r="E13" s="167">
        <v>0</v>
      </c>
      <c r="F13" s="135">
        <f>E13+D13+C13</f>
        <v>0</v>
      </c>
    </row>
    <row r="14" spans="1:6">
      <c r="A14" s="324" t="s">
        <v>196</v>
      </c>
      <c r="B14" s="198" t="s">
        <v>264</v>
      </c>
      <c r="C14" s="8">
        <f>'3. m.int.kiadás'!F13</f>
        <v>0</v>
      </c>
      <c r="D14" s="28">
        <f>'4.m.kiadási ei cofog'!E412</f>
        <v>0</v>
      </c>
      <c r="E14" s="167">
        <v>0</v>
      </c>
      <c r="F14" s="135">
        <f>E14+D14+C14</f>
        <v>0</v>
      </c>
    </row>
    <row r="15" spans="1:6">
      <c r="A15" s="324" t="s">
        <v>197</v>
      </c>
      <c r="B15" s="198" t="s">
        <v>312</v>
      </c>
      <c r="C15" s="8">
        <f>C16+C17+C18+C19+C20+C21</f>
        <v>0</v>
      </c>
      <c r="D15" s="8">
        <f>D16+D17+D18+D19+D20+D21+D22</f>
        <v>6100000</v>
      </c>
      <c r="E15" s="8">
        <v>0</v>
      </c>
      <c r="F15" s="8">
        <f>F16+F17+F18+F19+F20+F21+F22</f>
        <v>6100000</v>
      </c>
    </row>
    <row r="16" spans="1:6">
      <c r="A16" s="324" t="s">
        <v>198</v>
      </c>
      <c r="B16" s="198" t="s">
        <v>313</v>
      </c>
      <c r="C16" s="8">
        <f>'3. m.int.kiadás'!F15</f>
        <v>0</v>
      </c>
      <c r="D16" s="28">
        <v>5200000</v>
      </c>
      <c r="E16" s="167">
        <v>0</v>
      </c>
      <c r="F16" s="135">
        <f t="shared" ref="F16:F22" si="0">SUM(C16:E16)</f>
        <v>5200000</v>
      </c>
    </row>
    <row r="17" spans="1:6">
      <c r="A17" s="324" t="s">
        <v>199</v>
      </c>
      <c r="B17" s="198" t="s">
        <v>314</v>
      </c>
      <c r="C17" s="8">
        <f>'3. m.int.kiadás'!F16</f>
        <v>0</v>
      </c>
      <c r="D17" s="28">
        <f>'4.m.kiadási ei cofog'!E415</f>
        <v>0</v>
      </c>
      <c r="E17" s="167">
        <v>0</v>
      </c>
      <c r="F17" s="135">
        <f t="shared" si="0"/>
        <v>0</v>
      </c>
    </row>
    <row r="18" spans="1:6">
      <c r="A18" s="324" t="s">
        <v>200</v>
      </c>
      <c r="B18" s="198" t="s">
        <v>315</v>
      </c>
      <c r="C18" s="8">
        <f>'3. m.int.kiadás'!F17</f>
        <v>0</v>
      </c>
      <c r="D18" s="28">
        <f>'4.m.kiadási ei cofog'!E416</f>
        <v>0</v>
      </c>
      <c r="E18" s="167">
        <v>0</v>
      </c>
      <c r="F18" s="135">
        <f t="shared" si="0"/>
        <v>0</v>
      </c>
    </row>
    <row r="19" spans="1:6">
      <c r="A19" s="324" t="s">
        <v>201</v>
      </c>
      <c r="B19" s="333" t="s">
        <v>316</v>
      </c>
      <c r="C19" s="8">
        <f>'3. m.int.kiadás'!F18</f>
        <v>0</v>
      </c>
      <c r="D19" s="28">
        <v>900000</v>
      </c>
      <c r="E19" s="167">
        <v>0</v>
      </c>
      <c r="F19" s="135">
        <f t="shared" si="0"/>
        <v>900000</v>
      </c>
    </row>
    <row r="20" spans="1:6">
      <c r="A20" s="324" t="s">
        <v>202</v>
      </c>
      <c r="B20" s="731" t="s">
        <v>331</v>
      </c>
      <c r="C20" s="8">
        <f>'3. m.int.kiadás'!F19</f>
        <v>0</v>
      </c>
      <c r="D20" s="28">
        <f>'4.m.kiadási ei cofog'!E418</f>
        <v>0</v>
      </c>
      <c r="E20" s="167">
        <v>0</v>
      </c>
      <c r="F20" s="135">
        <f t="shared" si="0"/>
        <v>0</v>
      </c>
    </row>
    <row r="21" spans="1:6">
      <c r="A21" s="324" t="s">
        <v>203</v>
      </c>
      <c r="B21" s="732" t="s">
        <v>324</v>
      </c>
      <c r="C21" s="8">
        <f>'3. m.int.kiadás'!F20</f>
        <v>0</v>
      </c>
      <c r="D21" s="28">
        <f>'4.m.kiadási ei cofog'!E419</f>
        <v>0</v>
      </c>
      <c r="E21" s="167">
        <v>0</v>
      </c>
      <c r="F21" s="135">
        <f t="shared" si="0"/>
        <v>0</v>
      </c>
    </row>
    <row r="22" spans="1:6">
      <c r="A22" s="324" t="s">
        <v>204</v>
      </c>
      <c r="B22" s="281" t="s">
        <v>542</v>
      </c>
      <c r="C22" s="8"/>
      <c r="D22" s="28">
        <f>'4.m.kiadási ei cofog'!C420</f>
        <v>0</v>
      </c>
      <c r="E22" s="167"/>
      <c r="F22" s="135">
        <f t="shared" si="0"/>
        <v>0</v>
      </c>
    </row>
    <row r="23" spans="1:6" ht="13.5" thickBot="1">
      <c r="A23" s="324" t="s">
        <v>205</v>
      </c>
      <c r="B23" s="200" t="s">
        <v>127</v>
      </c>
      <c r="C23" s="8">
        <f>'3. m.int.kiadás'!F21</f>
        <v>0</v>
      </c>
      <c r="D23" s="28">
        <v>2405000</v>
      </c>
      <c r="E23" s="167">
        <v>0</v>
      </c>
      <c r="F23" s="135">
        <f>E23+D23+C23</f>
        <v>2405000</v>
      </c>
    </row>
    <row r="24" spans="1:6" ht="13.5" thickBot="1">
      <c r="A24" s="554" t="s">
        <v>206</v>
      </c>
      <c r="B24" s="555" t="s">
        <v>9</v>
      </c>
      <c r="C24" s="556">
        <f>C10+C11+C12+C13+C15+C23</f>
        <v>28230591</v>
      </c>
      <c r="D24" s="557">
        <f>D10+D11+D12+D13+D15+D23</f>
        <v>74516890</v>
      </c>
      <c r="E24" s="570">
        <f>E10+E11+E12+E13+E15+E23</f>
        <v>0</v>
      </c>
      <c r="F24" s="570">
        <f>SUM(C24:E24)</f>
        <v>102747481</v>
      </c>
    </row>
    <row r="25" spans="1:6" ht="13.5" thickTop="1">
      <c r="A25" s="544"/>
      <c r="B25" s="332"/>
      <c r="C25" s="746"/>
      <c r="D25" s="721"/>
      <c r="E25" s="239"/>
      <c r="F25" s="143"/>
    </row>
    <row r="26" spans="1:6">
      <c r="A26" s="325" t="s">
        <v>207</v>
      </c>
      <c r="B26" s="334" t="s">
        <v>132</v>
      </c>
      <c r="C26" s="21"/>
      <c r="D26" s="26"/>
      <c r="E26" s="380"/>
      <c r="F26" s="138"/>
    </row>
    <row r="27" spans="1:6">
      <c r="A27" s="324" t="s">
        <v>208</v>
      </c>
      <c r="B27" s="198" t="s">
        <v>266</v>
      </c>
      <c r="C27" s="21"/>
      <c r="D27" s="28">
        <v>92907250</v>
      </c>
      <c r="E27" s="167">
        <v>0</v>
      </c>
      <c r="F27" s="135">
        <f>E27+D27+C27</f>
        <v>92907250</v>
      </c>
    </row>
    <row r="28" spans="1:6">
      <c r="A28" s="325" t="s">
        <v>209</v>
      </c>
      <c r="B28" s="198" t="s">
        <v>267</v>
      </c>
      <c r="C28" s="21">
        <f>'3. m.int.kiadás'!F26</f>
        <v>0</v>
      </c>
      <c r="D28" s="28">
        <f>'4.m.kiadási ei cofog'!E426</f>
        <v>0</v>
      </c>
      <c r="E28" s="167">
        <v>0</v>
      </c>
      <c r="F28" s="135">
        <f t="shared" ref="F28:F38" si="1">E28+D28+C28</f>
        <v>0</v>
      </c>
    </row>
    <row r="29" spans="1:6">
      <c r="A29" s="324" t="s">
        <v>211</v>
      </c>
      <c r="B29" s="198" t="s">
        <v>128</v>
      </c>
      <c r="C29" s="21">
        <f>'3. m.int.kiadás'!F27</f>
        <v>0</v>
      </c>
      <c r="D29" s="28">
        <f>D30+D31+D32+D33+D34+D35+D36</f>
        <v>0</v>
      </c>
      <c r="E29" s="167">
        <v>0</v>
      </c>
      <c r="F29" s="135">
        <f t="shared" si="1"/>
        <v>0</v>
      </c>
    </row>
    <row r="30" spans="1:6">
      <c r="A30" s="325" t="s">
        <v>212</v>
      </c>
      <c r="B30" s="333" t="s">
        <v>317</v>
      </c>
      <c r="C30" s="21">
        <f>'3. m.int.kiadás'!F28</f>
        <v>0</v>
      </c>
      <c r="D30" s="28">
        <f>'4.m.kiadási ei cofog'!E428</f>
        <v>0</v>
      </c>
      <c r="E30" s="167">
        <v>0</v>
      </c>
      <c r="F30" s="135">
        <f t="shared" si="1"/>
        <v>0</v>
      </c>
    </row>
    <row r="31" spans="1:6">
      <c r="A31" s="324" t="s">
        <v>213</v>
      </c>
      <c r="B31" s="333" t="s">
        <v>319</v>
      </c>
      <c r="C31" s="21"/>
      <c r="D31" s="28">
        <f>'4.m.kiadási ei cofog'!E429</f>
        <v>0</v>
      </c>
      <c r="E31" s="167">
        <v>0</v>
      </c>
      <c r="F31" s="135">
        <f t="shared" si="1"/>
        <v>0</v>
      </c>
    </row>
    <row r="32" spans="1:6">
      <c r="A32" s="325" t="s">
        <v>214</v>
      </c>
      <c r="B32" s="333" t="s">
        <v>318</v>
      </c>
      <c r="C32" s="21"/>
      <c r="D32" s="28">
        <f>'4.m.kiadási ei cofog'!E430</f>
        <v>0</v>
      </c>
      <c r="E32" s="167">
        <v>0</v>
      </c>
      <c r="F32" s="135">
        <f t="shared" si="1"/>
        <v>0</v>
      </c>
    </row>
    <row r="33" spans="1:6">
      <c r="A33" s="324" t="s">
        <v>215</v>
      </c>
      <c r="B33" s="333" t="s">
        <v>320</v>
      </c>
      <c r="C33" s="21">
        <f>'3. m.int.kiadás'!F29</f>
        <v>0</v>
      </c>
      <c r="D33" s="28">
        <f>'4.m.kiadási ei cofog'!E431</f>
        <v>0</v>
      </c>
      <c r="E33" s="167">
        <v>0</v>
      </c>
      <c r="F33" s="135">
        <f t="shared" si="1"/>
        <v>0</v>
      </c>
    </row>
    <row r="34" spans="1:6">
      <c r="A34" s="325" t="s">
        <v>216</v>
      </c>
      <c r="B34" s="731" t="s">
        <v>321</v>
      </c>
      <c r="C34" s="21"/>
      <c r="D34" s="28">
        <v>0</v>
      </c>
      <c r="E34" s="167">
        <v>0</v>
      </c>
      <c r="F34" s="135">
        <f t="shared" si="1"/>
        <v>0</v>
      </c>
    </row>
    <row r="35" spans="1:6">
      <c r="A35" s="324" t="s">
        <v>217</v>
      </c>
      <c r="B35" s="281" t="s">
        <v>322</v>
      </c>
      <c r="C35" s="21"/>
      <c r="D35" s="28">
        <f>'4.m.kiadási ei cofog'!E433</f>
        <v>0</v>
      </c>
      <c r="E35" s="167">
        <v>0</v>
      </c>
      <c r="F35" s="135">
        <f t="shared" si="1"/>
        <v>0</v>
      </c>
    </row>
    <row r="36" spans="1:6">
      <c r="A36" s="325" t="s">
        <v>218</v>
      </c>
      <c r="B36" s="732" t="s">
        <v>339</v>
      </c>
      <c r="C36" s="21"/>
      <c r="D36" s="28">
        <f>'4.m.kiadási ei cofog'!E434</f>
        <v>0</v>
      </c>
      <c r="E36" s="167">
        <v>0</v>
      </c>
      <c r="F36" s="135">
        <f t="shared" si="1"/>
        <v>0</v>
      </c>
    </row>
    <row r="37" spans="1:6" ht="12.75" customHeight="1">
      <c r="A37" s="324" t="s">
        <v>219</v>
      </c>
      <c r="B37" s="198" t="s">
        <v>325</v>
      </c>
      <c r="C37" s="21">
        <f>'3. m.int.kiadás'!F35</f>
        <v>0</v>
      </c>
      <c r="D37" s="28">
        <f>'4.m.kiadási ei cofog'!E435</f>
        <v>0</v>
      </c>
      <c r="E37" s="167">
        <v>0</v>
      </c>
      <c r="F37" s="135">
        <f t="shared" si="1"/>
        <v>0</v>
      </c>
    </row>
    <row r="38" spans="1:6" ht="13.5" thickBot="1">
      <c r="A38" s="324" t="s">
        <v>220</v>
      </c>
      <c r="B38" s="200" t="s">
        <v>130</v>
      </c>
      <c r="C38" s="21">
        <f>'3. m.int.kiadás'!F36</f>
        <v>0</v>
      </c>
      <c r="D38" s="28">
        <f>'4.m.kiadási ei cofog'!E436</f>
        <v>0</v>
      </c>
      <c r="E38" s="167">
        <v>0</v>
      </c>
      <c r="F38" s="135">
        <f t="shared" si="1"/>
        <v>0</v>
      </c>
    </row>
    <row r="39" spans="1:6" ht="13.5" thickBot="1">
      <c r="A39" s="554" t="s">
        <v>221</v>
      </c>
      <c r="B39" s="555" t="s">
        <v>10</v>
      </c>
      <c r="C39" s="556">
        <f>SUM(C27:C29)+C37+C38</f>
        <v>0</v>
      </c>
      <c r="D39" s="557">
        <f>SUM(D27:D29)+D37+D38</f>
        <v>92907250</v>
      </c>
      <c r="E39" s="570">
        <f>SUM(E27:E29)+E37+E38</f>
        <v>0</v>
      </c>
      <c r="F39" s="570">
        <f>SUM(C39:E39)</f>
        <v>92907250</v>
      </c>
    </row>
    <row r="40" spans="1:6" ht="32.25" customHeight="1" thickTop="1" thickBot="1">
      <c r="A40" s="554" t="s">
        <v>222</v>
      </c>
      <c r="B40" s="559" t="s">
        <v>326</v>
      </c>
      <c r="C40" s="558">
        <f>C39+C24</f>
        <v>28230591</v>
      </c>
      <c r="D40" s="558">
        <f>D39+D24</f>
        <v>167424140</v>
      </c>
      <c r="E40" s="558">
        <f>E39+E24</f>
        <v>0</v>
      </c>
      <c r="F40" s="558">
        <f>F39+F24</f>
        <v>195654731</v>
      </c>
    </row>
    <row r="41" spans="1:6" ht="14.25" customHeight="1" thickTop="1">
      <c r="A41" s="544"/>
      <c r="B41" s="747"/>
      <c r="C41" s="748"/>
      <c r="D41" s="628"/>
      <c r="E41" s="627"/>
      <c r="F41" s="627"/>
    </row>
    <row r="42" spans="1:6" ht="12.75" customHeight="1">
      <c r="A42" s="325" t="s">
        <v>223</v>
      </c>
      <c r="B42" s="424" t="s">
        <v>328</v>
      </c>
      <c r="C42" s="21"/>
      <c r="D42" s="26"/>
      <c r="E42" s="235"/>
      <c r="F42" s="138"/>
    </row>
    <row r="43" spans="1:6" s="14" customFormat="1">
      <c r="A43" s="324" t="s">
        <v>224</v>
      </c>
      <c r="B43" s="199" t="s">
        <v>327</v>
      </c>
      <c r="C43" s="21">
        <f>'3. m.int.kiadás'!F41</f>
        <v>0</v>
      </c>
      <c r="D43" s="28">
        <f>'4.m.kiadási ei cofog'!E441</f>
        <v>0</v>
      </c>
      <c r="E43" s="167">
        <v>0</v>
      </c>
      <c r="F43" s="135">
        <f>E43+D43+C43</f>
        <v>0</v>
      </c>
    </row>
    <row r="44" spans="1:6" s="14" customFormat="1">
      <c r="A44" s="325" t="s">
        <v>225</v>
      </c>
      <c r="B44" s="630" t="s">
        <v>332</v>
      </c>
      <c r="C44" s="21">
        <f>'3. m.int.kiadás'!F42</f>
        <v>0</v>
      </c>
      <c r="D44" s="28"/>
      <c r="E44" s="167">
        <v>0</v>
      </c>
      <c r="F44" s="135">
        <f t="shared" ref="F44:F51" si="2">E44+D44+C44</f>
        <v>0</v>
      </c>
    </row>
    <row r="45" spans="1:6" s="14" customFormat="1">
      <c r="A45" s="324" t="s">
        <v>226</v>
      </c>
      <c r="B45" s="630" t="s">
        <v>333</v>
      </c>
      <c r="C45" s="21">
        <f>'3. m.int.kiadás'!F43</f>
        <v>0</v>
      </c>
      <c r="D45" s="28">
        <v>12600000</v>
      </c>
      <c r="E45" s="167">
        <v>0</v>
      </c>
      <c r="F45" s="135">
        <f t="shared" si="2"/>
        <v>12600000</v>
      </c>
    </row>
    <row r="46" spans="1:6" s="14" customFormat="1">
      <c r="A46" s="325" t="s">
        <v>227</v>
      </c>
      <c r="B46" s="630" t="s">
        <v>334</v>
      </c>
      <c r="C46" s="21">
        <f>'3. m.int.kiadás'!F44</f>
        <v>0</v>
      </c>
      <c r="D46" s="28">
        <f>'4.m.kiadási ei cofog'!E444</f>
        <v>0</v>
      </c>
      <c r="E46" s="167">
        <v>0</v>
      </c>
      <c r="F46" s="135">
        <f t="shared" si="2"/>
        <v>0</v>
      </c>
    </row>
    <row r="47" spans="1:6">
      <c r="A47" s="324" t="s">
        <v>228</v>
      </c>
      <c r="B47" s="733" t="s">
        <v>335</v>
      </c>
      <c r="C47" s="21">
        <f>'3. m.int.kiadás'!F45</f>
        <v>0</v>
      </c>
      <c r="D47" s="28">
        <f>'4.m.kiadási ei cofog'!E445</f>
        <v>0</v>
      </c>
      <c r="E47" s="167">
        <v>0</v>
      </c>
      <c r="F47" s="135">
        <f t="shared" si="2"/>
        <v>0</v>
      </c>
    </row>
    <row r="48" spans="1:6">
      <c r="A48" s="325" t="s">
        <v>229</v>
      </c>
      <c r="B48" s="734" t="s">
        <v>336</v>
      </c>
      <c r="C48" s="21">
        <f>'3. m.int.kiadás'!F46</f>
        <v>0</v>
      </c>
      <c r="D48" s="28">
        <f>'4.m.kiadási ei cofog'!E446</f>
        <v>0</v>
      </c>
      <c r="E48" s="167">
        <v>0</v>
      </c>
      <c r="F48" s="135">
        <f t="shared" si="2"/>
        <v>0</v>
      </c>
    </row>
    <row r="49" spans="1:6">
      <c r="A49" s="324" t="s">
        <v>230</v>
      </c>
      <c r="B49" s="735" t="s">
        <v>337</v>
      </c>
      <c r="C49" s="21">
        <f>'3. m.int.kiadás'!F47</f>
        <v>0</v>
      </c>
      <c r="D49" s="28">
        <f>'4.m.kiadási ei cofog'!E447</f>
        <v>0</v>
      </c>
      <c r="E49" s="167">
        <v>0</v>
      </c>
      <c r="F49" s="135">
        <f t="shared" si="2"/>
        <v>0</v>
      </c>
    </row>
    <row r="50" spans="1:6" s="14" customFormat="1">
      <c r="A50" s="325" t="s">
        <v>231</v>
      </c>
      <c r="B50" s="735" t="s">
        <v>338</v>
      </c>
      <c r="C50" s="21">
        <f>'3. m.int.kiadás'!F48</f>
        <v>0</v>
      </c>
      <c r="D50" s="100">
        <f>'4.m.kiadási ei cofog'!E448</f>
        <v>0</v>
      </c>
      <c r="E50" s="221">
        <v>0</v>
      </c>
      <c r="F50" s="135">
        <f t="shared" si="2"/>
        <v>0</v>
      </c>
    </row>
    <row r="51" spans="1:6" s="14" customFormat="1" ht="13.5" thickBot="1">
      <c r="A51" s="544" t="s">
        <v>232</v>
      </c>
      <c r="B51" s="744" t="s">
        <v>540</v>
      </c>
      <c r="C51" s="25"/>
      <c r="D51" s="907">
        <v>463577</v>
      </c>
      <c r="E51" s="27"/>
      <c r="F51" s="135">
        <f t="shared" si="2"/>
        <v>463577</v>
      </c>
    </row>
    <row r="52" spans="1:6" s="14" customFormat="1" ht="13.5" thickBot="1">
      <c r="A52" s="347" t="s">
        <v>233</v>
      </c>
      <c r="B52" s="284" t="s">
        <v>329</v>
      </c>
      <c r="C52" s="95">
        <f>SUM(C43:C50)</f>
        <v>0</v>
      </c>
      <c r="D52" s="95">
        <f>SUM(D43:D51)</f>
        <v>13063577</v>
      </c>
      <c r="E52" s="95">
        <f>SUM(E43:E51)</f>
        <v>0</v>
      </c>
      <c r="F52" s="95">
        <f>SUM(F43:F51)</f>
        <v>13063577</v>
      </c>
    </row>
    <row r="53" spans="1:6" s="14" customFormat="1">
      <c r="A53" s="544"/>
      <c r="B53" s="41"/>
      <c r="C53" s="746"/>
      <c r="D53" s="208"/>
      <c r="E53" s="239"/>
      <c r="F53" s="143"/>
    </row>
    <row r="54" spans="1:6" ht="18.75" customHeight="1" thickBot="1">
      <c r="A54" s="571" t="s">
        <v>234</v>
      </c>
      <c r="B54" s="736" t="s">
        <v>330</v>
      </c>
      <c r="C54" s="737">
        <f>C40+C52</f>
        <v>28230591</v>
      </c>
      <c r="D54" s="749">
        <f>D40+D52</f>
        <v>180487717</v>
      </c>
      <c r="E54" s="752">
        <f>E40+E52</f>
        <v>0</v>
      </c>
      <c r="F54" s="752">
        <f>F40+F52</f>
        <v>208718308</v>
      </c>
    </row>
    <row r="55" spans="1:6" ht="13.5" thickTop="1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992" t="s">
        <v>685</v>
      </c>
      <c r="B1" s="1016"/>
      <c r="C1" s="1016"/>
      <c r="D1" s="1016"/>
      <c r="E1" s="1016"/>
      <c r="F1" s="1016"/>
    </row>
    <row r="2" spans="1:13">
      <c r="A2" s="1035" t="s">
        <v>291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</row>
    <row r="3" spans="1:13" ht="13.5" thickBot="1">
      <c r="A3" s="1"/>
      <c r="B3" s="1033" t="s">
        <v>584</v>
      </c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</row>
    <row r="4" spans="1:13" ht="38.25">
      <c r="A4" s="161" t="s">
        <v>3</v>
      </c>
      <c r="B4" s="697">
        <v>2019</v>
      </c>
      <c r="C4" s="697">
        <v>2020</v>
      </c>
      <c r="D4" s="697">
        <v>2021</v>
      </c>
      <c r="E4" s="697" t="s">
        <v>597</v>
      </c>
      <c r="F4" s="697" t="s">
        <v>598</v>
      </c>
      <c r="G4" s="697" t="s">
        <v>599</v>
      </c>
      <c r="H4" s="697" t="s">
        <v>600</v>
      </c>
      <c r="I4" s="697" t="s">
        <v>601</v>
      </c>
      <c r="J4" s="697" t="s">
        <v>602</v>
      </c>
      <c r="K4" s="697" t="s">
        <v>631</v>
      </c>
      <c r="L4" s="583" t="s">
        <v>632</v>
      </c>
      <c r="M4" s="584" t="s">
        <v>15</v>
      </c>
    </row>
    <row r="5" spans="1:13" ht="17.25" customHeight="1">
      <c r="A5" s="585" t="s">
        <v>270</v>
      </c>
      <c r="B5" s="695">
        <v>32620541</v>
      </c>
      <c r="C5" s="695">
        <f>B5*1.005</f>
        <v>32783643.704999998</v>
      </c>
      <c r="D5" s="695">
        <f t="shared" ref="D5:K5" si="0">C5*1.005</f>
        <v>32947561.923524994</v>
      </c>
      <c r="E5" s="695">
        <f t="shared" si="0"/>
        <v>33112299.733142614</v>
      </c>
      <c r="F5" s="695">
        <f t="shared" si="0"/>
        <v>33277861.231808323</v>
      </c>
      <c r="G5" s="695">
        <f t="shared" si="0"/>
        <v>33444250.537967362</v>
      </c>
      <c r="H5" s="695">
        <f t="shared" si="0"/>
        <v>33611471.790657192</v>
      </c>
      <c r="I5" s="695">
        <f t="shared" si="0"/>
        <v>33779529.149610475</v>
      </c>
      <c r="J5" s="695">
        <f t="shared" si="0"/>
        <v>33948426.795358524</v>
      </c>
      <c r="K5" s="695">
        <f t="shared" si="0"/>
        <v>34118168.929335311</v>
      </c>
      <c r="L5" s="695">
        <v>0</v>
      </c>
      <c r="M5" s="700">
        <f>SUM(B5:L5)</f>
        <v>333643754.79640478</v>
      </c>
    </row>
    <row r="6" spans="1:13" ht="24.75" customHeight="1">
      <c r="A6" s="585" t="s">
        <v>271</v>
      </c>
      <c r="B6" s="695">
        <v>0</v>
      </c>
      <c r="C6" s="695">
        <f>B6*1.05</f>
        <v>0</v>
      </c>
      <c r="D6" s="695">
        <f t="shared" ref="D6:K6" si="1">C6*1.05</f>
        <v>0</v>
      </c>
      <c r="E6" s="695">
        <f t="shared" si="1"/>
        <v>0</v>
      </c>
      <c r="F6" s="695">
        <f t="shared" si="1"/>
        <v>0</v>
      </c>
      <c r="G6" s="695">
        <f t="shared" si="1"/>
        <v>0</v>
      </c>
      <c r="H6" s="695">
        <f t="shared" si="1"/>
        <v>0</v>
      </c>
      <c r="I6" s="695">
        <f t="shared" si="1"/>
        <v>0</v>
      </c>
      <c r="J6" s="695">
        <f t="shared" si="1"/>
        <v>0</v>
      </c>
      <c r="K6" s="695">
        <f t="shared" si="1"/>
        <v>0</v>
      </c>
      <c r="L6" s="695">
        <v>0</v>
      </c>
      <c r="M6" s="700">
        <f t="shared" ref="M6:M12" si="2">SUM(B6:L6)</f>
        <v>0</v>
      </c>
    </row>
    <row r="7" spans="1:13" ht="25.5" customHeight="1">
      <c r="A7" s="585" t="s">
        <v>272</v>
      </c>
      <c r="B7" s="695"/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700">
        <f t="shared" si="2"/>
        <v>0</v>
      </c>
    </row>
    <row r="8" spans="1:13" ht="49.5" customHeight="1">
      <c r="A8" s="585" t="s">
        <v>273</v>
      </c>
      <c r="B8" s="695"/>
      <c r="C8" s="695"/>
      <c r="D8" s="695"/>
      <c r="E8" s="695"/>
      <c r="F8" s="695"/>
      <c r="G8" s="695"/>
      <c r="H8" s="695"/>
      <c r="I8" s="695"/>
      <c r="J8" s="695"/>
      <c r="K8" s="695"/>
      <c r="L8" s="695"/>
      <c r="M8" s="700">
        <f t="shared" si="2"/>
        <v>0</v>
      </c>
    </row>
    <row r="9" spans="1:13" ht="18.75" customHeight="1">
      <c r="A9" s="585" t="s">
        <v>274</v>
      </c>
      <c r="B9" s="695">
        <f>'11.12.13.m.intézm.adó.közht.bev'!C27</f>
        <v>947000</v>
      </c>
      <c r="C9" s="695">
        <f>B9*1.005</f>
        <v>951734.99999999988</v>
      </c>
      <c r="D9" s="695">
        <f t="shared" ref="D9:K9" si="3">C9*1.005</f>
        <v>956493.67499999981</v>
      </c>
      <c r="E9" s="695">
        <f t="shared" si="3"/>
        <v>961276.14337499975</v>
      </c>
      <c r="F9" s="695">
        <f t="shared" si="3"/>
        <v>966082.5240918746</v>
      </c>
      <c r="G9" s="695">
        <f t="shared" si="3"/>
        <v>970912.93671233382</v>
      </c>
      <c r="H9" s="695">
        <f t="shared" si="3"/>
        <v>975767.50139589538</v>
      </c>
      <c r="I9" s="695">
        <f t="shared" si="3"/>
        <v>980646.33890287473</v>
      </c>
      <c r="J9" s="695">
        <f t="shared" si="3"/>
        <v>985549.57059738901</v>
      </c>
      <c r="K9" s="695">
        <f t="shared" si="3"/>
        <v>990477.31845037581</v>
      </c>
      <c r="L9" s="695"/>
      <c r="M9" s="700">
        <f t="shared" si="2"/>
        <v>9685941.0085257441</v>
      </c>
    </row>
    <row r="10" spans="1:13" ht="25.5" customHeight="1" thickBot="1">
      <c r="A10" s="585" t="s">
        <v>275</v>
      </c>
      <c r="B10" s="695"/>
      <c r="C10" s="695"/>
      <c r="D10" s="695"/>
      <c r="E10" s="695"/>
      <c r="F10" s="695"/>
      <c r="G10" s="695"/>
      <c r="H10" s="695"/>
      <c r="I10" s="695"/>
      <c r="J10" s="695"/>
      <c r="K10" s="695"/>
      <c r="L10" s="695"/>
      <c r="M10" s="700">
        <f t="shared" si="2"/>
        <v>0</v>
      </c>
    </row>
    <row r="11" spans="1:13" ht="18" customHeight="1" thickBot="1">
      <c r="A11" s="581" t="s">
        <v>276</v>
      </c>
      <c r="B11" s="127">
        <f t="shared" ref="B11:L11" si="4">SUM(B5:B10)</f>
        <v>33567541</v>
      </c>
      <c r="C11" s="127">
        <f t="shared" si="4"/>
        <v>33735378.704999998</v>
      </c>
      <c r="D11" s="127">
        <f t="shared" si="4"/>
        <v>33904055.598524995</v>
      </c>
      <c r="E11" s="127">
        <f t="shared" si="4"/>
        <v>34073575.876517616</v>
      </c>
      <c r="F11" s="127">
        <f t="shared" si="4"/>
        <v>34243943.755900197</v>
      </c>
      <c r="G11" s="127">
        <f t="shared" si="4"/>
        <v>34415163.474679694</v>
      </c>
      <c r="H11" s="127">
        <f t="shared" si="4"/>
        <v>34587239.292053089</v>
      </c>
      <c r="I11" s="127">
        <f t="shared" si="4"/>
        <v>34760175.48851335</v>
      </c>
      <c r="J11" s="127">
        <f t="shared" si="4"/>
        <v>34933976.365955912</v>
      </c>
      <c r="K11" s="127">
        <f t="shared" si="4"/>
        <v>35108646.247785687</v>
      </c>
      <c r="L11" s="127">
        <f t="shared" si="4"/>
        <v>0</v>
      </c>
      <c r="M11" s="698">
        <f t="shared" si="2"/>
        <v>343329695.80493057</v>
      </c>
    </row>
    <row r="12" spans="1:13" ht="16.5" customHeight="1">
      <c r="A12" s="586" t="s">
        <v>277</v>
      </c>
      <c r="B12" s="572">
        <f>B11/2</f>
        <v>16783770.5</v>
      </c>
      <c r="C12" s="572">
        <f t="shared" ref="C12:L12" si="5">C11/2</f>
        <v>16867689.352499999</v>
      </c>
      <c r="D12" s="572">
        <f t="shared" si="5"/>
        <v>16952027.799262498</v>
      </c>
      <c r="E12" s="572">
        <f t="shared" si="5"/>
        <v>17036787.938258808</v>
      </c>
      <c r="F12" s="572">
        <f t="shared" si="5"/>
        <v>17121971.877950098</v>
      </c>
      <c r="G12" s="572">
        <f t="shared" si="5"/>
        <v>17207581.737339847</v>
      </c>
      <c r="H12" s="572">
        <f t="shared" si="5"/>
        <v>17293619.646026544</v>
      </c>
      <c r="I12" s="572">
        <f t="shared" si="5"/>
        <v>17380087.744256675</v>
      </c>
      <c r="J12" s="572">
        <f t="shared" si="5"/>
        <v>17466988.182977956</v>
      </c>
      <c r="K12" s="572">
        <f t="shared" si="5"/>
        <v>17554323.123892844</v>
      </c>
      <c r="L12" s="572">
        <f t="shared" si="5"/>
        <v>0</v>
      </c>
      <c r="M12" s="699">
        <f t="shared" si="2"/>
        <v>171664847.90246528</v>
      </c>
    </row>
    <row r="13" spans="1:13" ht="33.75" customHeight="1">
      <c r="A13" s="587" t="s">
        <v>278</v>
      </c>
      <c r="B13" s="696">
        <v>0</v>
      </c>
      <c r="C13" s="696">
        <v>0</v>
      </c>
      <c r="D13" s="696">
        <v>0</v>
      </c>
      <c r="E13" s="696">
        <v>0</v>
      </c>
      <c r="F13" s="696">
        <v>0</v>
      </c>
      <c r="G13" s="696">
        <v>0</v>
      </c>
      <c r="H13" s="696">
        <v>0</v>
      </c>
      <c r="I13" s="696">
        <v>0</v>
      </c>
      <c r="J13" s="696">
        <v>0</v>
      </c>
      <c r="K13" s="696">
        <v>0</v>
      </c>
      <c r="L13" s="696">
        <v>0</v>
      </c>
      <c r="M13" s="665">
        <v>0</v>
      </c>
    </row>
    <row r="14" spans="1:13" ht="25.5" customHeight="1">
      <c r="A14" s="585" t="s">
        <v>279</v>
      </c>
      <c r="B14" s="695">
        <v>0</v>
      </c>
      <c r="C14" s="695">
        <v>0</v>
      </c>
      <c r="D14" s="695">
        <v>0</v>
      </c>
      <c r="E14" s="695">
        <v>0</v>
      </c>
      <c r="F14" s="695">
        <v>0</v>
      </c>
      <c r="G14" s="695">
        <v>0</v>
      </c>
      <c r="H14" s="695">
        <v>0</v>
      </c>
      <c r="I14" s="695">
        <v>0</v>
      </c>
      <c r="J14" s="695">
        <v>0</v>
      </c>
      <c r="K14" s="695">
        <v>0</v>
      </c>
      <c r="L14" s="695">
        <v>0</v>
      </c>
      <c r="M14" s="690">
        <v>0</v>
      </c>
    </row>
    <row r="15" spans="1:13" ht="16.5" customHeight="1">
      <c r="A15" s="585" t="s">
        <v>280</v>
      </c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0"/>
    </row>
    <row r="16" spans="1:13" ht="24.75" customHeight="1">
      <c r="A16" s="585" t="s">
        <v>281</v>
      </c>
      <c r="B16" s="695"/>
      <c r="C16" s="695"/>
      <c r="D16" s="695"/>
      <c r="E16" s="695"/>
      <c r="F16" s="695"/>
      <c r="G16" s="695"/>
      <c r="H16" s="695"/>
      <c r="I16" s="695"/>
      <c r="J16" s="695"/>
      <c r="K16" s="695"/>
      <c r="L16" s="695"/>
      <c r="M16" s="690"/>
    </row>
    <row r="17" spans="1:13" ht="33" customHeight="1">
      <c r="A17" s="585" t="s">
        <v>282</v>
      </c>
      <c r="B17" s="695"/>
      <c r="C17" s="695"/>
      <c r="D17" s="695"/>
      <c r="E17" s="695"/>
      <c r="F17" s="695"/>
      <c r="G17" s="695"/>
      <c r="H17" s="695"/>
      <c r="I17" s="695"/>
      <c r="J17" s="695"/>
      <c r="K17" s="695"/>
      <c r="L17" s="695"/>
      <c r="M17" s="690"/>
    </row>
    <row r="18" spans="1:13" ht="51" customHeight="1">
      <c r="A18" s="585" t="s">
        <v>283</v>
      </c>
      <c r="B18" s="695"/>
      <c r="C18" s="695"/>
      <c r="D18" s="695"/>
      <c r="E18" s="695"/>
      <c r="F18" s="695"/>
      <c r="G18" s="695"/>
      <c r="H18" s="695"/>
      <c r="I18" s="695"/>
      <c r="J18" s="695"/>
      <c r="K18" s="695"/>
      <c r="L18" s="695"/>
      <c r="M18" s="690"/>
    </row>
    <row r="19" spans="1:13" ht="26.25" customHeight="1" thickBot="1">
      <c r="A19" s="588" t="s">
        <v>284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>
        <f>SUM(B19:L19)</f>
        <v>0</v>
      </c>
    </row>
    <row r="20" spans="1:13" ht="24.75" customHeight="1" thickBot="1">
      <c r="A20" s="582" t="s">
        <v>285</v>
      </c>
      <c r="B20" s="573">
        <f>SUM(B13:B19)</f>
        <v>0</v>
      </c>
      <c r="C20" s="573">
        <f t="shared" ref="C20:L20" si="6">SUM(C13:C19)</f>
        <v>0</v>
      </c>
      <c r="D20" s="573">
        <f t="shared" si="6"/>
        <v>0</v>
      </c>
      <c r="E20" s="573">
        <f t="shared" si="6"/>
        <v>0</v>
      </c>
      <c r="F20" s="573">
        <f t="shared" si="6"/>
        <v>0</v>
      </c>
      <c r="G20" s="573">
        <f t="shared" si="6"/>
        <v>0</v>
      </c>
      <c r="H20" s="573">
        <f t="shared" si="6"/>
        <v>0</v>
      </c>
      <c r="I20" s="573">
        <f t="shared" si="6"/>
        <v>0</v>
      </c>
      <c r="J20" s="573">
        <f t="shared" si="6"/>
        <v>0</v>
      </c>
      <c r="K20" s="573">
        <f t="shared" si="6"/>
        <v>0</v>
      </c>
      <c r="L20" s="573">
        <f t="shared" si="6"/>
        <v>0</v>
      </c>
      <c r="M20" s="574">
        <f>SUM(B20:L20)</f>
        <v>0</v>
      </c>
    </row>
    <row r="21" spans="1:13" ht="38.25" customHeight="1" thickBot="1">
      <c r="A21" s="581" t="s">
        <v>286</v>
      </c>
      <c r="B21" s="127">
        <f>B12-B20</f>
        <v>16783770.5</v>
      </c>
      <c r="C21" s="127">
        <f t="shared" ref="C21:M21" si="7">C12-C20</f>
        <v>16867689.352499999</v>
      </c>
      <c r="D21" s="127">
        <f t="shared" si="7"/>
        <v>16952027.799262498</v>
      </c>
      <c r="E21" s="127">
        <f t="shared" si="7"/>
        <v>17036787.938258808</v>
      </c>
      <c r="F21" s="127">
        <f t="shared" si="7"/>
        <v>17121971.877950098</v>
      </c>
      <c r="G21" s="127">
        <f t="shared" si="7"/>
        <v>17207581.737339847</v>
      </c>
      <c r="H21" s="127">
        <f t="shared" si="7"/>
        <v>17293619.646026544</v>
      </c>
      <c r="I21" s="127">
        <f t="shared" si="7"/>
        <v>17380087.744256675</v>
      </c>
      <c r="J21" s="127">
        <f t="shared" si="7"/>
        <v>17466988.182977956</v>
      </c>
      <c r="K21" s="127">
        <f t="shared" si="7"/>
        <v>17554323.123892844</v>
      </c>
      <c r="L21" s="127">
        <f t="shared" si="7"/>
        <v>0</v>
      </c>
      <c r="M21" s="698">
        <f t="shared" si="7"/>
        <v>171664847.90246528</v>
      </c>
    </row>
    <row r="22" spans="1:13">
      <c r="A22" s="1" t="s">
        <v>287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992" t="s">
        <v>686</v>
      </c>
      <c r="B3" s="1016"/>
      <c r="C3" s="1016"/>
      <c r="D3" s="1016"/>
      <c r="E3" s="1016"/>
      <c r="F3" s="1016"/>
      <c r="G3" s="1"/>
      <c r="H3" s="1"/>
      <c r="I3" s="187"/>
      <c r="J3" s="187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21" t="s">
        <v>71</v>
      </c>
      <c r="C6" s="1038"/>
      <c r="D6" s="1038"/>
      <c r="E6" s="1038"/>
      <c r="F6" s="1038"/>
      <c r="G6" s="1038"/>
      <c r="H6" s="1038"/>
      <c r="I6" s="1038"/>
      <c r="J6" s="1038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19" t="s">
        <v>186</v>
      </c>
      <c r="B10" s="188" t="s">
        <v>72</v>
      </c>
      <c r="C10" s="1040" t="s">
        <v>147</v>
      </c>
      <c r="D10" s="1041"/>
      <c r="E10" s="1042" t="s">
        <v>148</v>
      </c>
      <c r="F10" s="1041"/>
      <c r="G10" s="1043" t="s">
        <v>149</v>
      </c>
      <c r="H10" s="1041"/>
      <c r="I10" s="1042" t="s">
        <v>150</v>
      </c>
      <c r="J10" s="1040"/>
      <c r="K10" s="1036" t="s">
        <v>51</v>
      </c>
    </row>
    <row r="11" spans="1:11" ht="13.5" thickBot="1">
      <c r="A11" s="1039"/>
      <c r="B11" s="190"/>
      <c r="C11" s="189" t="s">
        <v>73</v>
      </c>
      <c r="D11" s="191" t="s">
        <v>74</v>
      </c>
      <c r="E11" s="191" t="s">
        <v>151</v>
      </c>
      <c r="F11" s="191" t="s">
        <v>152</v>
      </c>
      <c r="G11" s="192" t="s">
        <v>153</v>
      </c>
      <c r="H11" s="192" t="s">
        <v>152</v>
      </c>
      <c r="I11" s="191" t="s">
        <v>154</v>
      </c>
      <c r="J11" s="189" t="s">
        <v>155</v>
      </c>
      <c r="K11" s="1037"/>
    </row>
    <row r="12" spans="1:11" ht="13.5" thickBot="1">
      <c r="A12" s="425" t="s">
        <v>187</v>
      </c>
      <c r="B12" s="385" t="s">
        <v>188</v>
      </c>
      <c r="C12" s="385" t="s">
        <v>189</v>
      </c>
      <c r="D12" s="948" t="s">
        <v>190</v>
      </c>
      <c r="E12" s="385" t="s">
        <v>210</v>
      </c>
      <c r="F12" s="385" t="s">
        <v>235</v>
      </c>
      <c r="G12" s="385" t="s">
        <v>236</v>
      </c>
      <c r="H12" s="385" t="s">
        <v>238</v>
      </c>
      <c r="I12" s="385" t="s">
        <v>239</v>
      </c>
      <c r="J12" s="189" t="s">
        <v>240</v>
      </c>
      <c r="K12" s="191" t="s">
        <v>243</v>
      </c>
    </row>
    <row r="13" spans="1:11">
      <c r="A13" s="432" t="s">
        <v>191</v>
      </c>
      <c r="B13" s="193" t="s">
        <v>75</v>
      </c>
      <c r="C13" s="138">
        <v>1500</v>
      </c>
      <c r="D13" s="947">
        <v>15000</v>
      </c>
      <c r="E13" s="144"/>
      <c r="F13" s="138"/>
      <c r="G13" s="143"/>
      <c r="H13" s="27"/>
      <c r="I13" s="143"/>
      <c r="J13" s="507"/>
      <c r="K13" s="138">
        <v>12000</v>
      </c>
    </row>
    <row r="14" spans="1:11">
      <c r="A14" s="388" t="s">
        <v>192</v>
      </c>
      <c r="B14" s="193" t="s">
        <v>76</v>
      </c>
      <c r="C14" s="138">
        <v>1020</v>
      </c>
      <c r="D14" s="130">
        <v>4000</v>
      </c>
      <c r="E14" s="144"/>
      <c r="F14" s="138"/>
      <c r="G14" s="135"/>
      <c r="H14" s="98"/>
      <c r="I14" s="135"/>
      <c r="J14" s="303"/>
      <c r="K14" s="135"/>
    </row>
    <row r="15" spans="1:11">
      <c r="A15" s="324" t="s">
        <v>193</v>
      </c>
      <c r="B15" s="193" t="s">
        <v>77</v>
      </c>
      <c r="C15" s="138">
        <v>17000</v>
      </c>
      <c r="D15" s="130">
        <v>2110</v>
      </c>
      <c r="E15" s="144"/>
      <c r="F15" s="138"/>
      <c r="G15" s="143"/>
      <c r="H15" s="27"/>
      <c r="I15" s="143"/>
      <c r="J15" s="222"/>
      <c r="K15" s="135"/>
    </row>
    <row r="16" spans="1:11">
      <c r="A16" s="324" t="s">
        <v>194</v>
      </c>
      <c r="B16" s="193" t="s">
        <v>78</v>
      </c>
      <c r="C16" s="138">
        <v>1700</v>
      </c>
      <c r="D16" s="130">
        <v>2200</v>
      </c>
      <c r="E16" s="144"/>
      <c r="F16" s="138"/>
      <c r="G16" s="135"/>
      <c r="H16" s="98"/>
      <c r="I16" s="135"/>
      <c r="J16" s="303"/>
      <c r="K16" s="135"/>
    </row>
    <row r="17" spans="1:11">
      <c r="A17" s="324" t="s">
        <v>195</v>
      </c>
      <c r="B17" s="193" t="s">
        <v>79</v>
      </c>
      <c r="C17" s="138">
        <v>1110</v>
      </c>
      <c r="D17" s="130">
        <v>22000</v>
      </c>
      <c r="E17" s="144"/>
      <c r="F17" s="138"/>
      <c r="G17" s="143"/>
      <c r="H17" s="27"/>
      <c r="I17" s="143"/>
      <c r="J17" s="222"/>
      <c r="K17" s="135">
        <v>22000</v>
      </c>
    </row>
    <row r="18" spans="1:11">
      <c r="A18" s="324" t="s">
        <v>196</v>
      </c>
      <c r="B18" s="193" t="s">
        <v>80</v>
      </c>
      <c r="C18" s="144">
        <v>1255</v>
      </c>
      <c r="D18" s="138">
        <v>7500</v>
      </c>
      <c r="E18" s="144"/>
      <c r="F18" s="138"/>
      <c r="G18" s="135"/>
      <c r="H18" s="98"/>
      <c r="I18" s="135"/>
      <c r="J18" s="303"/>
      <c r="K18" s="135"/>
    </row>
    <row r="19" spans="1:11">
      <c r="A19" s="324" t="s">
        <v>197</v>
      </c>
      <c r="B19" s="193" t="s">
        <v>81</v>
      </c>
      <c r="C19" s="135">
        <v>2300</v>
      </c>
      <c r="D19" s="138">
        <v>9750</v>
      </c>
      <c r="E19" s="144"/>
      <c r="F19" s="138"/>
      <c r="G19" s="143"/>
      <c r="H19" s="27"/>
      <c r="I19" s="143"/>
      <c r="J19" s="222"/>
      <c r="K19" s="135">
        <v>950</v>
      </c>
    </row>
    <row r="20" spans="1:11">
      <c r="A20" s="324" t="s">
        <v>198</v>
      </c>
      <c r="B20" s="825" t="s">
        <v>82</v>
      </c>
      <c r="C20" s="695">
        <v>3750</v>
      </c>
      <c r="D20" s="130">
        <v>10000</v>
      </c>
      <c r="E20" s="144"/>
      <c r="F20" s="138"/>
      <c r="G20" s="135"/>
      <c r="H20" s="98"/>
      <c r="I20" s="135"/>
      <c r="J20" s="303"/>
      <c r="K20" s="135"/>
    </row>
    <row r="21" spans="1:11">
      <c r="A21" s="324" t="s">
        <v>199</v>
      </c>
      <c r="B21" s="193" t="s">
        <v>83</v>
      </c>
      <c r="C21" s="144">
        <v>18200</v>
      </c>
      <c r="D21" s="138">
        <v>10500</v>
      </c>
      <c r="E21" s="144"/>
      <c r="F21" s="138"/>
      <c r="G21" s="143"/>
      <c r="H21" s="27"/>
      <c r="I21" s="143"/>
      <c r="J21" s="222"/>
      <c r="K21" s="135"/>
    </row>
    <row r="22" spans="1:11">
      <c r="A22" s="324" t="s">
        <v>200</v>
      </c>
      <c r="B22" s="193" t="s">
        <v>84</v>
      </c>
      <c r="C22" s="144">
        <v>4900</v>
      </c>
      <c r="D22" s="138">
        <v>10100</v>
      </c>
      <c r="E22" s="144"/>
      <c r="F22" s="138"/>
      <c r="G22" s="135"/>
      <c r="H22" s="508"/>
      <c r="I22" s="135"/>
      <c r="J22" s="509"/>
      <c r="K22" s="135">
        <v>10100</v>
      </c>
    </row>
    <row r="23" spans="1:11">
      <c r="A23" s="324" t="s">
        <v>201</v>
      </c>
      <c r="B23" s="193" t="s">
        <v>85</v>
      </c>
      <c r="C23" s="144">
        <v>6825</v>
      </c>
      <c r="D23" s="138">
        <v>9450</v>
      </c>
      <c r="E23" s="144"/>
      <c r="F23" s="138"/>
      <c r="G23" s="135"/>
      <c r="H23" s="98"/>
      <c r="I23" s="135"/>
      <c r="J23" s="303"/>
      <c r="K23" s="135"/>
    </row>
    <row r="24" spans="1:11" ht="13.5" thickBot="1">
      <c r="A24" s="373" t="s">
        <v>202</v>
      </c>
      <c r="B24" s="118" t="s">
        <v>86</v>
      </c>
      <c r="C24" s="144">
        <v>8000</v>
      </c>
      <c r="D24" s="423">
        <v>10000</v>
      </c>
      <c r="E24" s="144"/>
      <c r="F24" s="423"/>
      <c r="G24" s="143"/>
      <c r="H24" s="27"/>
      <c r="I24" s="143"/>
      <c r="J24" s="222"/>
      <c r="K24" s="140"/>
    </row>
    <row r="25" spans="1:11" ht="13.5" thickBot="1">
      <c r="A25" s="347" t="s">
        <v>203</v>
      </c>
      <c r="B25" s="163" t="s">
        <v>15</v>
      </c>
      <c r="C25" s="234">
        <f>SUM(C13:C24)</f>
        <v>67560</v>
      </c>
      <c r="D25" s="142">
        <f t="shared" ref="D25:I25" si="0">SUM(D13:D24)</f>
        <v>112610</v>
      </c>
      <c r="E25" s="234">
        <f t="shared" si="0"/>
        <v>0</v>
      </c>
      <c r="F25" s="142">
        <f t="shared" si="0"/>
        <v>0</v>
      </c>
      <c r="G25" s="234">
        <f t="shared" si="0"/>
        <v>0</v>
      </c>
      <c r="H25" s="142">
        <f t="shared" si="0"/>
        <v>0</v>
      </c>
      <c r="I25" s="234">
        <f t="shared" si="0"/>
        <v>0</v>
      </c>
      <c r="J25" s="227">
        <f>SUM(J13:J24)</f>
        <v>0</v>
      </c>
      <c r="K25" s="142">
        <f>SUM(K13:K24)</f>
        <v>45050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992" t="s">
        <v>687</v>
      </c>
      <c r="B1" s="1016"/>
      <c r="C1" s="1016"/>
      <c r="D1" s="1016"/>
      <c r="E1" s="1016"/>
      <c r="F1" s="1016"/>
      <c r="G1" s="1044"/>
      <c r="H1" s="1044"/>
      <c r="I1" s="1044"/>
      <c r="J1" s="1044"/>
      <c r="K1" s="1044"/>
      <c r="L1" s="1044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44" t="s">
        <v>527</v>
      </c>
      <c r="C3" s="1044"/>
      <c r="D3" s="1044"/>
      <c r="E3" s="1044"/>
      <c r="F3" s="1044"/>
      <c r="G3" s="1044"/>
      <c r="H3" s="1044"/>
      <c r="I3" s="1044"/>
      <c r="J3" s="1044"/>
      <c r="K3" s="1044"/>
      <c r="L3" s="1044"/>
    </row>
    <row r="4" spans="1:12">
      <c r="B4" s="1044" t="s">
        <v>87</v>
      </c>
      <c r="C4" s="1044"/>
      <c r="D4" s="1044"/>
      <c r="E4" s="1044"/>
      <c r="F4" s="1044"/>
      <c r="G4" s="1044"/>
      <c r="H4" s="1044"/>
      <c r="I4" s="1044"/>
      <c r="J4" s="1044"/>
      <c r="K4" s="1044"/>
      <c r="L4" s="1044"/>
    </row>
    <row r="5" spans="1:12" ht="13.5" thickBot="1">
      <c r="B5" s="83"/>
      <c r="C5" s="83"/>
      <c r="D5" s="83"/>
      <c r="E5" s="83"/>
      <c r="F5" s="83"/>
      <c r="G5" s="83"/>
      <c r="H5" s="83"/>
      <c r="I5" s="83"/>
      <c r="J5" s="83"/>
      <c r="K5" s="83"/>
      <c r="L5" s="83" t="s">
        <v>88</v>
      </c>
    </row>
    <row r="6" spans="1:12" ht="13.5" thickBot="1">
      <c r="A6" s="1019" t="s">
        <v>186</v>
      </c>
      <c r="B6" s="1045" t="s">
        <v>89</v>
      </c>
      <c r="C6" s="1046" t="s">
        <v>90</v>
      </c>
      <c r="D6" s="1046"/>
      <c r="E6" s="1047" t="s">
        <v>91</v>
      </c>
      <c r="F6" s="1047"/>
      <c r="G6" s="1047"/>
      <c r="H6" s="1047"/>
      <c r="I6" s="1047"/>
      <c r="J6" s="1047"/>
      <c r="K6" s="1047"/>
      <c r="L6" s="1048" t="s">
        <v>92</v>
      </c>
    </row>
    <row r="7" spans="1:12" ht="33.75" customHeight="1" thickBot="1">
      <c r="A7" s="1039"/>
      <c r="B7" s="1045"/>
      <c r="C7" s="287" t="s">
        <v>93</v>
      </c>
      <c r="D7" s="287" t="s">
        <v>94</v>
      </c>
      <c r="E7" s="287" t="s">
        <v>528</v>
      </c>
      <c r="F7" s="288"/>
      <c r="G7" s="288"/>
      <c r="H7" s="288"/>
      <c r="I7" s="288"/>
      <c r="J7" s="288"/>
      <c r="K7" s="288"/>
      <c r="L7" s="1048"/>
    </row>
    <row r="8" spans="1:12" ht="14.25" customHeight="1" thickBot="1">
      <c r="A8" s="425" t="s">
        <v>241</v>
      </c>
      <c r="B8" s="425" t="s">
        <v>242</v>
      </c>
      <c r="C8" s="425" t="s">
        <v>189</v>
      </c>
      <c r="D8" s="425" t="s">
        <v>190</v>
      </c>
      <c r="E8" s="425" t="s">
        <v>210</v>
      </c>
      <c r="F8" s="425" t="s">
        <v>235</v>
      </c>
      <c r="G8" s="425" t="s">
        <v>236</v>
      </c>
      <c r="H8" s="425" t="s">
        <v>243</v>
      </c>
      <c r="I8" s="425" t="s">
        <v>239</v>
      </c>
      <c r="J8" s="425" t="s">
        <v>240</v>
      </c>
      <c r="K8" s="425" t="s">
        <v>243</v>
      </c>
      <c r="L8" s="425" t="s">
        <v>244</v>
      </c>
    </row>
    <row r="9" spans="1:12" ht="43.5" customHeight="1">
      <c r="A9" s="431" t="s">
        <v>191</v>
      </c>
      <c r="B9" s="488" t="s">
        <v>633</v>
      </c>
      <c r="C9" s="64">
        <v>0</v>
      </c>
      <c r="D9" s="65">
        <v>0</v>
      </c>
      <c r="E9" s="65">
        <v>0</v>
      </c>
      <c r="F9" s="65"/>
      <c r="G9" s="676"/>
      <c r="H9" s="677"/>
      <c r="I9" s="677"/>
      <c r="J9" s="677"/>
      <c r="K9" s="677"/>
      <c r="L9" s="677">
        <f>SUM(C9:K9)</f>
        <v>0</v>
      </c>
    </row>
    <row r="10" spans="1:12" ht="28.5" customHeight="1">
      <c r="A10" s="325" t="s">
        <v>192</v>
      </c>
      <c r="B10" s="489" t="s">
        <v>634</v>
      </c>
      <c r="C10" s="67"/>
      <c r="D10" s="67"/>
      <c r="E10" s="67"/>
      <c r="F10" s="67"/>
      <c r="G10" s="68"/>
      <c r="H10" s="69"/>
      <c r="I10" s="69"/>
      <c r="J10" s="69"/>
      <c r="K10" s="69"/>
      <c r="L10" s="70">
        <f>SUM(C10:K10)</f>
        <v>0</v>
      </c>
    </row>
    <row r="11" spans="1:12" ht="24.75" customHeight="1">
      <c r="A11" s="324" t="s">
        <v>193</v>
      </c>
      <c r="B11" s="489" t="s">
        <v>95</v>
      </c>
      <c r="C11" s="71"/>
      <c r="D11" s="67"/>
      <c r="E11" s="67"/>
      <c r="F11" s="67"/>
      <c r="G11" s="68"/>
      <c r="H11" s="69"/>
      <c r="I11" s="69"/>
      <c r="J11" s="69"/>
      <c r="K11" s="69"/>
      <c r="L11" s="70"/>
    </row>
    <row r="12" spans="1:12">
      <c r="A12" s="324" t="s">
        <v>195</v>
      </c>
      <c r="B12" s="490">
        <v>2020</v>
      </c>
      <c r="C12" s="72"/>
      <c r="D12" s="75"/>
      <c r="E12" s="30"/>
      <c r="F12" s="67"/>
      <c r="G12" s="73"/>
      <c r="H12" s="74"/>
      <c r="I12" s="23"/>
      <c r="J12" s="23"/>
      <c r="K12" s="74"/>
      <c r="L12" s="23">
        <f t="shared" ref="L12:L23" si="0">SUM(C12:K12)</f>
        <v>0</v>
      </c>
    </row>
    <row r="13" spans="1:12">
      <c r="A13" s="324" t="s">
        <v>196</v>
      </c>
      <c r="B13" s="490">
        <v>2021</v>
      </c>
      <c r="C13" s="72"/>
      <c r="D13" s="75"/>
      <c r="E13" s="30"/>
      <c r="F13" s="67"/>
      <c r="G13" s="73"/>
      <c r="H13" s="74"/>
      <c r="I13" s="23"/>
      <c r="J13" s="23"/>
      <c r="K13" s="74"/>
      <c r="L13" s="23">
        <f t="shared" si="0"/>
        <v>0</v>
      </c>
    </row>
    <row r="14" spans="1:12">
      <c r="A14" s="324" t="s">
        <v>197</v>
      </c>
      <c r="B14" s="490">
        <v>2022</v>
      </c>
      <c r="C14" s="72"/>
      <c r="D14" s="75"/>
      <c r="E14" s="30"/>
      <c r="F14" s="67"/>
      <c r="G14" s="73"/>
      <c r="H14" s="74"/>
      <c r="I14" s="23"/>
      <c r="J14" s="23"/>
      <c r="K14" s="74"/>
      <c r="L14" s="23">
        <f t="shared" si="0"/>
        <v>0</v>
      </c>
    </row>
    <row r="15" spans="1:12">
      <c r="A15" s="324" t="s">
        <v>198</v>
      </c>
      <c r="B15" s="490">
        <v>2023</v>
      </c>
      <c r="C15" s="72"/>
      <c r="D15" s="75"/>
      <c r="E15" s="30"/>
      <c r="F15" s="67"/>
      <c r="G15" s="73"/>
      <c r="H15" s="74"/>
      <c r="I15" s="23"/>
      <c r="J15" s="23"/>
      <c r="K15" s="74"/>
      <c r="L15" s="23">
        <f t="shared" si="0"/>
        <v>0</v>
      </c>
    </row>
    <row r="16" spans="1:12">
      <c r="A16" s="324" t="s">
        <v>199</v>
      </c>
      <c r="B16" s="490">
        <v>2024</v>
      </c>
      <c r="C16" s="72"/>
      <c r="D16" s="75"/>
      <c r="E16" s="30"/>
      <c r="F16" s="67"/>
      <c r="G16" s="73"/>
      <c r="H16" s="74"/>
      <c r="I16" s="23"/>
      <c r="J16" s="23"/>
      <c r="K16" s="74"/>
      <c r="L16" s="23">
        <f t="shared" si="0"/>
        <v>0</v>
      </c>
    </row>
    <row r="17" spans="1:12">
      <c r="A17" s="324" t="s">
        <v>200</v>
      </c>
      <c r="B17" s="490">
        <v>2025</v>
      </c>
      <c r="C17" s="72"/>
      <c r="D17" s="75"/>
      <c r="E17" s="30"/>
      <c r="F17" s="67"/>
      <c r="G17" s="73"/>
      <c r="H17" s="74"/>
      <c r="I17" s="23"/>
      <c r="J17" s="23"/>
      <c r="K17" s="74"/>
      <c r="L17" s="23">
        <f t="shared" si="0"/>
        <v>0</v>
      </c>
    </row>
    <row r="18" spans="1:12">
      <c r="A18" s="324" t="s">
        <v>201</v>
      </c>
      <c r="B18" s="490">
        <v>2026</v>
      </c>
      <c r="C18" s="72"/>
      <c r="D18" s="75"/>
      <c r="E18" s="30"/>
      <c r="F18" s="67"/>
      <c r="G18" s="73"/>
      <c r="H18" s="74"/>
      <c r="I18" s="23"/>
      <c r="J18" s="23"/>
      <c r="K18" s="74"/>
      <c r="L18" s="23">
        <f t="shared" si="0"/>
        <v>0</v>
      </c>
    </row>
    <row r="19" spans="1:12">
      <c r="A19" s="324" t="s">
        <v>202</v>
      </c>
      <c r="B19" s="490">
        <v>2027</v>
      </c>
      <c r="C19" s="72"/>
      <c r="D19" s="75"/>
      <c r="E19" s="30"/>
      <c r="F19" s="67"/>
      <c r="G19" s="73"/>
      <c r="H19" s="74"/>
      <c r="I19" s="23"/>
      <c r="J19" s="23"/>
      <c r="K19" s="74"/>
      <c r="L19" s="23">
        <f t="shared" si="0"/>
        <v>0</v>
      </c>
    </row>
    <row r="20" spans="1:12">
      <c r="A20" s="324" t="s">
        <v>203</v>
      </c>
      <c r="B20" s="490">
        <v>2028</v>
      </c>
      <c r="C20" s="72"/>
      <c r="D20" s="75"/>
      <c r="E20" s="30"/>
      <c r="F20" s="67"/>
      <c r="G20" s="73"/>
      <c r="H20" s="74"/>
      <c r="I20" s="23"/>
      <c r="J20" s="23"/>
      <c r="K20" s="74"/>
      <c r="L20" s="23">
        <f t="shared" si="0"/>
        <v>0</v>
      </c>
    </row>
    <row r="21" spans="1:12">
      <c r="A21" s="324" t="s">
        <v>204</v>
      </c>
      <c r="B21" s="490">
        <v>2029</v>
      </c>
      <c r="C21" s="72"/>
      <c r="D21" s="75"/>
      <c r="E21" s="30"/>
      <c r="F21" s="67"/>
      <c r="G21" s="73"/>
      <c r="H21" s="74"/>
      <c r="I21" s="23"/>
      <c r="J21" s="23"/>
      <c r="K21" s="74"/>
      <c r="L21" s="23">
        <f t="shared" si="0"/>
        <v>0</v>
      </c>
    </row>
    <row r="22" spans="1:12">
      <c r="A22" s="324" t="s">
        <v>205</v>
      </c>
      <c r="B22" s="490">
        <v>2030</v>
      </c>
      <c r="C22" s="72"/>
      <c r="D22" s="75"/>
      <c r="E22" s="30"/>
      <c r="F22" s="67"/>
      <c r="G22" s="73"/>
      <c r="H22" s="74"/>
      <c r="I22" s="23"/>
      <c r="J22" s="23"/>
      <c r="K22" s="74"/>
      <c r="L22" s="23">
        <f t="shared" si="0"/>
        <v>0</v>
      </c>
    </row>
    <row r="23" spans="1:12">
      <c r="A23" s="324" t="s">
        <v>206</v>
      </c>
      <c r="B23" s="491">
        <v>2031</v>
      </c>
      <c r="C23" s="76"/>
      <c r="D23" s="75"/>
      <c r="E23" s="30"/>
      <c r="F23" s="75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4" t="s">
        <v>207</v>
      </c>
      <c r="B24" s="490">
        <v>2032</v>
      </c>
      <c r="C24" s="72"/>
      <c r="D24" s="66"/>
      <c r="E24" s="30"/>
      <c r="F24" s="66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4" t="s">
        <v>208</v>
      </c>
      <c r="B25" s="490">
        <v>2033</v>
      </c>
      <c r="C25" s="72"/>
      <c r="D25" s="66"/>
      <c r="E25" s="30"/>
      <c r="F25" s="66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4" t="s">
        <v>209</v>
      </c>
      <c r="B26" s="490">
        <v>2034</v>
      </c>
      <c r="C26" s="72"/>
      <c r="D26" s="66"/>
      <c r="E26" s="30"/>
      <c r="F26" s="66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4" t="s">
        <v>211</v>
      </c>
      <c r="B27" s="490">
        <v>2035</v>
      </c>
      <c r="C27" s="72"/>
      <c r="D27" s="66"/>
      <c r="E27" s="30"/>
      <c r="F27" s="66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4" t="s">
        <v>212</v>
      </c>
      <c r="B28" s="490">
        <v>2036</v>
      </c>
      <c r="C28" s="72"/>
      <c r="D28" s="66"/>
      <c r="E28" s="30"/>
      <c r="F28" s="66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4" t="s">
        <v>213</v>
      </c>
      <c r="B29" s="490">
        <v>2037</v>
      </c>
      <c r="C29" s="72"/>
      <c r="D29" s="66"/>
      <c r="E29" s="30"/>
      <c r="F29" s="66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4" t="s">
        <v>214</v>
      </c>
      <c r="B30" s="490">
        <v>2038</v>
      </c>
      <c r="C30" s="72"/>
      <c r="D30" s="66"/>
      <c r="E30" s="30"/>
      <c r="F30" s="66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3" t="s">
        <v>215</v>
      </c>
      <c r="B31" s="491">
        <v>2039</v>
      </c>
      <c r="C31" s="9"/>
      <c r="D31" s="9"/>
      <c r="E31" s="9"/>
      <c r="F31" s="9"/>
      <c r="G31" s="159"/>
      <c r="H31" s="949"/>
      <c r="I31" s="29"/>
      <c r="J31" s="949"/>
      <c r="K31" s="949"/>
      <c r="L31" s="29">
        <f t="shared" si="1"/>
        <v>0</v>
      </c>
    </row>
    <row r="32" spans="1:12" ht="13.5" thickBot="1">
      <c r="A32" s="537"/>
      <c r="B32" s="950" t="s">
        <v>96</v>
      </c>
      <c r="C32" s="951">
        <f>SUM(C12:C31)</f>
        <v>0</v>
      </c>
      <c r="D32" s="951">
        <f t="shared" ref="D32:L32" si="2">SUM(D12:D31)</f>
        <v>0</v>
      </c>
      <c r="E32" s="951">
        <f t="shared" si="2"/>
        <v>0</v>
      </c>
      <c r="F32" s="951">
        <f t="shared" si="2"/>
        <v>0</v>
      </c>
      <c r="G32" s="951">
        <f t="shared" si="2"/>
        <v>0</v>
      </c>
      <c r="H32" s="951">
        <f t="shared" si="2"/>
        <v>0</v>
      </c>
      <c r="I32" s="951">
        <f t="shared" si="2"/>
        <v>0</v>
      </c>
      <c r="J32" s="951">
        <f t="shared" si="2"/>
        <v>0</v>
      </c>
      <c r="K32" s="951">
        <f t="shared" si="2"/>
        <v>0</v>
      </c>
      <c r="L32" s="951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7"/>
      <c r="B2" s="990" t="s">
        <v>688</v>
      </c>
      <c r="C2" s="150"/>
      <c r="D2" s="150"/>
      <c r="E2" s="150"/>
      <c r="F2" s="150"/>
    </row>
    <row r="3" spans="1:6" ht="14.25">
      <c r="B3" s="78"/>
      <c r="C3" s="79"/>
    </row>
    <row r="4" spans="1:6" ht="14.25">
      <c r="B4" s="78"/>
      <c r="C4" s="81"/>
    </row>
    <row r="5" spans="1:6" ht="15.75">
      <c r="B5" s="1051" t="s">
        <v>97</v>
      </c>
      <c r="C5" s="1051"/>
    </row>
    <row r="6" spans="1:6" ht="15.75">
      <c r="B6" s="1049" t="s">
        <v>635</v>
      </c>
      <c r="C6" s="1049"/>
    </row>
    <row r="7" spans="1:6">
      <c r="B7" s="1050"/>
      <c r="C7" s="1050"/>
    </row>
    <row r="8" spans="1:6" ht="13.5" thickBot="1">
      <c r="B8" s="78"/>
      <c r="C8" s="80" t="s">
        <v>4</v>
      </c>
    </row>
    <row r="9" spans="1:6" ht="26.25" thickBot="1">
      <c r="A9" s="464" t="s">
        <v>186</v>
      </c>
      <c r="B9" s="492" t="s">
        <v>98</v>
      </c>
      <c r="C9" s="493" t="s">
        <v>99</v>
      </c>
      <c r="D9" s="13"/>
    </row>
    <row r="10" spans="1:6" ht="13.5" thickBot="1">
      <c r="A10" s="425" t="s">
        <v>187</v>
      </c>
      <c r="B10" s="485" t="s">
        <v>188</v>
      </c>
      <c r="C10" s="494" t="s">
        <v>189</v>
      </c>
      <c r="D10" s="34"/>
    </row>
    <row r="11" spans="1:6">
      <c r="A11" s="432" t="s">
        <v>191</v>
      </c>
      <c r="B11" s="82" t="s">
        <v>636</v>
      </c>
      <c r="C11" s="495">
        <v>112732160</v>
      </c>
    </row>
    <row r="12" spans="1:6">
      <c r="A12" s="388" t="s">
        <v>192</v>
      </c>
      <c r="B12" s="82" t="s">
        <v>100</v>
      </c>
      <c r="C12" s="496">
        <v>67755557</v>
      </c>
    </row>
    <row r="13" spans="1:6">
      <c r="A13" s="364" t="s">
        <v>193</v>
      </c>
      <c r="B13" s="82" t="s">
        <v>101</v>
      </c>
      <c r="C13" s="497">
        <v>145550000</v>
      </c>
    </row>
    <row r="14" spans="1:6" ht="13.5" thickBot="1">
      <c r="A14" s="374" t="s">
        <v>194</v>
      </c>
      <c r="B14" s="498" t="s">
        <v>637</v>
      </c>
      <c r="C14" s="499">
        <f>C11+C12-C13</f>
        <v>34937717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D27" sqref="D27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992" t="s">
        <v>689</v>
      </c>
      <c r="C1" s="1016"/>
      <c r="D1" s="1016"/>
      <c r="E1" s="1016"/>
      <c r="F1" s="1016"/>
      <c r="G1" s="1016"/>
    </row>
    <row r="2" spans="1:7" ht="15.75">
      <c r="A2" s="1021" t="s">
        <v>102</v>
      </c>
      <c r="B2" s="1013"/>
      <c r="C2" s="1013"/>
      <c r="D2" s="1013"/>
      <c r="E2" s="1013"/>
      <c r="F2" s="1013"/>
      <c r="G2" s="1013"/>
    </row>
    <row r="3" spans="1:7">
      <c r="A3" s="1052" t="s">
        <v>103</v>
      </c>
      <c r="B3" s="1016"/>
      <c r="C3" s="1016"/>
      <c r="D3" s="1016"/>
      <c r="E3" s="1016"/>
      <c r="F3" s="1016"/>
      <c r="G3" s="1016"/>
    </row>
    <row r="4" spans="1:7">
      <c r="A4" s="1035" t="s">
        <v>638</v>
      </c>
      <c r="B4" s="1013"/>
      <c r="C4" s="1013"/>
      <c r="D4" s="1013"/>
      <c r="E4" s="1013"/>
      <c r="F4" s="1013"/>
      <c r="G4" s="1013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28" t="s">
        <v>186</v>
      </c>
      <c r="B6" s="1053" t="s">
        <v>104</v>
      </c>
      <c r="C6" s="1055" t="s">
        <v>105</v>
      </c>
      <c r="D6" s="501" t="s">
        <v>106</v>
      </c>
      <c r="E6" s="502" t="s">
        <v>62</v>
      </c>
      <c r="F6" s="501" t="s">
        <v>107</v>
      </c>
      <c r="G6" s="503" t="s">
        <v>108</v>
      </c>
    </row>
    <row r="7" spans="1:7" ht="13.5" thickBot="1">
      <c r="A7" s="1029"/>
      <c r="B7" s="1054"/>
      <c r="C7" s="1054"/>
      <c r="D7" s="195" t="s">
        <v>109</v>
      </c>
      <c r="E7" s="148" t="s">
        <v>110</v>
      </c>
      <c r="F7" s="195" t="s">
        <v>111</v>
      </c>
      <c r="G7" s="504" t="s">
        <v>112</v>
      </c>
    </row>
    <row r="8" spans="1:7" ht="13.5" thickBot="1">
      <c r="A8" s="1029"/>
      <c r="B8" s="1054"/>
      <c r="C8" s="1054"/>
      <c r="D8" s="195" t="s">
        <v>113</v>
      </c>
      <c r="E8" s="148" t="s">
        <v>114</v>
      </c>
      <c r="F8" s="195" t="s">
        <v>114</v>
      </c>
      <c r="G8" s="504" t="s">
        <v>115</v>
      </c>
    </row>
    <row r="9" spans="1:7" ht="13.5" thickBot="1">
      <c r="A9" s="385" t="s">
        <v>241</v>
      </c>
      <c r="B9" s="485" t="s">
        <v>188</v>
      </c>
      <c r="C9" s="494" t="s">
        <v>189</v>
      </c>
      <c r="D9" s="500" t="s">
        <v>190</v>
      </c>
      <c r="E9" s="349" t="s">
        <v>210</v>
      </c>
      <c r="F9" s="500" t="s">
        <v>235</v>
      </c>
      <c r="G9" s="350" t="s">
        <v>236</v>
      </c>
    </row>
    <row r="10" spans="1:7">
      <c r="A10" s="370" t="s">
        <v>191</v>
      </c>
      <c r="B10" s="31"/>
      <c r="C10" s="20"/>
      <c r="D10" s="710">
        <v>0</v>
      </c>
      <c r="E10" s="26">
        <v>0</v>
      </c>
      <c r="F10" s="21">
        <v>0</v>
      </c>
      <c r="G10" s="219">
        <v>0</v>
      </c>
    </row>
    <row r="11" spans="1:7">
      <c r="A11" s="388" t="s">
        <v>192</v>
      </c>
      <c r="B11" s="6"/>
      <c r="C11" s="196"/>
      <c r="D11" s="711"/>
      <c r="E11" s="28"/>
      <c r="F11" s="8"/>
      <c r="G11" s="221"/>
    </row>
    <row r="12" spans="1:7">
      <c r="A12" s="364" t="s">
        <v>193</v>
      </c>
      <c r="B12" s="6"/>
      <c r="C12" s="20"/>
      <c r="D12" s="710"/>
      <c r="E12" s="26"/>
      <c r="F12" s="21"/>
      <c r="G12" s="219"/>
    </row>
    <row r="13" spans="1:7">
      <c r="A13" s="364" t="s">
        <v>194</v>
      </c>
      <c r="B13" s="6"/>
      <c r="C13" s="196"/>
      <c r="D13" s="711"/>
      <c r="E13" s="28"/>
      <c r="F13" s="10"/>
      <c r="G13" s="230"/>
    </row>
    <row r="14" spans="1:7">
      <c r="A14" s="364" t="s">
        <v>195</v>
      </c>
      <c r="B14" s="6"/>
      <c r="C14" s="196"/>
      <c r="D14" s="711"/>
      <c r="E14" s="28"/>
      <c r="F14" s="8"/>
      <c r="G14" s="221"/>
    </row>
    <row r="15" spans="1:7">
      <c r="A15" s="364" t="s">
        <v>196</v>
      </c>
      <c r="B15" s="6"/>
      <c r="C15" s="22"/>
      <c r="D15" s="711"/>
      <c r="E15" s="4"/>
      <c r="F15" s="22"/>
      <c r="G15" s="487"/>
    </row>
    <row r="16" spans="1:7">
      <c r="A16" s="364" t="s">
        <v>197</v>
      </c>
      <c r="B16" s="6"/>
      <c r="C16" s="196"/>
      <c r="D16" s="711"/>
      <c r="E16" s="28"/>
      <c r="F16" s="8"/>
      <c r="G16" s="221"/>
    </row>
    <row r="17" spans="1:7">
      <c r="A17" s="364" t="s">
        <v>198</v>
      </c>
      <c r="B17" s="6"/>
      <c r="C17" s="196"/>
      <c r="D17" s="711"/>
      <c r="E17" s="28"/>
      <c r="F17" s="8"/>
      <c r="G17" s="221"/>
    </row>
    <row r="18" spans="1:7">
      <c r="A18" s="364" t="s">
        <v>199</v>
      </c>
      <c r="B18" s="6"/>
      <c r="C18" s="196"/>
      <c r="D18" s="711"/>
      <c r="E18" s="28"/>
      <c r="F18" s="8"/>
      <c r="G18" s="221"/>
    </row>
    <row r="19" spans="1:7">
      <c r="A19" s="364" t="s">
        <v>200</v>
      </c>
      <c r="B19" s="6"/>
      <c r="C19" s="22"/>
      <c r="D19" s="196"/>
      <c r="E19" s="4"/>
      <c r="F19" s="22"/>
      <c r="G19" s="487"/>
    </row>
    <row r="20" spans="1:7">
      <c r="A20" s="364" t="s">
        <v>201</v>
      </c>
      <c r="B20" s="9"/>
      <c r="C20" s="196"/>
      <c r="D20" s="711"/>
      <c r="E20" s="28"/>
      <c r="F20" s="8"/>
      <c r="G20" s="221"/>
    </row>
    <row r="21" spans="1:7" ht="13.5" thickBot="1">
      <c r="A21" s="366" t="s">
        <v>202</v>
      </c>
      <c r="B21" s="9"/>
      <c r="C21" s="505"/>
      <c r="D21" s="10"/>
      <c r="E21" s="94"/>
      <c r="F21" s="10"/>
      <c r="G21" s="230"/>
    </row>
    <row r="22" spans="1:7" ht="13.5" thickBot="1">
      <c r="A22" s="434" t="s">
        <v>203</v>
      </c>
      <c r="B22" s="506" t="s">
        <v>15</v>
      </c>
      <c r="C22" s="500">
        <v>0</v>
      </c>
      <c r="D22" s="95">
        <f>SUM(D10:D21)</f>
        <v>0</v>
      </c>
      <c r="E22" s="234">
        <f>SUM(E10:E21)</f>
        <v>0</v>
      </c>
      <c r="F22" s="95">
        <f>SUM(F10:F21)</f>
        <v>0</v>
      </c>
      <c r="G22" s="216">
        <f>SUM(G10:G21)</f>
        <v>0</v>
      </c>
    </row>
    <row r="23" spans="1:7">
      <c r="B23" s="33"/>
      <c r="C23" s="148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992" t="s">
        <v>690</v>
      </c>
      <c r="C1" s="1016"/>
      <c r="D1" s="1016"/>
      <c r="E1" s="1016"/>
      <c r="F1" s="1016"/>
      <c r="G1" s="1016"/>
      <c r="H1" s="992"/>
      <c r="I1" s="1016"/>
      <c r="J1" s="1016"/>
      <c r="K1" s="1016"/>
      <c r="L1" s="1016"/>
      <c r="M1" s="1016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>
      <c r="B2" s="337"/>
      <c r="C2" s="150"/>
      <c r="D2" s="150"/>
      <c r="E2" s="150"/>
      <c r="F2" s="150"/>
      <c r="G2" s="150"/>
      <c r="H2" s="337"/>
      <c r="I2" s="150"/>
      <c r="J2" s="150"/>
      <c r="K2" s="150"/>
      <c r="L2" s="150"/>
      <c r="M2" s="150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15.75">
      <c r="B3" s="1025" t="s">
        <v>116</v>
      </c>
      <c r="C3" s="1025"/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</row>
    <row r="4" spans="1:25" ht="12" customHeight="1" thickBot="1">
      <c r="B4" s="1"/>
      <c r="C4" s="1033" t="s">
        <v>584</v>
      </c>
      <c r="D4" s="1033"/>
      <c r="E4" s="1033"/>
      <c r="F4" s="1033"/>
      <c r="G4" s="1033"/>
      <c r="H4" s="1033"/>
      <c r="I4" s="1033"/>
      <c r="J4" s="1033"/>
      <c r="K4" s="1033"/>
      <c r="L4" s="1033"/>
      <c r="M4" s="1033"/>
      <c r="N4" s="1033"/>
    </row>
    <row r="5" spans="1:25" ht="26.25" customHeight="1" thickBot="1">
      <c r="A5" s="464" t="s">
        <v>186</v>
      </c>
      <c r="B5" s="514" t="s">
        <v>3</v>
      </c>
      <c r="C5" s="510" t="s">
        <v>117</v>
      </c>
      <c r="D5" s="510" t="s">
        <v>118</v>
      </c>
      <c r="E5" s="510" t="s">
        <v>119</v>
      </c>
      <c r="F5" s="510" t="s">
        <v>123</v>
      </c>
      <c r="G5" s="510" t="s">
        <v>124</v>
      </c>
      <c r="H5" s="510" t="s">
        <v>125</v>
      </c>
      <c r="I5" s="510" t="s">
        <v>126</v>
      </c>
      <c r="J5" s="510">
        <v>2026</v>
      </c>
      <c r="K5" s="510" t="s">
        <v>608</v>
      </c>
      <c r="L5" s="510" t="s">
        <v>609</v>
      </c>
      <c r="M5" s="918" t="s">
        <v>610</v>
      </c>
      <c r="N5" s="923" t="s">
        <v>639</v>
      </c>
    </row>
    <row r="6" spans="1:25" ht="12.75" customHeight="1" thickBot="1">
      <c r="A6" s="425" t="s">
        <v>187</v>
      </c>
      <c r="B6" s="385" t="s">
        <v>242</v>
      </c>
      <c r="C6" s="385" t="s">
        <v>210</v>
      </c>
      <c r="D6" s="385" t="s">
        <v>235</v>
      </c>
      <c r="E6" s="385" t="s">
        <v>236</v>
      </c>
      <c r="F6" s="385" t="s">
        <v>238</v>
      </c>
      <c r="G6" s="385" t="s">
        <v>239</v>
      </c>
      <c r="H6" s="412" t="s">
        <v>240</v>
      </c>
      <c r="I6" s="412" t="s">
        <v>243</v>
      </c>
      <c r="J6" s="412" t="s">
        <v>244</v>
      </c>
      <c r="K6" s="412" t="s">
        <v>245</v>
      </c>
      <c r="L6" s="486" t="s">
        <v>246</v>
      </c>
      <c r="M6" s="919" t="s">
        <v>189</v>
      </c>
      <c r="N6" s="537"/>
    </row>
    <row r="7" spans="1:25" ht="26.25" customHeight="1">
      <c r="A7" s="431" t="s">
        <v>191</v>
      </c>
      <c r="B7" s="515" t="s">
        <v>496</v>
      </c>
      <c r="C7" s="85">
        <v>0</v>
      </c>
      <c r="D7" s="85">
        <v>0</v>
      </c>
      <c r="E7" s="85"/>
      <c r="F7" s="85"/>
      <c r="G7" s="85"/>
      <c r="H7" s="511"/>
      <c r="I7" s="511"/>
      <c r="J7" s="511"/>
      <c r="K7" s="512"/>
      <c r="L7" s="513"/>
      <c r="M7" s="201"/>
      <c r="N7" s="547"/>
    </row>
    <row r="8" spans="1:25" ht="27.75" customHeight="1">
      <c r="A8" s="324" t="s">
        <v>192</v>
      </c>
      <c r="B8" s="515" t="s">
        <v>120</v>
      </c>
      <c r="C8" s="85">
        <v>0</v>
      </c>
      <c r="D8" s="85">
        <v>0</v>
      </c>
      <c r="E8" s="85"/>
      <c r="F8" s="85"/>
      <c r="G8" s="85"/>
      <c r="H8" s="85"/>
      <c r="I8" s="85"/>
      <c r="J8" s="85"/>
      <c r="K8" s="201"/>
      <c r="L8" s="204"/>
      <c r="M8" s="201"/>
      <c r="N8" s="924">
        <v>0</v>
      </c>
    </row>
    <row r="9" spans="1:25" ht="37.5" customHeight="1">
      <c r="A9" s="324" t="s">
        <v>193</v>
      </c>
      <c r="B9" s="516" t="s">
        <v>121</v>
      </c>
      <c r="C9" s="86">
        <v>0</v>
      </c>
      <c r="D9" s="86">
        <v>0</v>
      </c>
      <c r="E9" s="86"/>
      <c r="F9" s="86"/>
      <c r="G9" s="86"/>
      <c r="H9" s="86"/>
      <c r="I9" s="86"/>
      <c r="J9" s="86"/>
      <c r="K9" s="202"/>
      <c r="L9" s="112"/>
      <c r="M9" s="202"/>
      <c r="N9" s="921"/>
    </row>
    <row r="10" spans="1:25" ht="39.75" customHeight="1">
      <c r="A10" s="324" t="s">
        <v>194</v>
      </c>
      <c r="B10" s="515" t="s">
        <v>497</v>
      </c>
      <c r="C10" s="86">
        <v>0</v>
      </c>
      <c r="D10" s="86">
        <v>0</v>
      </c>
      <c r="E10" s="86"/>
      <c r="F10" s="86"/>
      <c r="G10" s="86"/>
      <c r="H10" s="86"/>
      <c r="I10" s="86"/>
      <c r="J10" s="86"/>
      <c r="K10" s="202"/>
      <c r="L10" s="112"/>
      <c r="M10" s="202"/>
      <c r="N10" s="921"/>
    </row>
    <row r="11" spans="1:25" ht="30.75" customHeight="1">
      <c r="A11" s="324" t="s">
        <v>195</v>
      </c>
      <c r="B11" s="517" t="s">
        <v>428</v>
      </c>
      <c r="C11" s="314">
        <v>0</v>
      </c>
      <c r="D11" s="314">
        <v>0</v>
      </c>
      <c r="E11" s="314"/>
      <c r="F11" s="314"/>
      <c r="G11" s="314"/>
      <c r="H11" s="314"/>
      <c r="I11" s="314"/>
      <c r="J11" s="314"/>
      <c r="K11" s="315"/>
      <c r="L11" s="112"/>
      <c r="M11" s="920"/>
      <c r="N11" s="921"/>
    </row>
    <row r="12" spans="1:25" ht="30.75" customHeight="1" thickBot="1">
      <c r="A12" s="336" t="s">
        <v>196</v>
      </c>
      <c r="B12" s="518" t="s">
        <v>185</v>
      </c>
      <c r="C12" s="311">
        <v>0</v>
      </c>
      <c r="D12" s="311">
        <v>0</v>
      </c>
      <c r="E12" s="311"/>
      <c r="F12" s="311"/>
      <c r="G12" s="311"/>
      <c r="H12" s="311"/>
      <c r="I12" s="311"/>
      <c r="J12" s="311"/>
      <c r="K12" s="312"/>
      <c r="L12" s="194"/>
      <c r="M12" s="313"/>
      <c r="N12" s="922"/>
    </row>
    <row r="13" spans="1:25" ht="13.5" thickBot="1">
      <c r="A13" s="347" t="s">
        <v>197</v>
      </c>
      <c r="B13" s="519" t="s">
        <v>122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21">
        <f t="shared" si="0"/>
        <v>0</v>
      </c>
      <c r="N13" s="925">
        <f t="shared" si="0"/>
        <v>0</v>
      </c>
    </row>
    <row r="14" spans="1:25" ht="20.25" customHeight="1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1"/>
      <c r="Q14" s="1"/>
      <c r="R14" s="1"/>
      <c r="S14" s="1"/>
      <c r="U14" s="1"/>
    </row>
    <row r="15" spans="1:25" ht="24" customHeight="1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P15" s="88"/>
      <c r="Q15" s="88"/>
      <c r="R15" s="88"/>
      <c r="S15" s="88"/>
      <c r="U15" s="1"/>
    </row>
    <row r="16" spans="1:25">
      <c r="P16" s="88"/>
      <c r="Q16" s="88"/>
      <c r="R16" s="88"/>
      <c r="S16" s="88"/>
      <c r="U16" s="1"/>
    </row>
    <row r="17" spans="2:21" ht="28.5" customHeight="1">
      <c r="N17" s="89"/>
      <c r="O17" s="89"/>
      <c r="U17" s="1"/>
    </row>
    <row r="18" spans="2:21" ht="26.25" customHeight="1">
      <c r="P18" s="89"/>
      <c r="Q18" s="89"/>
      <c r="R18" s="89"/>
      <c r="S18" s="89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13"/>
      <c r="U23" s="1"/>
    </row>
    <row r="24" spans="2:21" ht="27.75" customHeight="1">
      <c r="N24" s="90"/>
      <c r="O24" s="90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1"/>
    </row>
    <row r="30" spans="2:21" ht="32.25" customHeight="1">
      <c r="U30" s="89"/>
    </row>
    <row r="32" spans="2:21">
      <c r="N32" s="87"/>
      <c r="O32" s="87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179"/>
  <sheetViews>
    <sheetView topLeftCell="A1151" workbookViewId="0">
      <selection activeCell="E1130" sqref="E1130"/>
    </sheetView>
  </sheetViews>
  <sheetFormatPr defaultRowHeight="12.75"/>
  <cols>
    <col min="1" max="1" width="4.85546875" customWidth="1"/>
    <col min="2" max="2" width="38.28515625" customWidth="1"/>
    <col min="3" max="3" width="12.85546875" customWidth="1"/>
    <col min="4" max="4" width="10" customWidth="1"/>
    <col min="6" max="6" width="11.42578125" customWidth="1"/>
  </cols>
  <sheetData>
    <row r="1" spans="1:6">
      <c r="A1" s="992" t="s">
        <v>691</v>
      </c>
      <c r="B1" s="992"/>
      <c r="C1" s="992"/>
      <c r="D1" s="992"/>
      <c r="E1" s="992"/>
    </row>
    <row r="2" spans="1:6">
      <c r="A2" s="337"/>
      <c r="B2" s="337"/>
      <c r="C2" s="337"/>
      <c r="D2" s="337"/>
      <c r="E2" s="337"/>
    </row>
    <row r="3" spans="1:6" ht="14.25">
      <c r="A3" s="1056" t="s">
        <v>640</v>
      </c>
      <c r="B3" s="1057"/>
      <c r="C3" s="1057"/>
      <c r="D3" s="1057"/>
      <c r="E3" s="1057"/>
      <c r="F3" s="1057"/>
    </row>
    <row r="4" spans="1:6" ht="15.75">
      <c r="B4" s="18"/>
      <c r="C4" s="18"/>
      <c r="D4" s="18"/>
      <c r="E4" s="18"/>
    </row>
    <row r="5" spans="1:6" ht="15.75">
      <c r="B5" s="18" t="s">
        <v>575</v>
      </c>
      <c r="C5" s="18"/>
      <c r="D5" s="18"/>
      <c r="E5" s="18"/>
    </row>
    <row r="6" spans="1:6" ht="13.5" thickBot="1">
      <c r="B6" s="1"/>
      <c r="C6" s="1"/>
      <c r="D6" s="1"/>
      <c r="E6" s="19" t="s">
        <v>585</v>
      </c>
    </row>
    <row r="7" spans="1:6" ht="48.75" thickBot="1">
      <c r="A7" s="348" t="s">
        <v>186</v>
      </c>
      <c r="B7" s="549" t="s">
        <v>11</v>
      </c>
      <c r="C7" s="340" t="s">
        <v>466</v>
      </c>
      <c r="D7" s="341" t="s">
        <v>467</v>
      </c>
      <c r="E7" s="340" t="s">
        <v>465</v>
      </c>
      <c r="F7" s="341" t="s">
        <v>464</v>
      </c>
    </row>
    <row r="8" spans="1:6">
      <c r="A8" s="550" t="s">
        <v>187</v>
      </c>
      <c r="B8" s="551" t="s">
        <v>188</v>
      </c>
      <c r="C8" s="560" t="s">
        <v>189</v>
      </c>
      <c r="D8" s="561" t="s">
        <v>190</v>
      </c>
      <c r="E8" s="702" t="s">
        <v>210</v>
      </c>
      <c r="F8" s="703" t="s">
        <v>235</v>
      </c>
    </row>
    <row r="9" spans="1:6">
      <c r="A9" s="325" t="s">
        <v>191</v>
      </c>
      <c r="B9" s="332" t="s">
        <v>131</v>
      </c>
      <c r="C9" s="303"/>
      <c r="D9" s="135"/>
      <c r="E9" s="303"/>
      <c r="F9" s="117"/>
    </row>
    <row r="10" spans="1:6">
      <c r="A10" s="324" t="s">
        <v>192</v>
      </c>
      <c r="B10" s="186" t="s">
        <v>6</v>
      </c>
      <c r="C10" s="303"/>
      <c r="D10" s="135"/>
      <c r="E10" s="303"/>
      <c r="F10" s="135">
        <f>SUM(C10:E10)</f>
        <v>0</v>
      </c>
    </row>
    <row r="11" spans="1:6">
      <c r="A11" s="324" t="s">
        <v>193</v>
      </c>
      <c r="B11" s="198" t="s">
        <v>7</v>
      </c>
      <c r="C11" s="303"/>
      <c r="D11" s="135"/>
      <c r="E11" s="303"/>
      <c r="F11" s="135">
        <f>SUM(C11:E11)</f>
        <v>0</v>
      </c>
    </row>
    <row r="12" spans="1:6">
      <c r="A12" s="324" t="s">
        <v>194</v>
      </c>
      <c r="B12" s="198" t="s">
        <v>8</v>
      </c>
      <c r="C12" s="303">
        <v>1194000</v>
      </c>
      <c r="D12" s="135"/>
      <c r="E12" s="303"/>
      <c r="F12" s="135">
        <f>SUM(C12:E12)</f>
        <v>1194000</v>
      </c>
    </row>
    <row r="13" spans="1:6">
      <c r="A13" s="324" t="s">
        <v>195</v>
      </c>
      <c r="B13" s="198" t="s">
        <v>265</v>
      </c>
      <c r="C13" s="303"/>
      <c r="D13" s="135"/>
      <c r="E13" s="303"/>
      <c r="F13" s="135">
        <f>SUM(C13:E13)</f>
        <v>0</v>
      </c>
    </row>
    <row r="14" spans="1:6">
      <c r="A14" s="324" t="s">
        <v>196</v>
      </c>
      <c r="B14" s="198" t="s">
        <v>264</v>
      </c>
      <c r="C14" s="303"/>
      <c r="D14" s="135"/>
      <c r="E14" s="303"/>
      <c r="F14" s="135">
        <f>SUM(C14:E14)</f>
        <v>0</v>
      </c>
    </row>
    <row r="15" spans="1:6">
      <c r="A15" s="324" t="s">
        <v>197</v>
      </c>
      <c r="B15" s="198" t="s">
        <v>312</v>
      </c>
      <c r="C15" s="303">
        <f>C16+C17+C18+C19+C20+C21+C22</f>
        <v>0</v>
      </c>
      <c r="D15" s="303">
        <f>D16+D17+D18+D19+D20+D21+D22</f>
        <v>0</v>
      </c>
      <c r="E15" s="303">
        <f>E16+E17+E18+E19+E20+E21+E22</f>
        <v>0</v>
      </c>
      <c r="F15" s="135">
        <f>F16+F17+F18+F19+F20+F21+F22</f>
        <v>0</v>
      </c>
    </row>
    <row r="16" spans="1:6">
      <c r="A16" s="324" t="s">
        <v>198</v>
      </c>
      <c r="B16" s="198" t="s">
        <v>313</v>
      </c>
      <c r="C16" s="303">
        <v>0</v>
      </c>
      <c r="D16" s="135">
        <v>0</v>
      </c>
      <c r="E16" s="303">
        <v>0</v>
      </c>
      <c r="F16" s="135">
        <f>E16+D16+C16</f>
        <v>0</v>
      </c>
    </row>
    <row r="17" spans="1:6">
      <c r="A17" s="324" t="s">
        <v>199</v>
      </c>
      <c r="B17" s="198" t="s">
        <v>314</v>
      </c>
      <c r="C17" s="303"/>
      <c r="D17" s="135"/>
      <c r="E17" s="303"/>
      <c r="F17" s="135">
        <f t="shared" ref="F17:F23" si="0">E17+D17+C17</f>
        <v>0</v>
      </c>
    </row>
    <row r="18" spans="1:6">
      <c r="A18" s="324" t="s">
        <v>200</v>
      </c>
      <c r="B18" s="198" t="s">
        <v>315</v>
      </c>
      <c r="C18" s="303"/>
      <c r="D18" s="135"/>
      <c r="E18" s="303"/>
      <c r="F18" s="135">
        <f t="shared" si="0"/>
        <v>0</v>
      </c>
    </row>
    <row r="19" spans="1:6">
      <c r="A19" s="324" t="s">
        <v>201</v>
      </c>
      <c r="B19" s="333" t="s">
        <v>316</v>
      </c>
      <c r="C19" s="223"/>
      <c r="D19" s="139"/>
      <c r="E19" s="303"/>
      <c r="F19" s="135">
        <f t="shared" si="0"/>
        <v>0</v>
      </c>
    </row>
    <row r="20" spans="1:6">
      <c r="A20" s="324" t="s">
        <v>202</v>
      </c>
      <c r="B20" s="731" t="s">
        <v>331</v>
      </c>
      <c r="C20" s="306"/>
      <c r="D20" s="136"/>
      <c r="E20" s="303"/>
      <c r="F20" s="135">
        <f t="shared" si="0"/>
        <v>0</v>
      </c>
    </row>
    <row r="21" spans="1:6">
      <c r="A21" s="324" t="s">
        <v>203</v>
      </c>
      <c r="B21" s="732" t="s">
        <v>324</v>
      </c>
      <c r="C21" s="306"/>
      <c r="D21" s="136"/>
      <c r="E21" s="303"/>
      <c r="F21" s="135">
        <f t="shared" si="0"/>
        <v>0</v>
      </c>
    </row>
    <row r="22" spans="1:6" ht="13.5" thickBot="1">
      <c r="A22" s="324" t="s">
        <v>204</v>
      </c>
      <c r="B22" s="959" t="s">
        <v>549</v>
      </c>
      <c r="C22" s="306"/>
      <c r="D22" s="136"/>
      <c r="E22" s="303"/>
      <c r="F22" s="140"/>
    </row>
    <row r="23" spans="1:6" ht="13.5" thickBot="1">
      <c r="A23" s="324" t="s">
        <v>205</v>
      </c>
      <c r="B23" s="200" t="s">
        <v>127</v>
      </c>
      <c r="C23" s="304"/>
      <c r="D23" s="140"/>
      <c r="E23" s="303"/>
      <c r="F23" s="302">
        <f t="shared" si="0"/>
        <v>0</v>
      </c>
    </row>
    <row r="24" spans="1:6" ht="13.5" thickBot="1">
      <c r="A24" s="554" t="s">
        <v>206</v>
      </c>
      <c r="B24" s="555" t="s">
        <v>9</v>
      </c>
      <c r="C24" s="563">
        <f>C10+C11+C12+C13+C15+C23</f>
        <v>1194000</v>
      </c>
      <c r="D24" s="563">
        <f>D10+D11+D12+D13+D15+D23</f>
        <v>0</v>
      </c>
      <c r="E24" s="563">
        <f>E10+E11+E12+E13+E15+E23</f>
        <v>0</v>
      </c>
      <c r="F24" s="564">
        <f>F10+F11+F12+F13+F15+F23</f>
        <v>1194000</v>
      </c>
    </row>
    <row r="25" spans="1:6" ht="13.5" thickTop="1">
      <c r="A25" s="544"/>
      <c r="B25" s="332"/>
      <c r="C25" s="222"/>
      <c r="D25" s="222"/>
      <c r="E25" s="222"/>
      <c r="F25" s="143"/>
    </row>
    <row r="26" spans="1:6">
      <c r="A26" s="325" t="s">
        <v>207</v>
      </c>
      <c r="B26" s="334" t="s">
        <v>132</v>
      </c>
      <c r="C26" s="305"/>
      <c r="D26" s="138"/>
      <c r="E26" s="305"/>
      <c r="F26" s="193"/>
    </row>
    <row r="27" spans="1:6">
      <c r="A27" s="324" t="s">
        <v>208</v>
      </c>
      <c r="B27" s="198" t="s">
        <v>266</v>
      </c>
      <c r="C27" s="303"/>
      <c r="D27" s="135"/>
      <c r="E27" s="303"/>
      <c r="F27" s="135">
        <f>SUM(C27:E27)</f>
        <v>0</v>
      </c>
    </row>
    <row r="28" spans="1:6">
      <c r="A28" s="324" t="s">
        <v>209</v>
      </c>
      <c r="B28" s="198" t="s">
        <v>267</v>
      </c>
      <c r="C28" s="303"/>
      <c r="D28" s="135"/>
      <c r="E28" s="303"/>
      <c r="F28" s="135">
        <f>SUM(C28:E28)</f>
        <v>0</v>
      </c>
    </row>
    <row r="29" spans="1:6">
      <c r="A29" s="324" t="s">
        <v>211</v>
      </c>
      <c r="B29" s="198" t="s">
        <v>128</v>
      </c>
      <c r="C29" s="223">
        <f>SUM(C30:C36)</f>
        <v>0</v>
      </c>
      <c r="D29" s="223">
        <f>SUM(D30:D36)</f>
        <v>0</v>
      </c>
      <c r="E29" s="223">
        <f>SUM(E30:E36)</f>
        <v>0</v>
      </c>
      <c r="F29" s="139">
        <f>SUM(F30:F36)</f>
        <v>0</v>
      </c>
    </row>
    <row r="30" spans="1:6">
      <c r="A30" s="324" t="s">
        <v>212</v>
      </c>
      <c r="B30" s="333" t="s">
        <v>317</v>
      </c>
      <c r="C30" s="303"/>
      <c r="D30" s="135"/>
      <c r="E30" s="303"/>
      <c r="F30" s="135">
        <f>SUM(C30:E30)</f>
        <v>0</v>
      </c>
    </row>
    <row r="31" spans="1:6">
      <c r="A31" s="324" t="s">
        <v>213</v>
      </c>
      <c r="B31" s="333" t="s">
        <v>319</v>
      </c>
      <c r="C31" s="303"/>
      <c r="D31" s="135"/>
      <c r="E31" s="303"/>
      <c r="F31" s="135">
        <f t="shared" ref="F31:F37" si="1">SUM(C31:E31)</f>
        <v>0</v>
      </c>
    </row>
    <row r="32" spans="1:6">
      <c r="A32" s="324" t="s">
        <v>214</v>
      </c>
      <c r="B32" s="333" t="s">
        <v>318</v>
      </c>
      <c r="C32" s="303"/>
      <c r="D32" s="135"/>
      <c r="E32" s="303"/>
      <c r="F32" s="135">
        <f t="shared" si="1"/>
        <v>0</v>
      </c>
    </row>
    <row r="33" spans="1:6">
      <c r="A33" s="324" t="s">
        <v>215</v>
      </c>
      <c r="B33" s="333" t="s">
        <v>320</v>
      </c>
      <c r="C33" s="303"/>
      <c r="D33" s="135"/>
      <c r="E33" s="303"/>
      <c r="F33" s="135">
        <f t="shared" si="1"/>
        <v>0</v>
      </c>
    </row>
    <row r="34" spans="1:6">
      <c r="A34" s="324" t="s">
        <v>216</v>
      </c>
      <c r="B34" s="731" t="s">
        <v>321</v>
      </c>
      <c r="C34" s="303"/>
      <c r="D34" s="135"/>
      <c r="E34" s="303"/>
      <c r="F34" s="135">
        <f t="shared" si="1"/>
        <v>0</v>
      </c>
    </row>
    <row r="35" spans="1:6">
      <c r="A35" s="324" t="s">
        <v>217</v>
      </c>
      <c r="B35" s="281" t="s">
        <v>322</v>
      </c>
      <c r="C35" s="303"/>
      <c r="D35" s="135"/>
      <c r="E35" s="303"/>
      <c r="F35" s="135">
        <f t="shared" si="1"/>
        <v>0</v>
      </c>
    </row>
    <row r="36" spans="1:6">
      <c r="A36" s="324" t="s">
        <v>218</v>
      </c>
      <c r="B36" s="732" t="s">
        <v>339</v>
      </c>
      <c r="C36" s="303"/>
      <c r="D36" s="135"/>
      <c r="E36" s="303"/>
      <c r="F36" s="135">
        <f t="shared" si="1"/>
        <v>0</v>
      </c>
    </row>
    <row r="37" spans="1:6">
      <c r="A37" s="324" t="s">
        <v>219</v>
      </c>
      <c r="B37" s="198" t="s">
        <v>325</v>
      </c>
      <c r="C37" s="303"/>
      <c r="D37" s="135"/>
      <c r="E37" s="303"/>
      <c r="F37" s="135">
        <f t="shared" si="1"/>
        <v>0</v>
      </c>
    </row>
    <row r="38" spans="1:6" ht="13.5" thickBot="1">
      <c r="A38" s="324" t="s">
        <v>220</v>
      </c>
      <c r="B38" s="200" t="s">
        <v>130</v>
      </c>
      <c r="C38" s="306">
        <f>-C13</f>
        <v>0</v>
      </c>
      <c r="D38" s="306">
        <f>-D13</f>
        <v>0</v>
      </c>
      <c r="E38" s="306">
        <f>-E13</f>
        <v>0</v>
      </c>
      <c r="F38" s="136">
        <f>-F13</f>
        <v>0</v>
      </c>
    </row>
    <row r="39" spans="1:6" ht="13.5" thickBot="1">
      <c r="A39" s="554" t="s">
        <v>221</v>
      </c>
      <c r="B39" s="555" t="s">
        <v>10</v>
      </c>
      <c r="C39" s="563">
        <f>C27+C28+C29+C37+C38</f>
        <v>0</v>
      </c>
      <c r="D39" s="563">
        <f>D27+D28+D29+D37+D38</f>
        <v>0</v>
      </c>
      <c r="E39" s="563">
        <f>E27+E28+E29+E37+E38</f>
        <v>0</v>
      </c>
      <c r="F39" s="564">
        <f>F27+F28+F29+F37+F38</f>
        <v>0</v>
      </c>
    </row>
    <row r="40" spans="1:6" ht="32.25" customHeight="1" thickTop="1" thickBot="1">
      <c r="A40" s="554" t="s">
        <v>222</v>
      </c>
      <c r="B40" s="559" t="s">
        <v>326</v>
      </c>
      <c r="C40" s="566">
        <f>C24+C39</f>
        <v>1194000</v>
      </c>
      <c r="D40" s="566">
        <f>D24+D39</f>
        <v>0</v>
      </c>
      <c r="E40" s="566">
        <f>E24+E39</f>
        <v>0</v>
      </c>
      <c r="F40" s="567">
        <f>F24+F39</f>
        <v>1194000</v>
      </c>
    </row>
    <row r="41" spans="1:6" ht="13.5" thickTop="1">
      <c r="A41" s="544"/>
      <c r="B41" s="747"/>
      <c r="C41" s="233"/>
      <c r="D41" s="233"/>
      <c r="E41" s="233"/>
      <c r="F41" s="239"/>
    </row>
    <row r="42" spans="1:6">
      <c r="A42" s="325" t="s">
        <v>223</v>
      </c>
      <c r="B42" s="424" t="s">
        <v>328</v>
      </c>
      <c r="C42" s="565"/>
      <c r="D42" s="138"/>
      <c r="E42" s="305"/>
      <c r="F42" s="193"/>
    </row>
    <row r="43" spans="1:6">
      <c r="A43" s="324" t="s">
        <v>224</v>
      </c>
      <c r="B43" s="199" t="s">
        <v>327</v>
      </c>
      <c r="C43" s="308"/>
      <c r="D43" s="135"/>
      <c r="E43" s="303"/>
      <c r="F43" s="135">
        <f>SUM(C43:E43)</f>
        <v>0</v>
      </c>
    </row>
    <row r="44" spans="1:6">
      <c r="A44" s="325" t="s">
        <v>225</v>
      </c>
      <c r="B44" s="630" t="s">
        <v>332</v>
      </c>
      <c r="C44" s="738"/>
      <c r="D44" s="140"/>
      <c r="E44" s="304"/>
      <c r="F44" s="135">
        <f t="shared" ref="F44:F50" si="2">SUM(C44:E44)</f>
        <v>0</v>
      </c>
    </row>
    <row r="45" spans="1:6">
      <c r="A45" s="324" t="s">
        <v>226</v>
      </c>
      <c r="B45" s="630" t="s">
        <v>333</v>
      </c>
      <c r="C45" s="738"/>
      <c r="D45" s="140"/>
      <c r="E45" s="304"/>
      <c r="F45" s="135">
        <f t="shared" si="2"/>
        <v>0</v>
      </c>
    </row>
    <row r="46" spans="1:6">
      <c r="A46" s="325" t="s">
        <v>227</v>
      </c>
      <c r="B46" s="630" t="s">
        <v>334</v>
      </c>
      <c r="C46" s="738"/>
      <c r="D46" s="140"/>
      <c r="E46" s="304"/>
      <c r="F46" s="135">
        <f t="shared" si="2"/>
        <v>0</v>
      </c>
    </row>
    <row r="47" spans="1:6">
      <c r="A47" s="324" t="s">
        <v>228</v>
      </c>
      <c r="B47" s="733" t="s">
        <v>335</v>
      </c>
      <c r="C47" s="738"/>
      <c r="D47" s="140"/>
      <c r="E47" s="304"/>
      <c r="F47" s="135">
        <f t="shared" si="2"/>
        <v>0</v>
      </c>
    </row>
    <row r="48" spans="1:6">
      <c r="A48" s="325" t="s">
        <v>229</v>
      </c>
      <c r="B48" s="734" t="s">
        <v>336</v>
      </c>
      <c r="C48" s="738"/>
      <c r="D48" s="140"/>
      <c r="E48" s="304"/>
      <c r="F48" s="135">
        <f t="shared" si="2"/>
        <v>0</v>
      </c>
    </row>
    <row r="49" spans="1:6">
      <c r="A49" s="324" t="s">
        <v>230</v>
      </c>
      <c r="B49" s="735" t="s">
        <v>337</v>
      </c>
      <c r="C49" s="738"/>
      <c r="D49" s="140"/>
      <c r="E49" s="304"/>
      <c r="F49" s="135">
        <f t="shared" si="2"/>
        <v>0</v>
      </c>
    </row>
    <row r="50" spans="1:6" ht="13.5" thickBot="1">
      <c r="A50" s="325" t="s">
        <v>231</v>
      </c>
      <c r="B50" s="964" t="s">
        <v>338</v>
      </c>
      <c r="C50" s="965"/>
      <c r="D50" s="302"/>
      <c r="E50" s="302"/>
      <c r="F50" s="302">
        <f t="shared" si="2"/>
        <v>0</v>
      </c>
    </row>
    <row r="51" spans="1:6" ht="13.5" thickBot="1">
      <c r="A51" s="544" t="s">
        <v>232</v>
      </c>
      <c r="B51" s="744" t="s">
        <v>550</v>
      </c>
      <c r="C51" s="218"/>
      <c r="D51" s="222"/>
      <c r="E51" s="222"/>
      <c r="F51" s="143"/>
    </row>
    <row r="52" spans="1:6" ht="13.5" thickBot="1">
      <c r="A52" s="347" t="s">
        <v>233</v>
      </c>
      <c r="B52" s="284" t="s">
        <v>329</v>
      </c>
      <c r="C52" s="739">
        <f>SUM(C43:C51)</f>
        <v>0</v>
      </c>
      <c r="D52" s="739">
        <f>SUM(D43:D51)</f>
        <v>0</v>
      </c>
      <c r="E52" s="739">
        <f>SUM(E43:E51)</f>
        <v>0</v>
      </c>
      <c r="F52" s="839">
        <f>SUM(F43:F51)</f>
        <v>0</v>
      </c>
    </row>
    <row r="53" spans="1:6">
      <c r="A53" s="544"/>
      <c r="B53" s="41"/>
      <c r="C53" s="753"/>
      <c r="D53" s="755"/>
      <c r="E53" s="718"/>
      <c r="F53" s="626"/>
    </row>
    <row r="54" spans="1:6" ht="13.5" thickBot="1">
      <c r="A54" s="393" t="s">
        <v>234</v>
      </c>
      <c r="B54" s="745" t="s">
        <v>330</v>
      </c>
      <c r="C54" s="752">
        <f>C40+C52</f>
        <v>1194000</v>
      </c>
      <c r="D54" s="754">
        <f>D40+D52</f>
        <v>0</v>
      </c>
      <c r="E54" s="752">
        <f>E40+E52</f>
        <v>0</v>
      </c>
      <c r="F54" s="752">
        <f>F40+F52</f>
        <v>1194000</v>
      </c>
    </row>
    <row r="56" spans="1:6">
      <c r="A56" s="1013"/>
      <c r="B56" s="1013"/>
      <c r="C56" s="1013"/>
      <c r="D56" s="1013"/>
      <c r="E56" s="1013"/>
      <c r="F56" s="1013"/>
    </row>
    <row r="57" spans="1:6">
      <c r="A57" s="992" t="s">
        <v>692</v>
      </c>
      <c r="B57" s="992"/>
      <c r="C57" s="992"/>
      <c r="D57" s="992"/>
      <c r="E57" s="992"/>
    </row>
    <row r="58" spans="1:6">
      <c r="A58" s="337"/>
      <c r="B58" s="337"/>
      <c r="C58" s="337"/>
      <c r="D58" s="337"/>
      <c r="E58" s="337"/>
    </row>
    <row r="59" spans="1:6" ht="14.25">
      <c r="A59" s="1056" t="s">
        <v>640</v>
      </c>
      <c r="B59" s="1057"/>
      <c r="C59" s="1057"/>
      <c r="D59" s="1057"/>
      <c r="E59" s="1057"/>
      <c r="F59" s="1057"/>
    </row>
    <row r="60" spans="1:6" ht="15.75">
      <c r="B60" s="18"/>
      <c r="C60" s="18"/>
      <c r="D60" s="18"/>
      <c r="E60" s="18"/>
    </row>
    <row r="61" spans="1:6" ht="15.75">
      <c r="B61" s="18" t="s">
        <v>522</v>
      </c>
      <c r="C61" s="18"/>
      <c r="D61" s="18"/>
      <c r="E61" s="18"/>
    </row>
    <row r="62" spans="1:6" ht="13.5" thickBot="1">
      <c r="B62" s="1"/>
      <c r="C62" s="1"/>
      <c r="D62" s="1"/>
      <c r="E62" s="19" t="s">
        <v>585</v>
      </c>
    </row>
    <row r="63" spans="1:6" ht="48.75" thickBot="1">
      <c r="A63" s="348" t="s">
        <v>186</v>
      </c>
      <c r="B63" s="549" t="s">
        <v>11</v>
      </c>
      <c r="C63" s="340" t="s">
        <v>466</v>
      </c>
      <c r="D63" s="341" t="s">
        <v>467</v>
      </c>
      <c r="E63" s="340" t="s">
        <v>465</v>
      </c>
      <c r="F63" s="341" t="s">
        <v>464</v>
      </c>
    </row>
    <row r="64" spans="1:6">
      <c r="A64" s="550" t="s">
        <v>187</v>
      </c>
      <c r="B64" s="551" t="s">
        <v>188</v>
      </c>
      <c r="C64" s="560" t="s">
        <v>189</v>
      </c>
      <c r="D64" s="561" t="s">
        <v>190</v>
      </c>
      <c r="E64" s="702" t="s">
        <v>210</v>
      </c>
      <c r="F64" s="703" t="s">
        <v>235</v>
      </c>
    </row>
    <row r="65" spans="1:6">
      <c r="A65" s="325" t="s">
        <v>191</v>
      </c>
      <c r="B65" s="332" t="s">
        <v>131</v>
      </c>
      <c r="C65" s="303"/>
      <c r="D65" s="135"/>
      <c r="E65" s="303"/>
      <c r="F65" s="117"/>
    </row>
    <row r="66" spans="1:6">
      <c r="A66" s="324" t="s">
        <v>192</v>
      </c>
      <c r="B66" s="186" t="s">
        <v>6</v>
      </c>
      <c r="C66" s="303">
        <v>9653800</v>
      </c>
      <c r="D66" s="135"/>
      <c r="E66" s="303"/>
      <c r="F66" s="135">
        <f>SUM(C66:E66)</f>
        <v>9653800</v>
      </c>
    </row>
    <row r="67" spans="1:6">
      <c r="A67" s="324" t="s">
        <v>193</v>
      </c>
      <c r="B67" s="198" t="s">
        <v>7</v>
      </c>
      <c r="C67" s="303">
        <v>1776110</v>
      </c>
      <c r="D67" s="135"/>
      <c r="E67" s="303"/>
      <c r="F67" s="135">
        <f>SUM(C67:E67)</f>
        <v>1776110</v>
      </c>
    </row>
    <row r="68" spans="1:6">
      <c r="A68" s="324" t="s">
        <v>194</v>
      </c>
      <c r="B68" s="198" t="s">
        <v>8</v>
      </c>
      <c r="C68" s="303">
        <v>7172000</v>
      </c>
      <c r="D68" s="135"/>
      <c r="E68" s="303"/>
      <c r="F68" s="135">
        <f>SUM(C68:E68)</f>
        <v>7172000</v>
      </c>
    </row>
    <row r="69" spans="1:6">
      <c r="A69" s="324" t="s">
        <v>195</v>
      </c>
      <c r="B69" s="198" t="s">
        <v>265</v>
      </c>
      <c r="C69" s="303"/>
      <c r="D69" s="135"/>
      <c r="E69" s="303"/>
      <c r="F69" s="135">
        <f>SUM(C69:E69)</f>
        <v>0</v>
      </c>
    </row>
    <row r="70" spans="1:6">
      <c r="A70" s="324" t="s">
        <v>196</v>
      </c>
      <c r="B70" s="198" t="s">
        <v>264</v>
      </c>
      <c r="C70" s="303"/>
      <c r="D70" s="135"/>
      <c r="E70" s="303"/>
      <c r="F70" s="135">
        <f>SUM(C70:E70)</f>
        <v>0</v>
      </c>
    </row>
    <row r="71" spans="1:6">
      <c r="A71" s="324" t="s">
        <v>197</v>
      </c>
      <c r="B71" s="198" t="s">
        <v>312</v>
      </c>
      <c r="C71" s="303">
        <v>0</v>
      </c>
      <c r="D71" s="303">
        <f>D72+D73+D74+D75+D76+D77+D78</f>
        <v>0</v>
      </c>
      <c r="E71" s="303">
        <f>E72+E73+E74+E75+E76+E77+E78</f>
        <v>0</v>
      </c>
      <c r="F71" s="135">
        <f>F72+F73+F74+F75+F76+F77+F78</f>
        <v>0</v>
      </c>
    </row>
    <row r="72" spans="1:6">
      <c r="A72" s="324" t="s">
        <v>198</v>
      </c>
      <c r="B72" s="198" t="s">
        <v>313</v>
      </c>
      <c r="C72" s="303">
        <v>0</v>
      </c>
      <c r="D72" s="135">
        <v>0</v>
      </c>
      <c r="E72" s="303">
        <v>0</v>
      </c>
      <c r="F72" s="135">
        <f>E72+D72+C72</f>
        <v>0</v>
      </c>
    </row>
    <row r="73" spans="1:6">
      <c r="A73" s="324" t="s">
        <v>199</v>
      </c>
      <c r="B73" s="198" t="s">
        <v>314</v>
      </c>
      <c r="C73" s="303"/>
      <c r="D73" s="135"/>
      <c r="E73" s="303"/>
      <c r="F73" s="135">
        <f t="shared" ref="F73:F79" si="3">E73+D73+C73</f>
        <v>0</v>
      </c>
    </row>
    <row r="74" spans="1:6">
      <c r="A74" s="324" t="s">
        <v>200</v>
      </c>
      <c r="B74" s="198" t="s">
        <v>315</v>
      </c>
      <c r="C74" s="303"/>
      <c r="D74" s="135"/>
      <c r="E74" s="303"/>
      <c r="F74" s="135">
        <f t="shared" si="3"/>
        <v>0</v>
      </c>
    </row>
    <row r="75" spans="1:6">
      <c r="A75" s="324" t="s">
        <v>201</v>
      </c>
      <c r="B75" s="333" t="s">
        <v>316</v>
      </c>
      <c r="C75" s="303"/>
      <c r="D75" s="135"/>
      <c r="E75" s="303"/>
      <c r="F75" s="135">
        <f t="shared" si="3"/>
        <v>0</v>
      </c>
    </row>
    <row r="76" spans="1:6">
      <c r="A76" s="324" t="s">
        <v>202</v>
      </c>
      <c r="B76" s="731" t="s">
        <v>331</v>
      </c>
      <c r="C76" s="306"/>
      <c r="D76" s="136"/>
      <c r="E76" s="303"/>
      <c r="F76" s="135">
        <f t="shared" si="3"/>
        <v>0</v>
      </c>
    </row>
    <row r="77" spans="1:6">
      <c r="A77" s="324" t="s">
        <v>203</v>
      </c>
      <c r="B77" s="732" t="s">
        <v>324</v>
      </c>
      <c r="C77" s="306"/>
      <c r="D77" s="136"/>
      <c r="E77" s="303"/>
      <c r="F77" s="135">
        <f t="shared" si="3"/>
        <v>0</v>
      </c>
    </row>
    <row r="78" spans="1:6" ht="13.5" thickBot="1">
      <c r="A78" s="324" t="s">
        <v>204</v>
      </c>
      <c r="B78" s="959" t="s">
        <v>549</v>
      </c>
      <c r="C78" s="306"/>
      <c r="D78" s="136"/>
      <c r="E78" s="303"/>
      <c r="F78" s="140"/>
    </row>
    <row r="79" spans="1:6" ht="13.5" thickBot="1">
      <c r="A79" s="324" t="s">
        <v>205</v>
      </c>
      <c r="B79" s="200" t="s">
        <v>127</v>
      </c>
      <c r="C79" s="304"/>
      <c r="D79" s="140"/>
      <c r="E79" s="303"/>
      <c r="F79" s="302">
        <f t="shared" si="3"/>
        <v>0</v>
      </c>
    </row>
    <row r="80" spans="1:6" ht="13.5" thickBot="1">
      <c r="A80" s="554" t="s">
        <v>206</v>
      </c>
      <c r="B80" s="555" t="s">
        <v>9</v>
      </c>
      <c r="C80" s="563">
        <f>C66+C67+C68+C69+C71+C79</f>
        <v>18601910</v>
      </c>
      <c r="D80" s="563">
        <f>D66+D67+D68+D69+D71+D79</f>
        <v>0</v>
      </c>
      <c r="E80" s="563">
        <f>E66+E67+E68+E69+E71+E79</f>
        <v>0</v>
      </c>
      <c r="F80" s="564">
        <f>F66+F67+F68+F69+F71+F79</f>
        <v>18601910</v>
      </c>
    </row>
    <row r="81" spans="1:6" ht="13.5" thickTop="1">
      <c r="A81" s="544"/>
      <c r="B81" s="332"/>
      <c r="C81" s="222"/>
      <c r="D81" s="222"/>
      <c r="E81" s="222"/>
      <c r="F81" s="143"/>
    </row>
    <row r="82" spans="1:6">
      <c r="A82" s="325" t="s">
        <v>207</v>
      </c>
      <c r="B82" s="334" t="s">
        <v>132</v>
      </c>
      <c r="C82" s="305"/>
      <c r="D82" s="138"/>
      <c r="E82" s="305"/>
      <c r="F82" s="193"/>
    </row>
    <row r="83" spans="1:6">
      <c r="A83" s="324" t="s">
        <v>208</v>
      </c>
      <c r="B83" s="198" t="s">
        <v>266</v>
      </c>
      <c r="C83" s="303">
        <v>14116050</v>
      </c>
      <c r="D83" s="135"/>
      <c r="E83" s="303"/>
      <c r="F83" s="135">
        <f>SUM(C83:E83)</f>
        <v>14116050</v>
      </c>
    </row>
    <row r="84" spans="1:6">
      <c r="A84" s="324" t="s">
        <v>209</v>
      </c>
      <c r="B84" s="198" t="s">
        <v>267</v>
      </c>
      <c r="C84" s="303"/>
      <c r="D84" s="135"/>
      <c r="E84" s="303"/>
      <c r="F84" s="135">
        <f>SUM(C84:E84)</f>
        <v>0</v>
      </c>
    </row>
    <row r="85" spans="1:6">
      <c r="A85" s="324" t="s">
        <v>211</v>
      </c>
      <c r="B85" s="198" t="s">
        <v>128</v>
      </c>
      <c r="C85" s="223">
        <f>SUM(C86:C92)</f>
        <v>0</v>
      </c>
      <c r="D85" s="223">
        <f>SUM(D86:D92)</f>
        <v>0</v>
      </c>
      <c r="E85" s="223">
        <f>SUM(E86:E92)</f>
        <v>0</v>
      </c>
      <c r="F85" s="139">
        <f>SUM(F86:F92)</f>
        <v>0</v>
      </c>
    </row>
    <row r="86" spans="1:6">
      <c r="A86" s="324" t="s">
        <v>212</v>
      </c>
      <c r="B86" s="333" t="s">
        <v>317</v>
      </c>
      <c r="C86" s="303"/>
      <c r="D86" s="135"/>
      <c r="E86" s="303"/>
      <c r="F86" s="135">
        <f>SUM(C86:E86)</f>
        <v>0</v>
      </c>
    </row>
    <row r="87" spans="1:6">
      <c r="A87" s="324" t="s">
        <v>213</v>
      </c>
      <c r="B87" s="333" t="s">
        <v>319</v>
      </c>
      <c r="C87" s="303"/>
      <c r="D87" s="135"/>
      <c r="E87" s="303"/>
      <c r="F87" s="135">
        <f t="shared" ref="F87:F93" si="4">SUM(C87:E87)</f>
        <v>0</v>
      </c>
    </row>
    <row r="88" spans="1:6">
      <c r="A88" s="324" t="s">
        <v>214</v>
      </c>
      <c r="B88" s="333" t="s">
        <v>318</v>
      </c>
      <c r="C88" s="303"/>
      <c r="D88" s="135"/>
      <c r="E88" s="303"/>
      <c r="F88" s="135">
        <f t="shared" si="4"/>
        <v>0</v>
      </c>
    </row>
    <row r="89" spans="1:6">
      <c r="A89" s="324" t="s">
        <v>215</v>
      </c>
      <c r="B89" s="333" t="s">
        <v>320</v>
      </c>
      <c r="C89" s="303"/>
      <c r="D89" s="135"/>
      <c r="E89" s="303"/>
      <c r="F89" s="135">
        <f t="shared" si="4"/>
        <v>0</v>
      </c>
    </row>
    <row r="90" spans="1:6">
      <c r="A90" s="324" t="s">
        <v>216</v>
      </c>
      <c r="B90" s="731" t="s">
        <v>321</v>
      </c>
      <c r="C90" s="303"/>
      <c r="D90" s="135"/>
      <c r="E90" s="303"/>
      <c r="F90" s="135">
        <f t="shared" si="4"/>
        <v>0</v>
      </c>
    </row>
    <row r="91" spans="1:6">
      <c r="A91" s="324" t="s">
        <v>217</v>
      </c>
      <c r="B91" s="281" t="s">
        <v>322</v>
      </c>
      <c r="C91" s="303"/>
      <c r="D91" s="135"/>
      <c r="E91" s="303"/>
      <c r="F91" s="135">
        <f t="shared" si="4"/>
        <v>0</v>
      </c>
    </row>
    <row r="92" spans="1:6">
      <c r="A92" s="324" t="s">
        <v>218</v>
      </c>
      <c r="B92" s="732" t="s">
        <v>339</v>
      </c>
      <c r="C92" s="303"/>
      <c r="D92" s="135"/>
      <c r="E92" s="303"/>
      <c r="F92" s="135">
        <f t="shared" si="4"/>
        <v>0</v>
      </c>
    </row>
    <row r="93" spans="1:6">
      <c r="A93" s="324" t="s">
        <v>219</v>
      </c>
      <c r="B93" s="198" t="s">
        <v>325</v>
      </c>
      <c r="C93" s="303"/>
      <c r="D93" s="135"/>
      <c r="E93" s="303"/>
      <c r="F93" s="135">
        <f t="shared" si="4"/>
        <v>0</v>
      </c>
    </row>
    <row r="94" spans="1:6" ht="13.5" thickBot="1">
      <c r="A94" s="324" t="s">
        <v>220</v>
      </c>
      <c r="B94" s="200" t="s">
        <v>130</v>
      </c>
      <c r="C94" s="306">
        <f>-C69</f>
        <v>0</v>
      </c>
      <c r="D94" s="306">
        <f>-D69</f>
        <v>0</v>
      </c>
      <c r="E94" s="306">
        <f>-E69</f>
        <v>0</v>
      </c>
      <c r="F94" s="136">
        <f>-F69</f>
        <v>0</v>
      </c>
    </row>
    <row r="95" spans="1:6" ht="13.5" thickBot="1">
      <c r="A95" s="554" t="s">
        <v>221</v>
      </c>
      <c r="B95" s="555" t="s">
        <v>10</v>
      </c>
      <c r="C95" s="563">
        <f>C83+C84+C85+C93+C94</f>
        <v>14116050</v>
      </c>
      <c r="D95" s="563">
        <f>D83+D84+D85+D93+D94</f>
        <v>0</v>
      </c>
      <c r="E95" s="563">
        <f>E83+E84+E85+E93+E94</f>
        <v>0</v>
      </c>
      <c r="F95" s="564">
        <f>F83+F84+F85+F93+F94</f>
        <v>14116050</v>
      </c>
    </row>
    <row r="96" spans="1:6" ht="27" thickTop="1" thickBot="1">
      <c r="A96" s="554" t="s">
        <v>222</v>
      </c>
      <c r="B96" s="559" t="s">
        <v>326</v>
      </c>
      <c r="C96" s="566">
        <f>C80+C95</f>
        <v>32717960</v>
      </c>
      <c r="D96" s="566">
        <f>D80+D95</f>
        <v>0</v>
      </c>
      <c r="E96" s="566">
        <f>E80+E95</f>
        <v>0</v>
      </c>
      <c r="F96" s="982" t="s">
        <v>611</v>
      </c>
    </row>
    <row r="97" spans="1:6" ht="13.5" thickTop="1">
      <c r="A97" s="544"/>
      <c r="B97" s="747"/>
      <c r="C97" s="233"/>
      <c r="D97" s="233"/>
      <c r="E97" s="233"/>
      <c r="F97" s="239"/>
    </row>
    <row r="98" spans="1:6">
      <c r="A98" s="325" t="s">
        <v>223</v>
      </c>
      <c r="B98" s="424" t="s">
        <v>328</v>
      </c>
      <c r="C98" s="565"/>
      <c r="D98" s="138"/>
      <c r="E98" s="305"/>
      <c r="F98" s="193"/>
    </row>
    <row r="99" spans="1:6">
      <c r="A99" s="324" t="s">
        <v>224</v>
      </c>
      <c r="B99" s="199" t="s">
        <v>327</v>
      </c>
      <c r="C99" s="308"/>
      <c r="D99" s="135"/>
      <c r="E99" s="303"/>
      <c r="F99" s="135">
        <f>SUM(C99:E99)</f>
        <v>0</v>
      </c>
    </row>
    <row r="100" spans="1:6">
      <c r="A100" s="325" t="s">
        <v>225</v>
      </c>
      <c r="B100" s="630" t="s">
        <v>332</v>
      </c>
      <c r="C100" s="738"/>
      <c r="D100" s="140"/>
      <c r="E100" s="304"/>
      <c r="F100" s="135">
        <f t="shared" ref="F100:F106" si="5">SUM(C100:E100)</f>
        <v>0</v>
      </c>
    </row>
    <row r="101" spans="1:6">
      <c r="A101" s="324" t="s">
        <v>226</v>
      </c>
      <c r="B101" s="630" t="s">
        <v>333</v>
      </c>
      <c r="C101" s="738"/>
      <c r="D101" s="140"/>
      <c r="E101" s="304"/>
      <c r="F101" s="135">
        <f t="shared" si="5"/>
        <v>0</v>
      </c>
    </row>
    <row r="102" spans="1:6">
      <c r="A102" s="325" t="s">
        <v>227</v>
      </c>
      <c r="B102" s="630" t="s">
        <v>334</v>
      </c>
      <c r="C102" s="738"/>
      <c r="D102" s="140"/>
      <c r="E102" s="304"/>
      <c r="F102" s="135">
        <f t="shared" si="5"/>
        <v>0</v>
      </c>
    </row>
    <row r="103" spans="1:6">
      <c r="A103" s="324" t="s">
        <v>228</v>
      </c>
      <c r="B103" s="733" t="s">
        <v>335</v>
      </c>
      <c r="C103" s="738"/>
      <c r="D103" s="140"/>
      <c r="E103" s="304"/>
      <c r="F103" s="135">
        <f t="shared" si="5"/>
        <v>0</v>
      </c>
    </row>
    <row r="104" spans="1:6">
      <c r="A104" s="325" t="s">
        <v>229</v>
      </c>
      <c r="B104" s="734" t="s">
        <v>336</v>
      </c>
      <c r="C104" s="738"/>
      <c r="D104" s="140"/>
      <c r="E104" s="304"/>
      <c r="F104" s="135">
        <f t="shared" si="5"/>
        <v>0</v>
      </c>
    </row>
    <row r="105" spans="1:6">
      <c r="A105" s="324" t="s">
        <v>230</v>
      </c>
      <c r="B105" s="735" t="s">
        <v>337</v>
      </c>
      <c r="C105" s="738"/>
      <c r="D105" s="140"/>
      <c r="E105" s="304"/>
      <c r="F105" s="135">
        <f t="shared" si="5"/>
        <v>0</v>
      </c>
    </row>
    <row r="106" spans="1:6" ht="13.5" thickBot="1">
      <c r="A106" s="325" t="s">
        <v>231</v>
      </c>
      <c r="B106" s="964" t="s">
        <v>338</v>
      </c>
      <c r="C106" s="965"/>
      <c r="D106" s="302"/>
      <c r="E106" s="302"/>
      <c r="F106" s="302">
        <f t="shared" si="5"/>
        <v>0</v>
      </c>
    </row>
    <row r="107" spans="1:6" ht="13.5" thickBot="1">
      <c r="A107" s="544" t="s">
        <v>232</v>
      </c>
      <c r="B107" s="744" t="s">
        <v>550</v>
      </c>
      <c r="C107" s="218"/>
      <c r="D107" s="222"/>
      <c r="E107" s="222"/>
      <c r="F107" s="143"/>
    </row>
    <row r="108" spans="1:6" ht="13.5" thickBot="1">
      <c r="A108" s="347" t="s">
        <v>233</v>
      </c>
      <c r="B108" s="284" t="s">
        <v>329</v>
      </c>
      <c r="C108" s="739">
        <f>SUM(C99:C107)</f>
        <v>0</v>
      </c>
      <c r="D108" s="739">
        <f>SUM(D99:D107)</f>
        <v>0</v>
      </c>
      <c r="E108" s="739">
        <f>SUM(E99:E107)</f>
        <v>0</v>
      </c>
      <c r="F108" s="839">
        <f>SUM(F99:F107)</f>
        <v>0</v>
      </c>
    </row>
    <row r="109" spans="1:6">
      <c r="A109" s="544"/>
      <c r="B109" s="41"/>
      <c r="C109" s="753"/>
      <c r="D109" s="755"/>
      <c r="E109" s="718"/>
      <c r="F109" s="626"/>
    </row>
    <row r="110" spans="1:6" ht="13.5" thickBot="1">
      <c r="A110" s="393" t="s">
        <v>234</v>
      </c>
      <c r="B110" s="745" t="s">
        <v>330</v>
      </c>
      <c r="C110" s="752">
        <f>C96+C108</f>
        <v>32717960</v>
      </c>
      <c r="D110" s="754">
        <f>D96+D108</f>
        <v>0</v>
      </c>
      <c r="E110" s="752">
        <f>E96+E108</f>
        <v>0</v>
      </c>
      <c r="F110" s="983" t="s">
        <v>611</v>
      </c>
    </row>
    <row r="112" spans="1:6">
      <c r="A112" s="1013"/>
      <c r="B112" s="1013"/>
      <c r="C112" s="1013"/>
      <c r="D112" s="1013"/>
      <c r="E112" s="1013"/>
      <c r="F112" s="1013"/>
    </row>
    <row r="113" spans="1:6">
      <c r="A113" s="992" t="s">
        <v>693</v>
      </c>
      <c r="B113" s="992"/>
      <c r="C113" s="992"/>
      <c r="D113" s="992"/>
      <c r="E113" s="992"/>
    </row>
    <row r="114" spans="1:6">
      <c r="A114" s="337"/>
      <c r="B114" s="337"/>
      <c r="C114" s="337"/>
      <c r="D114" s="337"/>
      <c r="E114" s="337"/>
    </row>
    <row r="115" spans="1:6" ht="14.25">
      <c r="A115" s="1056" t="s">
        <v>640</v>
      </c>
      <c r="B115" s="1057"/>
      <c r="C115" s="1057"/>
      <c r="D115" s="1057"/>
      <c r="E115" s="1057"/>
      <c r="F115" s="1057"/>
    </row>
    <row r="116" spans="1:6" ht="15.75">
      <c r="B116" s="18"/>
      <c r="C116" s="18"/>
      <c r="D116" s="18"/>
      <c r="E116" s="18"/>
    </row>
    <row r="117" spans="1:6" ht="15.75">
      <c r="B117" s="18" t="s">
        <v>534</v>
      </c>
      <c r="C117" s="18"/>
      <c r="D117" s="18"/>
      <c r="E117" s="18"/>
    </row>
    <row r="118" spans="1:6" ht="13.5" thickBot="1">
      <c r="B118" s="1"/>
      <c r="C118" s="1"/>
      <c r="D118" s="1"/>
      <c r="E118" s="19" t="s">
        <v>585</v>
      </c>
    </row>
    <row r="119" spans="1:6" ht="48.75" thickBot="1">
      <c r="A119" s="348" t="s">
        <v>186</v>
      </c>
      <c r="B119" s="549" t="s">
        <v>11</v>
      </c>
      <c r="C119" s="340" t="s">
        <v>466</v>
      </c>
      <c r="D119" s="341" t="s">
        <v>467</v>
      </c>
      <c r="E119" s="340" t="s">
        <v>465</v>
      </c>
      <c r="F119" s="341" t="s">
        <v>464</v>
      </c>
    </row>
    <row r="120" spans="1:6">
      <c r="A120" s="550" t="s">
        <v>187</v>
      </c>
      <c r="B120" s="551" t="s">
        <v>188</v>
      </c>
      <c r="C120" s="560" t="s">
        <v>189</v>
      </c>
      <c r="D120" s="561" t="s">
        <v>190</v>
      </c>
      <c r="E120" s="702" t="s">
        <v>210</v>
      </c>
      <c r="F120" s="703" t="s">
        <v>235</v>
      </c>
    </row>
    <row r="121" spans="1:6">
      <c r="A121" s="325" t="s">
        <v>191</v>
      </c>
      <c r="B121" s="332" t="s">
        <v>131</v>
      </c>
      <c r="C121" s="303"/>
      <c r="D121" s="135"/>
      <c r="E121" s="303"/>
      <c r="F121" s="117"/>
    </row>
    <row r="122" spans="1:6">
      <c r="A122" s="324" t="s">
        <v>192</v>
      </c>
      <c r="B122" s="186" t="s">
        <v>6</v>
      </c>
      <c r="C122" s="303"/>
      <c r="D122" s="135"/>
      <c r="E122" s="303"/>
      <c r="F122" s="135">
        <f>SUM(C122:E122)</f>
        <v>0</v>
      </c>
    </row>
    <row r="123" spans="1:6">
      <c r="A123" s="324" t="s">
        <v>193</v>
      </c>
      <c r="B123" s="198" t="s">
        <v>7</v>
      </c>
      <c r="C123" s="303"/>
      <c r="D123" s="135"/>
      <c r="E123" s="303"/>
      <c r="F123" s="135">
        <f>SUM(C123:E123)</f>
        <v>0</v>
      </c>
    </row>
    <row r="124" spans="1:6">
      <c r="A124" s="324" t="s">
        <v>194</v>
      </c>
      <c r="B124" s="198" t="s">
        <v>8</v>
      </c>
      <c r="C124" s="303">
        <v>1048740</v>
      </c>
      <c r="D124" s="135"/>
      <c r="E124" s="303"/>
      <c r="F124" s="135">
        <f>SUM(C124:E124)</f>
        <v>1048740</v>
      </c>
    </row>
    <row r="125" spans="1:6">
      <c r="A125" s="324" t="s">
        <v>195</v>
      </c>
      <c r="B125" s="198" t="s">
        <v>265</v>
      </c>
      <c r="C125" s="303"/>
      <c r="D125" s="135"/>
      <c r="E125" s="303"/>
      <c r="F125" s="135">
        <f>SUM(C125:E125)</f>
        <v>0</v>
      </c>
    </row>
    <row r="126" spans="1:6">
      <c r="A126" s="324" t="s">
        <v>196</v>
      </c>
      <c r="B126" s="198" t="s">
        <v>264</v>
      </c>
      <c r="C126" s="303"/>
      <c r="D126" s="135"/>
      <c r="E126" s="303"/>
      <c r="F126" s="135">
        <f>SUM(C126:E126)</f>
        <v>0</v>
      </c>
    </row>
    <row r="127" spans="1:6">
      <c r="A127" s="324" t="s">
        <v>197</v>
      </c>
      <c r="B127" s="198" t="s">
        <v>312</v>
      </c>
      <c r="C127" s="303">
        <f>C128+C129+C130+C131+C132+C133+C134</f>
        <v>0</v>
      </c>
      <c r="D127" s="303">
        <f>D128+D129+D130+D131+D132+D133+D134</f>
        <v>0</v>
      </c>
      <c r="E127" s="303">
        <f>E128+E129+E130+E131+E132+E133+E134</f>
        <v>0</v>
      </c>
      <c r="F127" s="135">
        <f>F128+F129+F130+F131+F132+F133+F134</f>
        <v>0</v>
      </c>
    </row>
    <row r="128" spans="1:6">
      <c r="A128" s="324" t="s">
        <v>198</v>
      </c>
      <c r="B128" s="198" t="s">
        <v>313</v>
      </c>
      <c r="C128" s="303"/>
      <c r="D128" s="135">
        <v>0</v>
      </c>
      <c r="E128" s="303">
        <v>0</v>
      </c>
      <c r="F128" s="135">
        <f>E128+D128+C128</f>
        <v>0</v>
      </c>
    </row>
    <row r="129" spans="1:6">
      <c r="A129" s="324" t="s">
        <v>199</v>
      </c>
      <c r="B129" s="198" t="s">
        <v>314</v>
      </c>
      <c r="C129" s="303"/>
      <c r="D129" s="135"/>
      <c r="E129" s="303"/>
      <c r="F129" s="135">
        <f t="shared" ref="F129:F135" si="6">E129+D129+C129</f>
        <v>0</v>
      </c>
    </row>
    <row r="130" spans="1:6">
      <c r="A130" s="324" t="s">
        <v>200</v>
      </c>
      <c r="B130" s="198" t="s">
        <v>315</v>
      </c>
      <c r="C130" s="303"/>
      <c r="D130" s="135"/>
      <c r="E130" s="303"/>
      <c r="F130" s="135">
        <f t="shared" si="6"/>
        <v>0</v>
      </c>
    </row>
    <row r="131" spans="1:6">
      <c r="A131" s="324" t="s">
        <v>201</v>
      </c>
      <c r="B131" s="333" t="s">
        <v>316</v>
      </c>
      <c r="C131" s="223"/>
      <c r="D131" s="139"/>
      <c r="E131" s="303"/>
      <c r="F131" s="135">
        <f t="shared" si="6"/>
        <v>0</v>
      </c>
    </row>
    <row r="132" spans="1:6">
      <c r="A132" s="324" t="s">
        <v>202</v>
      </c>
      <c r="B132" s="731" t="s">
        <v>331</v>
      </c>
      <c r="C132" s="306"/>
      <c r="D132" s="136"/>
      <c r="E132" s="303"/>
      <c r="F132" s="135">
        <f t="shared" si="6"/>
        <v>0</v>
      </c>
    </row>
    <row r="133" spans="1:6">
      <c r="A133" s="324" t="s">
        <v>203</v>
      </c>
      <c r="B133" s="732" t="s">
        <v>324</v>
      </c>
      <c r="C133" s="306"/>
      <c r="D133" s="136"/>
      <c r="E133" s="303"/>
      <c r="F133" s="135">
        <f t="shared" si="6"/>
        <v>0</v>
      </c>
    </row>
    <row r="134" spans="1:6" ht="13.5" thickBot="1">
      <c r="A134" s="324" t="s">
        <v>204</v>
      </c>
      <c r="B134" s="959" t="s">
        <v>549</v>
      </c>
      <c r="C134" s="306"/>
      <c r="D134" s="136"/>
      <c r="E134" s="303"/>
      <c r="F134" s="140"/>
    </row>
    <row r="135" spans="1:6" ht="13.5" thickBot="1">
      <c r="A135" s="324" t="s">
        <v>205</v>
      </c>
      <c r="B135" s="200" t="s">
        <v>127</v>
      </c>
      <c r="C135" s="304"/>
      <c r="D135" s="140"/>
      <c r="E135" s="303"/>
      <c r="F135" s="302">
        <f t="shared" si="6"/>
        <v>0</v>
      </c>
    </row>
    <row r="136" spans="1:6" ht="13.5" thickBot="1">
      <c r="A136" s="554" t="s">
        <v>206</v>
      </c>
      <c r="B136" s="555" t="s">
        <v>9</v>
      </c>
      <c r="C136" s="563">
        <f>C122+C123+C124+C125+C127+C135</f>
        <v>1048740</v>
      </c>
      <c r="D136" s="563">
        <f>D122+D123+D124+D125+D127+D135</f>
        <v>0</v>
      </c>
      <c r="E136" s="563">
        <f>E122+E123+E124+E125+E127+E135</f>
        <v>0</v>
      </c>
      <c r="F136" s="564">
        <f>F122+F123+F124+F125+F127+F135</f>
        <v>1048740</v>
      </c>
    </row>
    <row r="137" spans="1:6" ht="13.5" thickTop="1">
      <c r="A137" s="544"/>
      <c r="B137" s="332"/>
      <c r="C137" s="222"/>
      <c r="D137" s="222"/>
      <c r="E137" s="222"/>
      <c r="F137" s="143"/>
    </row>
    <row r="138" spans="1:6">
      <c r="A138" s="325" t="s">
        <v>207</v>
      </c>
      <c r="B138" s="334" t="s">
        <v>132</v>
      </c>
      <c r="C138" s="305"/>
      <c r="D138" s="138"/>
      <c r="E138" s="305"/>
      <c r="F138" s="193"/>
    </row>
    <row r="139" spans="1:6">
      <c r="A139" s="324" t="s">
        <v>208</v>
      </c>
      <c r="B139" s="198" t="s">
        <v>266</v>
      </c>
      <c r="C139" s="303">
        <v>0</v>
      </c>
      <c r="D139" s="135">
        <v>0</v>
      </c>
      <c r="E139" s="303"/>
      <c r="F139" s="135">
        <f>SUM(C139:E139)</f>
        <v>0</v>
      </c>
    </row>
    <row r="140" spans="1:6">
      <c r="A140" s="324" t="s">
        <v>209</v>
      </c>
      <c r="B140" s="198" t="s">
        <v>267</v>
      </c>
      <c r="C140" s="303">
        <v>1917130</v>
      </c>
      <c r="D140" s="135"/>
      <c r="E140" s="303"/>
      <c r="F140" s="135">
        <f>SUM(C140:E140)</f>
        <v>1917130</v>
      </c>
    </row>
    <row r="141" spans="1:6">
      <c r="A141" s="324" t="s">
        <v>211</v>
      </c>
      <c r="B141" s="198" t="s">
        <v>128</v>
      </c>
      <c r="C141" s="223">
        <f>C142+C143+C144</f>
        <v>0</v>
      </c>
      <c r="D141" s="223">
        <f>D142+D143+D144</f>
        <v>0</v>
      </c>
      <c r="E141" s="223">
        <f>E142+E143+E144</f>
        <v>0</v>
      </c>
      <c r="F141" s="139">
        <f>F142+F143+F144</f>
        <v>0</v>
      </c>
    </row>
    <row r="142" spans="1:6">
      <c r="A142" s="324" t="s">
        <v>212</v>
      </c>
      <c r="B142" s="333" t="s">
        <v>317</v>
      </c>
      <c r="C142" s="303"/>
      <c r="D142" s="135"/>
      <c r="E142" s="303"/>
      <c r="F142" s="135">
        <f>SUM(C142:E142)</f>
        <v>0</v>
      </c>
    </row>
    <row r="143" spans="1:6">
      <c r="A143" s="324" t="s">
        <v>213</v>
      </c>
      <c r="B143" s="333" t="s">
        <v>319</v>
      </c>
      <c r="C143" s="303"/>
      <c r="D143" s="135"/>
      <c r="E143" s="303"/>
      <c r="F143" s="135">
        <f t="shared" ref="F143:F150" si="7">SUM(C143:E143)</f>
        <v>0</v>
      </c>
    </row>
    <row r="144" spans="1:6">
      <c r="A144" s="324" t="s">
        <v>214</v>
      </c>
      <c r="B144" s="333" t="s">
        <v>318</v>
      </c>
      <c r="C144" s="303"/>
      <c r="D144" s="135"/>
      <c r="E144" s="303"/>
      <c r="F144" s="135">
        <f t="shared" si="7"/>
        <v>0</v>
      </c>
    </row>
    <row r="145" spans="1:6">
      <c r="A145" s="324" t="s">
        <v>215</v>
      </c>
      <c r="B145" s="333" t="s">
        <v>320</v>
      </c>
      <c r="C145" s="303"/>
      <c r="D145" s="135"/>
      <c r="E145" s="303"/>
      <c r="F145" s="135">
        <f t="shared" si="7"/>
        <v>0</v>
      </c>
    </row>
    <row r="146" spans="1:6">
      <c r="A146" s="324" t="s">
        <v>216</v>
      </c>
      <c r="B146" s="731" t="s">
        <v>321</v>
      </c>
      <c r="C146" s="303"/>
      <c r="D146" s="135"/>
      <c r="E146" s="303"/>
      <c r="F146" s="135">
        <f t="shared" si="7"/>
        <v>0</v>
      </c>
    </row>
    <row r="147" spans="1:6">
      <c r="A147" s="324" t="s">
        <v>217</v>
      </c>
      <c r="B147" s="281" t="s">
        <v>322</v>
      </c>
      <c r="C147" s="303"/>
      <c r="D147" s="135"/>
      <c r="E147" s="303"/>
      <c r="F147" s="135">
        <f t="shared" si="7"/>
        <v>0</v>
      </c>
    </row>
    <row r="148" spans="1:6">
      <c r="A148" s="324" t="s">
        <v>218</v>
      </c>
      <c r="B148" s="732" t="s">
        <v>339</v>
      </c>
      <c r="C148" s="303"/>
      <c r="D148" s="135"/>
      <c r="E148" s="303"/>
      <c r="F148" s="135">
        <f t="shared" si="7"/>
        <v>0</v>
      </c>
    </row>
    <row r="149" spans="1:6">
      <c r="A149" s="324" t="s">
        <v>219</v>
      </c>
      <c r="B149" s="198" t="s">
        <v>325</v>
      </c>
      <c r="C149" s="303">
        <v>0</v>
      </c>
      <c r="D149" s="135"/>
      <c r="E149" s="303"/>
      <c r="F149" s="135">
        <v>0</v>
      </c>
    </row>
    <row r="150" spans="1:6" ht="13.5" thickBot="1">
      <c r="A150" s="324" t="s">
        <v>220</v>
      </c>
      <c r="B150" s="200" t="s">
        <v>130</v>
      </c>
      <c r="C150" s="304">
        <f>-C125</f>
        <v>0</v>
      </c>
      <c r="D150" s="304">
        <f>-D125</f>
        <v>0</v>
      </c>
      <c r="E150" s="304">
        <f>-E125</f>
        <v>0</v>
      </c>
      <c r="F150" s="135">
        <f t="shared" si="7"/>
        <v>0</v>
      </c>
    </row>
    <row r="151" spans="1:6" ht="13.5" thickBot="1">
      <c r="A151" s="554" t="s">
        <v>221</v>
      </c>
      <c r="B151" s="555" t="s">
        <v>10</v>
      </c>
      <c r="C151" s="563">
        <f>C139+C140+C141+C149+C150</f>
        <v>1917130</v>
      </c>
      <c r="D151" s="563">
        <f>D139+D140+D141+D149+D150</f>
        <v>0</v>
      </c>
      <c r="E151" s="563">
        <f>E139+E140+E141+E149+E150</f>
        <v>0</v>
      </c>
      <c r="F151" s="564">
        <f>F139+F140+F141+F149+F150</f>
        <v>1917130</v>
      </c>
    </row>
    <row r="152" spans="1:6" ht="27" thickTop="1" thickBot="1">
      <c r="A152" s="554" t="s">
        <v>222</v>
      </c>
      <c r="B152" s="559" t="s">
        <v>326</v>
      </c>
      <c r="C152" s="566">
        <f>C136+C151</f>
        <v>2965870</v>
      </c>
      <c r="D152" s="566">
        <f>D136+D151</f>
        <v>0</v>
      </c>
      <c r="E152" s="566">
        <f>E136+E151</f>
        <v>0</v>
      </c>
      <c r="F152" s="567">
        <f>F136+F151</f>
        <v>2965870</v>
      </c>
    </row>
    <row r="153" spans="1:6" ht="13.5" thickTop="1">
      <c r="A153" s="544"/>
      <c r="B153" s="747"/>
      <c r="C153" s="233"/>
      <c r="D153" s="233"/>
      <c r="E153" s="233"/>
      <c r="F153" s="239"/>
    </row>
    <row r="154" spans="1:6">
      <c r="A154" s="325" t="s">
        <v>223</v>
      </c>
      <c r="B154" s="424" t="s">
        <v>328</v>
      </c>
      <c r="C154" s="565"/>
      <c r="D154" s="138"/>
      <c r="E154" s="305"/>
      <c r="F154" s="193"/>
    </row>
    <row r="155" spans="1:6">
      <c r="A155" s="324" t="s">
        <v>224</v>
      </c>
      <c r="B155" s="199" t="s">
        <v>327</v>
      </c>
      <c r="C155" s="308"/>
      <c r="D155" s="135"/>
      <c r="E155" s="303"/>
      <c r="F155" s="135">
        <f>E155+D155+C155</f>
        <v>0</v>
      </c>
    </row>
    <row r="156" spans="1:6">
      <c r="A156" s="325" t="s">
        <v>225</v>
      </c>
      <c r="B156" s="630" t="s">
        <v>332</v>
      </c>
      <c r="C156" s="738"/>
      <c r="D156" s="140"/>
      <c r="E156" s="304"/>
      <c r="F156" s="135">
        <f t="shared" ref="F156:F162" si="8">E156+D156+C156</f>
        <v>0</v>
      </c>
    </row>
    <row r="157" spans="1:6">
      <c r="A157" s="324" t="s">
        <v>226</v>
      </c>
      <c r="B157" s="630" t="s">
        <v>333</v>
      </c>
      <c r="C157" s="738"/>
      <c r="D157" s="140"/>
      <c r="E157" s="304"/>
      <c r="F157" s="135">
        <f t="shared" si="8"/>
        <v>0</v>
      </c>
    </row>
    <row r="158" spans="1:6">
      <c r="A158" s="325" t="s">
        <v>227</v>
      </c>
      <c r="B158" s="630" t="s">
        <v>334</v>
      </c>
      <c r="C158" s="738"/>
      <c r="D158" s="140"/>
      <c r="E158" s="304"/>
      <c r="F158" s="135">
        <f t="shared" si="8"/>
        <v>0</v>
      </c>
    </row>
    <row r="159" spans="1:6">
      <c r="A159" s="324" t="s">
        <v>228</v>
      </c>
      <c r="B159" s="733" t="s">
        <v>335</v>
      </c>
      <c r="C159" s="738"/>
      <c r="D159" s="140"/>
      <c r="E159" s="304"/>
      <c r="F159" s="135">
        <f t="shared" si="8"/>
        <v>0</v>
      </c>
    </row>
    <row r="160" spans="1:6">
      <c r="A160" s="325" t="s">
        <v>229</v>
      </c>
      <c r="B160" s="734" t="s">
        <v>336</v>
      </c>
      <c r="C160" s="738"/>
      <c r="D160" s="140"/>
      <c r="E160" s="304"/>
      <c r="F160" s="135">
        <f t="shared" si="8"/>
        <v>0</v>
      </c>
    </row>
    <row r="161" spans="1:6">
      <c r="A161" s="324" t="s">
        <v>230</v>
      </c>
      <c r="B161" s="735" t="s">
        <v>337</v>
      </c>
      <c r="C161" s="738"/>
      <c r="D161" s="140"/>
      <c r="E161" s="304"/>
      <c r="F161" s="135">
        <f t="shared" si="8"/>
        <v>0</v>
      </c>
    </row>
    <row r="162" spans="1:6" ht="13.5" thickBot="1">
      <c r="A162" s="325" t="s">
        <v>231</v>
      </c>
      <c r="B162" s="964" t="s">
        <v>338</v>
      </c>
      <c r="C162" s="965"/>
      <c r="D162" s="302"/>
      <c r="E162" s="302"/>
      <c r="F162" s="135">
        <f t="shared" si="8"/>
        <v>0</v>
      </c>
    </row>
    <row r="163" spans="1:6" ht="13.5" thickBot="1">
      <c r="A163" s="544" t="s">
        <v>232</v>
      </c>
      <c r="B163" s="744" t="s">
        <v>550</v>
      </c>
      <c r="C163" s="218"/>
      <c r="D163" s="222"/>
      <c r="E163" s="222"/>
      <c r="F163" s="143"/>
    </row>
    <row r="164" spans="1:6" ht="13.5" thickBot="1">
      <c r="A164" s="347" t="s">
        <v>233</v>
      </c>
      <c r="B164" s="284" t="s">
        <v>329</v>
      </c>
      <c r="C164" s="739">
        <f>SUM(C155:C163)</f>
        <v>0</v>
      </c>
      <c r="D164" s="739">
        <f>SUM(D155:D163)</f>
        <v>0</v>
      </c>
      <c r="E164" s="739">
        <f>SUM(E155:E163)</f>
        <v>0</v>
      </c>
      <c r="F164" s="839">
        <f>SUM(F155:F163)</f>
        <v>0</v>
      </c>
    </row>
    <row r="165" spans="1:6">
      <c r="A165" s="544"/>
      <c r="B165" s="41"/>
      <c r="C165" s="753"/>
      <c r="D165" s="755"/>
      <c r="E165" s="718"/>
      <c r="F165" s="626"/>
    </row>
    <row r="166" spans="1:6" ht="13.5" thickBot="1">
      <c r="A166" s="393" t="s">
        <v>234</v>
      </c>
      <c r="B166" s="745" t="s">
        <v>330</v>
      </c>
      <c r="C166" s="752">
        <f>C152+C164</f>
        <v>2965870</v>
      </c>
      <c r="D166" s="754">
        <f>D152+D164</f>
        <v>0</v>
      </c>
      <c r="E166" s="752">
        <f>E152+E164</f>
        <v>0</v>
      </c>
      <c r="F166" s="752">
        <f>F152+F164</f>
        <v>2965870</v>
      </c>
    </row>
    <row r="168" spans="1:6">
      <c r="A168" s="1013"/>
      <c r="B168" s="1013"/>
      <c r="C168" s="1013"/>
      <c r="D168" s="1013"/>
      <c r="E168" s="1013"/>
      <c r="F168" s="1013"/>
    </row>
    <row r="169" spans="1:6">
      <c r="A169" s="992" t="s">
        <v>693</v>
      </c>
      <c r="B169" s="992"/>
      <c r="C169" s="992"/>
      <c r="D169" s="992"/>
      <c r="E169" s="992"/>
    </row>
    <row r="170" spans="1:6">
      <c r="A170" s="337"/>
      <c r="B170" s="337"/>
      <c r="C170" s="337"/>
      <c r="D170" s="337"/>
      <c r="E170" s="337"/>
    </row>
    <row r="171" spans="1:6" ht="14.25">
      <c r="A171" s="1056" t="s">
        <v>640</v>
      </c>
      <c r="B171" s="1057"/>
      <c r="C171" s="1057"/>
      <c r="D171" s="1057"/>
      <c r="E171" s="1057"/>
      <c r="F171" s="1057"/>
    </row>
    <row r="172" spans="1:6" ht="15.75">
      <c r="B172" s="18"/>
      <c r="C172" s="18"/>
      <c r="D172" s="18"/>
      <c r="E172" s="18"/>
    </row>
    <row r="173" spans="1:6" ht="15.75">
      <c r="B173" s="18" t="s">
        <v>310</v>
      </c>
      <c r="C173" s="18"/>
      <c r="D173" s="18"/>
      <c r="E173" s="18"/>
    </row>
    <row r="174" spans="1:6" ht="13.5" thickBot="1">
      <c r="B174" s="1"/>
      <c r="C174" s="1"/>
      <c r="D174" s="1"/>
      <c r="E174" s="19" t="s">
        <v>585</v>
      </c>
    </row>
    <row r="175" spans="1:6" ht="48.75" thickBot="1">
      <c r="A175" s="348" t="s">
        <v>186</v>
      </c>
      <c r="B175" s="549" t="s">
        <v>11</v>
      </c>
      <c r="C175" s="340" t="s">
        <v>466</v>
      </c>
      <c r="D175" s="341" t="s">
        <v>467</v>
      </c>
      <c r="E175" s="340" t="s">
        <v>465</v>
      </c>
      <c r="F175" s="341" t="s">
        <v>464</v>
      </c>
    </row>
    <row r="176" spans="1:6">
      <c r="A176" s="550" t="s">
        <v>187</v>
      </c>
      <c r="B176" s="551" t="s">
        <v>188</v>
      </c>
      <c r="C176" s="560" t="s">
        <v>189</v>
      </c>
      <c r="D176" s="561" t="s">
        <v>190</v>
      </c>
      <c r="E176" s="702" t="s">
        <v>210</v>
      </c>
      <c r="F176" s="703" t="s">
        <v>235</v>
      </c>
    </row>
    <row r="177" spans="1:6">
      <c r="A177" s="325" t="s">
        <v>191</v>
      </c>
      <c r="B177" s="332" t="s">
        <v>131</v>
      </c>
      <c r="C177" s="303"/>
      <c r="D177" s="135"/>
      <c r="E177" s="303"/>
      <c r="F177" s="117"/>
    </row>
    <row r="178" spans="1:6">
      <c r="A178" s="324" t="s">
        <v>192</v>
      </c>
      <c r="B178" s="186" t="s">
        <v>6</v>
      </c>
      <c r="C178" s="303"/>
      <c r="D178" s="135"/>
      <c r="E178" s="303"/>
      <c r="F178" s="135">
        <f>SUM(C178:E178)</f>
        <v>0</v>
      </c>
    </row>
    <row r="179" spans="1:6">
      <c r="A179" s="324" t="s">
        <v>193</v>
      </c>
      <c r="B179" s="198" t="s">
        <v>7</v>
      </c>
      <c r="C179" s="303"/>
      <c r="D179" s="135"/>
      <c r="E179" s="303"/>
      <c r="F179" s="135">
        <f>SUM(C179:E179)</f>
        <v>0</v>
      </c>
    </row>
    <row r="180" spans="1:6">
      <c r="A180" s="324" t="s">
        <v>194</v>
      </c>
      <c r="B180" s="198" t="s">
        <v>8</v>
      </c>
      <c r="C180" s="303">
        <v>2622000</v>
      </c>
      <c r="D180" s="135"/>
      <c r="E180" s="303"/>
      <c r="F180" s="135">
        <f>SUM(C180:E180)</f>
        <v>2622000</v>
      </c>
    </row>
    <row r="181" spans="1:6">
      <c r="A181" s="324" t="s">
        <v>195</v>
      </c>
      <c r="B181" s="198" t="s">
        <v>265</v>
      </c>
      <c r="C181" s="303"/>
      <c r="D181" s="135"/>
      <c r="E181" s="303"/>
      <c r="F181" s="135">
        <f>SUM(C181:E181)</f>
        <v>0</v>
      </c>
    </row>
    <row r="182" spans="1:6">
      <c r="A182" s="324" t="s">
        <v>196</v>
      </c>
      <c r="B182" s="198" t="s">
        <v>264</v>
      </c>
      <c r="C182" s="303"/>
      <c r="D182" s="135"/>
      <c r="E182" s="303"/>
      <c r="F182" s="135">
        <f>SUM(C182:E182)</f>
        <v>0</v>
      </c>
    </row>
    <row r="183" spans="1:6">
      <c r="A183" s="324" t="s">
        <v>197</v>
      </c>
      <c r="B183" s="198" t="s">
        <v>312</v>
      </c>
      <c r="C183" s="303">
        <f>C184+C185+C186+C187+C188+C189+C190</f>
        <v>0</v>
      </c>
      <c r="D183" s="303">
        <f>D184+D185+D186+D187+D188+D189+D190</f>
        <v>0</v>
      </c>
      <c r="E183" s="303">
        <f>E184+E185+E186+E187+E188+E189+E190</f>
        <v>0</v>
      </c>
      <c r="F183" s="135">
        <f>F184+F185+F186+F187+F188+F189+F190</f>
        <v>0</v>
      </c>
    </row>
    <row r="184" spans="1:6">
      <c r="A184" s="324" t="s">
        <v>198</v>
      </c>
      <c r="B184" s="198" t="s">
        <v>313</v>
      </c>
      <c r="C184" s="303">
        <v>0</v>
      </c>
      <c r="D184" s="135">
        <v>0</v>
      </c>
      <c r="E184" s="303">
        <v>0</v>
      </c>
      <c r="F184" s="135">
        <f>E184+D184+C184</f>
        <v>0</v>
      </c>
    </row>
    <row r="185" spans="1:6">
      <c r="A185" s="324" t="s">
        <v>199</v>
      </c>
      <c r="B185" s="198" t="s">
        <v>314</v>
      </c>
      <c r="C185" s="303"/>
      <c r="D185" s="135"/>
      <c r="E185" s="303"/>
      <c r="F185" s="135">
        <f t="shared" ref="F185:F191" si="9">E185+D185+C185</f>
        <v>0</v>
      </c>
    </row>
    <row r="186" spans="1:6">
      <c r="A186" s="324" t="s">
        <v>200</v>
      </c>
      <c r="B186" s="198" t="s">
        <v>315</v>
      </c>
      <c r="C186" s="303"/>
      <c r="D186" s="135"/>
      <c r="E186" s="303"/>
      <c r="F186" s="135">
        <f t="shared" si="9"/>
        <v>0</v>
      </c>
    </row>
    <row r="187" spans="1:6">
      <c r="A187" s="324" t="s">
        <v>201</v>
      </c>
      <c r="B187" s="333" t="s">
        <v>316</v>
      </c>
      <c r="C187" s="223"/>
      <c r="D187" s="135"/>
      <c r="E187" s="303"/>
      <c r="F187" s="135">
        <f t="shared" si="9"/>
        <v>0</v>
      </c>
    </row>
    <row r="188" spans="1:6">
      <c r="A188" s="324" t="s">
        <v>202</v>
      </c>
      <c r="B188" s="731" t="s">
        <v>331</v>
      </c>
      <c r="C188" s="306"/>
      <c r="D188" s="140"/>
      <c r="E188" s="303"/>
      <c r="F188" s="135">
        <f t="shared" si="9"/>
        <v>0</v>
      </c>
    </row>
    <row r="189" spans="1:6">
      <c r="A189" s="324" t="s">
        <v>203</v>
      </c>
      <c r="B189" s="732" t="s">
        <v>324</v>
      </c>
      <c r="C189" s="306"/>
      <c r="D189" s="136"/>
      <c r="E189" s="303"/>
      <c r="F189" s="135">
        <f t="shared" si="9"/>
        <v>0</v>
      </c>
    </row>
    <row r="190" spans="1:6" ht="13.5" thickBot="1">
      <c r="A190" s="324" t="s">
        <v>204</v>
      </c>
      <c r="B190" s="959" t="s">
        <v>549</v>
      </c>
      <c r="C190" s="306"/>
      <c r="D190" s="136"/>
      <c r="E190" s="303"/>
      <c r="F190" s="140"/>
    </row>
    <row r="191" spans="1:6" ht="13.5" thickBot="1">
      <c r="A191" s="324" t="s">
        <v>205</v>
      </c>
      <c r="B191" s="200" t="s">
        <v>127</v>
      </c>
      <c r="C191" s="304"/>
      <c r="D191" s="140"/>
      <c r="E191" s="303"/>
      <c r="F191" s="302">
        <f t="shared" si="9"/>
        <v>0</v>
      </c>
    </row>
    <row r="192" spans="1:6" ht="13.5" thickBot="1">
      <c r="A192" s="554" t="s">
        <v>206</v>
      </c>
      <c r="B192" s="555" t="s">
        <v>9</v>
      </c>
      <c r="C192" s="563">
        <f>C178+C179+C180+C181+C183+C191</f>
        <v>2622000</v>
      </c>
      <c r="D192" s="563">
        <f>D178+D179+D180+D181+D183+D191</f>
        <v>0</v>
      </c>
      <c r="E192" s="563">
        <f>E178+E179+E180+E181+E183+E191</f>
        <v>0</v>
      </c>
      <c r="F192" s="564">
        <f>F178+F179+F180+F181+F183+F191</f>
        <v>2622000</v>
      </c>
    </row>
    <row r="193" spans="1:6" ht="13.5" thickTop="1">
      <c r="A193" s="544"/>
      <c r="B193" s="332"/>
      <c r="C193" s="222"/>
      <c r="D193" s="222"/>
      <c r="E193" s="222"/>
      <c r="F193" s="143"/>
    </row>
    <row r="194" spans="1:6">
      <c r="A194" s="325" t="s">
        <v>207</v>
      </c>
      <c r="B194" s="334" t="s">
        <v>132</v>
      </c>
      <c r="C194" s="305"/>
      <c r="D194" s="138"/>
      <c r="E194" s="305"/>
      <c r="F194" s="193"/>
    </row>
    <row r="195" spans="1:6">
      <c r="A195" s="324" t="s">
        <v>208</v>
      </c>
      <c r="B195" s="198" t="s">
        <v>266</v>
      </c>
      <c r="C195" s="303"/>
      <c r="D195" s="135"/>
      <c r="E195" s="303"/>
      <c r="F195" s="135">
        <f>SUM(C195:E195)</f>
        <v>0</v>
      </c>
    </row>
    <row r="196" spans="1:6">
      <c r="A196" s="324" t="s">
        <v>209</v>
      </c>
      <c r="B196" s="198" t="s">
        <v>267</v>
      </c>
      <c r="C196" s="303"/>
      <c r="D196" s="135"/>
      <c r="E196" s="303"/>
      <c r="F196" s="135">
        <f>SUM(C196:E196)</f>
        <v>0</v>
      </c>
    </row>
    <row r="197" spans="1:6">
      <c r="A197" s="324" t="s">
        <v>211</v>
      </c>
      <c r="B197" s="198" t="s">
        <v>128</v>
      </c>
      <c r="C197" s="223">
        <f>SUM(C198:C204)</f>
        <v>0</v>
      </c>
      <c r="D197" s="223">
        <v>0</v>
      </c>
      <c r="E197" s="223">
        <f>SUM(E198:E204)</f>
        <v>0</v>
      </c>
      <c r="F197" s="139">
        <v>0</v>
      </c>
    </row>
    <row r="198" spans="1:6">
      <c r="A198" s="324" t="s">
        <v>212</v>
      </c>
      <c r="B198" s="333" t="s">
        <v>317</v>
      </c>
      <c r="C198" s="303"/>
      <c r="D198" s="135"/>
      <c r="E198" s="303"/>
      <c r="F198" s="135">
        <f>SUM(C198:E198)</f>
        <v>0</v>
      </c>
    </row>
    <row r="199" spans="1:6">
      <c r="A199" s="324" t="s">
        <v>213</v>
      </c>
      <c r="B199" s="333" t="s">
        <v>319</v>
      </c>
      <c r="C199" s="303"/>
      <c r="D199" s="135"/>
      <c r="E199" s="303"/>
      <c r="F199" s="135">
        <f t="shared" ref="F199:F205" si="10">SUM(C199:E199)</f>
        <v>0</v>
      </c>
    </row>
    <row r="200" spans="1:6">
      <c r="A200" s="324" t="s">
        <v>214</v>
      </c>
      <c r="B200" s="333" t="s">
        <v>318</v>
      </c>
      <c r="C200" s="303"/>
      <c r="D200" s="135"/>
      <c r="E200" s="303"/>
      <c r="F200" s="135">
        <f t="shared" si="10"/>
        <v>0</v>
      </c>
    </row>
    <row r="201" spans="1:6">
      <c r="A201" s="324" t="s">
        <v>215</v>
      </c>
      <c r="B201" s="333" t="s">
        <v>320</v>
      </c>
      <c r="C201" s="303"/>
      <c r="D201" s="135">
        <f>'7.8.9.m.szoc.ell.'!E34</f>
        <v>0</v>
      </c>
      <c r="E201" s="303"/>
      <c r="F201" s="135">
        <f t="shared" si="10"/>
        <v>0</v>
      </c>
    </row>
    <row r="202" spans="1:6">
      <c r="A202" s="324" t="s">
        <v>216</v>
      </c>
      <c r="B202" s="731" t="s">
        <v>321</v>
      </c>
      <c r="C202" s="303"/>
      <c r="D202" s="135">
        <v>0</v>
      </c>
      <c r="E202" s="303"/>
      <c r="F202" s="135">
        <v>0</v>
      </c>
    </row>
    <row r="203" spans="1:6">
      <c r="A203" s="324" t="s">
        <v>217</v>
      </c>
      <c r="B203" s="281" t="s">
        <v>322</v>
      </c>
      <c r="C203" s="303"/>
      <c r="D203" s="135"/>
      <c r="E203" s="303"/>
      <c r="F203" s="135">
        <f t="shared" si="10"/>
        <v>0</v>
      </c>
    </row>
    <row r="204" spans="1:6">
      <c r="A204" s="324" t="s">
        <v>218</v>
      </c>
      <c r="B204" s="732" t="s">
        <v>339</v>
      </c>
      <c r="C204" s="303"/>
      <c r="D204" s="135"/>
      <c r="E204" s="303"/>
      <c r="F204" s="135">
        <f t="shared" si="10"/>
        <v>0</v>
      </c>
    </row>
    <row r="205" spans="1:6">
      <c r="A205" s="324" t="s">
        <v>219</v>
      </c>
      <c r="B205" s="198" t="s">
        <v>325</v>
      </c>
      <c r="C205" s="303"/>
      <c r="D205" s="135"/>
      <c r="E205" s="303"/>
      <c r="F205" s="135">
        <f t="shared" si="10"/>
        <v>0</v>
      </c>
    </row>
    <row r="206" spans="1:6" ht="13.5" thickBot="1">
      <c r="A206" s="324" t="s">
        <v>220</v>
      </c>
      <c r="B206" s="200" t="s">
        <v>130</v>
      </c>
      <c r="C206" s="306">
        <f>-C181</f>
        <v>0</v>
      </c>
      <c r="D206" s="306">
        <f>-D181</f>
        <v>0</v>
      </c>
      <c r="E206" s="306">
        <f>-E181</f>
        <v>0</v>
      </c>
      <c r="F206" s="136">
        <f>-F181</f>
        <v>0</v>
      </c>
    </row>
    <row r="207" spans="1:6" ht="13.5" thickBot="1">
      <c r="A207" s="554" t="s">
        <v>221</v>
      </c>
      <c r="B207" s="555" t="s">
        <v>10</v>
      </c>
      <c r="C207" s="563">
        <f>C195+C196+C197+C205+C206</f>
        <v>0</v>
      </c>
      <c r="D207" s="563">
        <f>D195+D196+D197+D205+D206</f>
        <v>0</v>
      </c>
      <c r="E207" s="563">
        <f>E195+E196+E197+E205+E206</f>
        <v>0</v>
      </c>
      <c r="F207" s="564">
        <f>F195+F196+F197+F205+F206</f>
        <v>0</v>
      </c>
    </row>
    <row r="208" spans="1:6" ht="27" thickTop="1" thickBot="1">
      <c r="A208" s="554" t="s">
        <v>222</v>
      </c>
      <c r="B208" s="559" t="s">
        <v>326</v>
      </c>
      <c r="C208" s="566">
        <f>C192+C207</f>
        <v>2622000</v>
      </c>
      <c r="D208" s="566">
        <f>D192+D207</f>
        <v>0</v>
      </c>
      <c r="E208" s="566">
        <f>E192+E207</f>
        <v>0</v>
      </c>
      <c r="F208" s="567">
        <f>F192+F207</f>
        <v>2622000</v>
      </c>
    </row>
    <row r="209" spans="1:6" ht="13.5" thickTop="1">
      <c r="A209" s="544"/>
      <c r="B209" s="747"/>
      <c r="C209" s="233"/>
      <c r="D209" s="233"/>
      <c r="E209" s="233"/>
      <c r="F209" s="239"/>
    </row>
    <row r="210" spans="1:6">
      <c r="A210" s="325" t="s">
        <v>223</v>
      </c>
      <c r="B210" s="424" t="s">
        <v>328</v>
      </c>
      <c r="C210" s="565"/>
      <c r="D210" s="138"/>
      <c r="E210" s="305"/>
      <c r="F210" s="193"/>
    </row>
    <row r="211" spans="1:6">
      <c r="A211" s="324" t="s">
        <v>224</v>
      </c>
      <c r="B211" s="199" t="s">
        <v>327</v>
      </c>
      <c r="C211" s="308"/>
      <c r="D211" s="135"/>
      <c r="E211" s="303"/>
      <c r="F211" s="135">
        <f>SUM(C211:E211)</f>
        <v>0</v>
      </c>
    </row>
    <row r="212" spans="1:6">
      <c r="A212" s="325" t="s">
        <v>225</v>
      </c>
      <c r="B212" s="630" t="s">
        <v>332</v>
      </c>
      <c r="C212" s="738"/>
      <c r="D212" s="140"/>
      <c r="E212" s="304"/>
      <c r="F212" s="135">
        <f t="shared" ref="F212:F218" si="11">SUM(C212:E212)</f>
        <v>0</v>
      </c>
    </row>
    <row r="213" spans="1:6">
      <c r="A213" s="324" t="s">
        <v>226</v>
      </c>
      <c r="B213" s="630" t="s">
        <v>333</v>
      </c>
      <c r="C213" s="738"/>
      <c r="D213" s="140"/>
      <c r="E213" s="304"/>
      <c r="F213" s="135">
        <f t="shared" si="11"/>
        <v>0</v>
      </c>
    </row>
    <row r="214" spans="1:6">
      <c r="A214" s="325" t="s">
        <v>227</v>
      </c>
      <c r="B214" s="630" t="s">
        <v>334</v>
      </c>
      <c r="C214" s="738"/>
      <c r="D214" s="140"/>
      <c r="E214" s="304"/>
      <c r="F214" s="135">
        <f t="shared" si="11"/>
        <v>0</v>
      </c>
    </row>
    <row r="215" spans="1:6">
      <c r="A215" s="324" t="s">
        <v>228</v>
      </c>
      <c r="B215" s="733" t="s">
        <v>335</v>
      </c>
      <c r="C215" s="738"/>
      <c r="D215" s="140"/>
      <c r="E215" s="304"/>
      <c r="F215" s="135">
        <f t="shared" si="11"/>
        <v>0</v>
      </c>
    </row>
    <row r="216" spans="1:6">
      <c r="A216" s="325" t="s">
        <v>229</v>
      </c>
      <c r="B216" s="734" t="s">
        <v>336</v>
      </c>
      <c r="C216" s="738"/>
      <c r="D216" s="140"/>
      <c r="E216" s="304"/>
      <c r="F216" s="135">
        <f t="shared" si="11"/>
        <v>0</v>
      </c>
    </row>
    <row r="217" spans="1:6">
      <c r="A217" s="324" t="s">
        <v>230</v>
      </c>
      <c r="B217" s="735" t="s">
        <v>337</v>
      </c>
      <c r="C217" s="738"/>
      <c r="D217" s="140"/>
      <c r="E217" s="304"/>
      <c r="F217" s="135">
        <f t="shared" si="11"/>
        <v>0</v>
      </c>
    </row>
    <row r="218" spans="1:6" ht="13.5" thickBot="1">
      <c r="A218" s="325" t="s">
        <v>231</v>
      </c>
      <c r="B218" s="964" t="s">
        <v>338</v>
      </c>
      <c r="C218" s="965"/>
      <c r="D218" s="302"/>
      <c r="E218" s="302"/>
      <c r="F218" s="140">
        <f t="shared" si="11"/>
        <v>0</v>
      </c>
    </row>
    <row r="219" spans="1:6" ht="13.5" thickBot="1">
      <c r="A219" s="544" t="s">
        <v>232</v>
      </c>
      <c r="B219" s="744" t="s">
        <v>550</v>
      </c>
      <c r="C219" s="218"/>
      <c r="D219" s="222"/>
      <c r="E219" s="222"/>
      <c r="F219" s="137"/>
    </row>
    <row r="220" spans="1:6" ht="13.5" thickBot="1">
      <c r="A220" s="347" t="s">
        <v>233</v>
      </c>
      <c r="B220" s="284" t="s">
        <v>329</v>
      </c>
      <c r="C220" s="739">
        <f>SUM(C211:C219)</f>
        <v>0</v>
      </c>
      <c r="D220" s="739">
        <f>SUM(D211:D219)</f>
        <v>0</v>
      </c>
      <c r="E220" s="739">
        <f>SUM(E211:E219)</f>
        <v>0</v>
      </c>
      <c r="F220" s="839">
        <f>SUM(F211:F219)</f>
        <v>0</v>
      </c>
    </row>
    <row r="221" spans="1:6">
      <c r="A221" s="544"/>
      <c r="B221" s="41"/>
      <c r="C221" s="753"/>
      <c r="D221" s="755"/>
      <c r="E221" s="718"/>
      <c r="F221" s="626"/>
    </row>
    <row r="222" spans="1:6" ht="13.5" thickBot="1">
      <c r="A222" s="393" t="s">
        <v>234</v>
      </c>
      <c r="B222" s="745" t="s">
        <v>330</v>
      </c>
      <c r="C222" s="752">
        <f>C208+C220</f>
        <v>2622000</v>
      </c>
      <c r="D222" s="754">
        <f>D208+D220</f>
        <v>0</v>
      </c>
      <c r="E222" s="752">
        <f>E208+E220</f>
        <v>0</v>
      </c>
      <c r="F222" s="752">
        <f>F208+F220</f>
        <v>2622000</v>
      </c>
    </row>
    <row r="224" spans="1:6">
      <c r="A224" s="1013"/>
      <c r="B224" s="1013"/>
      <c r="C224" s="1013"/>
      <c r="D224" s="1013"/>
      <c r="E224" s="1013"/>
      <c r="F224" s="1013"/>
    </row>
    <row r="225" spans="1:6">
      <c r="A225" s="992" t="s">
        <v>693</v>
      </c>
      <c r="B225" s="992"/>
      <c r="C225" s="992"/>
      <c r="D225" s="992"/>
      <c r="E225" s="992"/>
    </row>
    <row r="226" spans="1:6">
      <c r="A226" s="337"/>
      <c r="B226" s="337"/>
      <c r="C226" s="337"/>
      <c r="D226" s="337"/>
      <c r="E226" s="337"/>
    </row>
    <row r="227" spans="1:6" ht="14.25">
      <c r="A227" s="1056" t="s">
        <v>640</v>
      </c>
      <c r="B227" s="1057"/>
      <c r="C227" s="1057"/>
      <c r="D227" s="1057"/>
      <c r="E227" s="1057"/>
      <c r="F227" s="1057"/>
    </row>
    <row r="228" spans="1:6" ht="15.75">
      <c r="B228" s="18"/>
      <c r="C228" s="18"/>
      <c r="D228" s="18"/>
      <c r="E228" s="18"/>
    </row>
    <row r="229" spans="1:6" ht="15.75">
      <c r="B229" s="18" t="s">
        <v>519</v>
      </c>
      <c r="C229" s="18"/>
      <c r="D229" s="18"/>
      <c r="E229" s="18"/>
    </row>
    <row r="230" spans="1:6" ht="13.5" thickBot="1">
      <c r="B230" s="1"/>
      <c r="C230" s="1"/>
      <c r="D230" s="1"/>
      <c r="E230" s="19" t="s">
        <v>555</v>
      </c>
    </row>
    <row r="231" spans="1:6" ht="48.75" thickBot="1">
      <c r="A231" s="348" t="s">
        <v>186</v>
      </c>
      <c r="B231" s="549" t="s">
        <v>11</v>
      </c>
      <c r="C231" s="340" t="s">
        <v>466</v>
      </c>
      <c r="D231" s="341" t="s">
        <v>467</v>
      </c>
      <c r="E231" s="340" t="s">
        <v>465</v>
      </c>
      <c r="F231" s="341" t="s">
        <v>464</v>
      </c>
    </row>
    <row r="232" spans="1:6">
      <c r="A232" s="550" t="s">
        <v>187</v>
      </c>
      <c r="B232" s="551" t="s">
        <v>188</v>
      </c>
      <c r="C232" s="560" t="s">
        <v>189</v>
      </c>
      <c r="D232" s="561" t="s">
        <v>190</v>
      </c>
      <c r="E232" s="702" t="s">
        <v>210</v>
      </c>
      <c r="F232" s="703" t="s">
        <v>235</v>
      </c>
    </row>
    <row r="233" spans="1:6">
      <c r="A233" s="325" t="s">
        <v>191</v>
      </c>
      <c r="B233" s="332" t="s">
        <v>131</v>
      </c>
      <c r="C233" s="303"/>
      <c r="D233" s="135"/>
      <c r="E233" s="303"/>
      <c r="F233" s="117"/>
    </row>
    <row r="234" spans="1:6">
      <c r="A234" s="324" t="s">
        <v>192</v>
      </c>
      <c r="B234" s="186" t="s">
        <v>6</v>
      </c>
      <c r="C234" s="303"/>
      <c r="D234" s="135">
        <v>3841000</v>
      </c>
      <c r="E234" s="303"/>
      <c r="F234" s="135">
        <f>SUM(C234:E234)</f>
        <v>3841000</v>
      </c>
    </row>
    <row r="235" spans="1:6">
      <c r="A235" s="324" t="s">
        <v>193</v>
      </c>
      <c r="B235" s="198" t="s">
        <v>7</v>
      </c>
      <c r="C235" s="303"/>
      <c r="D235" s="135">
        <v>658000</v>
      </c>
      <c r="E235" s="303"/>
      <c r="F235" s="135">
        <f>SUM(C235:E235)</f>
        <v>658000</v>
      </c>
    </row>
    <row r="236" spans="1:6">
      <c r="A236" s="324" t="s">
        <v>194</v>
      </c>
      <c r="B236" s="198" t="s">
        <v>8</v>
      </c>
      <c r="C236" s="303"/>
      <c r="D236" s="135">
        <v>11938000</v>
      </c>
      <c r="E236" s="303"/>
      <c r="F236" s="135">
        <f>SUM(C236:E236)</f>
        <v>11938000</v>
      </c>
    </row>
    <row r="237" spans="1:6">
      <c r="A237" s="324" t="s">
        <v>195</v>
      </c>
      <c r="B237" s="198" t="s">
        <v>265</v>
      </c>
      <c r="C237" s="303"/>
      <c r="D237" s="135"/>
      <c r="E237" s="303"/>
      <c r="F237" s="135">
        <f>SUM(C237:E237)</f>
        <v>0</v>
      </c>
    </row>
    <row r="238" spans="1:6">
      <c r="A238" s="324" t="s">
        <v>196</v>
      </c>
      <c r="B238" s="198" t="s">
        <v>264</v>
      </c>
      <c r="C238" s="303"/>
      <c r="D238" s="135"/>
      <c r="E238" s="303"/>
      <c r="F238" s="135">
        <f>SUM(C238:E238)</f>
        <v>0</v>
      </c>
    </row>
    <row r="239" spans="1:6">
      <c r="A239" s="324" t="s">
        <v>197</v>
      </c>
      <c r="B239" s="198" t="s">
        <v>312</v>
      </c>
      <c r="C239" s="303">
        <v>0</v>
      </c>
      <c r="D239" s="303">
        <f>D240+D241+D242+D243+D244+D245+D246</f>
        <v>0</v>
      </c>
      <c r="E239" s="303">
        <f>E240+E241+E242+E243+E244+E245+E246</f>
        <v>0</v>
      </c>
      <c r="F239" s="135">
        <f>F240+F241+F242+F243+F244+F245+F246</f>
        <v>0</v>
      </c>
    </row>
    <row r="240" spans="1:6">
      <c r="A240" s="324" t="s">
        <v>198</v>
      </c>
      <c r="B240" s="198" t="s">
        <v>313</v>
      </c>
      <c r="C240" s="303">
        <v>0</v>
      </c>
      <c r="D240" s="135">
        <v>0</v>
      </c>
      <c r="E240" s="303">
        <v>0</v>
      </c>
      <c r="F240" s="135">
        <f>E240+D240+C240</f>
        <v>0</v>
      </c>
    </row>
    <row r="241" spans="1:6">
      <c r="A241" s="324" t="s">
        <v>199</v>
      </c>
      <c r="B241" s="198" t="s">
        <v>314</v>
      </c>
      <c r="C241" s="303"/>
      <c r="D241" s="135"/>
      <c r="E241" s="303"/>
      <c r="F241" s="135">
        <f t="shared" ref="F241:F247" si="12">E241+D241+C241</f>
        <v>0</v>
      </c>
    </row>
    <row r="242" spans="1:6">
      <c r="A242" s="324" t="s">
        <v>200</v>
      </c>
      <c r="B242" s="198" t="s">
        <v>315</v>
      </c>
      <c r="C242" s="303"/>
      <c r="D242" s="135"/>
      <c r="E242" s="303"/>
      <c r="F242" s="135">
        <f t="shared" si="12"/>
        <v>0</v>
      </c>
    </row>
    <row r="243" spans="1:6">
      <c r="A243" s="324" t="s">
        <v>201</v>
      </c>
      <c r="B243" s="333" t="s">
        <v>316</v>
      </c>
      <c r="C243" s="303">
        <f>'5-6.m.tám.ért.kiad.'!E29+'5-6.m.tám.ért.kiad.'!E30</f>
        <v>0</v>
      </c>
      <c r="D243" s="139"/>
      <c r="E243" s="303"/>
      <c r="F243" s="135">
        <f t="shared" si="12"/>
        <v>0</v>
      </c>
    </row>
    <row r="244" spans="1:6">
      <c r="A244" s="324" t="s">
        <v>202</v>
      </c>
      <c r="B244" s="731" t="s">
        <v>331</v>
      </c>
      <c r="C244" s="306"/>
      <c r="D244" s="136"/>
      <c r="E244" s="303"/>
      <c r="F244" s="135">
        <f t="shared" si="12"/>
        <v>0</v>
      </c>
    </row>
    <row r="245" spans="1:6">
      <c r="A245" s="324" t="s">
        <v>203</v>
      </c>
      <c r="B245" s="732" t="s">
        <v>324</v>
      </c>
      <c r="C245" s="306">
        <v>0</v>
      </c>
      <c r="D245" s="136"/>
      <c r="E245" s="303"/>
      <c r="F245" s="135">
        <f t="shared" si="12"/>
        <v>0</v>
      </c>
    </row>
    <row r="246" spans="1:6" ht="13.5" thickBot="1">
      <c r="A246" s="324" t="s">
        <v>204</v>
      </c>
      <c r="B246" s="959" t="s">
        <v>549</v>
      </c>
      <c r="C246" s="306"/>
      <c r="D246" s="136"/>
      <c r="E246" s="303"/>
      <c r="F246" s="140"/>
    </row>
    <row r="247" spans="1:6" ht="13.5" thickBot="1">
      <c r="A247" s="324" t="s">
        <v>205</v>
      </c>
      <c r="B247" s="200" t="s">
        <v>127</v>
      </c>
      <c r="C247" s="304"/>
      <c r="D247" s="140"/>
      <c r="E247" s="303"/>
      <c r="F247" s="302">
        <f t="shared" si="12"/>
        <v>0</v>
      </c>
    </row>
    <row r="248" spans="1:6" ht="13.5" thickBot="1">
      <c r="A248" s="554" t="s">
        <v>206</v>
      </c>
      <c r="B248" s="555" t="s">
        <v>9</v>
      </c>
      <c r="C248" s="563">
        <f>C234+C235+C236+C237+C239+C247</f>
        <v>0</v>
      </c>
      <c r="D248" s="563">
        <f>D234+D235+D236+D237+D239+D247</f>
        <v>16437000</v>
      </c>
      <c r="E248" s="563">
        <f>E234+E235+E236+E237+E239+E247</f>
        <v>0</v>
      </c>
      <c r="F248" s="564">
        <f>F234+F235+F236+F237+F239+F247</f>
        <v>16437000</v>
      </c>
    </row>
    <row r="249" spans="1:6" ht="13.5" thickTop="1">
      <c r="A249" s="544"/>
      <c r="B249" s="332"/>
      <c r="C249" s="222"/>
      <c r="D249" s="222"/>
      <c r="E249" s="222"/>
      <c r="F249" s="143"/>
    </row>
    <row r="250" spans="1:6">
      <c r="A250" s="325" t="s">
        <v>207</v>
      </c>
      <c r="B250" s="334" t="s">
        <v>132</v>
      </c>
      <c r="C250" s="305"/>
      <c r="D250" s="138"/>
      <c r="E250" s="305"/>
      <c r="F250" s="193"/>
    </row>
    <row r="251" spans="1:6">
      <c r="A251" s="324" t="s">
        <v>208</v>
      </c>
      <c r="B251" s="198" t="s">
        <v>266</v>
      </c>
      <c r="C251" s="303">
        <v>76874070</v>
      </c>
      <c r="D251" s="135"/>
      <c r="E251" s="303"/>
      <c r="F251" s="135">
        <f>SUM(C251:E251)</f>
        <v>76874070</v>
      </c>
    </row>
    <row r="252" spans="1:6">
      <c r="A252" s="324" t="s">
        <v>209</v>
      </c>
      <c r="B252" s="198" t="s">
        <v>267</v>
      </c>
      <c r="C252" s="303"/>
      <c r="D252" s="135"/>
      <c r="E252" s="303"/>
      <c r="F252" s="135">
        <f>SUM(C252:E252)</f>
        <v>0</v>
      </c>
    </row>
    <row r="253" spans="1:6">
      <c r="A253" s="324" t="s">
        <v>211</v>
      </c>
      <c r="B253" s="198" t="s">
        <v>128</v>
      </c>
      <c r="C253" s="223">
        <v>0</v>
      </c>
      <c r="D253" s="223">
        <f>SUM(D254:D260)</f>
        <v>0</v>
      </c>
      <c r="E253" s="223">
        <f>SUM(E254:E260)</f>
        <v>0</v>
      </c>
      <c r="F253" s="984" t="s">
        <v>612</v>
      </c>
    </row>
    <row r="254" spans="1:6">
      <c r="A254" s="324" t="s">
        <v>212</v>
      </c>
      <c r="B254" s="333" t="s">
        <v>317</v>
      </c>
      <c r="C254" s="303"/>
      <c r="D254" s="135"/>
      <c r="E254" s="303"/>
      <c r="F254" s="135">
        <f>SUM(C254:E254)</f>
        <v>0</v>
      </c>
    </row>
    <row r="255" spans="1:6">
      <c r="A255" s="324" t="s">
        <v>213</v>
      </c>
      <c r="B255" s="333" t="s">
        <v>319</v>
      </c>
      <c r="C255" s="303"/>
      <c r="D255" s="135"/>
      <c r="E255" s="303"/>
      <c r="F255" s="135">
        <f t="shared" ref="F255:F261" si="13">SUM(C255:E255)</f>
        <v>0</v>
      </c>
    </row>
    <row r="256" spans="1:6">
      <c r="A256" s="324" t="s">
        <v>214</v>
      </c>
      <c r="B256" s="333" t="s">
        <v>318</v>
      </c>
      <c r="C256" s="303"/>
      <c r="D256" s="135"/>
      <c r="E256" s="303"/>
      <c r="F256" s="135">
        <f t="shared" si="13"/>
        <v>0</v>
      </c>
    </row>
    <row r="257" spans="1:6">
      <c r="A257" s="324" t="s">
        <v>215</v>
      </c>
      <c r="B257" s="333" t="s">
        <v>320</v>
      </c>
      <c r="C257" s="303"/>
      <c r="D257" s="135"/>
      <c r="E257" s="303"/>
      <c r="F257" s="135">
        <f t="shared" si="13"/>
        <v>0</v>
      </c>
    </row>
    <row r="258" spans="1:6">
      <c r="A258" s="324" t="s">
        <v>216</v>
      </c>
      <c r="B258" s="731" t="s">
        <v>321</v>
      </c>
      <c r="C258" s="303"/>
      <c r="D258" s="135"/>
      <c r="E258" s="303"/>
      <c r="F258" s="135">
        <f t="shared" si="13"/>
        <v>0</v>
      </c>
    </row>
    <row r="259" spans="1:6">
      <c r="A259" s="324" t="s">
        <v>217</v>
      </c>
      <c r="B259" s="281" t="s">
        <v>322</v>
      </c>
      <c r="C259" s="303"/>
      <c r="D259" s="135"/>
      <c r="E259" s="303"/>
      <c r="F259" s="135">
        <f t="shared" si="13"/>
        <v>0</v>
      </c>
    </row>
    <row r="260" spans="1:6">
      <c r="A260" s="324" t="s">
        <v>218</v>
      </c>
      <c r="B260" s="732" t="s">
        <v>339</v>
      </c>
      <c r="C260" s="303">
        <v>0</v>
      </c>
      <c r="D260" s="135"/>
      <c r="E260" s="303"/>
      <c r="F260" s="135">
        <v>0</v>
      </c>
    </row>
    <row r="261" spans="1:6">
      <c r="A261" s="324" t="s">
        <v>219</v>
      </c>
      <c r="B261" s="198" t="s">
        <v>325</v>
      </c>
      <c r="C261" s="303"/>
      <c r="D261" s="135"/>
      <c r="E261" s="303"/>
      <c r="F261" s="135">
        <f t="shared" si="13"/>
        <v>0</v>
      </c>
    </row>
    <row r="262" spans="1:6" ht="13.5" thickBot="1">
      <c r="A262" s="324" t="s">
        <v>220</v>
      </c>
      <c r="B262" s="200" t="s">
        <v>130</v>
      </c>
      <c r="C262" s="306">
        <f>-C237</f>
        <v>0</v>
      </c>
      <c r="D262" s="306">
        <f>-D237</f>
        <v>0</v>
      </c>
      <c r="E262" s="306">
        <f>-E237</f>
        <v>0</v>
      </c>
      <c r="F262" s="136">
        <f>-F237</f>
        <v>0</v>
      </c>
    </row>
    <row r="263" spans="1:6" ht="13.5" thickBot="1">
      <c r="A263" s="554" t="s">
        <v>221</v>
      </c>
      <c r="B263" s="555" t="s">
        <v>10</v>
      </c>
      <c r="C263" s="563">
        <f>C251+C252+C253+C261+C262</f>
        <v>76874070</v>
      </c>
      <c r="D263" s="563">
        <f>D251+D252+D253+D261+D262</f>
        <v>0</v>
      </c>
      <c r="E263" s="563">
        <f>E251+E252+E253+E261+E262</f>
        <v>0</v>
      </c>
      <c r="F263" s="564">
        <f>F251+F252+F253+F261+F262</f>
        <v>76874070</v>
      </c>
    </row>
    <row r="264" spans="1:6" ht="27" thickTop="1" thickBot="1">
      <c r="A264" s="554" t="s">
        <v>222</v>
      </c>
      <c r="B264" s="559" t="s">
        <v>326</v>
      </c>
      <c r="C264" s="566">
        <f>C248+C263</f>
        <v>76874070</v>
      </c>
      <c r="D264" s="566">
        <f>D248+D263</f>
        <v>16437000</v>
      </c>
      <c r="E264" s="566">
        <f>E248+E263</f>
        <v>0</v>
      </c>
      <c r="F264" s="982" t="s">
        <v>641</v>
      </c>
    </row>
    <row r="265" spans="1:6" ht="13.5" thickTop="1">
      <c r="A265" s="544"/>
      <c r="B265" s="747"/>
      <c r="C265" s="233"/>
      <c r="D265" s="233"/>
      <c r="E265" s="233"/>
      <c r="F265" s="239"/>
    </row>
    <row r="266" spans="1:6">
      <c r="A266" s="325" t="s">
        <v>223</v>
      </c>
      <c r="B266" s="424" t="s">
        <v>328</v>
      </c>
      <c r="C266" s="565"/>
      <c r="D266" s="138"/>
      <c r="E266" s="305"/>
      <c r="F266" s="193"/>
    </row>
    <row r="267" spans="1:6">
      <c r="A267" s="324" t="s">
        <v>224</v>
      </c>
      <c r="B267" s="199" t="s">
        <v>327</v>
      </c>
      <c r="C267" s="308"/>
      <c r="D267" s="135"/>
      <c r="E267" s="303"/>
      <c r="F267" s="117"/>
    </row>
    <row r="268" spans="1:6">
      <c r="A268" s="325" t="s">
        <v>225</v>
      </c>
      <c r="B268" s="630" t="s">
        <v>332</v>
      </c>
      <c r="C268" s="738"/>
      <c r="D268" s="140"/>
      <c r="E268" s="304"/>
      <c r="F268" s="301"/>
    </row>
    <row r="269" spans="1:6">
      <c r="A269" s="324" t="s">
        <v>226</v>
      </c>
      <c r="B269" s="630" t="s">
        <v>333</v>
      </c>
      <c r="C269" s="738"/>
      <c r="D269" s="140"/>
      <c r="E269" s="304"/>
      <c r="F269" s="301"/>
    </row>
    <row r="270" spans="1:6">
      <c r="A270" s="325" t="s">
        <v>227</v>
      </c>
      <c r="B270" s="630" t="s">
        <v>334</v>
      </c>
      <c r="C270" s="738"/>
      <c r="D270" s="140"/>
      <c r="E270" s="304"/>
      <c r="F270" s="301"/>
    </row>
    <row r="271" spans="1:6">
      <c r="A271" s="324" t="s">
        <v>228</v>
      </c>
      <c r="B271" s="733" t="s">
        <v>335</v>
      </c>
      <c r="C271" s="738"/>
      <c r="D271" s="140"/>
      <c r="E271" s="304"/>
      <c r="F271" s="301"/>
    </row>
    <row r="272" spans="1:6">
      <c r="A272" s="325" t="s">
        <v>229</v>
      </c>
      <c r="B272" s="734" t="s">
        <v>336</v>
      </c>
      <c r="C272" s="738"/>
      <c r="D272" s="140"/>
      <c r="E272" s="304"/>
      <c r="F272" s="301"/>
    </row>
    <row r="273" spans="1:6">
      <c r="A273" s="324" t="s">
        <v>230</v>
      </c>
      <c r="B273" s="735" t="s">
        <v>337</v>
      </c>
      <c r="C273" s="738"/>
      <c r="D273" s="140"/>
      <c r="E273" s="304"/>
      <c r="F273" s="301"/>
    </row>
    <row r="274" spans="1:6" ht="13.5" thickBot="1">
      <c r="A274" s="325" t="s">
        <v>231</v>
      </c>
      <c r="B274" s="964" t="s">
        <v>338</v>
      </c>
      <c r="C274" s="965"/>
      <c r="D274" s="302"/>
      <c r="E274" s="966"/>
      <c r="F274" s="959"/>
    </row>
    <row r="275" spans="1:6" ht="13.5" thickBot="1">
      <c r="A275" s="544" t="s">
        <v>232</v>
      </c>
      <c r="B275" s="744" t="s">
        <v>550</v>
      </c>
      <c r="C275" s="218"/>
      <c r="D275" s="222"/>
      <c r="E275" s="222"/>
      <c r="F275" s="626"/>
    </row>
    <row r="276" spans="1:6" ht="13.5" thickBot="1">
      <c r="A276" s="347" t="s">
        <v>233</v>
      </c>
      <c r="B276" s="284" t="s">
        <v>329</v>
      </c>
      <c r="C276" s="739">
        <f>SUM(C267:C275)</f>
        <v>0</v>
      </c>
      <c r="D276" s="739">
        <f>SUM(D267:D275)</f>
        <v>0</v>
      </c>
      <c r="E276" s="739">
        <f>SUM(E267:E275)</f>
        <v>0</v>
      </c>
      <c r="F276" s="839">
        <f>SUM(F267:F275)</f>
        <v>0</v>
      </c>
    </row>
    <row r="277" spans="1:6">
      <c r="A277" s="544"/>
      <c r="B277" s="41"/>
      <c r="C277" s="753"/>
      <c r="D277" s="755"/>
      <c r="E277" s="718"/>
      <c r="F277" s="626"/>
    </row>
    <row r="278" spans="1:6" ht="13.5" thickBot="1">
      <c r="A278" s="393" t="s">
        <v>234</v>
      </c>
      <c r="B278" s="745" t="s">
        <v>330</v>
      </c>
      <c r="C278" s="752">
        <f>C264+C276</f>
        <v>76874070</v>
      </c>
      <c r="D278" s="754">
        <f>D264+D276</f>
        <v>16437000</v>
      </c>
      <c r="E278" s="752">
        <f>E264+E276</f>
        <v>0</v>
      </c>
      <c r="F278" s="985" t="s">
        <v>641</v>
      </c>
    </row>
    <row r="281" spans="1:6">
      <c r="A281" s="992" t="s">
        <v>694</v>
      </c>
      <c r="B281" s="992"/>
      <c r="C281" s="992"/>
      <c r="D281" s="992"/>
      <c r="E281" s="992"/>
    </row>
    <row r="282" spans="1:6">
      <c r="A282" s="337"/>
      <c r="B282" s="337"/>
      <c r="C282" s="337"/>
      <c r="D282" s="337"/>
      <c r="E282" s="337"/>
    </row>
    <row r="283" spans="1:6" ht="14.25">
      <c r="A283" s="1056" t="s">
        <v>640</v>
      </c>
      <c r="B283" s="1057"/>
      <c r="C283" s="1057"/>
      <c r="D283" s="1057"/>
      <c r="E283" s="1057"/>
      <c r="F283" s="1057"/>
    </row>
    <row r="284" spans="1:6" ht="15.75">
      <c r="B284" s="18"/>
      <c r="C284" s="18"/>
      <c r="D284" s="18"/>
      <c r="E284" s="18"/>
    </row>
    <row r="285" spans="1:6" ht="15.75">
      <c r="B285" s="18" t="s">
        <v>536</v>
      </c>
      <c r="C285" s="18"/>
      <c r="D285" s="18"/>
      <c r="E285" s="18"/>
    </row>
    <row r="286" spans="1:6" ht="13.5" thickBot="1">
      <c r="B286" s="1"/>
      <c r="C286" s="1"/>
      <c r="D286" s="1"/>
      <c r="E286" s="19" t="s">
        <v>555</v>
      </c>
    </row>
    <row r="287" spans="1:6" ht="48.75" thickBot="1">
      <c r="A287" s="348" t="s">
        <v>186</v>
      </c>
      <c r="B287" s="549" t="s">
        <v>11</v>
      </c>
      <c r="C287" s="340" t="s">
        <v>466</v>
      </c>
      <c r="D287" s="341" t="s">
        <v>467</v>
      </c>
      <c r="E287" s="340" t="s">
        <v>465</v>
      </c>
      <c r="F287" s="341" t="s">
        <v>464</v>
      </c>
    </row>
    <row r="288" spans="1:6">
      <c r="A288" s="550" t="s">
        <v>187</v>
      </c>
      <c r="B288" s="551" t="s">
        <v>188</v>
      </c>
      <c r="C288" s="560" t="s">
        <v>189</v>
      </c>
      <c r="D288" s="561" t="s">
        <v>190</v>
      </c>
      <c r="E288" s="702" t="s">
        <v>210</v>
      </c>
      <c r="F288" s="703" t="s">
        <v>235</v>
      </c>
    </row>
    <row r="289" spans="1:6">
      <c r="A289" s="325" t="s">
        <v>191</v>
      </c>
      <c r="B289" s="332" t="s">
        <v>131</v>
      </c>
      <c r="C289" s="303"/>
      <c r="D289" s="135"/>
      <c r="E289" s="303"/>
      <c r="F289" s="117"/>
    </row>
    <row r="290" spans="1:6">
      <c r="A290" s="324" t="s">
        <v>192</v>
      </c>
      <c r="B290" s="186" t="s">
        <v>6</v>
      </c>
      <c r="C290" s="303"/>
      <c r="D290" s="135"/>
      <c r="E290" s="303"/>
      <c r="F290" s="135">
        <f>SUM(C290:E290)</f>
        <v>0</v>
      </c>
    </row>
    <row r="291" spans="1:6">
      <c r="A291" s="324" t="s">
        <v>193</v>
      </c>
      <c r="B291" s="198" t="s">
        <v>7</v>
      </c>
      <c r="C291" s="303"/>
      <c r="D291" s="135"/>
      <c r="E291" s="303"/>
      <c r="F291" s="135">
        <f>SUM(C291:E291)</f>
        <v>0</v>
      </c>
    </row>
    <row r="292" spans="1:6">
      <c r="A292" s="324" t="s">
        <v>194</v>
      </c>
      <c r="B292" s="198" t="s">
        <v>8</v>
      </c>
      <c r="C292" s="303">
        <v>1060600</v>
      </c>
      <c r="D292" s="135"/>
      <c r="E292" s="303"/>
      <c r="F292" s="135">
        <f>SUM(C292:E292)</f>
        <v>1060600</v>
      </c>
    </row>
    <row r="293" spans="1:6">
      <c r="A293" s="324" t="s">
        <v>195</v>
      </c>
      <c r="B293" s="198" t="s">
        <v>265</v>
      </c>
      <c r="C293" s="303"/>
      <c r="D293" s="135"/>
      <c r="E293" s="303"/>
      <c r="F293" s="135">
        <f>SUM(C293:E293)</f>
        <v>0</v>
      </c>
    </row>
    <row r="294" spans="1:6">
      <c r="A294" s="324" t="s">
        <v>196</v>
      </c>
      <c r="B294" s="198" t="s">
        <v>264</v>
      </c>
      <c r="C294" s="303"/>
      <c r="D294" s="135"/>
      <c r="E294" s="303"/>
      <c r="F294" s="135">
        <f>SUM(C294:E294)</f>
        <v>0</v>
      </c>
    </row>
    <row r="295" spans="1:6">
      <c r="A295" s="324" t="s">
        <v>197</v>
      </c>
      <c r="B295" s="198" t="s">
        <v>312</v>
      </c>
      <c r="C295" s="303">
        <f>C296+C297+C298+C299+C300+C301+C302</f>
        <v>0</v>
      </c>
      <c r="D295" s="303">
        <f>D296+D297+D298+D299+D300+D301+D302</f>
        <v>0</v>
      </c>
      <c r="E295" s="303">
        <f>E296+E297+E298+E299+E300+E301+E302</f>
        <v>0</v>
      </c>
      <c r="F295" s="135">
        <f>F296+F297+F298+F299+F300+F301+F302</f>
        <v>0</v>
      </c>
    </row>
    <row r="296" spans="1:6">
      <c r="A296" s="324" t="s">
        <v>198</v>
      </c>
      <c r="B296" s="198" t="s">
        <v>313</v>
      </c>
      <c r="C296" s="303">
        <v>0</v>
      </c>
      <c r="D296" s="135">
        <v>0</v>
      </c>
      <c r="E296" s="303">
        <v>0</v>
      </c>
      <c r="F296" s="135">
        <f t="shared" ref="F296:F301" si="14">E296+D296+C296</f>
        <v>0</v>
      </c>
    </row>
    <row r="297" spans="1:6">
      <c r="A297" s="324" t="s">
        <v>199</v>
      </c>
      <c r="B297" s="198" t="s">
        <v>314</v>
      </c>
      <c r="C297" s="303"/>
      <c r="D297" s="135"/>
      <c r="E297" s="303"/>
      <c r="F297" s="135">
        <f t="shared" si="14"/>
        <v>0</v>
      </c>
    </row>
    <row r="298" spans="1:6">
      <c r="A298" s="324" t="s">
        <v>200</v>
      </c>
      <c r="B298" s="198" t="s">
        <v>315</v>
      </c>
      <c r="C298" s="303"/>
      <c r="D298" s="135"/>
      <c r="E298" s="303"/>
      <c r="F298" s="135">
        <f t="shared" si="14"/>
        <v>0</v>
      </c>
    </row>
    <row r="299" spans="1:6">
      <c r="A299" s="324" t="s">
        <v>201</v>
      </c>
      <c r="B299" s="333" t="s">
        <v>316</v>
      </c>
      <c r="C299" s="303">
        <f>'5-6.m.tám.ért.kiad.'!E85+'5-6.m.tám.ért.kiad.'!E86</f>
        <v>0</v>
      </c>
      <c r="D299" s="139"/>
      <c r="E299" s="303"/>
      <c r="F299" s="135">
        <f t="shared" si="14"/>
        <v>0</v>
      </c>
    </row>
    <row r="300" spans="1:6">
      <c r="A300" s="324" t="s">
        <v>202</v>
      </c>
      <c r="B300" s="731" t="s">
        <v>331</v>
      </c>
      <c r="C300" s="306"/>
      <c r="D300" s="136"/>
      <c r="E300" s="303"/>
      <c r="F300" s="135">
        <f t="shared" si="14"/>
        <v>0</v>
      </c>
    </row>
    <row r="301" spans="1:6">
      <c r="A301" s="324" t="s">
        <v>203</v>
      </c>
      <c r="B301" s="732" t="s">
        <v>324</v>
      </c>
      <c r="C301" s="306"/>
      <c r="D301" s="136"/>
      <c r="E301" s="303"/>
      <c r="F301" s="135">
        <f t="shared" si="14"/>
        <v>0</v>
      </c>
    </row>
    <row r="302" spans="1:6" ht="13.5" thickBot="1">
      <c r="A302" s="324" t="s">
        <v>204</v>
      </c>
      <c r="B302" s="959" t="s">
        <v>549</v>
      </c>
      <c r="C302" s="306"/>
      <c r="D302" s="136"/>
      <c r="E302" s="303"/>
      <c r="F302" s="140"/>
    </row>
    <row r="303" spans="1:6" ht="13.5" thickBot="1">
      <c r="A303" s="324" t="s">
        <v>205</v>
      </c>
      <c r="B303" s="200" t="s">
        <v>127</v>
      </c>
      <c r="C303" s="304"/>
      <c r="D303" s="140"/>
      <c r="E303" s="303"/>
      <c r="F303" s="302">
        <f>E303+D303+C303</f>
        <v>0</v>
      </c>
    </row>
    <row r="304" spans="1:6" ht="13.5" thickBot="1">
      <c r="A304" s="554" t="s">
        <v>206</v>
      </c>
      <c r="B304" s="555" t="s">
        <v>9</v>
      </c>
      <c r="C304" s="563">
        <f>C290+C291+C292+C293+C295+C303</f>
        <v>1060600</v>
      </c>
      <c r="D304" s="563">
        <f>D290+D291+D292+D293+D295+D303</f>
        <v>0</v>
      </c>
      <c r="E304" s="563">
        <f>E290+E291+E292+E293+E295+E303</f>
        <v>0</v>
      </c>
      <c r="F304" s="564">
        <f>F290+F291+F292+F293+F295+F303</f>
        <v>1060600</v>
      </c>
    </row>
    <row r="305" spans="1:6" ht="13.5" thickTop="1">
      <c r="A305" s="544"/>
      <c r="B305" s="332"/>
      <c r="C305" s="222"/>
      <c r="D305" s="222"/>
      <c r="E305" s="222"/>
      <c r="F305" s="143"/>
    </row>
    <row r="306" spans="1:6">
      <c r="A306" s="325" t="s">
        <v>207</v>
      </c>
      <c r="B306" s="334" t="s">
        <v>132</v>
      </c>
      <c r="C306" s="305"/>
      <c r="D306" s="138"/>
      <c r="E306" s="305"/>
      <c r="F306" s="193"/>
    </row>
    <row r="307" spans="1:6">
      <c r="A307" s="324" t="s">
        <v>208</v>
      </c>
      <c r="B307" s="198" t="s">
        <v>266</v>
      </c>
      <c r="C307" s="303"/>
      <c r="D307" s="135"/>
      <c r="E307" s="303"/>
      <c r="F307" s="135">
        <f>SUM(C307:E307)</f>
        <v>0</v>
      </c>
    </row>
    <row r="308" spans="1:6">
      <c r="A308" s="324" t="s">
        <v>209</v>
      </c>
      <c r="B308" s="198" t="s">
        <v>267</v>
      </c>
      <c r="C308" s="303"/>
      <c r="D308" s="135"/>
      <c r="E308" s="303"/>
      <c r="F308" s="135">
        <f>SUM(C308:E308)</f>
        <v>0</v>
      </c>
    </row>
    <row r="309" spans="1:6">
      <c r="A309" s="324" t="s">
        <v>211</v>
      </c>
      <c r="B309" s="198" t="s">
        <v>128</v>
      </c>
      <c r="C309" s="223">
        <f>SUM(C310:C316)</f>
        <v>0</v>
      </c>
      <c r="D309" s="223">
        <f>SUM(D310:D316)</f>
        <v>0</v>
      </c>
      <c r="E309" s="223">
        <f>SUM(E310:E316)</f>
        <v>0</v>
      </c>
      <c r="F309" s="139">
        <f>SUM(F310:F316)</f>
        <v>0</v>
      </c>
    </row>
    <row r="310" spans="1:6">
      <c r="A310" s="324" t="s">
        <v>212</v>
      </c>
      <c r="B310" s="333" t="s">
        <v>317</v>
      </c>
      <c r="C310" s="303"/>
      <c r="D310" s="135"/>
      <c r="E310" s="303"/>
      <c r="F310" s="135">
        <f>SUM(C310:E310)</f>
        <v>0</v>
      </c>
    </row>
    <row r="311" spans="1:6">
      <c r="A311" s="324" t="s">
        <v>213</v>
      </c>
      <c r="B311" s="333" t="s">
        <v>319</v>
      </c>
      <c r="C311" s="303"/>
      <c r="D311" s="135"/>
      <c r="E311" s="303"/>
      <c r="F311" s="135">
        <f t="shared" ref="F311:F317" si="15">SUM(C311:E311)</f>
        <v>0</v>
      </c>
    </row>
    <row r="312" spans="1:6">
      <c r="A312" s="324" t="s">
        <v>214</v>
      </c>
      <c r="B312" s="333" t="s">
        <v>318</v>
      </c>
      <c r="C312" s="303"/>
      <c r="D312" s="135"/>
      <c r="E312" s="303"/>
      <c r="F312" s="135">
        <f t="shared" si="15"/>
        <v>0</v>
      </c>
    </row>
    <row r="313" spans="1:6">
      <c r="A313" s="324" t="s">
        <v>215</v>
      </c>
      <c r="B313" s="333" t="s">
        <v>320</v>
      </c>
      <c r="C313" s="303"/>
      <c r="D313" s="135"/>
      <c r="E313" s="303"/>
      <c r="F313" s="135">
        <f t="shared" si="15"/>
        <v>0</v>
      </c>
    </row>
    <row r="314" spans="1:6">
      <c r="A314" s="324" t="s">
        <v>216</v>
      </c>
      <c r="B314" s="731" t="s">
        <v>321</v>
      </c>
      <c r="C314" s="303"/>
      <c r="D314" s="135"/>
      <c r="E314" s="303"/>
      <c r="F314" s="135">
        <f t="shared" si="15"/>
        <v>0</v>
      </c>
    </row>
    <row r="315" spans="1:6">
      <c r="A315" s="324" t="s">
        <v>217</v>
      </c>
      <c r="B315" s="281" t="s">
        <v>322</v>
      </c>
      <c r="C315" s="303"/>
      <c r="D315" s="135"/>
      <c r="E315" s="303"/>
      <c r="F315" s="135">
        <f t="shared" si="15"/>
        <v>0</v>
      </c>
    </row>
    <row r="316" spans="1:6">
      <c r="A316" s="324" t="s">
        <v>218</v>
      </c>
      <c r="B316" s="732" t="s">
        <v>339</v>
      </c>
      <c r="C316" s="303"/>
      <c r="D316" s="135"/>
      <c r="E316" s="303"/>
      <c r="F316" s="135">
        <f t="shared" si="15"/>
        <v>0</v>
      </c>
    </row>
    <row r="317" spans="1:6">
      <c r="A317" s="324" t="s">
        <v>219</v>
      </c>
      <c r="B317" s="198" t="s">
        <v>325</v>
      </c>
      <c r="C317" s="303"/>
      <c r="D317" s="135"/>
      <c r="E317" s="303"/>
      <c r="F317" s="135">
        <f t="shared" si="15"/>
        <v>0</v>
      </c>
    </row>
    <row r="318" spans="1:6" ht="13.5" thickBot="1">
      <c r="A318" s="324" t="s">
        <v>220</v>
      </c>
      <c r="B318" s="200" t="s">
        <v>130</v>
      </c>
      <c r="C318" s="306">
        <f>-C293</f>
        <v>0</v>
      </c>
      <c r="D318" s="306">
        <f>-D293</f>
        <v>0</v>
      </c>
      <c r="E318" s="306">
        <f>-E293</f>
        <v>0</v>
      </c>
      <c r="F318" s="136">
        <f>-F293</f>
        <v>0</v>
      </c>
    </row>
    <row r="319" spans="1:6" ht="13.5" thickBot="1">
      <c r="A319" s="554" t="s">
        <v>221</v>
      </c>
      <c r="B319" s="555" t="s">
        <v>10</v>
      </c>
      <c r="C319" s="563">
        <f>C307+C308+C309+C317+C318</f>
        <v>0</v>
      </c>
      <c r="D319" s="563">
        <f>D307+D308+D309+D317+D318</f>
        <v>0</v>
      </c>
      <c r="E319" s="563">
        <f>E307+E308+E309+E317+E318</f>
        <v>0</v>
      </c>
      <c r="F319" s="564">
        <f>F307+F308+F309+F317+F318</f>
        <v>0</v>
      </c>
    </row>
    <row r="320" spans="1:6" ht="27" thickTop="1" thickBot="1">
      <c r="A320" s="554" t="s">
        <v>222</v>
      </c>
      <c r="B320" s="559" t="s">
        <v>326</v>
      </c>
      <c r="C320" s="566">
        <f>C304+C319</f>
        <v>1060600</v>
      </c>
      <c r="D320" s="566">
        <f>D304+D319</f>
        <v>0</v>
      </c>
      <c r="E320" s="566">
        <f>E304+E319</f>
        <v>0</v>
      </c>
      <c r="F320" s="567">
        <f>F304+F319</f>
        <v>1060600</v>
      </c>
    </row>
    <row r="321" spans="1:6" ht="13.5" thickTop="1">
      <c r="A321" s="544"/>
      <c r="B321" s="747"/>
      <c r="C321" s="233"/>
      <c r="D321" s="233"/>
      <c r="E321" s="233"/>
      <c r="F321" s="239"/>
    </row>
    <row r="322" spans="1:6">
      <c r="A322" s="325" t="s">
        <v>223</v>
      </c>
      <c r="B322" s="424" t="s">
        <v>328</v>
      </c>
      <c r="C322" s="565"/>
      <c r="D322" s="138"/>
      <c r="E322" s="305"/>
      <c r="F322" s="193"/>
    </row>
    <row r="323" spans="1:6">
      <c r="A323" s="324" t="s">
        <v>224</v>
      </c>
      <c r="B323" s="199" t="s">
        <v>327</v>
      </c>
      <c r="C323" s="308"/>
      <c r="D323" s="135"/>
      <c r="E323" s="303"/>
      <c r="F323" s="117"/>
    </row>
    <row r="324" spans="1:6">
      <c r="A324" s="325" t="s">
        <v>225</v>
      </c>
      <c r="B324" s="630" t="s">
        <v>332</v>
      </c>
      <c r="C324" s="738"/>
      <c r="D324" s="140"/>
      <c r="E324" s="304"/>
      <c r="F324" s="301"/>
    </row>
    <row r="325" spans="1:6">
      <c r="A325" s="324" t="s">
        <v>226</v>
      </c>
      <c r="B325" s="630" t="s">
        <v>333</v>
      </c>
      <c r="C325" s="738"/>
      <c r="D325" s="140"/>
      <c r="E325" s="304"/>
      <c r="F325" s="301"/>
    </row>
    <row r="326" spans="1:6">
      <c r="A326" s="325" t="s">
        <v>227</v>
      </c>
      <c r="B326" s="630" t="s">
        <v>334</v>
      </c>
      <c r="C326" s="738"/>
      <c r="D326" s="140"/>
      <c r="E326" s="304"/>
      <c r="F326" s="301"/>
    </row>
    <row r="327" spans="1:6">
      <c r="A327" s="324" t="s">
        <v>228</v>
      </c>
      <c r="B327" s="733" t="s">
        <v>335</v>
      </c>
      <c r="C327" s="738"/>
      <c r="D327" s="140"/>
      <c r="E327" s="304"/>
      <c r="F327" s="301"/>
    </row>
    <row r="328" spans="1:6">
      <c r="A328" s="325" t="s">
        <v>229</v>
      </c>
      <c r="B328" s="734" t="s">
        <v>336</v>
      </c>
      <c r="C328" s="738"/>
      <c r="D328" s="140"/>
      <c r="E328" s="304"/>
      <c r="F328" s="301"/>
    </row>
    <row r="329" spans="1:6">
      <c r="A329" s="324" t="s">
        <v>230</v>
      </c>
      <c r="B329" s="735" t="s">
        <v>337</v>
      </c>
      <c r="C329" s="738"/>
      <c r="D329" s="140"/>
      <c r="E329" s="304"/>
      <c r="F329" s="301"/>
    </row>
    <row r="330" spans="1:6" ht="13.5" thickBot="1">
      <c r="A330" s="325" t="s">
        <v>231</v>
      </c>
      <c r="B330" s="964" t="s">
        <v>338</v>
      </c>
      <c r="C330" s="965"/>
      <c r="D330" s="302"/>
      <c r="E330" s="966"/>
      <c r="F330" s="959"/>
    </row>
    <row r="331" spans="1:6" ht="13.5" thickBot="1">
      <c r="A331" s="544" t="s">
        <v>232</v>
      </c>
      <c r="B331" s="744" t="s">
        <v>550</v>
      </c>
      <c r="C331" s="218"/>
      <c r="D331" s="222"/>
      <c r="E331" s="222"/>
      <c r="F331" s="626"/>
    </row>
    <row r="332" spans="1:6" ht="13.5" thickBot="1">
      <c r="A332" s="347" t="s">
        <v>233</v>
      </c>
      <c r="B332" s="284" t="s">
        <v>329</v>
      </c>
      <c r="C332" s="739">
        <f>SUM(C323:C331)</f>
        <v>0</v>
      </c>
      <c r="D332" s="739">
        <f>SUM(D323:D331)</f>
        <v>0</v>
      </c>
      <c r="E332" s="739">
        <f>SUM(E323:E331)</f>
        <v>0</v>
      </c>
      <c r="F332" s="839">
        <f>SUM(F323:F331)</f>
        <v>0</v>
      </c>
    </row>
    <row r="333" spans="1:6">
      <c r="A333" s="544"/>
      <c r="B333" s="41"/>
      <c r="C333" s="753"/>
      <c r="D333" s="755"/>
      <c r="E333" s="718"/>
      <c r="F333" s="626"/>
    </row>
    <row r="334" spans="1:6" ht="13.5" thickBot="1">
      <c r="A334" s="393" t="s">
        <v>234</v>
      </c>
      <c r="B334" s="745" t="s">
        <v>330</v>
      </c>
      <c r="C334" s="752">
        <f>C320+C332</f>
        <v>1060600</v>
      </c>
      <c r="D334" s="754">
        <f>D320+D332</f>
        <v>0</v>
      </c>
      <c r="E334" s="752">
        <f>E320+E332</f>
        <v>0</v>
      </c>
      <c r="F334" s="903">
        <f>F320+F332</f>
        <v>1060600</v>
      </c>
    </row>
    <row r="337" spans="1:6">
      <c r="A337" s="992" t="s">
        <v>695</v>
      </c>
      <c r="B337" s="992"/>
      <c r="C337" s="992"/>
      <c r="D337" s="992"/>
      <c r="E337" s="992"/>
    </row>
    <row r="338" spans="1:6">
      <c r="A338" s="337"/>
      <c r="B338" s="337"/>
      <c r="C338" s="337"/>
      <c r="D338" s="337"/>
      <c r="E338" s="337"/>
    </row>
    <row r="339" spans="1:6" ht="14.25">
      <c r="A339" s="1056" t="s">
        <v>642</v>
      </c>
      <c r="B339" s="1057"/>
      <c r="C339" s="1057"/>
      <c r="D339" s="1057"/>
      <c r="E339" s="1057"/>
      <c r="F339" s="1057"/>
    </row>
    <row r="340" spans="1:6" ht="15.75">
      <c r="B340" s="18"/>
      <c r="C340" s="18"/>
      <c r="D340" s="18"/>
      <c r="E340" s="18"/>
    </row>
    <row r="341" spans="1:6" ht="15.75">
      <c r="B341" s="18" t="s">
        <v>551</v>
      </c>
      <c r="C341" s="18"/>
      <c r="D341" s="18"/>
      <c r="E341" s="18"/>
    </row>
    <row r="342" spans="1:6" ht="13.5" thickBot="1">
      <c r="B342" s="1"/>
      <c r="C342" s="1"/>
      <c r="D342" s="1"/>
      <c r="E342" s="19" t="s">
        <v>555</v>
      </c>
    </row>
    <row r="343" spans="1:6" ht="48.75" thickBot="1">
      <c r="A343" s="348" t="s">
        <v>186</v>
      </c>
      <c r="B343" s="549" t="s">
        <v>11</v>
      </c>
      <c r="C343" s="340" t="s">
        <v>466</v>
      </c>
      <c r="D343" s="341" t="s">
        <v>467</v>
      </c>
      <c r="E343" s="340" t="s">
        <v>465</v>
      </c>
      <c r="F343" s="341" t="s">
        <v>464</v>
      </c>
    </row>
    <row r="344" spans="1:6">
      <c r="A344" s="550" t="s">
        <v>187</v>
      </c>
      <c r="B344" s="551" t="s">
        <v>188</v>
      </c>
      <c r="C344" s="560" t="s">
        <v>189</v>
      </c>
      <c r="D344" s="561" t="s">
        <v>190</v>
      </c>
      <c r="E344" s="702" t="s">
        <v>210</v>
      </c>
      <c r="F344" s="703" t="s">
        <v>235</v>
      </c>
    </row>
    <row r="345" spans="1:6">
      <c r="A345" s="325" t="s">
        <v>191</v>
      </c>
      <c r="B345" s="332" t="s">
        <v>131</v>
      </c>
      <c r="C345" s="303"/>
      <c r="D345" s="135"/>
      <c r="E345" s="303"/>
      <c r="F345" s="117"/>
    </row>
    <row r="346" spans="1:6">
      <c r="A346" s="324" t="s">
        <v>192</v>
      </c>
      <c r="B346" s="186" t="s">
        <v>6</v>
      </c>
      <c r="C346" s="303">
        <v>5219600</v>
      </c>
      <c r="D346" s="135"/>
      <c r="E346" s="303"/>
      <c r="F346" s="135">
        <f>SUM(C346:E346)</f>
        <v>5219600</v>
      </c>
    </row>
    <row r="347" spans="1:6">
      <c r="A347" s="324" t="s">
        <v>193</v>
      </c>
      <c r="B347" s="198" t="s">
        <v>7</v>
      </c>
      <c r="C347" s="303">
        <v>907430</v>
      </c>
      <c r="D347" s="135"/>
      <c r="E347" s="303"/>
      <c r="F347" s="135">
        <f>SUM(C347:E347)</f>
        <v>907430</v>
      </c>
    </row>
    <row r="348" spans="1:6">
      <c r="A348" s="324" t="s">
        <v>194</v>
      </c>
      <c r="B348" s="198" t="s">
        <v>8</v>
      </c>
      <c r="C348" s="303">
        <v>559000</v>
      </c>
      <c r="D348" s="135"/>
      <c r="E348" s="303"/>
      <c r="F348" s="135">
        <f>SUM(C348:E348)</f>
        <v>559000</v>
      </c>
    </row>
    <row r="349" spans="1:6">
      <c r="A349" s="324" t="s">
        <v>195</v>
      </c>
      <c r="B349" s="198" t="s">
        <v>265</v>
      </c>
      <c r="C349" s="303"/>
      <c r="D349" s="135"/>
      <c r="E349" s="303"/>
      <c r="F349" s="135">
        <f>SUM(C349:E349)</f>
        <v>0</v>
      </c>
    </row>
    <row r="350" spans="1:6">
      <c r="A350" s="324" t="s">
        <v>196</v>
      </c>
      <c r="B350" s="198" t="s">
        <v>264</v>
      </c>
      <c r="C350" s="303"/>
      <c r="D350" s="135"/>
      <c r="E350" s="303"/>
      <c r="F350" s="135">
        <f>SUM(C350:E350)</f>
        <v>0</v>
      </c>
    </row>
    <row r="351" spans="1:6">
      <c r="A351" s="324" t="s">
        <v>197</v>
      </c>
      <c r="B351" s="198" t="s">
        <v>312</v>
      </c>
      <c r="C351" s="303">
        <f>C352+C353+C354+C355+C356+C357+C358</f>
        <v>0</v>
      </c>
      <c r="D351" s="303">
        <f>D352+D353+D354+D355+D356+D357+D358</f>
        <v>0</v>
      </c>
      <c r="E351" s="303">
        <f>E352+E353+E354+E355+E356+E357+E358</f>
        <v>0</v>
      </c>
      <c r="F351" s="135">
        <f>F352+F353+F354+F355+F356+F357+F358</f>
        <v>0</v>
      </c>
    </row>
    <row r="352" spans="1:6">
      <c r="A352" s="324" t="s">
        <v>198</v>
      </c>
      <c r="B352" s="198" t="s">
        <v>313</v>
      </c>
      <c r="C352" s="303">
        <v>0</v>
      </c>
      <c r="D352" s="135">
        <v>0</v>
      </c>
      <c r="E352" s="303">
        <v>0</v>
      </c>
      <c r="F352" s="135">
        <f t="shared" ref="F352:F357" si="16">E352+D352+C352</f>
        <v>0</v>
      </c>
    </row>
    <row r="353" spans="1:6">
      <c r="A353" s="324" t="s">
        <v>199</v>
      </c>
      <c r="B353" s="198" t="s">
        <v>314</v>
      </c>
      <c r="C353" s="303"/>
      <c r="D353" s="135"/>
      <c r="E353" s="303"/>
      <c r="F353" s="135">
        <f t="shared" si="16"/>
        <v>0</v>
      </c>
    </row>
    <row r="354" spans="1:6">
      <c r="A354" s="324" t="s">
        <v>200</v>
      </c>
      <c r="B354" s="198" t="s">
        <v>315</v>
      </c>
      <c r="C354" s="303"/>
      <c r="D354" s="135"/>
      <c r="E354" s="303"/>
      <c r="F354" s="135">
        <f t="shared" si="16"/>
        <v>0</v>
      </c>
    </row>
    <row r="355" spans="1:6">
      <c r="A355" s="324" t="s">
        <v>201</v>
      </c>
      <c r="B355" s="333" t="s">
        <v>316</v>
      </c>
      <c r="C355" s="223"/>
      <c r="D355" s="139"/>
      <c r="E355" s="303"/>
      <c r="F355" s="135">
        <f t="shared" si="16"/>
        <v>0</v>
      </c>
    </row>
    <row r="356" spans="1:6">
      <c r="A356" s="324" t="s">
        <v>202</v>
      </c>
      <c r="B356" s="731" t="s">
        <v>331</v>
      </c>
      <c r="C356" s="306"/>
      <c r="D356" s="136"/>
      <c r="E356" s="303"/>
      <c r="F356" s="135">
        <f t="shared" si="16"/>
        <v>0</v>
      </c>
    </row>
    <row r="357" spans="1:6">
      <c r="A357" s="324" t="s">
        <v>203</v>
      </c>
      <c r="B357" s="732" t="s">
        <v>324</v>
      </c>
      <c r="C357" s="306"/>
      <c r="D357" s="136"/>
      <c r="E357" s="303"/>
      <c r="F357" s="135">
        <f t="shared" si="16"/>
        <v>0</v>
      </c>
    </row>
    <row r="358" spans="1:6" ht="13.5" thickBot="1">
      <c r="A358" s="324" t="s">
        <v>204</v>
      </c>
      <c r="B358" s="959" t="s">
        <v>549</v>
      </c>
      <c r="C358" s="306"/>
      <c r="D358" s="136"/>
      <c r="E358" s="303"/>
      <c r="F358" s="140"/>
    </row>
    <row r="359" spans="1:6" ht="13.5" thickBot="1">
      <c r="A359" s="324" t="s">
        <v>205</v>
      </c>
      <c r="B359" s="200" t="s">
        <v>127</v>
      </c>
      <c r="C359" s="304"/>
      <c r="D359" s="140"/>
      <c r="E359" s="303"/>
      <c r="F359" s="302">
        <f>E359+D359+C359</f>
        <v>0</v>
      </c>
    </row>
    <row r="360" spans="1:6" ht="13.5" thickBot="1">
      <c r="A360" s="554" t="s">
        <v>206</v>
      </c>
      <c r="B360" s="555" t="s">
        <v>9</v>
      </c>
      <c r="C360" s="563">
        <f>C346+C347+C348+C349+C351+C359</f>
        <v>6686030</v>
      </c>
      <c r="D360" s="563">
        <f>D346+D347+D348+D349+D351+D359</f>
        <v>0</v>
      </c>
      <c r="E360" s="563">
        <f>E346+E347+E348+E349+E351+E359</f>
        <v>0</v>
      </c>
      <c r="F360" s="564">
        <f>F346+F347+F348+F349+F351+F359</f>
        <v>6686030</v>
      </c>
    </row>
    <row r="361" spans="1:6" ht="13.5" thickTop="1">
      <c r="A361" s="544"/>
      <c r="B361" s="332"/>
      <c r="C361" s="222"/>
      <c r="D361" s="222"/>
      <c r="E361" s="222"/>
      <c r="F361" s="143"/>
    </row>
    <row r="362" spans="1:6">
      <c r="A362" s="325" t="s">
        <v>207</v>
      </c>
      <c r="B362" s="334" t="s">
        <v>132</v>
      </c>
      <c r="C362" s="305"/>
      <c r="D362" s="138"/>
      <c r="E362" s="305"/>
      <c r="F362" s="193"/>
    </row>
    <row r="363" spans="1:6">
      <c r="A363" s="324" t="s">
        <v>208</v>
      </c>
      <c r="B363" s="198" t="s">
        <v>266</v>
      </c>
      <c r="C363" s="303"/>
      <c r="D363" s="135"/>
      <c r="E363" s="303"/>
      <c r="F363" s="135">
        <f>SUM(C363:E363)</f>
        <v>0</v>
      </c>
    </row>
    <row r="364" spans="1:6">
      <c r="A364" s="324" t="s">
        <v>209</v>
      </c>
      <c r="B364" s="198" t="s">
        <v>267</v>
      </c>
      <c r="C364" s="303"/>
      <c r="D364" s="135"/>
      <c r="E364" s="303"/>
      <c r="F364" s="135">
        <f>SUM(C364:E364)</f>
        <v>0</v>
      </c>
    </row>
    <row r="365" spans="1:6">
      <c r="A365" s="324" t="s">
        <v>211</v>
      </c>
      <c r="B365" s="198" t="s">
        <v>128</v>
      </c>
      <c r="C365" s="223">
        <f>C366+C367+C368+C369+C370+C371+C372</f>
        <v>0</v>
      </c>
      <c r="D365" s="223">
        <f>D366+D367+D368+D369+D370+D371+D372</f>
        <v>0</v>
      </c>
      <c r="E365" s="223">
        <f>E366+E367+E368+E369+E370+E371+E372</f>
        <v>0</v>
      </c>
      <c r="F365" s="139">
        <f>F366+F367+F368+F369+F370+F371+F372</f>
        <v>0</v>
      </c>
    </row>
    <row r="366" spans="1:6">
      <c r="A366" s="324" t="s">
        <v>212</v>
      </c>
      <c r="B366" s="333" t="s">
        <v>317</v>
      </c>
      <c r="C366" s="303"/>
      <c r="D366" s="135"/>
      <c r="E366" s="303"/>
      <c r="F366" s="135">
        <f>SUM(C366:E366)</f>
        <v>0</v>
      </c>
    </row>
    <row r="367" spans="1:6">
      <c r="A367" s="324" t="s">
        <v>213</v>
      </c>
      <c r="B367" s="333" t="s">
        <v>319</v>
      </c>
      <c r="C367" s="303"/>
      <c r="D367" s="135"/>
      <c r="E367" s="303"/>
      <c r="F367" s="135">
        <f t="shared" ref="F367:F373" si="17">SUM(C367:E367)</f>
        <v>0</v>
      </c>
    </row>
    <row r="368" spans="1:6">
      <c r="A368" s="324" t="s">
        <v>214</v>
      </c>
      <c r="B368" s="333" t="s">
        <v>318</v>
      </c>
      <c r="C368" s="303"/>
      <c r="D368" s="135"/>
      <c r="E368" s="303"/>
      <c r="F368" s="135">
        <f t="shared" si="17"/>
        <v>0</v>
      </c>
    </row>
    <row r="369" spans="1:6">
      <c r="A369" s="324" t="s">
        <v>215</v>
      </c>
      <c r="B369" s="333" t="s">
        <v>320</v>
      </c>
      <c r="C369" s="303"/>
      <c r="D369" s="135"/>
      <c r="E369" s="303"/>
      <c r="F369" s="135">
        <f t="shared" si="17"/>
        <v>0</v>
      </c>
    </row>
    <row r="370" spans="1:6">
      <c r="A370" s="324" t="s">
        <v>216</v>
      </c>
      <c r="B370" s="731" t="s">
        <v>321</v>
      </c>
      <c r="C370" s="303"/>
      <c r="D370" s="135"/>
      <c r="E370" s="303"/>
      <c r="F370" s="135">
        <f t="shared" si="17"/>
        <v>0</v>
      </c>
    </row>
    <row r="371" spans="1:6">
      <c r="A371" s="324" t="s">
        <v>217</v>
      </c>
      <c r="B371" s="281" t="s">
        <v>322</v>
      </c>
      <c r="C371" s="303"/>
      <c r="D371" s="135"/>
      <c r="E371" s="303"/>
      <c r="F371" s="135">
        <f t="shared" si="17"/>
        <v>0</v>
      </c>
    </row>
    <row r="372" spans="1:6">
      <c r="A372" s="324" t="s">
        <v>218</v>
      </c>
      <c r="B372" s="732" t="s">
        <v>339</v>
      </c>
      <c r="C372" s="303"/>
      <c r="D372" s="135"/>
      <c r="E372" s="303"/>
      <c r="F372" s="135">
        <f t="shared" si="17"/>
        <v>0</v>
      </c>
    </row>
    <row r="373" spans="1:6">
      <c r="A373" s="324" t="s">
        <v>219</v>
      </c>
      <c r="B373" s="198" t="s">
        <v>325</v>
      </c>
      <c r="C373" s="303"/>
      <c r="D373" s="135"/>
      <c r="E373" s="303"/>
      <c r="F373" s="135">
        <f t="shared" si="17"/>
        <v>0</v>
      </c>
    </row>
    <row r="374" spans="1:6" ht="13.5" thickBot="1">
      <c r="A374" s="324" t="s">
        <v>220</v>
      </c>
      <c r="B374" s="200" t="s">
        <v>130</v>
      </c>
      <c r="C374" s="306">
        <f>-C349</f>
        <v>0</v>
      </c>
      <c r="D374" s="306">
        <f>-D349</f>
        <v>0</v>
      </c>
      <c r="E374" s="306">
        <f>-E349</f>
        <v>0</v>
      </c>
      <c r="F374" s="136">
        <f>-F349</f>
        <v>0</v>
      </c>
    </row>
    <row r="375" spans="1:6" ht="13.5" thickBot="1">
      <c r="A375" s="554" t="s">
        <v>221</v>
      </c>
      <c r="B375" s="555" t="s">
        <v>10</v>
      </c>
      <c r="C375" s="563">
        <f>C363+C364+C365+C373+C374</f>
        <v>0</v>
      </c>
      <c r="D375" s="563">
        <f>D363+D364+D365+D373+D374</f>
        <v>0</v>
      </c>
      <c r="E375" s="563">
        <f>E363+E364+E365+E373+E374</f>
        <v>0</v>
      </c>
      <c r="F375" s="564">
        <f>F363+F364+F365+F373+F374</f>
        <v>0</v>
      </c>
    </row>
    <row r="376" spans="1:6" ht="27" thickTop="1" thickBot="1">
      <c r="A376" s="554" t="s">
        <v>222</v>
      </c>
      <c r="B376" s="559" t="s">
        <v>326</v>
      </c>
      <c r="C376" s="566">
        <f>C360+C375</f>
        <v>6686030</v>
      </c>
      <c r="D376" s="566">
        <f>D360+D375</f>
        <v>0</v>
      </c>
      <c r="E376" s="566">
        <f>E360+E375</f>
        <v>0</v>
      </c>
      <c r="F376" s="567">
        <f>F360+F375</f>
        <v>6686030</v>
      </c>
    </row>
    <row r="377" spans="1:6" ht="13.5" thickTop="1">
      <c r="A377" s="544"/>
      <c r="B377" s="747"/>
      <c r="C377" s="233"/>
      <c r="D377" s="233"/>
      <c r="E377" s="233"/>
      <c r="F377" s="239"/>
    </row>
    <row r="378" spans="1:6">
      <c r="A378" s="325" t="s">
        <v>223</v>
      </c>
      <c r="B378" s="424" t="s">
        <v>328</v>
      </c>
      <c r="C378" s="565"/>
      <c r="D378" s="138"/>
      <c r="E378" s="305"/>
      <c r="F378" s="193"/>
    </row>
    <row r="379" spans="1:6">
      <c r="A379" s="324" t="s">
        <v>224</v>
      </c>
      <c r="B379" s="199" t="s">
        <v>327</v>
      </c>
      <c r="C379" s="308"/>
      <c r="D379" s="135"/>
      <c r="E379" s="303"/>
      <c r="F379" s="135">
        <f t="shared" ref="F379:F386" si="18">SUM(C379:E379)</f>
        <v>0</v>
      </c>
    </row>
    <row r="380" spans="1:6">
      <c r="A380" s="325" t="s">
        <v>225</v>
      </c>
      <c r="B380" s="630" t="s">
        <v>332</v>
      </c>
      <c r="C380" s="738"/>
      <c r="D380" s="140"/>
      <c r="E380" s="304"/>
      <c r="F380" s="135">
        <f t="shared" si="18"/>
        <v>0</v>
      </c>
    </row>
    <row r="381" spans="1:6">
      <c r="A381" s="324" t="s">
        <v>226</v>
      </c>
      <c r="B381" s="630" t="s">
        <v>333</v>
      </c>
      <c r="C381" s="738"/>
      <c r="D381" s="140"/>
      <c r="E381" s="304"/>
      <c r="F381" s="135">
        <f t="shared" si="18"/>
        <v>0</v>
      </c>
    </row>
    <row r="382" spans="1:6">
      <c r="A382" s="325" t="s">
        <v>227</v>
      </c>
      <c r="B382" s="630" t="s">
        <v>334</v>
      </c>
      <c r="C382" s="738"/>
      <c r="D382" s="140"/>
      <c r="E382" s="304"/>
      <c r="F382" s="135">
        <f t="shared" si="18"/>
        <v>0</v>
      </c>
    </row>
    <row r="383" spans="1:6">
      <c r="A383" s="324" t="s">
        <v>228</v>
      </c>
      <c r="B383" s="733" t="s">
        <v>335</v>
      </c>
      <c r="C383" s="738"/>
      <c r="D383" s="140"/>
      <c r="E383" s="304"/>
      <c r="F383" s="135">
        <f t="shared" si="18"/>
        <v>0</v>
      </c>
    </row>
    <row r="384" spans="1:6">
      <c r="A384" s="325" t="s">
        <v>229</v>
      </c>
      <c r="B384" s="734" t="s">
        <v>336</v>
      </c>
      <c r="C384" s="738"/>
      <c r="D384" s="140"/>
      <c r="E384" s="304"/>
      <c r="F384" s="135">
        <f t="shared" si="18"/>
        <v>0</v>
      </c>
    </row>
    <row r="385" spans="1:6">
      <c r="A385" s="324" t="s">
        <v>230</v>
      </c>
      <c r="B385" s="735" t="s">
        <v>337</v>
      </c>
      <c r="C385" s="738"/>
      <c r="D385" s="140"/>
      <c r="E385" s="304"/>
      <c r="F385" s="135">
        <f t="shared" si="18"/>
        <v>0</v>
      </c>
    </row>
    <row r="386" spans="1:6" ht="13.5" thickBot="1">
      <c r="A386" s="325" t="s">
        <v>231</v>
      </c>
      <c r="B386" s="964" t="s">
        <v>338</v>
      </c>
      <c r="C386" s="965"/>
      <c r="D386" s="302"/>
      <c r="E386" s="966"/>
      <c r="F386" s="302">
        <f t="shared" si="18"/>
        <v>0</v>
      </c>
    </row>
    <row r="387" spans="1:6" ht="13.5" thickBot="1">
      <c r="A387" s="544" t="s">
        <v>232</v>
      </c>
      <c r="B387" s="744" t="s">
        <v>550</v>
      </c>
      <c r="C387" s="218"/>
      <c r="D387" s="222"/>
      <c r="E387" s="222"/>
      <c r="F387" s="143"/>
    </row>
    <row r="388" spans="1:6" ht="13.5" thickBot="1">
      <c r="A388" s="347" t="s">
        <v>233</v>
      </c>
      <c r="B388" s="284" t="s">
        <v>329</v>
      </c>
      <c r="C388" s="739">
        <f>SUM(C379:C387)</f>
        <v>0</v>
      </c>
      <c r="D388" s="739">
        <f>SUM(D379:D387)</f>
        <v>0</v>
      </c>
      <c r="E388" s="739">
        <f>SUM(E379:E387)</f>
        <v>0</v>
      </c>
      <c r="F388" s="839">
        <f>SUM(F379:F387)</f>
        <v>0</v>
      </c>
    </row>
    <row r="389" spans="1:6">
      <c r="A389" s="544"/>
      <c r="B389" s="41"/>
      <c r="C389" s="753"/>
      <c r="D389" s="755"/>
      <c r="E389" s="718"/>
      <c r="F389" s="626"/>
    </row>
    <row r="390" spans="1:6" ht="13.5" thickBot="1">
      <c r="A390" s="393" t="s">
        <v>234</v>
      </c>
      <c r="B390" s="745" t="s">
        <v>330</v>
      </c>
      <c r="C390" s="752">
        <f>C376+C388</f>
        <v>6686030</v>
      </c>
      <c r="D390" s="754">
        <f>D376+D388</f>
        <v>0</v>
      </c>
      <c r="E390" s="752">
        <f>E376+E388</f>
        <v>0</v>
      </c>
      <c r="F390" s="752">
        <f>F376+F388</f>
        <v>6686030</v>
      </c>
    </row>
    <row r="393" spans="1:6">
      <c r="A393" s="992" t="s">
        <v>696</v>
      </c>
      <c r="B393" s="992"/>
      <c r="C393" s="992"/>
      <c r="D393" s="992"/>
      <c r="E393" s="992"/>
    </row>
    <row r="394" spans="1:6">
      <c r="A394" s="337"/>
      <c r="B394" s="337"/>
      <c r="C394" s="337"/>
      <c r="D394" s="337"/>
      <c r="E394" s="337"/>
    </row>
    <row r="395" spans="1:6" ht="14.25">
      <c r="A395" s="1056" t="s">
        <v>640</v>
      </c>
      <c r="B395" s="1057"/>
      <c r="C395" s="1057"/>
      <c r="D395" s="1057"/>
      <c r="E395" s="1057"/>
      <c r="F395" s="1057"/>
    </row>
    <row r="396" spans="1:6" ht="15.75">
      <c r="B396" s="18"/>
      <c r="C396" s="18"/>
      <c r="D396" s="18"/>
      <c r="E396" s="18"/>
    </row>
    <row r="397" spans="1:6" ht="15.75">
      <c r="B397" s="18" t="s">
        <v>620</v>
      </c>
      <c r="C397" s="18"/>
      <c r="D397" s="18"/>
      <c r="E397" s="18"/>
    </row>
    <row r="398" spans="1:6" ht="13.5" thickBot="1">
      <c r="B398" s="1"/>
      <c r="C398" s="1"/>
      <c r="D398" s="1"/>
      <c r="E398" s="19" t="s">
        <v>585</v>
      </c>
    </row>
    <row r="399" spans="1:6" ht="48.75" thickBot="1">
      <c r="A399" s="348" t="s">
        <v>186</v>
      </c>
      <c r="B399" s="549" t="s">
        <v>11</v>
      </c>
      <c r="C399" s="340" t="s">
        <v>466</v>
      </c>
      <c r="D399" s="341" t="s">
        <v>467</v>
      </c>
      <c r="E399" s="340" t="s">
        <v>465</v>
      </c>
      <c r="F399" s="341" t="s">
        <v>464</v>
      </c>
    </row>
    <row r="400" spans="1:6">
      <c r="A400" s="550" t="s">
        <v>187</v>
      </c>
      <c r="B400" s="551" t="s">
        <v>188</v>
      </c>
      <c r="C400" s="560" t="s">
        <v>189</v>
      </c>
      <c r="D400" s="561" t="s">
        <v>190</v>
      </c>
      <c r="E400" s="702" t="s">
        <v>210</v>
      </c>
      <c r="F400" s="703" t="s">
        <v>235</v>
      </c>
    </row>
    <row r="401" spans="1:6">
      <c r="A401" s="325" t="s">
        <v>191</v>
      </c>
      <c r="B401" s="332" t="s">
        <v>131</v>
      </c>
      <c r="C401" s="303"/>
      <c r="D401" s="135"/>
      <c r="E401" s="303"/>
      <c r="F401" s="117"/>
    </row>
    <row r="402" spans="1:6">
      <c r="A402" s="324" t="s">
        <v>192</v>
      </c>
      <c r="B402" s="186" t="s">
        <v>6</v>
      </c>
      <c r="C402" s="303">
        <v>2527200</v>
      </c>
      <c r="D402" s="135"/>
      <c r="E402" s="303"/>
      <c r="F402" s="135">
        <f>SUM(C402:E402)</f>
        <v>2527200</v>
      </c>
    </row>
    <row r="403" spans="1:6">
      <c r="A403" s="324" t="s">
        <v>193</v>
      </c>
      <c r="B403" s="198" t="s">
        <v>7</v>
      </c>
      <c r="C403" s="303">
        <v>442260</v>
      </c>
      <c r="D403" s="135"/>
      <c r="E403" s="303"/>
      <c r="F403" s="135">
        <f>SUM(C403:E403)</f>
        <v>442260</v>
      </c>
    </row>
    <row r="404" spans="1:6">
      <c r="A404" s="324" t="s">
        <v>194</v>
      </c>
      <c r="B404" s="198" t="s">
        <v>8</v>
      </c>
      <c r="C404" s="303">
        <v>1460500</v>
      </c>
      <c r="D404" s="135"/>
      <c r="E404" s="303"/>
      <c r="F404" s="135">
        <f>SUM(C404:E404)</f>
        <v>1460500</v>
      </c>
    </row>
    <row r="405" spans="1:6">
      <c r="A405" s="324" t="s">
        <v>195</v>
      </c>
      <c r="B405" s="198" t="s">
        <v>265</v>
      </c>
      <c r="C405" s="303"/>
      <c r="D405" s="135"/>
      <c r="E405" s="303"/>
      <c r="F405" s="135">
        <f>SUM(C405:E405)</f>
        <v>0</v>
      </c>
    </row>
    <row r="406" spans="1:6">
      <c r="A406" s="324" t="s">
        <v>196</v>
      </c>
      <c r="B406" s="198" t="s">
        <v>264</v>
      </c>
      <c r="C406" s="303"/>
      <c r="D406" s="135"/>
      <c r="E406" s="303"/>
      <c r="F406" s="135">
        <f>SUM(C406:E406)</f>
        <v>0</v>
      </c>
    </row>
    <row r="407" spans="1:6">
      <c r="A407" s="324" t="s">
        <v>197</v>
      </c>
      <c r="B407" s="198" t="s">
        <v>312</v>
      </c>
      <c r="C407" s="303">
        <v>0</v>
      </c>
      <c r="D407" s="303">
        <f>D408+D409+D410+D411+D412+D413+D414</f>
        <v>0</v>
      </c>
      <c r="E407" s="303">
        <f>E408+E409+E410+E411+E412+E413+E414</f>
        <v>0</v>
      </c>
      <c r="F407" s="135">
        <v>0</v>
      </c>
    </row>
    <row r="408" spans="1:6">
      <c r="A408" s="324" t="s">
        <v>198</v>
      </c>
      <c r="B408" s="198" t="s">
        <v>313</v>
      </c>
      <c r="C408" s="303">
        <v>0</v>
      </c>
      <c r="D408" s="135">
        <v>0</v>
      </c>
      <c r="E408" s="303">
        <v>0</v>
      </c>
      <c r="F408" s="135">
        <f t="shared" ref="F408:F413" si="19">E408+D408+C408</f>
        <v>0</v>
      </c>
    </row>
    <row r="409" spans="1:6">
      <c r="A409" s="324" t="s">
        <v>199</v>
      </c>
      <c r="B409" s="198" t="s">
        <v>314</v>
      </c>
      <c r="C409" s="303"/>
      <c r="D409" s="135"/>
      <c r="E409" s="303"/>
      <c r="F409" s="135">
        <f t="shared" si="19"/>
        <v>0</v>
      </c>
    </row>
    <row r="410" spans="1:6">
      <c r="A410" s="324" t="s">
        <v>200</v>
      </c>
      <c r="B410" s="198" t="s">
        <v>315</v>
      </c>
      <c r="C410" s="303"/>
      <c r="D410" s="135"/>
      <c r="E410" s="303"/>
      <c r="F410" s="135">
        <f t="shared" si="19"/>
        <v>0</v>
      </c>
    </row>
    <row r="411" spans="1:6">
      <c r="A411" s="324" t="s">
        <v>201</v>
      </c>
      <c r="B411" s="333" t="s">
        <v>316</v>
      </c>
      <c r="C411" s="223">
        <v>0</v>
      </c>
      <c r="D411" s="139"/>
      <c r="E411" s="303"/>
      <c r="F411" s="135">
        <f t="shared" si="19"/>
        <v>0</v>
      </c>
    </row>
    <row r="412" spans="1:6">
      <c r="A412" s="324" t="s">
        <v>202</v>
      </c>
      <c r="B412" s="731" t="s">
        <v>331</v>
      </c>
      <c r="C412" s="306"/>
      <c r="D412" s="136"/>
      <c r="E412" s="303"/>
      <c r="F412" s="135">
        <f t="shared" si="19"/>
        <v>0</v>
      </c>
    </row>
    <row r="413" spans="1:6">
      <c r="A413" s="324" t="s">
        <v>203</v>
      </c>
      <c r="B413" s="732" t="s">
        <v>324</v>
      </c>
      <c r="C413" s="306"/>
      <c r="D413" s="136"/>
      <c r="E413" s="303"/>
      <c r="F413" s="135">
        <f t="shared" si="19"/>
        <v>0</v>
      </c>
    </row>
    <row r="414" spans="1:6" ht="13.5" thickBot="1">
      <c r="A414" s="324" t="s">
        <v>204</v>
      </c>
      <c r="B414" s="959" t="s">
        <v>549</v>
      </c>
      <c r="C414" s="306"/>
      <c r="D414" s="136"/>
      <c r="E414" s="303"/>
      <c r="F414" s="140"/>
    </row>
    <row r="415" spans="1:6" ht="13.5" thickBot="1">
      <c r="A415" s="324" t="s">
        <v>205</v>
      </c>
      <c r="B415" s="200" t="s">
        <v>127</v>
      </c>
      <c r="C415" s="304"/>
      <c r="D415" s="140"/>
      <c r="E415" s="303"/>
      <c r="F415" s="302">
        <f>E415+D415+C415</f>
        <v>0</v>
      </c>
    </row>
    <row r="416" spans="1:6" ht="13.5" thickBot="1">
      <c r="A416" s="554" t="s">
        <v>206</v>
      </c>
      <c r="B416" s="555" t="s">
        <v>9</v>
      </c>
      <c r="C416" s="563">
        <f>C402+C403+C404+C405+C407+C415</f>
        <v>4429960</v>
      </c>
      <c r="D416" s="563">
        <f>D402+D403+D404+D405+D407+D415</f>
        <v>0</v>
      </c>
      <c r="E416" s="563">
        <f>E402+E403+E404+E405+E407+E415</f>
        <v>0</v>
      </c>
      <c r="F416" s="564">
        <f>F402+F403+F404+F405+F407+F415</f>
        <v>4429960</v>
      </c>
    </row>
    <row r="417" spans="1:6" ht="13.5" thickTop="1">
      <c r="A417" s="544"/>
      <c r="B417" s="332"/>
      <c r="C417" s="222"/>
      <c r="D417" s="222"/>
      <c r="E417" s="222"/>
      <c r="F417" s="143"/>
    </row>
    <row r="418" spans="1:6">
      <c r="A418" s="325" t="s">
        <v>207</v>
      </c>
      <c r="B418" s="334" t="s">
        <v>132</v>
      </c>
      <c r="C418" s="305"/>
      <c r="D418" s="138"/>
      <c r="E418" s="305"/>
      <c r="F418" s="193"/>
    </row>
    <row r="419" spans="1:6">
      <c r="A419" s="324" t="s">
        <v>208</v>
      </c>
      <c r="B419" s="198" t="s">
        <v>266</v>
      </c>
      <c r="C419" s="303"/>
      <c r="D419" s="135"/>
      <c r="E419" s="303"/>
      <c r="F419" s="135">
        <f>SUM(C419:E419)</f>
        <v>0</v>
      </c>
    </row>
    <row r="420" spans="1:6">
      <c r="A420" s="324" t="s">
        <v>209</v>
      </c>
      <c r="B420" s="198" t="s">
        <v>267</v>
      </c>
      <c r="C420" s="303"/>
      <c r="D420" s="135"/>
      <c r="E420" s="303"/>
      <c r="F420" s="135">
        <f>SUM(C420:E420)</f>
        <v>0</v>
      </c>
    </row>
    <row r="421" spans="1:6">
      <c r="A421" s="324" t="s">
        <v>211</v>
      </c>
      <c r="B421" s="198" t="s">
        <v>128</v>
      </c>
      <c r="C421" s="223">
        <f>C422+C423+C424+C425+C426+C427+C428</f>
        <v>0</v>
      </c>
      <c r="D421" s="223">
        <f>D422+D423+D424+D425+D426+D427+D428</f>
        <v>0</v>
      </c>
      <c r="E421" s="223">
        <f>E422+E423+E424+E425+E426+E427+E428</f>
        <v>0</v>
      </c>
      <c r="F421" s="139">
        <f>F422+F423+F424+F425+F426+F427+F428</f>
        <v>0</v>
      </c>
    </row>
    <row r="422" spans="1:6">
      <c r="A422" s="324" t="s">
        <v>212</v>
      </c>
      <c r="B422" s="333" t="s">
        <v>317</v>
      </c>
      <c r="C422" s="303"/>
      <c r="D422" s="135"/>
      <c r="E422" s="303"/>
      <c r="F422" s="135">
        <f>SUM(C422:E422)</f>
        <v>0</v>
      </c>
    </row>
    <row r="423" spans="1:6">
      <c r="A423" s="324" t="s">
        <v>213</v>
      </c>
      <c r="B423" s="333" t="s">
        <v>319</v>
      </c>
      <c r="C423" s="303"/>
      <c r="D423" s="135"/>
      <c r="E423" s="303"/>
      <c r="F423" s="135">
        <f t="shared" ref="F423:F429" si="20">SUM(C423:E423)</f>
        <v>0</v>
      </c>
    </row>
    <row r="424" spans="1:6">
      <c r="A424" s="324" t="s">
        <v>214</v>
      </c>
      <c r="B424" s="333" t="s">
        <v>318</v>
      </c>
      <c r="C424" s="303"/>
      <c r="D424" s="135"/>
      <c r="E424" s="303"/>
      <c r="F424" s="135">
        <f t="shared" si="20"/>
        <v>0</v>
      </c>
    </row>
    <row r="425" spans="1:6">
      <c r="A425" s="324" t="s">
        <v>215</v>
      </c>
      <c r="B425" s="333" t="s">
        <v>320</v>
      </c>
      <c r="C425" s="303"/>
      <c r="D425" s="135"/>
      <c r="E425" s="303"/>
      <c r="F425" s="135">
        <f t="shared" si="20"/>
        <v>0</v>
      </c>
    </row>
    <row r="426" spans="1:6">
      <c r="A426" s="324" t="s">
        <v>216</v>
      </c>
      <c r="B426" s="731" t="s">
        <v>321</v>
      </c>
      <c r="C426" s="303"/>
      <c r="D426" s="135"/>
      <c r="E426" s="303"/>
      <c r="F426" s="135">
        <f t="shared" si="20"/>
        <v>0</v>
      </c>
    </row>
    <row r="427" spans="1:6">
      <c r="A427" s="324" t="s">
        <v>217</v>
      </c>
      <c r="B427" s="281" t="s">
        <v>322</v>
      </c>
      <c r="C427" s="303"/>
      <c r="D427" s="135"/>
      <c r="E427" s="303"/>
      <c r="F427" s="135">
        <f t="shared" si="20"/>
        <v>0</v>
      </c>
    </row>
    <row r="428" spans="1:6">
      <c r="A428" s="324" t="s">
        <v>218</v>
      </c>
      <c r="B428" s="732" t="s">
        <v>339</v>
      </c>
      <c r="C428" s="303"/>
      <c r="D428" s="135"/>
      <c r="E428" s="303"/>
      <c r="F428" s="135">
        <f t="shared" si="20"/>
        <v>0</v>
      </c>
    </row>
    <row r="429" spans="1:6">
      <c r="A429" s="324" t="s">
        <v>219</v>
      </c>
      <c r="B429" s="198" t="s">
        <v>325</v>
      </c>
      <c r="C429" s="303"/>
      <c r="D429" s="135"/>
      <c r="E429" s="303"/>
      <c r="F429" s="135">
        <f t="shared" si="20"/>
        <v>0</v>
      </c>
    </row>
    <row r="430" spans="1:6" ht="13.5" thickBot="1">
      <c r="A430" s="324" t="s">
        <v>220</v>
      </c>
      <c r="B430" s="200" t="s">
        <v>130</v>
      </c>
      <c r="C430" s="306">
        <f>-C405</f>
        <v>0</v>
      </c>
      <c r="D430" s="306">
        <f>-D405</f>
        <v>0</v>
      </c>
      <c r="E430" s="306">
        <f>-E405</f>
        <v>0</v>
      </c>
      <c r="F430" s="136">
        <f>-F405</f>
        <v>0</v>
      </c>
    </row>
    <row r="431" spans="1:6" ht="13.5" thickBot="1">
      <c r="A431" s="554" t="s">
        <v>221</v>
      </c>
      <c r="B431" s="555" t="s">
        <v>10</v>
      </c>
      <c r="C431" s="563">
        <f>C419+C420+C421+C429+C430</f>
        <v>0</v>
      </c>
      <c r="D431" s="563">
        <f>D419+D420+D421+D429+D430</f>
        <v>0</v>
      </c>
      <c r="E431" s="563">
        <f>E419+E420+E421+E429+E430</f>
        <v>0</v>
      </c>
      <c r="F431" s="564">
        <f>F419+F420+F421+F429+F430</f>
        <v>0</v>
      </c>
    </row>
    <row r="432" spans="1:6" ht="27" thickTop="1" thickBot="1">
      <c r="A432" s="554" t="s">
        <v>222</v>
      </c>
      <c r="B432" s="559" t="s">
        <v>326</v>
      </c>
      <c r="C432" s="566">
        <f>C416+C431</f>
        <v>4429960</v>
      </c>
      <c r="D432" s="566">
        <f>D416+D431</f>
        <v>0</v>
      </c>
      <c r="E432" s="566">
        <f>E416+E431</f>
        <v>0</v>
      </c>
      <c r="F432" s="567">
        <f>F416+F431</f>
        <v>4429960</v>
      </c>
    </row>
    <row r="433" spans="1:6" ht="13.5" thickTop="1">
      <c r="A433" s="544"/>
      <c r="B433" s="747"/>
      <c r="C433" s="233"/>
      <c r="D433" s="233"/>
      <c r="E433" s="233"/>
      <c r="F433" s="239"/>
    </row>
    <row r="434" spans="1:6">
      <c r="A434" s="325" t="s">
        <v>223</v>
      </c>
      <c r="B434" s="424" t="s">
        <v>328</v>
      </c>
      <c r="C434" s="565"/>
      <c r="D434" s="138"/>
      <c r="E434" s="305"/>
      <c r="F434" s="193"/>
    </row>
    <row r="435" spans="1:6">
      <c r="A435" s="324" t="s">
        <v>224</v>
      </c>
      <c r="B435" s="199" t="s">
        <v>327</v>
      </c>
      <c r="C435" s="308"/>
      <c r="D435" s="135"/>
      <c r="E435" s="303"/>
      <c r="F435" s="135">
        <f t="shared" ref="F435:F442" si="21">SUM(C435:E435)</f>
        <v>0</v>
      </c>
    </row>
    <row r="436" spans="1:6">
      <c r="A436" s="325" t="s">
        <v>225</v>
      </c>
      <c r="B436" s="630" t="s">
        <v>332</v>
      </c>
      <c r="C436" s="738"/>
      <c r="D436" s="140"/>
      <c r="E436" s="304"/>
      <c r="F436" s="135">
        <f t="shared" si="21"/>
        <v>0</v>
      </c>
    </row>
    <row r="437" spans="1:6">
      <c r="A437" s="324" t="s">
        <v>226</v>
      </c>
      <c r="B437" s="630" t="s">
        <v>333</v>
      </c>
      <c r="C437" s="738"/>
      <c r="D437" s="140"/>
      <c r="E437" s="304"/>
      <c r="F437" s="135">
        <f t="shared" si="21"/>
        <v>0</v>
      </c>
    </row>
    <row r="438" spans="1:6">
      <c r="A438" s="325" t="s">
        <v>227</v>
      </c>
      <c r="B438" s="630" t="s">
        <v>334</v>
      </c>
      <c r="C438" s="738"/>
      <c r="D438" s="140"/>
      <c r="E438" s="304"/>
      <c r="F438" s="135">
        <f t="shared" si="21"/>
        <v>0</v>
      </c>
    </row>
    <row r="439" spans="1:6">
      <c r="A439" s="324" t="s">
        <v>228</v>
      </c>
      <c r="B439" s="733" t="s">
        <v>335</v>
      </c>
      <c r="C439" s="738"/>
      <c r="D439" s="140"/>
      <c r="E439" s="304"/>
      <c r="F439" s="135">
        <f t="shared" si="21"/>
        <v>0</v>
      </c>
    </row>
    <row r="440" spans="1:6">
      <c r="A440" s="325" t="s">
        <v>229</v>
      </c>
      <c r="B440" s="734" t="s">
        <v>336</v>
      </c>
      <c r="C440" s="738"/>
      <c r="D440" s="140"/>
      <c r="E440" s="304"/>
      <c r="F440" s="135">
        <f t="shared" si="21"/>
        <v>0</v>
      </c>
    </row>
    <row r="441" spans="1:6">
      <c r="A441" s="324" t="s">
        <v>230</v>
      </c>
      <c r="B441" s="735" t="s">
        <v>337</v>
      </c>
      <c r="C441" s="738"/>
      <c r="D441" s="140"/>
      <c r="E441" s="304"/>
      <c r="F441" s="135">
        <f t="shared" si="21"/>
        <v>0</v>
      </c>
    </row>
    <row r="442" spans="1:6" ht="13.5" thickBot="1">
      <c r="A442" s="325" t="s">
        <v>231</v>
      </c>
      <c r="B442" s="964" t="s">
        <v>338</v>
      </c>
      <c r="C442" s="965"/>
      <c r="D442" s="302"/>
      <c r="E442" s="302"/>
      <c r="F442" s="302">
        <f t="shared" si="21"/>
        <v>0</v>
      </c>
    </row>
    <row r="443" spans="1:6" ht="13.5" thickBot="1">
      <c r="A443" s="544" t="s">
        <v>232</v>
      </c>
      <c r="B443" s="744" t="s">
        <v>550</v>
      </c>
      <c r="C443" s="218"/>
      <c r="D443" s="222"/>
      <c r="E443" s="222"/>
      <c r="F443" s="143"/>
    </row>
    <row r="444" spans="1:6" ht="13.5" thickBot="1">
      <c r="A444" s="347" t="s">
        <v>233</v>
      </c>
      <c r="B444" s="284" t="s">
        <v>329</v>
      </c>
      <c r="C444" s="739">
        <f>SUM(C435:C443)</f>
        <v>0</v>
      </c>
      <c r="D444" s="739">
        <f>SUM(D435:D443)</f>
        <v>0</v>
      </c>
      <c r="E444" s="739">
        <f>SUM(E435:E443)</f>
        <v>0</v>
      </c>
      <c r="F444" s="839">
        <f>SUM(F435:F443)</f>
        <v>0</v>
      </c>
    </row>
    <row r="445" spans="1:6">
      <c r="A445" s="544"/>
      <c r="B445" s="41"/>
      <c r="C445" s="753"/>
      <c r="D445" s="755"/>
      <c r="E445" s="718"/>
      <c r="F445" s="626"/>
    </row>
    <row r="446" spans="1:6" ht="14.25" customHeight="1" thickBot="1">
      <c r="A446" s="393" t="s">
        <v>234</v>
      </c>
      <c r="B446" s="745" t="s">
        <v>330</v>
      </c>
      <c r="C446" s="752">
        <f>C432+C444</f>
        <v>4429960</v>
      </c>
      <c r="D446" s="754">
        <f>D432+D444</f>
        <v>0</v>
      </c>
      <c r="E446" s="752">
        <f>E432+E444</f>
        <v>0</v>
      </c>
      <c r="F446" s="752">
        <f>F432+F444</f>
        <v>4429960</v>
      </c>
    </row>
    <row r="447" spans="1:6" ht="14.25" customHeight="1"/>
    <row r="448" spans="1:6">
      <c r="A448" s="1013"/>
      <c r="B448" s="1013"/>
      <c r="C448" s="1013"/>
      <c r="D448" s="1013"/>
      <c r="E448" s="1013"/>
      <c r="F448" s="1013"/>
    </row>
    <row r="450" spans="1:6">
      <c r="A450" s="1013"/>
      <c r="B450" s="1013"/>
      <c r="C450" s="1013"/>
      <c r="D450" s="1013"/>
      <c r="E450" s="1013"/>
      <c r="F450" s="1013"/>
    </row>
    <row r="451" spans="1:6">
      <c r="A451" s="992" t="s">
        <v>697</v>
      </c>
      <c r="B451" s="992"/>
      <c r="C451" s="992"/>
      <c r="D451" s="992"/>
      <c r="E451" s="992"/>
    </row>
    <row r="452" spans="1:6">
      <c r="A452" s="337"/>
      <c r="B452" s="337"/>
      <c r="C452" s="337"/>
      <c r="D452" s="337"/>
      <c r="E452" s="337"/>
    </row>
    <row r="453" spans="1:6" ht="14.25">
      <c r="A453" s="1056" t="s">
        <v>640</v>
      </c>
      <c r="B453" s="1057"/>
      <c r="C453" s="1057"/>
      <c r="D453" s="1057"/>
      <c r="E453" s="1057"/>
      <c r="F453" s="1057"/>
    </row>
    <row r="454" spans="1:6" ht="15.75">
      <c r="B454" s="18"/>
      <c r="C454" s="18"/>
      <c r="D454" s="18"/>
      <c r="E454" s="18"/>
    </row>
    <row r="455" spans="1:6" ht="15.75">
      <c r="B455" s="18" t="s">
        <v>512</v>
      </c>
      <c r="C455" s="18"/>
      <c r="D455" s="18"/>
      <c r="E455" s="18"/>
    </row>
    <row r="456" spans="1:6" ht="13.5" thickBot="1">
      <c r="B456" s="1"/>
      <c r="C456" s="1"/>
      <c r="D456" s="1"/>
      <c r="E456" s="19" t="s">
        <v>585</v>
      </c>
    </row>
    <row r="457" spans="1:6" ht="48.75" thickBot="1">
      <c r="A457" s="348" t="s">
        <v>186</v>
      </c>
      <c r="B457" s="549" t="s">
        <v>11</v>
      </c>
      <c r="C457" s="340" t="s">
        <v>466</v>
      </c>
      <c r="D457" s="341" t="s">
        <v>467</v>
      </c>
      <c r="E457" s="340" t="s">
        <v>465</v>
      </c>
      <c r="F457" s="341" t="s">
        <v>464</v>
      </c>
    </row>
    <row r="458" spans="1:6">
      <c r="A458" s="550" t="s">
        <v>187</v>
      </c>
      <c r="B458" s="551" t="s">
        <v>188</v>
      </c>
      <c r="C458" s="560" t="s">
        <v>189</v>
      </c>
      <c r="D458" s="561" t="s">
        <v>190</v>
      </c>
      <c r="E458" s="702" t="s">
        <v>210</v>
      </c>
      <c r="F458" s="703" t="s">
        <v>235</v>
      </c>
    </row>
    <row r="459" spans="1:6">
      <c r="A459" s="325" t="s">
        <v>191</v>
      </c>
      <c r="B459" s="332" t="s">
        <v>131</v>
      </c>
      <c r="C459" s="303"/>
      <c r="D459" s="135"/>
      <c r="E459" s="303"/>
      <c r="F459" s="117"/>
    </row>
    <row r="460" spans="1:6">
      <c r="A460" s="324" t="s">
        <v>192</v>
      </c>
      <c r="B460" s="186" t="s">
        <v>6</v>
      </c>
      <c r="C460" s="303">
        <v>7380000</v>
      </c>
      <c r="D460" s="135"/>
      <c r="E460" s="303"/>
      <c r="F460" s="135">
        <f>SUM(C460:E460)</f>
        <v>7380000</v>
      </c>
    </row>
    <row r="461" spans="1:6">
      <c r="A461" s="324" t="s">
        <v>193</v>
      </c>
      <c r="B461" s="198" t="s">
        <v>7</v>
      </c>
      <c r="C461" s="303">
        <v>1256500</v>
      </c>
      <c r="D461" s="135"/>
      <c r="E461" s="303"/>
      <c r="F461" s="135">
        <f>SUM(C461:E461)</f>
        <v>1256500</v>
      </c>
    </row>
    <row r="462" spans="1:6">
      <c r="A462" s="324" t="s">
        <v>194</v>
      </c>
      <c r="B462" s="198" t="s">
        <v>8</v>
      </c>
      <c r="C462" s="303">
        <v>10551936</v>
      </c>
      <c r="D462" s="135"/>
      <c r="E462" s="303"/>
      <c r="F462" s="135">
        <f>SUM(C462:E462)</f>
        <v>10551936</v>
      </c>
    </row>
    <row r="463" spans="1:6">
      <c r="A463" s="324" t="s">
        <v>195</v>
      </c>
      <c r="B463" s="198" t="s">
        <v>265</v>
      </c>
      <c r="C463" s="303"/>
      <c r="D463" s="135"/>
      <c r="E463" s="303"/>
      <c r="F463" s="135">
        <f>SUM(C463:E463)</f>
        <v>0</v>
      </c>
    </row>
    <row r="464" spans="1:6">
      <c r="A464" s="324" t="s">
        <v>196</v>
      </c>
      <c r="B464" s="198" t="s">
        <v>264</v>
      </c>
      <c r="C464" s="303"/>
      <c r="D464" s="135"/>
      <c r="E464" s="303"/>
      <c r="F464" s="135">
        <f>SUM(C464:E464)</f>
        <v>0</v>
      </c>
    </row>
    <row r="465" spans="1:6">
      <c r="A465" s="324" t="s">
        <v>197</v>
      </c>
      <c r="B465" s="198" t="s">
        <v>312</v>
      </c>
      <c r="C465" s="303">
        <f>C466+C467+C468+C469+C470+C471+C472</f>
        <v>0</v>
      </c>
      <c r="D465" s="303">
        <f>D466+D467+D468+D469+D470+D471+D472</f>
        <v>0</v>
      </c>
      <c r="E465" s="303">
        <f>E466+E467+E468+E469+E470+E471+E472</f>
        <v>0</v>
      </c>
      <c r="F465" s="135">
        <f>F466+F467+F468+F469+F470+F471+F472</f>
        <v>0</v>
      </c>
    </row>
    <row r="466" spans="1:6">
      <c r="A466" s="324" t="s">
        <v>198</v>
      </c>
      <c r="B466" s="198" t="s">
        <v>313</v>
      </c>
      <c r="C466" s="303">
        <v>0</v>
      </c>
      <c r="D466" s="135">
        <v>0</v>
      </c>
      <c r="E466" s="303">
        <v>0</v>
      </c>
      <c r="F466" s="135">
        <f>E466+D466+C466</f>
        <v>0</v>
      </c>
    </row>
    <row r="467" spans="1:6">
      <c r="A467" s="324" t="s">
        <v>199</v>
      </c>
      <c r="B467" s="198" t="s">
        <v>314</v>
      </c>
      <c r="C467" s="303"/>
      <c r="D467" s="135"/>
      <c r="E467" s="303"/>
      <c r="F467" s="135">
        <f t="shared" ref="F467:F473" si="22">E467+D467+C467</f>
        <v>0</v>
      </c>
    </row>
    <row r="468" spans="1:6">
      <c r="A468" s="324" t="s">
        <v>200</v>
      </c>
      <c r="B468" s="198" t="s">
        <v>315</v>
      </c>
      <c r="C468" s="303"/>
      <c r="D468" s="135"/>
      <c r="E468" s="303"/>
      <c r="F468" s="135">
        <f t="shared" si="22"/>
        <v>0</v>
      </c>
    </row>
    <row r="469" spans="1:6">
      <c r="A469" s="324" t="s">
        <v>201</v>
      </c>
      <c r="B469" s="333" t="s">
        <v>316</v>
      </c>
      <c r="C469" s="223"/>
      <c r="D469" s="139"/>
      <c r="E469" s="303"/>
      <c r="F469" s="135">
        <f t="shared" si="22"/>
        <v>0</v>
      </c>
    </row>
    <row r="470" spans="1:6">
      <c r="A470" s="324" t="s">
        <v>202</v>
      </c>
      <c r="B470" s="731" t="s">
        <v>331</v>
      </c>
      <c r="C470" s="306"/>
      <c r="D470" s="136"/>
      <c r="E470" s="303"/>
      <c r="F470" s="135">
        <f t="shared" si="22"/>
        <v>0</v>
      </c>
    </row>
    <row r="471" spans="1:6">
      <c r="A471" s="324" t="s">
        <v>203</v>
      </c>
      <c r="B471" s="732" t="s">
        <v>324</v>
      </c>
      <c r="C471" s="306"/>
      <c r="D471" s="136"/>
      <c r="E471" s="303"/>
      <c r="F471" s="135">
        <f t="shared" si="22"/>
        <v>0</v>
      </c>
    </row>
    <row r="472" spans="1:6" ht="13.5" thickBot="1">
      <c r="A472" s="324" t="s">
        <v>204</v>
      </c>
      <c r="B472" s="959" t="s">
        <v>549</v>
      </c>
      <c r="C472" s="306"/>
      <c r="D472" s="136"/>
      <c r="E472" s="303"/>
      <c r="F472" s="140"/>
    </row>
    <row r="473" spans="1:6" ht="13.5" thickBot="1">
      <c r="A473" s="324" t="s">
        <v>205</v>
      </c>
      <c r="B473" s="200" t="s">
        <v>127</v>
      </c>
      <c r="C473" s="304"/>
      <c r="D473" s="140"/>
      <c r="E473" s="303"/>
      <c r="F473" s="302">
        <f t="shared" si="22"/>
        <v>0</v>
      </c>
    </row>
    <row r="474" spans="1:6" ht="13.5" thickBot="1">
      <c r="A474" s="554" t="s">
        <v>206</v>
      </c>
      <c r="B474" s="555" t="s">
        <v>9</v>
      </c>
      <c r="C474" s="563">
        <f>C460+C461+C462+C463+C465+C473</f>
        <v>19188436</v>
      </c>
      <c r="D474" s="563">
        <f>D460+D461+D462+D463+D465+D473</f>
        <v>0</v>
      </c>
      <c r="E474" s="563">
        <f>E460+E461+E462+E463+E465+E473</f>
        <v>0</v>
      </c>
      <c r="F474" s="564">
        <f>F460+F461+F462+F463+F465+F473</f>
        <v>19188436</v>
      </c>
    </row>
    <row r="475" spans="1:6" ht="13.5" thickTop="1">
      <c r="A475" s="544"/>
      <c r="B475" s="332"/>
      <c r="C475" s="222"/>
      <c r="D475" s="222"/>
      <c r="E475" s="222"/>
      <c r="F475" s="143"/>
    </row>
    <row r="476" spans="1:6">
      <c r="A476" s="325" t="s">
        <v>207</v>
      </c>
      <c r="B476" s="334" t="s">
        <v>132</v>
      </c>
      <c r="C476" s="305"/>
      <c r="D476" s="138"/>
      <c r="E476" s="305"/>
      <c r="F476" s="193"/>
    </row>
    <row r="477" spans="1:6">
      <c r="A477" s="324" t="s">
        <v>208</v>
      </c>
      <c r="B477" s="198" t="s">
        <v>266</v>
      </c>
      <c r="C477" s="303"/>
      <c r="D477" s="135"/>
      <c r="E477" s="303"/>
      <c r="F477" s="135">
        <f>SUM(C477:E477)</f>
        <v>0</v>
      </c>
    </row>
    <row r="478" spans="1:6">
      <c r="A478" s="324" t="s">
        <v>209</v>
      </c>
      <c r="B478" s="198" t="s">
        <v>267</v>
      </c>
      <c r="C478" s="303"/>
      <c r="D478" s="135"/>
      <c r="E478" s="303"/>
      <c r="F478" s="135">
        <f>SUM(C478:E478)</f>
        <v>0</v>
      </c>
    </row>
    <row r="479" spans="1:6">
      <c r="A479" s="324" t="s">
        <v>211</v>
      </c>
      <c r="B479" s="198" t="s">
        <v>128</v>
      </c>
      <c r="C479" s="223">
        <f>C480+C481+C482+C483+C484+C485+C486</f>
        <v>0</v>
      </c>
      <c r="D479" s="223">
        <f>D480+D481+D482+D483+D484+D485+D486</f>
        <v>0</v>
      </c>
      <c r="E479" s="223">
        <f>E480+E481+E482+E483+E484+E485+E486</f>
        <v>0</v>
      </c>
      <c r="F479" s="139">
        <f>F480+F481+F482+F483+F484+F485+F486</f>
        <v>0</v>
      </c>
    </row>
    <row r="480" spans="1:6">
      <c r="A480" s="324" t="s">
        <v>212</v>
      </c>
      <c r="B480" s="333" t="s">
        <v>317</v>
      </c>
      <c r="C480" s="303"/>
      <c r="D480" s="135"/>
      <c r="E480" s="303"/>
      <c r="F480" s="135">
        <f>SUM(C480:E480)</f>
        <v>0</v>
      </c>
    </row>
    <row r="481" spans="1:6">
      <c r="A481" s="324" t="s">
        <v>213</v>
      </c>
      <c r="B481" s="333" t="s">
        <v>319</v>
      </c>
      <c r="C481" s="303"/>
      <c r="D481" s="135"/>
      <c r="E481" s="303"/>
      <c r="F481" s="135">
        <f t="shared" ref="F481:F487" si="23">SUM(C481:E481)</f>
        <v>0</v>
      </c>
    </row>
    <row r="482" spans="1:6">
      <c r="A482" s="324" t="s">
        <v>214</v>
      </c>
      <c r="B482" s="333" t="s">
        <v>318</v>
      </c>
      <c r="C482" s="303"/>
      <c r="D482" s="135"/>
      <c r="E482" s="303"/>
      <c r="F482" s="135">
        <f t="shared" si="23"/>
        <v>0</v>
      </c>
    </row>
    <row r="483" spans="1:6">
      <c r="A483" s="324" t="s">
        <v>215</v>
      </c>
      <c r="B483" s="333" t="s">
        <v>320</v>
      </c>
      <c r="C483" s="303"/>
      <c r="D483" s="135"/>
      <c r="E483" s="303"/>
      <c r="F483" s="135">
        <f t="shared" si="23"/>
        <v>0</v>
      </c>
    </row>
    <row r="484" spans="1:6">
      <c r="A484" s="324" t="s">
        <v>216</v>
      </c>
      <c r="B484" s="731" t="s">
        <v>321</v>
      </c>
      <c r="C484" s="303"/>
      <c r="D484" s="135"/>
      <c r="E484" s="303"/>
      <c r="F484" s="135">
        <f t="shared" si="23"/>
        <v>0</v>
      </c>
    </row>
    <row r="485" spans="1:6">
      <c r="A485" s="324" t="s">
        <v>217</v>
      </c>
      <c r="B485" s="281" t="s">
        <v>322</v>
      </c>
      <c r="C485" s="303"/>
      <c r="D485" s="135"/>
      <c r="E485" s="303"/>
      <c r="F485" s="135">
        <f t="shared" si="23"/>
        <v>0</v>
      </c>
    </row>
    <row r="486" spans="1:6">
      <c r="A486" s="324" t="s">
        <v>218</v>
      </c>
      <c r="B486" s="732" t="s">
        <v>339</v>
      </c>
      <c r="C486" s="303"/>
      <c r="D486" s="135"/>
      <c r="E486" s="303"/>
      <c r="F486" s="135">
        <f t="shared" si="23"/>
        <v>0</v>
      </c>
    </row>
    <row r="487" spans="1:6">
      <c r="A487" s="324" t="s">
        <v>219</v>
      </c>
      <c r="B487" s="198" t="s">
        <v>325</v>
      </c>
      <c r="C487" s="303"/>
      <c r="D487" s="135"/>
      <c r="E487" s="303"/>
      <c r="F487" s="135">
        <f t="shared" si="23"/>
        <v>0</v>
      </c>
    </row>
    <row r="488" spans="1:6" ht="13.5" thickBot="1">
      <c r="A488" s="324" t="s">
        <v>220</v>
      </c>
      <c r="B488" s="200" t="s">
        <v>130</v>
      </c>
      <c r="C488" s="306">
        <f>-C463</f>
        <v>0</v>
      </c>
      <c r="D488" s="306">
        <f>-D463</f>
        <v>0</v>
      </c>
      <c r="E488" s="306">
        <f>-E463</f>
        <v>0</v>
      </c>
      <c r="F488" s="136">
        <f>-F463</f>
        <v>0</v>
      </c>
    </row>
    <row r="489" spans="1:6" ht="13.5" thickBot="1">
      <c r="A489" s="554" t="s">
        <v>221</v>
      </c>
      <c r="B489" s="555" t="s">
        <v>10</v>
      </c>
      <c r="C489" s="563">
        <f>C477+C478+C479+C487+C488</f>
        <v>0</v>
      </c>
      <c r="D489" s="563">
        <f>D477+D478+D479+D487+D488</f>
        <v>0</v>
      </c>
      <c r="E489" s="563">
        <f>E477+E478+E479+E487+E488</f>
        <v>0</v>
      </c>
      <c r="F489" s="564">
        <f>F477+F478+F479+F487+F488</f>
        <v>0</v>
      </c>
    </row>
    <row r="490" spans="1:6" ht="27" thickTop="1" thickBot="1">
      <c r="A490" s="554" t="s">
        <v>222</v>
      </c>
      <c r="B490" s="559" t="s">
        <v>326</v>
      </c>
      <c r="C490" s="566">
        <f>C474+C489</f>
        <v>19188436</v>
      </c>
      <c r="D490" s="566">
        <f>D474+D489</f>
        <v>0</v>
      </c>
      <c r="E490" s="566">
        <f>E474+E489</f>
        <v>0</v>
      </c>
      <c r="F490" s="982">
        <f>F474+F489</f>
        <v>19188436</v>
      </c>
    </row>
    <row r="491" spans="1:6" ht="13.5" thickTop="1">
      <c r="A491" s="544"/>
      <c r="B491" s="747"/>
      <c r="C491" s="233"/>
      <c r="D491" s="233"/>
      <c r="E491" s="233"/>
      <c r="F491" s="239"/>
    </row>
    <row r="492" spans="1:6">
      <c r="A492" s="325" t="s">
        <v>223</v>
      </c>
      <c r="B492" s="424" t="s">
        <v>328</v>
      </c>
      <c r="C492" s="565"/>
      <c r="D492" s="138"/>
      <c r="E492" s="305"/>
      <c r="F492" s="193"/>
    </row>
    <row r="493" spans="1:6">
      <c r="A493" s="324" t="s">
        <v>224</v>
      </c>
      <c r="B493" s="199" t="s">
        <v>327</v>
      </c>
      <c r="C493" s="308"/>
      <c r="D493" s="135"/>
      <c r="E493" s="303"/>
      <c r="F493" s="135">
        <f t="shared" ref="F493:F500" si="24">SUM(C493:E493)</f>
        <v>0</v>
      </c>
    </row>
    <row r="494" spans="1:6">
      <c r="A494" s="325" t="s">
        <v>225</v>
      </c>
      <c r="B494" s="630" t="s">
        <v>332</v>
      </c>
      <c r="C494" s="738"/>
      <c r="D494" s="140"/>
      <c r="E494" s="304"/>
      <c r="F494" s="135">
        <f t="shared" si="24"/>
        <v>0</v>
      </c>
    </row>
    <row r="495" spans="1:6">
      <c r="A495" s="324" t="s">
        <v>226</v>
      </c>
      <c r="B495" s="630" t="s">
        <v>333</v>
      </c>
      <c r="C495" s="738"/>
      <c r="D495" s="140"/>
      <c r="E495" s="304"/>
      <c r="F495" s="135">
        <f t="shared" si="24"/>
        <v>0</v>
      </c>
    </row>
    <row r="496" spans="1:6">
      <c r="A496" s="325" t="s">
        <v>227</v>
      </c>
      <c r="B496" s="630" t="s">
        <v>334</v>
      </c>
      <c r="C496" s="738"/>
      <c r="D496" s="140"/>
      <c r="E496" s="304"/>
      <c r="F496" s="135">
        <f t="shared" si="24"/>
        <v>0</v>
      </c>
    </row>
    <row r="497" spans="1:6">
      <c r="A497" s="324" t="s">
        <v>228</v>
      </c>
      <c r="B497" s="733" t="s">
        <v>335</v>
      </c>
      <c r="C497" s="738"/>
      <c r="D497" s="140"/>
      <c r="E497" s="304"/>
      <c r="F497" s="135">
        <f t="shared" si="24"/>
        <v>0</v>
      </c>
    </row>
    <row r="498" spans="1:6">
      <c r="A498" s="325" t="s">
        <v>229</v>
      </c>
      <c r="B498" s="734" t="s">
        <v>336</v>
      </c>
      <c r="C498" s="738"/>
      <c r="D498" s="140"/>
      <c r="E498" s="304"/>
      <c r="F498" s="135">
        <f t="shared" si="24"/>
        <v>0</v>
      </c>
    </row>
    <row r="499" spans="1:6">
      <c r="A499" s="324" t="s">
        <v>230</v>
      </c>
      <c r="B499" s="735" t="s">
        <v>337</v>
      </c>
      <c r="C499" s="738"/>
      <c r="D499" s="140"/>
      <c r="E499" s="304"/>
      <c r="F499" s="135">
        <f t="shared" si="24"/>
        <v>0</v>
      </c>
    </row>
    <row r="500" spans="1:6" ht="13.5" thickBot="1">
      <c r="A500" s="325" t="s">
        <v>231</v>
      </c>
      <c r="B500" s="964" t="s">
        <v>338</v>
      </c>
      <c r="C500" s="965"/>
      <c r="D500" s="302"/>
      <c r="E500" s="302"/>
      <c r="F500" s="140">
        <f t="shared" si="24"/>
        <v>0</v>
      </c>
    </row>
    <row r="501" spans="1:6" ht="13.5" thickBot="1">
      <c r="A501" s="544" t="s">
        <v>232</v>
      </c>
      <c r="B501" s="744" t="s">
        <v>550</v>
      </c>
      <c r="C501" s="218"/>
      <c r="D501" s="222"/>
      <c r="E501" s="222"/>
      <c r="F501" s="137"/>
    </row>
    <row r="502" spans="1:6" ht="13.5" thickBot="1">
      <c r="A502" s="347" t="s">
        <v>233</v>
      </c>
      <c r="B502" s="284" t="s">
        <v>329</v>
      </c>
      <c r="C502" s="739">
        <f>SUM(C493:C501)</f>
        <v>0</v>
      </c>
      <c r="D502" s="739">
        <f>SUM(D493:D501)</f>
        <v>0</v>
      </c>
      <c r="E502" s="739">
        <f>SUM(E493:E501)</f>
        <v>0</v>
      </c>
      <c r="F502" s="839">
        <f>SUM(F493:F501)</f>
        <v>0</v>
      </c>
    </row>
    <row r="503" spans="1:6">
      <c r="A503" s="544"/>
      <c r="B503" s="41"/>
      <c r="C503" s="753"/>
      <c r="D503" s="755"/>
      <c r="E503" s="718"/>
      <c r="F503" s="626"/>
    </row>
    <row r="504" spans="1:6" ht="13.5" thickBot="1">
      <c r="A504" s="393" t="s">
        <v>234</v>
      </c>
      <c r="B504" s="745" t="s">
        <v>330</v>
      </c>
      <c r="C504" s="752">
        <f>C490+C502</f>
        <v>19188436</v>
      </c>
      <c r="D504" s="754">
        <f>D490+D502</f>
        <v>0</v>
      </c>
      <c r="E504" s="752">
        <f>E490+E502</f>
        <v>0</v>
      </c>
      <c r="F504" s="983">
        <f>F490+F502</f>
        <v>19188436</v>
      </c>
    </row>
    <row r="506" spans="1:6">
      <c r="A506" s="1013"/>
      <c r="B506" s="1013"/>
      <c r="C506" s="1013"/>
      <c r="D506" s="1013"/>
      <c r="E506" s="1013"/>
      <c r="F506" s="1013"/>
    </row>
    <row r="507" spans="1:6">
      <c r="A507" s="992" t="s">
        <v>698</v>
      </c>
      <c r="B507" s="992"/>
      <c r="C507" s="992"/>
      <c r="D507" s="992"/>
      <c r="E507" s="992"/>
    </row>
    <row r="508" spans="1:6">
      <c r="A508" s="337"/>
      <c r="B508" s="337"/>
      <c r="C508" s="337"/>
      <c r="D508" s="337"/>
      <c r="E508" s="337"/>
    </row>
    <row r="509" spans="1:6" ht="14.25">
      <c r="A509" s="1056" t="s">
        <v>640</v>
      </c>
      <c r="B509" s="1057"/>
      <c r="C509" s="1057"/>
      <c r="D509" s="1057"/>
      <c r="E509" s="1057"/>
      <c r="F509" s="1057"/>
    </row>
    <row r="510" spans="1:6" ht="15.75">
      <c r="B510" s="18"/>
      <c r="C510" s="18"/>
      <c r="D510" s="18"/>
      <c r="E510" s="18"/>
    </row>
    <row r="511" spans="1:6" ht="15.75">
      <c r="B511" s="18" t="s">
        <v>511</v>
      </c>
      <c r="C511" s="18"/>
      <c r="D511" s="18"/>
      <c r="E511" s="18"/>
    </row>
    <row r="512" spans="1:6" ht="13.5" thickBot="1">
      <c r="B512" s="1"/>
      <c r="C512" s="1"/>
      <c r="D512" s="1"/>
      <c r="E512" s="19" t="s">
        <v>555</v>
      </c>
    </row>
    <row r="513" spans="1:6" ht="48.75" thickBot="1">
      <c r="A513" s="348" t="s">
        <v>186</v>
      </c>
      <c r="B513" s="549" t="s">
        <v>11</v>
      </c>
      <c r="C513" s="340" t="s">
        <v>466</v>
      </c>
      <c r="D513" s="341" t="s">
        <v>467</v>
      </c>
      <c r="E513" s="340" t="s">
        <v>465</v>
      </c>
      <c r="F513" s="341" t="s">
        <v>464</v>
      </c>
    </row>
    <row r="514" spans="1:6">
      <c r="A514" s="550" t="s">
        <v>187</v>
      </c>
      <c r="B514" s="551" t="s">
        <v>188</v>
      </c>
      <c r="C514" s="560" t="s">
        <v>189</v>
      </c>
      <c r="D514" s="561" t="s">
        <v>190</v>
      </c>
      <c r="E514" s="702" t="s">
        <v>210</v>
      </c>
      <c r="F514" s="703" t="s">
        <v>235</v>
      </c>
    </row>
    <row r="515" spans="1:6">
      <c r="A515" s="325" t="s">
        <v>191</v>
      </c>
      <c r="B515" s="332" t="s">
        <v>131</v>
      </c>
      <c r="C515" s="303"/>
      <c r="D515" s="135"/>
      <c r="E515" s="303"/>
      <c r="F515" s="117"/>
    </row>
    <row r="516" spans="1:6">
      <c r="A516" s="324" t="s">
        <v>192</v>
      </c>
      <c r="B516" s="186" t="s">
        <v>6</v>
      </c>
      <c r="C516" s="128">
        <v>1982000</v>
      </c>
      <c r="D516" s="135"/>
      <c r="E516" s="303"/>
      <c r="F516" s="135">
        <f>SUM(C516:E516)</f>
        <v>1982000</v>
      </c>
    </row>
    <row r="517" spans="1:6">
      <c r="A517" s="324" t="s">
        <v>193</v>
      </c>
      <c r="B517" s="198" t="s">
        <v>7</v>
      </c>
      <c r="C517" s="128">
        <v>338100</v>
      </c>
      <c r="D517" s="135"/>
      <c r="E517" s="303"/>
      <c r="F517" s="135">
        <f>SUM(C517:E517)</f>
        <v>338100</v>
      </c>
    </row>
    <row r="518" spans="1:6">
      <c r="A518" s="324" t="s">
        <v>194</v>
      </c>
      <c r="B518" s="198" t="s">
        <v>8</v>
      </c>
      <c r="C518" s="128">
        <v>4133927</v>
      </c>
      <c r="D518" s="135"/>
      <c r="E518" s="303"/>
      <c r="F518" s="135">
        <f>SUM(C518:E518)</f>
        <v>4133927</v>
      </c>
    </row>
    <row r="519" spans="1:6">
      <c r="A519" s="324" t="s">
        <v>195</v>
      </c>
      <c r="B519" s="198" t="s">
        <v>265</v>
      </c>
      <c r="C519" s="303"/>
      <c r="D519" s="135"/>
      <c r="E519" s="303"/>
      <c r="F519" s="135">
        <f>SUM(C519:E519)</f>
        <v>0</v>
      </c>
    </row>
    <row r="520" spans="1:6">
      <c r="A520" s="324" t="s">
        <v>196</v>
      </c>
      <c r="B520" s="198" t="s">
        <v>264</v>
      </c>
      <c r="C520" s="303"/>
      <c r="D520" s="135"/>
      <c r="E520" s="303"/>
      <c r="F520" s="135">
        <f>SUM(C520:E520)</f>
        <v>0</v>
      </c>
    </row>
    <row r="521" spans="1:6">
      <c r="A521" s="324" t="s">
        <v>197</v>
      </c>
      <c r="B521" s="198" t="s">
        <v>312</v>
      </c>
      <c r="C521" s="303">
        <f>C522+C523+C524+C525+C526+C527+C528</f>
        <v>0</v>
      </c>
      <c r="D521" s="303">
        <f>D522+D523+D524+D525+D526+D527+D528</f>
        <v>0</v>
      </c>
      <c r="E521" s="303">
        <f>E522+E523+E524+E525+E526+E527+E528</f>
        <v>0</v>
      </c>
      <c r="F521" s="135">
        <f>F522+F523+F524+F525+F526+F527+F528</f>
        <v>0</v>
      </c>
    </row>
    <row r="522" spans="1:6">
      <c r="A522" s="324" t="s">
        <v>198</v>
      </c>
      <c r="B522" s="198" t="s">
        <v>313</v>
      </c>
      <c r="C522" s="303">
        <v>0</v>
      </c>
      <c r="D522" s="135">
        <v>0</v>
      </c>
      <c r="E522" s="303">
        <v>0</v>
      </c>
      <c r="F522" s="135">
        <f>E522+D522+C522</f>
        <v>0</v>
      </c>
    </row>
    <row r="523" spans="1:6">
      <c r="A523" s="324" t="s">
        <v>199</v>
      </c>
      <c r="B523" s="198" t="s">
        <v>314</v>
      </c>
      <c r="C523" s="303"/>
      <c r="D523" s="135"/>
      <c r="E523" s="303"/>
      <c r="F523" s="135">
        <f t="shared" ref="F523:F529" si="25">E523+D523+C523</f>
        <v>0</v>
      </c>
    </row>
    <row r="524" spans="1:6">
      <c r="A524" s="324" t="s">
        <v>200</v>
      </c>
      <c r="B524" s="198" t="s">
        <v>315</v>
      </c>
      <c r="C524" s="303"/>
      <c r="D524" s="135"/>
      <c r="E524" s="303"/>
      <c r="F524" s="135">
        <f t="shared" si="25"/>
        <v>0</v>
      </c>
    </row>
    <row r="525" spans="1:6">
      <c r="A525" s="324" t="s">
        <v>201</v>
      </c>
      <c r="B525" s="333" t="s">
        <v>316</v>
      </c>
      <c r="C525" s="223"/>
      <c r="D525" s="139"/>
      <c r="E525" s="303"/>
      <c r="F525" s="135">
        <f t="shared" si="25"/>
        <v>0</v>
      </c>
    </row>
    <row r="526" spans="1:6">
      <c r="A526" s="324" t="s">
        <v>202</v>
      </c>
      <c r="B526" s="731" t="s">
        <v>331</v>
      </c>
      <c r="C526" s="306"/>
      <c r="D526" s="136"/>
      <c r="E526" s="303"/>
      <c r="F526" s="135">
        <f t="shared" si="25"/>
        <v>0</v>
      </c>
    </row>
    <row r="527" spans="1:6">
      <c r="A527" s="324" t="s">
        <v>203</v>
      </c>
      <c r="B527" s="732" t="s">
        <v>324</v>
      </c>
      <c r="C527" s="306"/>
      <c r="D527" s="136"/>
      <c r="E527" s="303"/>
      <c r="F527" s="135">
        <f t="shared" si="25"/>
        <v>0</v>
      </c>
    </row>
    <row r="528" spans="1:6" ht="13.5" thickBot="1">
      <c r="A528" s="324" t="s">
        <v>204</v>
      </c>
      <c r="B528" s="959" t="s">
        <v>549</v>
      </c>
      <c r="C528" s="306"/>
      <c r="D528" s="136"/>
      <c r="E528" s="303"/>
      <c r="F528" s="140"/>
    </row>
    <row r="529" spans="1:6" ht="13.5" thickBot="1">
      <c r="A529" s="324" t="s">
        <v>205</v>
      </c>
      <c r="B529" s="200" t="s">
        <v>127</v>
      </c>
      <c r="C529" s="304"/>
      <c r="D529" s="140"/>
      <c r="E529" s="303"/>
      <c r="F529" s="302">
        <f t="shared" si="25"/>
        <v>0</v>
      </c>
    </row>
    <row r="530" spans="1:6" ht="13.5" thickBot="1">
      <c r="A530" s="554" t="s">
        <v>206</v>
      </c>
      <c r="B530" s="555" t="s">
        <v>9</v>
      </c>
      <c r="C530" s="563">
        <f>C516+C517+C518+C519+C521+C529</f>
        <v>6454027</v>
      </c>
      <c r="D530" s="563">
        <f>D516+D517+D518+D519+D521+D529</f>
        <v>0</v>
      </c>
      <c r="E530" s="563">
        <f>E516+E517+E518+E519+E521+E529</f>
        <v>0</v>
      </c>
      <c r="F530" s="564">
        <f>F516+F517+F518+F519+F521+F529</f>
        <v>6454027</v>
      </c>
    </row>
    <row r="531" spans="1:6" ht="13.5" thickTop="1">
      <c r="A531" s="544"/>
      <c r="B531" s="332"/>
      <c r="C531" s="222"/>
      <c r="D531" s="222"/>
      <c r="E531" s="222"/>
      <c r="F531" s="143"/>
    </row>
    <row r="532" spans="1:6">
      <c r="A532" s="325" t="s">
        <v>207</v>
      </c>
      <c r="B532" s="334" t="s">
        <v>132</v>
      </c>
      <c r="C532" s="305"/>
      <c r="D532" s="138"/>
      <c r="E532" s="305"/>
      <c r="F532" s="193"/>
    </row>
    <row r="533" spans="1:6">
      <c r="A533" s="324" t="s">
        <v>208</v>
      </c>
      <c r="B533" s="198" t="s">
        <v>266</v>
      </c>
      <c r="C533" s="303"/>
      <c r="D533" s="135"/>
      <c r="E533" s="303"/>
      <c r="F533" s="135">
        <f>SUM(C533:E533)</f>
        <v>0</v>
      </c>
    </row>
    <row r="534" spans="1:6">
      <c r="A534" s="324" t="s">
        <v>209</v>
      </c>
      <c r="B534" s="198" t="s">
        <v>267</v>
      </c>
      <c r="C534" s="303"/>
      <c r="D534" s="135"/>
      <c r="E534" s="303"/>
      <c r="F534" s="135">
        <f>SUM(C534:E534)</f>
        <v>0</v>
      </c>
    </row>
    <row r="535" spans="1:6">
      <c r="A535" s="324" t="s">
        <v>211</v>
      </c>
      <c r="B535" s="198" t="s">
        <v>128</v>
      </c>
      <c r="C535" s="223">
        <f>C536+C537+C538+C539+C540+C541+C542</f>
        <v>0</v>
      </c>
      <c r="D535" s="223">
        <f>D536+D537+D538+D539+D540+D541+D542</f>
        <v>0</v>
      </c>
      <c r="E535" s="223">
        <f>E536+E537+E538+E539+E540+E541+E542</f>
        <v>0</v>
      </c>
      <c r="F535" s="139">
        <f>F536+F537+F538+F539+F540+F541+F542</f>
        <v>0</v>
      </c>
    </row>
    <row r="536" spans="1:6">
      <c r="A536" s="324" t="s">
        <v>212</v>
      </c>
      <c r="B536" s="333" t="s">
        <v>317</v>
      </c>
      <c r="C536" s="303"/>
      <c r="D536" s="135"/>
      <c r="E536" s="303"/>
      <c r="F536" s="135">
        <f>SUM(C536:E536)</f>
        <v>0</v>
      </c>
    </row>
    <row r="537" spans="1:6">
      <c r="A537" s="324" t="s">
        <v>213</v>
      </c>
      <c r="B537" s="333" t="s">
        <v>319</v>
      </c>
      <c r="C537" s="303"/>
      <c r="D537" s="135"/>
      <c r="E537" s="303"/>
      <c r="F537" s="135">
        <f t="shared" ref="F537:F543" si="26">SUM(C537:E537)</f>
        <v>0</v>
      </c>
    </row>
    <row r="538" spans="1:6">
      <c r="A538" s="324" t="s">
        <v>214</v>
      </c>
      <c r="B538" s="333" t="s">
        <v>318</v>
      </c>
      <c r="C538" s="303"/>
      <c r="D538" s="135"/>
      <c r="E538" s="303"/>
      <c r="F538" s="135">
        <f t="shared" si="26"/>
        <v>0</v>
      </c>
    </row>
    <row r="539" spans="1:6">
      <c r="A539" s="324" t="s">
        <v>215</v>
      </c>
      <c r="B539" s="333" t="s">
        <v>320</v>
      </c>
      <c r="C539" s="303"/>
      <c r="D539" s="135"/>
      <c r="E539" s="303"/>
      <c r="F539" s="135">
        <f t="shared" si="26"/>
        <v>0</v>
      </c>
    </row>
    <row r="540" spans="1:6">
      <c r="A540" s="324" t="s">
        <v>216</v>
      </c>
      <c r="B540" s="731" t="s">
        <v>321</v>
      </c>
      <c r="C540" s="303"/>
      <c r="D540" s="135"/>
      <c r="E540" s="303"/>
      <c r="F540" s="135">
        <f t="shared" si="26"/>
        <v>0</v>
      </c>
    </row>
    <row r="541" spans="1:6">
      <c r="A541" s="324" t="s">
        <v>217</v>
      </c>
      <c r="B541" s="281" t="s">
        <v>322</v>
      </c>
      <c r="C541" s="303"/>
      <c r="D541" s="135"/>
      <c r="E541" s="303"/>
      <c r="F541" s="135">
        <f t="shared" si="26"/>
        <v>0</v>
      </c>
    </row>
    <row r="542" spans="1:6">
      <c r="A542" s="324" t="s">
        <v>218</v>
      </c>
      <c r="B542" s="732" t="s">
        <v>339</v>
      </c>
      <c r="C542" s="303"/>
      <c r="D542" s="135"/>
      <c r="E542" s="303"/>
      <c r="F542" s="135">
        <f t="shared" si="26"/>
        <v>0</v>
      </c>
    </row>
    <row r="543" spans="1:6">
      <c r="A543" s="324" t="s">
        <v>219</v>
      </c>
      <c r="B543" s="198" t="s">
        <v>325</v>
      </c>
      <c r="C543" s="303"/>
      <c r="D543" s="135"/>
      <c r="E543" s="303"/>
      <c r="F543" s="135">
        <f t="shared" si="26"/>
        <v>0</v>
      </c>
    </row>
    <row r="544" spans="1:6" ht="13.5" thickBot="1">
      <c r="A544" s="324" t="s">
        <v>220</v>
      </c>
      <c r="B544" s="200" t="s">
        <v>130</v>
      </c>
      <c r="C544" s="306">
        <f>-C519</f>
        <v>0</v>
      </c>
      <c r="D544" s="306">
        <f>-D519</f>
        <v>0</v>
      </c>
      <c r="E544" s="306">
        <f>-E519</f>
        <v>0</v>
      </c>
      <c r="F544" s="136">
        <f>-F519</f>
        <v>0</v>
      </c>
    </row>
    <row r="545" spans="1:6" ht="13.5" thickBot="1">
      <c r="A545" s="554" t="s">
        <v>221</v>
      </c>
      <c r="B545" s="555" t="s">
        <v>10</v>
      </c>
      <c r="C545" s="563">
        <f>C533+C534+C535+C543+C544</f>
        <v>0</v>
      </c>
      <c r="D545" s="563">
        <f>D533+D534+D535+D543+D544</f>
        <v>0</v>
      </c>
      <c r="E545" s="563">
        <f>E533+E534+E535+E543+E544</f>
        <v>0</v>
      </c>
      <c r="F545" s="564">
        <f>F533+F534+F535+F543+F544</f>
        <v>0</v>
      </c>
    </row>
    <row r="546" spans="1:6" ht="27" thickTop="1" thickBot="1">
      <c r="A546" s="554" t="s">
        <v>222</v>
      </c>
      <c r="B546" s="559" t="s">
        <v>326</v>
      </c>
      <c r="C546" s="566">
        <f>C530+C545</f>
        <v>6454027</v>
      </c>
      <c r="D546" s="566">
        <f>D530+D545</f>
        <v>0</v>
      </c>
      <c r="E546" s="566">
        <f>E530+E545</f>
        <v>0</v>
      </c>
      <c r="F546" s="567">
        <f>F530+F545</f>
        <v>6454027</v>
      </c>
    </row>
    <row r="547" spans="1:6" ht="13.5" thickTop="1">
      <c r="A547" s="544"/>
      <c r="B547" s="747"/>
      <c r="C547" s="233"/>
      <c r="D547" s="233"/>
      <c r="E547" s="233"/>
      <c r="F547" s="239"/>
    </row>
    <row r="548" spans="1:6">
      <c r="A548" s="325" t="s">
        <v>223</v>
      </c>
      <c r="B548" s="424" t="s">
        <v>328</v>
      </c>
      <c r="C548" s="565"/>
      <c r="D548" s="138"/>
      <c r="E548" s="305"/>
      <c r="F548" s="193"/>
    </row>
    <row r="549" spans="1:6">
      <c r="A549" s="324" t="s">
        <v>224</v>
      </c>
      <c r="B549" s="199" t="s">
        <v>327</v>
      </c>
      <c r="C549" s="308"/>
      <c r="D549" s="135"/>
      <c r="E549" s="303"/>
      <c r="F549" s="135">
        <f>SUM(C549:E549)</f>
        <v>0</v>
      </c>
    </row>
    <row r="550" spans="1:6">
      <c r="A550" s="325" t="s">
        <v>225</v>
      </c>
      <c r="B550" s="630" t="s">
        <v>332</v>
      </c>
      <c r="C550" s="738"/>
      <c r="D550" s="140"/>
      <c r="E550" s="304"/>
      <c r="F550" s="135">
        <f t="shared" ref="F550:F556" si="27">SUM(C550:E550)</f>
        <v>0</v>
      </c>
    </row>
    <row r="551" spans="1:6">
      <c r="A551" s="324" t="s">
        <v>226</v>
      </c>
      <c r="B551" s="630" t="s">
        <v>333</v>
      </c>
      <c r="C551" s="738"/>
      <c r="D551" s="140"/>
      <c r="E551" s="304"/>
      <c r="F551" s="135">
        <f t="shared" si="27"/>
        <v>0</v>
      </c>
    </row>
    <row r="552" spans="1:6">
      <c r="A552" s="325" t="s">
        <v>227</v>
      </c>
      <c r="B552" s="630" t="s">
        <v>334</v>
      </c>
      <c r="C552" s="738"/>
      <c r="D552" s="140"/>
      <c r="E552" s="304"/>
      <c r="F552" s="135">
        <f t="shared" si="27"/>
        <v>0</v>
      </c>
    </row>
    <row r="553" spans="1:6">
      <c r="A553" s="324" t="s">
        <v>228</v>
      </c>
      <c r="B553" s="733" t="s">
        <v>335</v>
      </c>
      <c r="C553" s="738"/>
      <c r="D553" s="140"/>
      <c r="E553" s="304"/>
      <c r="F553" s="135">
        <f t="shared" si="27"/>
        <v>0</v>
      </c>
    </row>
    <row r="554" spans="1:6">
      <c r="A554" s="325" t="s">
        <v>229</v>
      </c>
      <c r="B554" s="734" t="s">
        <v>336</v>
      </c>
      <c r="C554" s="738"/>
      <c r="D554" s="140"/>
      <c r="E554" s="304"/>
      <c r="F554" s="135">
        <f t="shared" si="27"/>
        <v>0</v>
      </c>
    </row>
    <row r="555" spans="1:6">
      <c r="A555" s="324" t="s">
        <v>230</v>
      </c>
      <c r="B555" s="735" t="s">
        <v>337</v>
      </c>
      <c r="C555" s="738"/>
      <c r="D555" s="140"/>
      <c r="E555" s="304"/>
      <c r="F555" s="135">
        <f t="shared" si="27"/>
        <v>0</v>
      </c>
    </row>
    <row r="556" spans="1:6" ht="13.5" thickBot="1">
      <c r="A556" s="325" t="s">
        <v>231</v>
      </c>
      <c r="B556" s="964" t="s">
        <v>338</v>
      </c>
      <c r="C556" s="965"/>
      <c r="D556" s="302"/>
      <c r="E556" s="302"/>
      <c r="F556" s="302">
        <f t="shared" si="27"/>
        <v>0</v>
      </c>
    </row>
    <row r="557" spans="1:6" ht="13.5" thickBot="1">
      <c r="A557" s="544" t="s">
        <v>232</v>
      </c>
      <c r="B557" s="744" t="s">
        <v>550</v>
      </c>
      <c r="C557" s="218"/>
      <c r="D557" s="222"/>
      <c r="E557" s="222"/>
      <c r="F557" s="143"/>
    </row>
    <row r="558" spans="1:6" ht="13.5" thickBot="1">
      <c r="A558" s="347" t="s">
        <v>233</v>
      </c>
      <c r="B558" s="284" t="s">
        <v>329</v>
      </c>
      <c r="C558" s="739">
        <f>SUM(C549:C557)</f>
        <v>0</v>
      </c>
      <c r="D558" s="739">
        <f>SUM(D549:D557)</f>
        <v>0</v>
      </c>
      <c r="E558" s="739">
        <f>SUM(E549:E557)</f>
        <v>0</v>
      </c>
      <c r="F558" s="839">
        <f>SUM(F549:F557)</f>
        <v>0</v>
      </c>
    </row>
    <row r="559" spans="1:6">
      <c r="A559" s="544"/>
      <c r="B559" s="41"/>
      <c r="C559" s="753"/>
      <c r="D559" s="755"/>
      <c r="E559" s="718"/>
      <c r="F559" s="626"/>
    </row>
    <row r="560" spans="1:6" ht="13.5" thickBot="1">
      <c r="A560" s="393" t="s">
        <v>234</v>
      </c>
      <c r="B560" s="745" t="s">
        <v>330</v>
      </c>
      <c r="C560" s="752">
        <f>C546+C558</f>
        <v>6454027</v>
      </c>
      <c r="D560" s="754">
        <f>D546+D558</f>
        <v>0</v>
      </c>
      <c r="E560" s="752">
        <f>E546+E558</f>
        <v>0</v>
      </c>
      <c r="F560" s="752">
        <f>F546+F558</f>
        <v>6454027</v>
      </c>
    </row>
    <row r="562" spans="1:6">
      <c r="A562" s="1013"/>
      <c r="B562" s="1013"/>
      <c r="C562" s="1013"/>
      <c r="D562" s="1013"/>
      <c r="E562" s="1013"/>
      <c r="F562" s="1013"/>
    </row>
    <row r="563" spans="1:6">
      <c r="A563" s="992" t="s">
        <v>699</v>
      </c>
      <c r="B563" s="992"/>
      <c r="C563" s="992"/>
      <c r="D563" s="992"/>
      <c r="E563" s="992"/>
    </row>
    <row r="564" spans="1:6">
      <c r="A564" s="337"/>
      <c r="B564" s="337"/>
      <c r="C564" s="337"/>
      <c r="D564" s="337"/>
      <c r="E564" s="337"/>
    </row>
    <row r="565" spans="1:6" ht="14.25">
      <c r="A565" s="1056" t="s">
        <v>640</v>
      </c>
      <c r="B565" s="1057"/>
      <c r="C565" s="1057"/>
      <c r="D565" s="1057"/>
      <c r="E565" s="1057"/>
      <c r="F565" s="1057"/>
    </row>
    <row r="566" spans="1:6" ht="15.75">
      <c r="B566" s="18"/>
      <c r="C566" s="18"/>
      <c r="D566" s="18"/>
      <c r="E566" s="18"/>
    </row>
    <row r="567" spans="1:6" ht="15.75">
      <c r="B567" s="18" t="s">
        <v>552</v>
      </c>
      <c r="C567" s="18"/>
      <c r="D567" s="18"/>
      <c r="E567" s="18"/>
    </row>
    <row r="568" spans="1:6" ht="13.5" thickBot="1">
      <c r="B568" s="1"/>
      <c r="C568" s="1"/>
      <c r="D568" s="1"/>
      <c r="E568" s="19" t="s">
        <v>555</v>
      </c>
    </row>
    <row r="569" spans="1:6" ht="48.75" thickBot="1">
      <c r="A569" s="348" t="s">
        <v>186</v>
      </c>
      <c r="B569" s="549" t="s">
        <v>11</v>
      </c>
      <c r="C569" s="340" t="s">
        <v>466</v>
      </c>
      <c r="D569" s="341" t="s">
        <v>467</v>
      </c>
      <c r="E569" s="340" t="s">
        <v>465</v>
      </c>
      <c r="F569" s="341" t="s">
        <v>464</v>
      </c>
    </row>
    <row r="570" spans="1:6">
      <c r="A570" s="550" t="s">
        <v>187</v>
      </c>
      <c r="B570" s="551" t="s">
        <v>188</v>
      </c>
      <c r="C570" s="560" t="s">
        <v>189</v>
      </c>
      <c r="D570" s="561" t="s">
        <v>190</v>
      </c>
      <c r="E570" s="702" t="s">
        <v>210</v>
      </c>
      <c r="F570" s="703" t="s">
        <v>235</v>
      </c>
    </row>
    <row r="571" spans="1:6">
      <c r="A571" s="325" t="s">
        <v>191</v>
      </c>
      <c r="B571" s="332" t="s">
        <v>131</v>
      </c>
      <c r="C571" s="303"/>
      <c r="D571" s="135"/>
      <c r="E571" s="303"/>
      <c r="F571" s="117"/>
    </row>
    <row r="572" spans="1:6">
      <c r="A572" s="324" t="s">
        <v>192</v>
      </c>
      <c r="B572" s="186" t="s">
        <v>6</v>
      </c>
      <c r="C572" s="303"/>
      <c r="D572" s="135">
        <v>847780</v>
      </c>
      <c r="E572" s="303"/>
      <c r="F572" s="135">
        <f>SUM(C572:E572)</f>
        <v>847780</v>
      </c>
    </row>
    <row r="573" spans="1:6">
      <c r="A573" s="324" t="s">
        <v>193</v>
      </c>
      <c r="B573" s="198" t="s">
        <v>7</v>
      </c>
      <c r="C573" s="303"/>
      <c r="D573" s="135">
        <v>139612</v>
      </c>
      <c r="E573" s="303"/>
      <c r="F573" s="135">
        <f>SUM(C573:E573)</f>
        <v>139612</v>
      </c>
    </row>
    <row r="574" spans="1:6">
      <c r="A574" s="324" t="s">
        <v>194</v>
      </c>
      <c r="B574" s="198" t="s">
        <v>8</v>
      </c>
      <c r="C574" s="303"/>
      <c r="D574" s="135">
        <v>1600736</v>
      </c>
      <c r="E574" s="303"/>
      <c r="F574" s="135">
        <f>SUM(C574:E574)</f>
        <v>1600736</v>
      </c>
    </row>
    <row r="575" spans="1:6">
      <c r="A575" s="324" t="s">
        <v>195</v>
      </c>
      <c r="B575" s="198" t="s">
        <v>265</v>
      </c>
      <c r="C575" s="303"/>
      <c r="D575" s="135"/>
      <c r="E575" s="303"/>
      <c r="F575" s="135">
        <f>SUM(C575:E575)</f>
        <v>0</v>
      </c>
    </row>
    <row r="576" spans="1:6">
      <c r="A576" s="324" t="s">
        <v>196</v>
      </c>
      <c r="B576" s="198" t="s">
        <v>264</v>
      </c>
      <c r="C576" s="303"/>
      <c r="D576" s="135"/>
      <c r="E576" s="303"/>
      <c r="F576" s="135">
        <f>SUM(C576:E576)</f>
        <v>0</v>
      </c>
    </row>
    <row r="577" spans="1:6">
      <c r="A577" s="324" t="s">
        <v>197</v>
      </c>
      <c r="B577" s="198" t="s">
        <v>312</v>
      </c>
      <c r="C577" s="303">
        <f>C578+C579+C580+C581+C582+C583+C584</f>
        <v>0</v>
      </c>
      <c r="D577" s="303">
        <f>D578+D579+D580+D581+D582+D583+D584</f>
        <v>0</v>
      </c>
      <c r="E577" s="303">
        <f>E578+E579+E580+E581+E582+E583+E584</f>
        <v>0</v>
      </c>
      <c r="F577" s="135">
        <f>F578+F579+F580+F581+F582+F583+F584</f>
        <v>0</v>
      </c>
    </row>
    <row r="578" spans="1:6">
      <c r="A578" s="324" t="s">
        <v>198</v>
      </c>
      <c r="B578" s="198" t="s">
        <v>313</v>
      </c>
      <c r="C578" s="303"/>
      <c r="D578" s="135"/>
      <c r="E578" s="303"/>
      <c r="F578" s="135">
        <f>E578+D578+C578</f>
        <v>0</v>
      </c>
    </row>
    <row r="579" spans="1:6">
      <c r="A579" s="324" t="s">
        <v>199</v>
      </c>
      <c r="B579" s="198" t="s">
        <v>314</v>
      </c>
      <c r="C579" s="303"/>
      <c r="D579" s="135"/>
      <c r="E579" s="303"/>
      <c r="F579" s="135">
        <f t="shared" ref="F579:F585" si="28">E579+D579+C579</f>
        <v>0</v>
      </c>
    </row>
    <row r="580" spans="1:6">
      <c r="A580" s="324" t="s">
        <v>200</v>
      </c>
      <c r="B580" s="198" t="s">
        <v>315</v>
      </c>
      <c r="C580" s="303"/>
      <c r="D580" s="135"/>
      <c r="E580" s="303"/>
      <c r="F580" s="135">
        <f t="shared" si="28"/>
        <v>0</v>
      </c>
    </row>
    <row r="581" spans="1:6">
      <c r="A581" s="324" t="s">
        <v>201</v>
      </c>
      <c r="B581" s="333" t="s">
        <v>316</v>
      </c>
      <c r="C581" s="223"/>
      <c r="D581" s="139"/>
      <c r="E581" s="303"/>
      <c r="F581" s="135">
        <f t="shared" si="28"/>
        <v>0</v>
      </c>
    </row>
    <row r="582" spans="1:6">
      <c r="A582" s="324" t="s">
        <v>202</v>
      </c>
      <c r="B582" s="731" t="s">
        <v>331</v>
      </c>
      <c r="C582" s="306"/>
      <c r="D582" s="136"/>
      <c r="E582" s="303"/>
      <c r="F582" s="135">
        <f t="shared" si="28"/>
        <v>0</v>
      </c>
    </row>
    <row r="583" spans="1:6">
      <c r="A583" s="324" t="s">
        <v>203</v>
      </c>
      <c r="B583" s="732" t="s">
        <v>324</v>
      </c>
      <c r="C583" s="306"/>
      <c r="D583" s="136"/>
      <c r="E583" s="303"/>
      <c r="F583" s="135">
        <f t="shared" si="28"/>
        <v>0</v>
      </c>
    </row>
    <row r="584" spans="1:6" ht="13.5" thickBot="1">
      <c r="A584" s="324" t="s">
        <v>204</v>
      </c>
      <c r="B584" s="959" t="s">
        <v>549</v>
      </c>
      <c r="C584" s="306"/>
      <c r="D584" s="136"/>
      <c r="E584" s="303"/>
      <c r="F584" s="140"/>
    </row>
    <row r="585" spans="1:6" ht="13.5" thickBot="1">
      <c r="A585" s="324" t="s">
        <v>205</v>
      </c>
      <c r="B585" s="200" t="s">
        <v>127</v>
      </c>
      <c r="C585" s="304"/>
      <c r="D585" s="140"/>
      <c r="E585" s="303"/>
      <c r="F585" s="302">
        <f t="shared" si="28"/>
        <v>0</v>
      </c>
    </row>
    <row r="586" spans="1:6" ht="13.5" thickBot="1">
      <c r="A586" s="554" t="s">
        <v>206</v>
      </c>
      <c r="B586" s="555" t="s">
        <v>9</v>
      </c>
      <c r="C586" s="563">
        <f>C572+C573+C574+C575+C577+C585</f>
        <v>0</v>
      </c>
      <c r="D586" s="563">
        <f>D572+D573+D574+D575+D577+D585</f>
        <v>2588128</v>
      </c>
      <c r="E586" s="563">
        <f>E572+E573+E574+E575+E577+E585</f>
        <v>0</v>
      </c>
      <c r="F586" s="564">
        <f>F572+F573+F574+F575+F577+F585</f>
        <v>2588128</v>
      </c>
    </row>
    <row r="587" spans="1:6" ht="13.5" thickTop="1">
      <c r="A587" s="544"/>
      <c r="B587" s="332"/>
      <c r="C587" s="222"/>
      <c r="D587" s="222"/>
      <c r="E587" s="222"/>
      <c r="F587" s="143"/>
    </row>
    <row r="588" spans="1:6">
      <c r="A588" s="325" t="s">
        <v>207</v>
      </c>
      <c r="B588" s="334" t="s">
        <v>132</v>
      </c>
      <c r="C588" s="305"/>
      <c r="D588" s="138"/>
      <c r="E588" s="305"/>
      <c r="F588" s="193"/>
    </row>
    <row r="589" spans="1:6">
      <c r="A589" s="324" t="s">
        <v>208</v>
      </c>
      <c r="B589" s="198" t="s">
        <v>266</v>
      </c>
      <c r="C589" s="303"/>
      <c r="D589" s="135"/>
      <c r="E589" s="303"/>
      <c r="F589" s="135">
        <f>SUM(C589:E589)</f>
        <v>0</v>
      </c>
    </row>
    <row r="590" spans="1:6">
      <c r="A590" s="324" t="s">
        <v>209</v>
      </c>
      <c r="B590" s="198" t="s">
        <v>267</v>
      </c>
      <c r="C590" s="303"/>
      <c r="D590" s="135"/>
      <c r="E590" s="303"/>
      <c r="F590" s="135">
        <f>SUM(C590:E590)</f>
        <v>0</v>
      </c>
    </row>
    <row r="591" spans="1:6">
      <c r="A591" s="324" t="s">
        <v>211</v>
      </c>
      <c r="B591" s="198" t="s">
        <v>128</v>
      </c>
      <c r="C591" s="223">
        <f>C592+C593+C594+C595+C596+C597+C598</f>
        <v>0</v>
      </c>
      <c r="D591" s="223">
        <f>D592+D593+D594+D595+D596+D597+D598</f>
        <v>0</v>
      </c>
      <c r="E591" s="223">
        <f>E592+E593+E594+E595+E596+E597+E598</f>
        <v>0</v>
      </c>
      <c r="F591" s="139">
        <f>F592+F593+F594+F595+F596+F597+F598</f>
        <v>0</v>
      </c>
    </row>
    <row r="592" spans="1:6">
      <c r="A592" s="324" t="s">
        <v>212</v>
      </c>
      <c r="B592" s="333" t="s">
        <v>317</v>
      </c>
      <c r="C592" s="303"/>
      <c r="D592" s="135"/>
      <c r="E592" s="303"/>
      <c r="F592" s="135">
        <f>SUM(C592:E592)</f>
        <v>0</v>
      </c>
    </row>
    <row r="593" spans="1:6">
      <c r="A593" s="324" t="s">
        <v>213</v>
      </c>
      <c r="B593" s="333" t="s">
        <v>319</v>
      </c>
      <c r="C593" s="303"/>
      <c r="D593" s="135"/>
      <c r="E593" s="303"/>
      <c r="F593" s="135">
        <f t="shared" ref="F593:F599" si="29">SUM(C593:E593)</f>
        <v>0</v>
      </c>
    </row>
    <row r="594" spans="1:6">
      <c r="A594" s="324" t="s">
        <v>214</v>
      </c>
      <c r="B594" s="333" t="s">
        <v>318</v>
      </c>
      <c r="C594" s="303"/>
      <c r="D594" s="135"/>
      <c r="E594" s="303"/>
      <c r="F594" s="135">
        <f t="shared" si="29"/>
        <v>0</v>
      </c>
    </row>
    <row r="595" spans="1:6">
      <c r="A595" s="324" t="s">
        <v>215</v>
      </c>
      <c r="B595" s="333" t="s">
        <v>320</v>
      </c>
      <c r="C595" s="303"/>
      <c r="D595" s="135"/>
      <c r="E595" s="303"/>
      <c r="F595" s="135">
        <f t="shared" si="29"/>
        <v>0</v>
      </c>
    </row>
    <row r="596" spans="1:6">
      <c r="A596" s="324" t="s">
        <v>216</v>
      </c>
      <c r="B596" s="731" t="s">
        <v>321</v>
      </c>
      <c r="C596" s="303"/>
      <c r="D596" s="135"/>
      <c r="E596" s="303"/>
      <c r="F596" s="135">
        <f t="shared" si="29"/>
        <v>0</v>
      </c>
    </row>
    <row r="597" spans="1:6">
      <c r="A597" s="324" t="s">
        <v>217</v>
      </c>
      <c r="B597" s="281" t="s">
        <v>322</v>
      </c>
      <c r="C597" s="303"/>
      <c r="D597" s="135"/>
      <c r="E597" s="303"/>
      <c r="F597" s="135">
        <f t="shared" si="29"/>
        <v>0</v>
      </c>
    </row>
    <row r="598" spans="1:6">
      <c r="A598" s="324" t="s">
        <v>218</v>
      </c>
      <c r="B598" s="732" t="s">
        <v>339</v>
      </c>
      <c r="C598" s="303"/>
      <c r="D598" s="135"/>
      <c r="E598" s="303"/>
      <c r="F598" s="135">
        <f t="shared" si="29"/>
        <v>0</v>
      </c>
    </row>
    <row r="599" spans="1:6">
      <c r="A599" s="324" t="s">
        <v>219</v>
      </c>
      <c r="B599" s="198" t="s">
        <v>325</v>
      </c>
      <c r="C599" s="303"/>
      <c r="D599" s="135"/>
      <c r="E599" s="303"/>
      <c r="F599" s="135">
        <f t="shared" si="29"/>
        <v>0</v>
      </c>
    </row>
    <row r="600" spans="1:6" ht="13.5" thickBot="1">
      <c r="A600" s="324" t="s">
        <v>220</v>
      </c>
      <c r="B600" s="200" t="s">
        <v>130</v>
      </c>
      <c r="C600" s="306">
        <f>-C575</f>
        <v>0</v>
      </c>
      <c r="D600" s="306">
        <f>-D575</f>
        <v>0</v>
      </c>
      <c r="E600" s="306">
        <f>-E575</f>
        <v>0</v>
      </c>
      <c r="F600" s="136">
        <f>-F575</f>
        <v>0</v>
      </c>
    </row>
    <row r="601" spans="1:6" ht="13.5" thickBot="1">
      <c r="A601" s="554" t="s">
        <v>221</v>
      </c>
      <c r="B601" s="555" t="s">
        <v>10</v>
      </c>
      <c r="C601" s="563">
        <f>C589+C590+C591+C599+C600</f>
        <v>0</v>
      </c>
      <c r="D601" s="563">
        <f>D589+D590+D591+D599+D600</f>
        <v>0</v>
      </c>
      <c r="E601" s="563">
        <f>E589+E590+E591+E599+E600</f>
        <v>0</v>
      </c>
      <c r="F601" s="564">
        <f>F589+F590+F591+F599+F600</f>
        <v>0</v>
      </c>
    </row>
    <row r="602" spans="1:6" ht="27" thickTop="1" thickBot="1">
      <c r="A602" s="554" t="s">
        <v>222</v>
      </c>
      <c r="B602" s="559" t="s">
        <v>326</v>
      </c>
      <c r="C602" s="566">
        <f>C586+C601</f>
        <v>0</v>
      </c>
      <c r="D602" s="566">
        <f>D586+D601</f>
        <v>2588128</v>
      </c>
      <c r="E602" s="566">
        <f>E586+E601</f>
        <v>0</v>
      </c>
      <c r="F602" s="567">
        <f>F586+F601</f>
        <v>2588128</v>
      </c>
    </row>
    <row r="603" spans="1:6" ht="13.5" thickTop="1">
      <c r="A603" s="544"/>
      <c r="B603" s="747"/>
      <c r="C603" s="233"/>
      <c r="D603" s="233"/>
      <c r="E603" s="233"/>
      <c r="F603" s="239"/>
    </row>
    <row r="604" spans="1:6">
      <c r="A604" s="325" t="s">
        <v>223</v>
      </c>
      <c r="B604" s="424" t="s">
        <v>328</v>
      </c>
      <c r="C604" s="565"/>
      <c r="D604" s="138"/>
      <c r="E604" s="305"/>
      <c r="F604" s="193"/>
    </row>
    <row r="605" spans="1:6">
      <c r="A605" s="324" t="s">
        <v>224</v>
      </c>
      <c r="B605" s="199" t="s">
        <v>327</v>
      </c>
      <c r="C605" s="308"/>
      <c r="D605" s="135"/>
      <c r="E605" s="303"/>
      <c r="F605" s="135">
        <f>SUM(C605:E605)</f>
        <v>0</v>
      </c>
    </row>
    <row r="606" spans="1:6">
      <c r="A606" s="325" t="s">
        <v>225</v>
      </c>
      <c r="B606" s="630" t="s">
        <v>332</v>
      </c>
      <c r="C606" s="738"/>
      <c r="D606" s="140"/>
      <c r="E606" s="304"/>
      <c r="F606" s="135">
        <f t="shared" ref="F606:F612" si="30">SUM(C606:E606)</f>
        <v>0</v>
      </c>
    </row>
    <row r="607" spans="1:6">
      <c r="A607" s="324" t="s">
        <v>226</v>
      </c>
      <c r="B607" s="630" t="s">
        <v>333</v>
      </c>
      <c r="C607" s="738"/>
      <c r="D607" s="140"/>
      <c r="E607" s="304"/>
      <c r="F607" s="135">
        <f t="shared" si="30"/>
        <v>0</v>
      </c>
    </row>
    <row r="608" spans="1:6">
      <c r="A608" s="325" t="s">
        <v>227</v>
      </c>
      <c r="B608" s="630" t="s">
        <v>334</v>
      </c>
      <c r="C608" s="738"/>
      <c r="D608" s="140"/>
      <c r="E608" s="304"/>
      <c r="F608" s="135">
        <f t="shared" si="30"/>
        <v>0</v>
      </c>
    </row>
    <row r="609" spans="1:6">
      <c r="A609" s="324" t="s">
        <v>228</v>
      </c>
      <c r="B609" s="733" t="s">
        <v>335</v>
      </c>
      <c r="C609" s="738"/>
      <c r="D609" s="140"/>
      <c r="E609" s="304"/>
      <c r="F609" s="135">
        <f t="shared" si="30"/>
        <v>0</v>
      </c>
    </row>
    <row r="610" spans="1:6">
      <c r="A610" s="325" t="s">
        <v>229</v>
      </c>
      <c r="B610" s="734" t="s">
        <v>336</v>
      </c>
      <c r="C610" s="738"/>
      <c r="D610" s="140"/>
      <c r="E610" s="304"/>
      <c r="F610" s="135">
        <f t="shared" si="30"/>
        <v>0</v>
      </c>
    </row>
    <row r="611" spans="1:6">
      <c r="A611" s="324" t="s">
        <v>230</v>
      </c>
      <c r="B611" s="735" t="s">
        <v>337</v>
      </c>
      <c r="C611" s="738"/>
      <c r="D611" s="140"/>
      <c r="E611" s="304"/>
      <c r="F611" s="135">
        <f t="shared" si="30"/>
        <v>0</v>
      </c>
    </row>
    <row r="612" spans="1:6" ht="13.5" thickBot="1">
      <c r="A612" s="325" t="s">
        <v>231</v>
      </c>
      <c r="B612" s="964" t="s">
        <v>338</v>
      </c>
      <c r="C612" s="965"/>
      <c r="D612" s="302"/>
      <c r="E612" s="302"/>
      <c r="F612" s="140">
        <f t="shared" si="30"/>
        <v>0</v>
      </c>
    </row>
    <row r="613" spans="1:6" ht="13.5" thickBot="1">
      <c r="A613" s="544" t="s">
        <v>232</v>
      </c>
      <c r="B613" s="744" t="s">
        <v>550</v>
      </c>
      <c r="C613" s="218"/>
      <c r="D613" s="222"/>
      <c r="E613" s="222"/>
      <c r="F613" s="137"/>
    </row>
    <row r="614" spans="1:6" ht="13.5" thickBot="1">
      <c r="A614" s="347" t="s">
        <v>233</v>
      </c>
      <c r="B614" s="284" t="s">
        <v>329</v>
      </c>
      <c r="C614" s="739">
        <f>SUM(C605:C613)</f>
        <v>0</v>
      </c>
      <c r="D614" s="739">
        <f>SUM(D605:D613)</f>
        <v>0</v>
      </c>
      <c r="E614" s="739">
        <f>SUM(E605:E613)</f>
        <v>0</v>
      </c>
      <c r="F614" s="839">
        <f>SUM(F605:F613)</f>
        <v>0</v>
      </c>
    </row>
    <row r="615" spans="1:6">
      <c r="A615" s="544"/>
      <c r="B615" s="41"/>
      <c r="C615" s="753"/>
      <c r="D615" s="755"/>
      <c r="E615" s="718"/>
      <c r="F615" s="626"/>
    </row>
    <row r="616" spans="1:6" ht="13.5" thickBot="1">
      <c r="A616" s="393" t="s">
        <v>234</v>
      </c>
      <c r="B616" s="745" t="s">
        <v>330</v>
      </c>
      <c r="C616" s="752">
        <f>C602+C614</f>
        <v>0</v>
      </c>
      <c r="D616" s="754">
        <f>D602+D614</f>
        <v>2588128</v>
      </c>
      <c r="E616" s="752">
        <f>E602+E614</f>
        <v>0</v>
      </c>
      <c r="F616" s="752">
        <f>F602+F614</f>
        <v>2588128</v>
      </c>
    </row>
    <row r="618" spans="1:6">
      <c r="A618" s="1013"/>
      <c r="B618" s="1013"/>
      <c r="C618" s="1013"/>
      <c r="D618" s="1013"/>
      <c r="E618" s="1013"/>
      <c r="F618" s="1013"/>
    </row>
    <row r="619" spans="1:6">
      <c r="A619" s="992" t="s">
        <v>700</v>
      </c>
      <c r="B619" s="992"/>
      <c r="C619" s="992"/>
      <c r="D619" s="992"/>
      <c r="E619" s="992"/>
    </row>
    <row r="620" spans="1:6">
      <c r="A620" s="337"/>
      <c r="B620" s="337"/>
      <c r="C620" s="337"/>
      <c r="D620" s="337"/>
      <c r="E620" s="337"/>
    </row>
    <row r="621" spans="1:6" ht="14.25">
      <c r="A621" s="1056" t="s">
        <v>640</v>
      </c>
      <c r="B621" s="1057"/>
      <c r="C621" s="1057"/>
      <c r="D621" s="1057"/>
      <c r="E621" s="1057"/>
      <c r="F621" s="1057"/>
    </row>
    <row r="622" spans="1:6" ht="15.75">
      <c r="B622" s="18"/>
      <c r="C622" s="18"/>
      <c r="D622" s="18"/>
      <c r="E622" s="18"/>
    </row>
    <row r="623" spans="1:6" ht="15.75">
      <c r="B623" s="18" t="s">
        <v>468</v>
      </c>
      <c r="C623" s="18"/>
      <c r="D623" s="18"/>
      <c r="E623" s="18"/>
    </row>
    <row r="624" spans="1:6" ht="13.5" thickBot="1">
      <c r="B624" s="1"/>
      <c r="C624" s="1"/>
      <c r="D624" s="1"/>
      <c r="E624" s="19" t="s">
        <v>585</v>
      </c>
    </row>
    <row r="625" spans="1:6" ht="48.75" thickBot="1">
      <c r="A625" s="348" t="s">
        <v>186</v>
      </c>
      <c r="B625" s="549" t="s">
        <v>11</v>
      </c>
      <c r="C625" s="340" t="s">
        <v>466</v>
      </c>
      <c r="D625" s="341" t="s">
        <v>467</v>
      </c>
      <c r="E625" s="340" t="s">
        <v>465</v>
      </c>
      <c r="F625" s="341" t="s">
        <v>464</v>
      </c>
    </row>
    <row r="626" spans="1:6">
      <c r="A626" s="550" t="s">
        <v>187</v>
      </c>
      <c r="B626" s="551" t="s">
        <v>188</v>
      </c>
      <c r="C626" s="560" t="s">
        <v>189</v>
      </c>
      <c r="D626" s="561" t="s">
        <v>190</v>
      </c>
      <c r="E626" s="702" t="s">
        <v>210</v>
      </c>
      <c r="F626" s="703" t="s">
        <v>235</v>
      </c>
    </row>
    <row r="627" spans="1:6">
      <c r="A627" s="325" t="s">
        <v>191</v>
      </c>
      <c r="B627" s="332" t="s">
        <v>131</v>
      </c>
      <c r="C627" s="303"/>
      <c r="D627" s="135"/>
      <c r="E627" s="303"/>
      <c r="F627" s="117"/>
    </row>
    <row r="628" spans="1:6">
      <c r="A628" s="324" t="s">
        <v>192</v>
      </c>
      <c r="B628" s="186" t="s">
        <v>6</v>
      </c>
      <c r="C628" s="303">
        <v>5416550</v>
      </c>
      <c r="D628" s="135"/>
      <c r="E628" s="303"/>
      <c r="F628" s="135">
        <f>SUM(C628:E628)</f>
        <v>5416550</v>
      </c>
    </row>
    <row r="629" spans="1:6">
      <c r="A629" s="324" t="s">
        <v>193</v>
      </c>
      <c r="B629" s="198" t="s">
        <v>7</v>
      </c>
      <c r="C629" s="303">
        <v>457500</v>
      </c>
      <c r="D629" s="135"/>
      <c r="E629" s="303"/>
      <c r="F629" s="135">
        <f>SUM(C629:E629)</f>
        <v>457500</v>
      </c>
    </row>
    <row r="630" spans="1:6">
      <c r="A630" s="324" t="s">
        <v>194</v>
      </c>
      <c r="B630" s="198" t="s">
        <v>8</v>
      </c>
      <c r="C630" s="303">
        <v>2248000</v>
      </c>
      <c r="D630" s="135"/>
      <c r="E630" s="303"/>
      <c r="F630" s="135">
        <f>SUM(C630:E630)</f>
        <v>2248000</v>
      </c>
    </row>
    <row r="631" spans="1:6">
      <c r="A631" s="324" t="s">
        <v>195</v>
      </c>
      <c r="B631" s="198" t="s">
        <v>265</v>
      </c>
      <c r="C631" s="303"/>
      <c r="D631" s="135"/>
      <c r="E631" s="303"/>
      <c r="F631" s="135">
        <f>SUM(C631:E631)</f>
        <v>0</v>
      </c>
    </row>
    <row r="632" spans="1:6">
      <c r="A632" s="324" t="s">
        <v>196</v>
      </c>
      <c r="B632" s="198" t="s">
        <v>264</v>
      </c>
      <c r="C632" s="303"/>
      <c r="D632" s="135"/>
      <c r="E632" s="303"/>
      <c r="F632" s="135">
        <f>SUM(C632:E632)</f>
        <v>0</v>
      </c>
    </row>
    <row r="633" spans="1:6">
      <c r="A633" s="324" t="s">
        <v>197</v>
      </c>
      <c r="B633" s="198" t="s">
        <v>312</v>
      </c>
      <c r="C633" s="303">
        <f>C634+C635+C636+C637+C638+C639+C640</f>
        <v>0</v>
      </c>
      <c r="D633" s="303">
        <f>D634+D635+D636+D637+D638+D639+D640</f>
        <v>0</v>
      </c>
      <c r="E633" s="303">
        <f>E634+E635+E636+E637+E638+E639+E640</f>
        <v>0</v>
      </c>
      <c r="F633" s="135">
        <f>F634+F635+F636+F637+F638+F639+F640</f>
        <v>0</v>
      </c>
    </row>
    <row r="634" spans="1:6">
      <c r="A634" s="324" t="s">
        <v>198</v>
      </c>
      <c r="B634" s="198" t="s">
        <v>313</v>
      </c>
      <c r="C634" s="303">
        <v>0</v>
      </c>
      <c r="D634" s="135">
        <v>0</v>
      </c>
      <c r="E634" s="303">
        <v>0</v>
      </c>
      <c r="F634" s="135">
        <f>E634+D634+C634</f>
        <v>0</v>
      </c>
    </row>
    <row r="635" spans="1:6">
      <c r="A635" s="324" t="s">
        <v>199</v>
      </c>
      <c r="B635" s="198" t="s">
        <v>314</v>
      </c>
      <c r="C635" s="303"/>
      <c r="D635" s="135"/>
      <c r="E635" s="303"/>
      <c r="F635" s="135">
        <f t="shared" ref="F635:F641" si="31">E635+D635+C635</f>
        <v>0</v>
      </c>
    </row>
    <row r="636" spans="1:6">
      <c r="A636" s="324" t="s">
        <v>200</v>
      </c>
      <c r="B636" s="198" t="s">
        <v>315</v>
      </c>
      <c r="C636" s="303"/>
      <c r="D636" s="135"/>
      <c r="E636" s="303"/>
      <c r="F636" s="135">
        <f t="shared" si="31"/>
        <v>0</v>
      </c>
    </row>
    <row r="637" spans="1:6">
      <c r="A637" s="324" t="s">
        <v>201</v>
      </c>
      <c r="B637" s="333" t="s">
        <v>316</v>
      </c>
      <c r="C637" s="223"/>
      <c r="D637" s="139"/>
      <c r="E637" s="303"/>
      <c r="F637" s="135">
        <f t="shared" si="31"/>
        <v>0</v>
      </c>
    </row>
    <row r="638" spans="1:6">
      <c r="A638" s="324" t="s">
        <v>202</v>
      </c>
      <c r="B638" s="731" t="s">
        <v>331</v>
      </c>
      <c r="C638" s="306"/>
      <c r="D638" s="136"/>
      <c r="E638" s="303"/>
      <c r="F638" s="135">
        <f t="shared" si="31"/>
        <v>0</v>
      </c>
    </row>
    <row r="639" spans="1:6">
      <c r="A639" s="324" t="s">
        <v>203</v>
      </c>
      <c r="B639" s="732" t="s">
        <v>324</v>
      </c>
      <c r="C639" s="306"/>
      <c r="D639" s="136"/>
      <c r="E639" s="303"/>
      <c r="F639" s="135">
        <f t="shared" si="31"/>
        <v>0</v>
      </c>
    </row>
    <row r="640" spans="1:6" ht="13.5" thickBot="1">
      <c r="A640" s="324" t="s">
        <v>204</v>
      </c>
      <c r="B640" s="959" t="s">
        <v>549</v>
      </c>
      <c r="C640" s="306"/>
      <c r="D640" s="136"/>
      <c r="E640" s="303"/>
      <c r="F640" s="140"/>
    </row>
    <row r="641" spans="1:6" ht="13.5" thickBot="1">
      <c r="A641" s="324" t="s">
        <v>205</v>
      </c>
      <c r="B641" s="200" t="s">
        <v>127</v>
      </c>
      <c r="C641" s="304"/>
      <c r="D641" s="140"/>
      <c r="E641" s="303"/>
      <c r="F641" s="302">
        <f t="shared" si="31"/>
        <v>0</v>
      </c>
    </row>
    <row r="642" spans="1:6" ht="13.5" thickBot="1">
      <c r="A642" s="554" t="s">
        <v>206</v>
      </c>
      <c r="B642" s="555" t="s">
        <v>9</v>
      </c>
      <c r="C642" s="563">
        <f>C628+C629+C630+C631+C633+C641</f>
        <v>8122050</v>
      </c>
      <c r="D642" s="563">
        <f>D628+D629+D630+D631+D633+D641</f>
        <v>0</v>
      </c>
      <c r="E642" s="563">
        <f>E628+E629+E630+E631+E633+E641</f>
        <v>0</v>
      </c>
      <c r="F642" s="564">
        <f>F628+F629+F630+F631+F633+F641</f>
        <v>8122050</v>
      </c>
    </row>
    <row r="643" spans="1:6" ht="13.5" thickTop="1">
      <c r="A643" s="544"/>
      <c r="B643" s="332"/>
      <c r="C643" s="222"/>
      <c r="D643" s="222"/>
      <c r="E643" s="222"/>
      <c r="F643" s="143"/>
    </row>
    <row r="644" spans="1:6">
      <c r="A644" s="325" t="s">
        <v>207</v>
      </c>
      <c r="B644" s="334" t="s">
        <v>132</v>
      </c>
      <c r="C644" s="305"/>
      <c r="D644" s="138"/>
      <c r="E644" s="305"/>
      <c r="F644" s="193"/>
    </row>
    <row r="645" spans="1:6">
      <c r="A645" s="324" t="s">
        <v>208</v>
      </c>
      <c r="B645" s="198" t="s">
        <v>266</v>
      </c>
      <c r="C645" s="303">
        <v>0</v>
      </c>
      <c r="D645" s="135"/>
      <c r="E645" s="303"/>
      <c r="F645" s="135">
        <f>SUM(C645:E645)</f>
        <v>0</v>
      </c>
    </row>
    <row r="646" spans="1:6">
      <c r="A646" s="324" t="s">
        <v>209</v>
      </c>
      <c r="B646" s="198" t="s">
        <v>267</v>
      </c>
      <c r="C646" s="303"/>
      <c r="D646" s="135"/>
      <c r="E646" s="303"/>
      <c r="F646" s="135">
        <f>SUM(C646:E646)</f>
        <v>0</v>
      </c>
    </row>
    <row r="647" spans="1:6">
      <c r="A647" s="324" t="s">
        <v>211</v>
      </c>
      <c r="B647" s="198" t="s">
        <v>128</v>
      </c>
      <c r="C647" s="303">
        <f>C648+C649+C650+C651+C652+C653+C654</f>
        <v>0</v>
      </c>
      <c r="D647" s="223">
        <f>D648+D649+D650+D651+D652+D653+D654</f>
        <v>0</v>
      </c>
      <c r="E647" s="223">
        <f>E648+E649+E650+E651+E652+E653+E654</f>
        <v>0</v>
      </c>
      <c r="F647" s="135">
        <f>SUM(C647:E647)</f>
        <v>0</v>
      </c>
    </row>
    <row r="648" spans="1:6">
      <c r="A648" s="324" t="s">
        <v>212</v>
      </c>
      <c r="B648" s="333" t="s">
        <v>317</v>
      </c>
      <c r="C648" s="303"/>
      <c r="D648" s="135"/>
      <c r="E648" s="303"/>
      <c r="F648" s="135">
        <f>SUM(C648:E648)</f>
        <v>0</v>
      </c>
    </row>
    <row r="649" spans="1:6">
      <c r="A649" s="324" t="s">
        <v>213</v>
      </c>
      <c r="B649" s="333" t="s">
        <v>319</v>
      </c>
      <c r="C649" s="303"/>
      <c r="D649" s="135"/>
      <c r="E649" s="303"/>
      <c r="F649" s="135">
        <f t="shared" ref="F649:F655" si="32">SUM(C649:E649)</f>
        <v>0</v>
      </c>
    </row>
    <row r="650" spans="1:6">
      <c r="A650" s="324" t="s">
        <v>214</v>
      </c>
      <c r="B650" s="333" t="s">
        <v>318</v>
      </c>
      <c r="C650" s="303"/>
      <c r="D650" s="135"/>
      <c r="E650" s="303"/>
      <c r="F650" s="135">
        <f t="shared" si="32"/>
        <v>0</v>
      </c>
    </row>
    <row r="651" spans="1:6">
      <c r="A651" s="324" t="s">
        <v>215</v>
      </c>
      <c r="B651" s="333" t="s">
        <v>320</v>
      </c>
      <c r="C651" s="303">
        <f>'7.8.9.m.szoc.ell.'!E33</f>
        <v>0</v>
      </c>
      <c r="D651" s="135"/>
      <c r="E651" s="303"/>
      <c r="F651" s="135">
        <f t="shared" si="32"/>
        <v>0</v>
      </c>
    </row>
    <row r="652" spans="1:6">
      <c r="A652" s="324" t="s">
        <v>216</v>
      </c>
      <c r="B652" s="731" t="s">
        <v>321</v>
      </c>
      <c r="C652" s="303"/>
      <c r="D652" s="135"/>
      <c r="E652" s="303"/>
      <c r="F652" s="135">
        <f t="shared" si="32"/>
        <v>0</v>
      </c>
    </row>
    <row r="653" spans="1:6">
      <c r="A653" s="324" t="s">
        <v>217</v>
      </c>
      <c r="B653" s="281" t="s">
        <v>322</v>
      </c>
      <c r="C653" s="303"/>
      <c r="D653" s="135"/>
      <c r="E653" s="303"/>
      <c r="F653" s="135">
        <f t="shared" si="32"/>
        <v>0</v>
      </c>
    </row>
    <row r="654" spans="1:6">
      <c r="A654" s="324" t="s">
        <v>218</v>
      </c>
      <c r="B654" s="732" t="s">
        <v>339</v>
      </c>
      <c r="C654" s="303"/>
      <c r="D654" s="135"/>
      <c r="E654" s="303"/>
      <c r="F654" s="135">
        <f t="shared" si="32"/>
        <v>0</v>
      </c>
    </row>
    <row r="655" spans="1:6">
      <c r="A655" s="324" t="s">
        <v>219</v>
      </c>
      <c r="B655" s="198" t="s">
        <v>325</v>
      </c>
      <c r="C655" s="303"/>
      <c r="D655" s="135"/>
      <c r="E655" s="303"/>
      <c r="F655" s="135">
        <f t="shared" si="32"/>
        <v>0</v>
      </c>
    </row>
    <row r="656" spans="1:6" ht="13.5" thickBot="1">
      <c r="A656" s="324" t="s">
        <v>220</v>
      </c>
      <c r="B656" s="200" t="s">
        <v>130</v>
      </c>
      <c r="C656" s="304">
        <f>-C631</f>
        <v>0</v>
      </c>
      <c r="D656" s="304">
        <f>-D631</f>
        <v>0</v>
      </c>
      <c r="E656" s="304">
        <f>-E631</f>
        <v>0</v>
      </c>
      <c r="F656" s="140">
        <f>-F631</f>
        <v>0</v>
      </c>
    </row>
    <row r="657" spans="1:6" ht="13.5" thickBot="1">
      <c r="A657" s="554" t="s">
        <v>221</v>
      </c>
      <c r="B657" s="555" t="s">
        <v>10</v>
      </c>
      <c r="C657" s="563">
        <f>C645+C646+C647+C655+C656</f>
        <v>0</v>
      </c>
      <c r="D657" s="563">
        <f>D645+D646+D647+D655+D656</f>
        <v>0</v>
      </c>
      <c r="E657" s="563">
        <f>E645+E646+E647+E655+E656</f>
        <v>0</v>
      </c>
      <c r="F657" s="564">
        <f>F645+F646+F647+F655+F656</f>
        <v>0</v>
      </c>
    </row>
    <row r="658" spans="1:6" ht="27" thickTop="1" thickBot="1">
      <c r="A658" s="554" t="s">
        <v>222</v>
      </c>
      <c r="B658" s="559" t="s">
        <v>326</v>
      </c>
      <c r="C658" s="566">
        <f>C642+C657</f>
        <v>8122050</v>
      </c>
      <c r="D658" s="566">
        <f>D642+D657</f>
        <v>0</v>
      </c>
      <c r="E658" s="566">
        <f>E642+E657</f>
        <v>0</v>
      </c>
      <c r="F658" s="567">
        <f>F642+F657</f>
        <v>8122050</v>
      </c>
    </row>
    <row r="659" spans="1:6" ht="13.5" thickTop="1">
      <c r="A659" s="544"/>
      <c r="B659" s="747"/>
      <c r="C659" s="233"/>
      <c r="D659" s="233"/>
      <c r="E659" s="233"/>
      <c r="F659" s="239"/>
    </row>
    <row r="660" spans="1:6">
      <c r="A660" s="325" t="s">
        <v>223</v>
      </c>
      <c r="B660" s="424" t="s">
        <v>328</v>
      </c>
      <c r="C660" s="565"/>
      <c r="D660" s="138"/>
      <c r="E660" s="305"/>
      <c r="F660" s="193"/>
    </row>
    <row r="661" spans="1:6">
      <c r="A661" s="324" t="s">
        <v>224</v>
      </c>
      <c r="B661" s="199" t="s">
        <v>327</v>
      </c>
      <c r="C661" s="308"/>
      <c r="D661" s="135"/>
      <c r="E661" s="303"/>
      <c r="F661" s="135">
        <f>SUM(C661:E661)</f>
        <v>0</v>
      </c>
    </row>
    <row r="662" spans="1:6">
      <c r="A662" s="325" t="s">
        <v>225</v>
      </c>
      <c r="B662" s="630" t="s">
        <v>332</v>
      </c>
      <c r="C662" s="738"/>
      <c r="D662" s="140"/>
      <c r="E662" s="304"/>
      <c r="F662" s="135">
        <f t="shared" ref="F662:F668" si="33">SUM(C662:E662)</f>
        <v>0</v>
      </c>
    </row>
    <row r="663" spans="1:6">
      <c r="A663" s="324" t="s">
        <v>226</v>
      </c>
      <c r="B663" s="630" t="s">
        <v>333</v>
      </c>
      <c r="C663" s="738"/>
      <c r="D663" s="140"/>
      <c r="E663" s="304"/>
      <c r="F663" s="135">
        <f t="shared" si="33"/>
        <v>0</v>
      </c>
    </row>
    <row r="664" spans="1:6">
      <c r="A664" s="325" t="s">
        <v>227</v>
      </c>
      <c r="B664" s="630" t="s">
        <v>334</v>
      </c>
      <c r="C664" s="738"/>
      <c r="D664" s="140"/>
      <c r="E664" s="304"/>
      <c r="F664" s="135">
        <f t="shared" si="33"/>
        <v>0</v>
      </c>
    </row>
    <row r="665" spans="1:6">
      <c r="A665" s="324" t="s">
        <v>228</v>
      </c>
      <c r="B665" s="733" t="s">
        <v>335</v>
      </c>
      <c r="C665" s="738"/>
      <c r="D665" s="140"/>
      <c r="E665" s="304"/>
      <c r="F665" s="135">
        <f t="shared" si="33"/>
        <v>0</v>
      </c>
    </row>
    <row r="666" spans="1:6">
      <c r="A666" s="325" t="s">
        <v>229</v>
      </c>
      <c r="B666" s="734" t="s">
        <v>336</v>
      </c>
      <c r="C666" s="738"/>
      <c r="D666" s="140"/>
      <c r="E666" s="304"/>
      <c r="F666" s="135">
        <f t="shared" si="33"/>
        <v>0</v>
      </c>
    </row>
    <row r="667" spans="1:6">
      <c r="A667" s="324" t="s">
        <v>230</v>
      </c>
      <c r="B667" s="735" t="s">
        <v>337</v>
      </c>
      <c r="C667" s="738"/>
      <c r="D667" s="140"/>
      <c r="E667" s="304"/>
      <c r="F667" s="135">
        <f t="shared" si="33"/>
        <v>0</v>
      </c>
    </row>
    <row r="668" spans="1:6" ht="13.5" thickBot="1">
      <c r="A668" s="325" t="s">
        <v>231</v>
      </c>
      <c r="B668" s="964" t="s">
        <v>338</v>
      </c>
      <c r="C668" s="965"/>
      <c r="D668" s="302"/>
      <c r="E668" s="302"/>
      <c r="F668" s="302">
        <f t="shared" si="33"/>
        <v>0</v>
      </c>
    </row>
    <row r="669" spans="1:6" ht="13.5" thickBot="1">
      <c r="A669" s="544" t="s">
        <v>232</v>
      </c>
      <c r="B669" s="744" t="s">
        <v>550</v>
      </c>
      <c r="C669" s="218"/>
      <c r="D669" s="222"/>
      <c r="E669" s="222"/>
      <c r="F669" s="143"/>
    </row>
    <row r="670" spans="1:6" ht="13.5" thickBot="1">
      <c r="A670" s="347" t="s">
        <v>233</v>
      </c>
      <c r="B670" s="284" t="s">
        <v>329</v>
      </c>
      <c r="C670" s="739">
        <f>SUM(C661:C669)</f>
        <v>0</v>
      </c>
      <c r="D670" s="739">
        <f>SUM(D661:D669)</f>
        <v>0</v>
      </c>
      <c r="E670" s="739">
        <f>SUM(E661:E669)</f>
        <v>0</v>
      </c>
      <c r="F670" s="839">
        <f>SUM(F661:F669)</f>
        <v>0</v>
      </c>
    </row>
    <row r="671" spans="1:6">
      <c r="A671" s="544"/>
      <c r="B671" s="41"/>
      <c r="C671" s="753"/>
      <c r="D671" s="755"/>
      <c r="E671" s="718"/>
      <c r="F671" s="626"/>
    </row>
    <row r="672" spans="1:6" ht="13.5" thickBot="1">
      <c r="A672" s="393" t="s">
        <v>234</v>
      </c>
      <c r="B672" s="745" t="s">
        <v>330</v>
      </c>
      <c r="C672" s="752">
        <f>C658+C670</f>
        <v>8122050</v>
      </c>
      <c r="D672" s="754">
        <f>D658+D670</f>
        <v>0</v>
      </c>
      <c r="E672" s="752">
        <f>E658+E670</f>
        <v>0</v>
      </c>
      <c r="F672" s="752">
        <f>F658+F670</f>
        <v>8122050</v>
      </c>
    </row>
    <row r="674" spans="1:6">
      <c r="A674" s="1013"/>
      <c r="B674" s="1013"/>
      <c r="C674" s="1013"/>
      <c r="D674" s="1013"/>
      <c r="E674" s="1013"/>
      <c r="F674" s="1013"/>
    </row>
    <row r="675" spans="1:6">
      <c r="A675" s="992" t="s">
        <v>701</v>
      </c>
      <c r="B675" s="992"/>
      <c r="C675" s="992"/>
      <c r="D675" s="992"/>
      <c r="E675" s="992"/>
    </row>
    <row r="676" spans="1:6">
      <c r="A676" s="337"/>
      <c r="B676" s="337"/>
      <c r="C676" s="337"/>
      <c r="D676" s="337"/>
      <c r="E676" s="337"/>
    </row>
    <row r="677" spans="1:6" ht="14.25">
      <c r="A677" s="1056" t="s">
        <v>640</v>
      </c>
      <c r="B677" s="1057"/>
      <c r="C677" s="1057"/>
      <c r="D677" s="1057"/>
      <c r="E677" s="1057"/>
      <c r="F677" s="1057"/>
    </row>
    <row r="678" spans="1:6" ht="15.75">
      <c r="B678" s="18"/>
      <c r="C678" s="18"/>
      <c r="D678" s="18"/>
      <c r="E678" s="18"/>
    </row>
    <row r="679" spans="1:6" ht="15.75">
      <c r="B679" s="18" t="s">
        <v>529</v>
      </c>
      <c r="C679" s="18"/>
      <c r="D679" s="18"/>
      <c r="E679" s="18"/>
    </row>
    <row r="680" spans="1:6" ht="13.5" thickBot="1">
      <c r="B680" s="1"/>
      <c r="C680" s="1"/>
      <c r="D680" s="1"/>
      <c r="E680" s="19" t="s">
        <v>585</v>
      </c>
    </row>
    <row r="681" spans="1:6" ht="48.75" thickBot="1">
      <c r="A681" s="348" t="s">
        <v>186</v>
      </c>
      <c r="B681" s="549" t="s">
        <v>11</v>
      </c>
      <c r="C681" s="340" t="s">
        <v>466</v>
      </c>
      <c r="D681" s="341" t="s">
        <v>467</v>
      </c>
      <c r="E681" s="340" t="s">
        <v>465</v>
      </c>
      <c r="F681" s="341" t="s">
        <v>464</v>
      </c>
    </row>
    <row r="682" spans="1:6">
      <c r="A682" s="550" t="s">
        <v>187</v>
      </c>
      <c r="B682" s="551" t="s">
        <v>188</v>
      </c>
      <c r="C682" s="560" t="s">
        <v>189</v>
      </c>
      <c r="D682" s="561" t="s">
        <v>190</v>
      </c>
      <c r="E682" s="702" t="s">
        <v>210</v>
      </c>
      <c r="F682" s="703" t="s">
        <v>235</v>
      </c>
    </row>
    <row r="683" spans="1:6">
      <c r="A683" s="325" t="s">
        <v>191</v>
      </c>
      <c r="B683" s="332" t="s">
        <v>131</v>
      </c>
      <c r="C683" s="303"/>
      <c r="D683" s="135"/>
      <c r="E683" s="303"/>
      <c r="F683" s="117"/>
    </row>
    <row r="684" spans="1:6">
      <c r="A684" s="324" t="s">
        <v>192</v>
      </c>
      <c r="B684" s="186" t="s">
        <v>6</v>
      </c>
      <c r="C684" s="303">
        <v>1932000</v>
      </c>
      <c r="D684" s="135"/>
      <c r="E684" s="303"/>
      <c r="F684" s="135">
        <f>SUM(C684:E684)</f>
        <v>1932000</v>
      </c>
    </row>
    <row r="685" spans="1:6">
      <c r="A685" s="324" t="s">
        <v>193</v>
      </c>
      <c r="B685" s="198" t="s">
        <v>7</v>
      </c>
      <c r="C685" s="303">
        <v>338100</v>
      </c>
      <c r="D685" s="135"/>
      <c r="E685" s="303"/>
      <c r="F685" s="135">
        <f>SUM(C685:E685)</f>
        <v>338100</v>
      </c>
    </row>
    <row r="686" spans="1:6">
      <c r="A686" s="324" t="s">
        <v>194</v>
      </c>
      <c r="B686" s="198" t="s">
        <v>8</v>
      </c>
      <c r="C686" s="303">
        <v>3048000</v>
      </c>
      <c r="D686" s="135"/>
      <c r="E686" s="303"/>
      <c r="F686" s="135">
        <f>SUM(C686:E686)</f>
        <v>3048000</v>
      </c>
    </row>
    <row r="687" spans="1:6">
      <c r="A687" s="324" t="s">
        <v>195</v>
      </c>
      <c r="B687" s="198" t="s">
        <v>265</v>
      </c>
      <c r="C687" s="303"/>
      <c r="D687" s="135"/>
      <c r="E687" s="303"/>
      <c r="F687" s="135">
        <f>SUM(C687:E687)</f>
        <v>0</v>
      </c>
    </row>
    <row r="688" spans="1:6">
      <c r="A688" s="324" t="s">
        <v>196</v>
      </c>
      <c r="B688" s="198" t="s">
        <v>264</v>
      </c>
      <c r="C688" s="303"/>
      <c r="D688" s="135"/>
      <c r="E688" s="303"/>
      <c r="F688" s="135">
        <f>SUM(C688:E688)</f>
        <v>0</v>
      </c>
    </row>
    <row r="689" spans="1:6">
      <c r="A689" s="324" t="s">
        <v>197</v>
      </c>
      <c r="B689" s="198" t="s">
        <v>312</v>
      </c>
      <c r="C689" s="303">
        <f>C690+C691+C692+C693+C694+C695+C696</f>
        <v>0</v>
      </c>
      <c r="D689" s="303">
        <f>D690+D691+D692+D693+D694+D695+D696</f>
        <v>0</v>
      </c>
      <c r="E689" s="303">
        <f>E690+E691+E692+E693+E694+E695+E696</f>
        <v>0</v>
      </c>
      <c r="F689" s="135">
        <f>F690+F691+F692+F693+F694+F695+F696</f>
        <v>0</v>
      </c>
    </row>
    <row r="690" spans="1:6">
      <c r="A690" s="324" t="s">
        <v>198</v>
      </c>
      <c r="B690" s="198" t="s">
        <v>313</v>
      </c>
      <c r="C690" s="303">
        <v>0</v>
      </c>
      <c r="D690" s="135">
        <v>0</v>
      </c>
      <c r="E690" s="303">
        <v>0</v>
      </c>
      <c r="F690" s="135">
        <f>E690+D690+C690</f>
        <v>0</v>
      </c>
    </row>
    <row r="691" spans="1:6">
      <c r="A691" s="324" t="s">
        <v>199</v>
      </c>
      <c r="B691" s="198" t="s">
        <v>314</v>
      </c>
      <c r="C691" s="303"/>
      <c r="D691" s="135"/>
      <c r="E691" s="303"/>
      <c r="F691" s="135">
        <f t="shared" ref="F691:F697" si="34">E691+D691+C691</f>
        <v>0</v>
      </c>
    </row>
    <row r="692" spans="1:6">
      <c r="A692" s="324" t="s">
        <v>200</v>
      </c>
      <c r="B692" s="198" t="s">
        <v>315</v>
      </c>
      <c r="C692" s="303"/>
      <c r="D692" s="135"/>
      <c r="E692" s="303"/>
      <c r="F692" s="135">
        <f t="shared" si="34"/>
        <v>0</v>
      </c>
    </row>
    <row r="693" spans="1:6">
      <c r="A693" s="324" t="s">
        <v>201</v>
      </c>
      <c r="B693" s="333" t="s">
        <v>316</v>
      </c>
      <c r="C693" s="223"/>
      <c r="D693" s="139"/>
      <c r="E693" s="303"/>
      <c r="F693" s="135">
        <f t="shared" si="34"/>
        <v>0</v>
      </c>
    </row>
    <row r="694" spans="1:6">
      <c r="A694" s="324" t="s">
        <v>202</v>
      </c>
      <c r="B694" s="731" t="s">
        <v>331</v>
      </c>
      <c r="C694" s="306"/>
      <c r="D694" s="136"/>
      <c r="E694" s="303"/>
      <c r="F694" s="135">
        <f t="shared" si="34"/>
        <v>0</v>
      </c>
    </row>
    <row r="695" spans="1:6">
      <c r="A695" s="324" t="s">
        <v>203</v>
      </c>
      <c r="B695" s="732" t="s">
        <v>324</v>
      </c>
      <c r="C695" s="306"/>
      <c r="D695" s="136"/>
      <c r="E695" s="303"/>
      <c r="F695" s="135">
        <f t="shared" si="34"/>
        <v>0</v>
      </c>
    </row>
    <row r="696" spans="1:6" ht="13.5" thickBot="1">
      <c r="A696" s="324" t="s">
        <v>204</v>
      </c>
      <c r="B696" s="959" t="s">
        <v>549</v>
      </c>
      <c r="C696" s="306"/>
      <c r="D696" s="136"/>
      <c r="E696" s="303"/>
      <c r="F696" s="140"/>
    </row>
    <row r="697" spans="1:6" ht="13.5" thickBot="1">
      <c r="A697" s="324" t="s">
        <v>205</v>
      </c>
      <c r="B697" s="200" t="s">
        <v>127</v>
      </c>
      <c r="C697" s="304"/>
      <c r="D697" s="140"/>
      <c r="E697" s="303"/>
      <c r="F697" s="302">
        <f t="shared" si="34"/>
        <v>0</v>
      </c>
    </row>
    <row r="698" spans="1:6" ht="13.5" thickBot="1">
      <c r="A698" s="554" t="s">
        <v>206</v>
      </c>
      <c r="B698" s="555" t="s">
        <v>9</v>
      </c>
      <c r="C698" s="563">
        <f>C684+C685+C686+C687+C689+C697</f>
        <v>5318100</v>
      </c>
      <c r="D698" s="563">
        <f>D684+D685+D686+D687+D689+D697</f>
        <v>0</v>
      </c>
      <c r="E698" s="563">
        <f>E684+E685+E686+E687+E689+E697</f>
        <v>0</v>
      </c>
      <c r="F698" s="564">
        <f>F684+F685+F686+F687+F689+F697</f>
        <v>5318100</v>
      </c>
    </row>
    <row r="699" spans="1:6" ht="13.5" thickTop="1">
      <c r="A699" s="544"/>
      <c r="B699" s="332"/>
      <c r="C699" s="222"/>
      <c r="D699" s="222"/>
      <c r="E699" s="222"/>
      <c r="F699" s="143"/>
    </row>
    <row r="700" spans="1:6">
      <c r="A700" s="325" t="s">
        <v>207</v>
      </c>
      <c r="B700" s="334" t="s">
        <v>132</v>
      </c>
      <c r="C700" s="305"/>
      <c r="D700" s="138"/>
      <c r="E700" s="305"/>
      <c r="F700" s="193"/>
    </row>
    <row r="701" spans="1:6">
      <c r="A701" s="324" t="s">
        <v>208</v>
      </c>
      <c r="B701" s="198" t="s">
        <v>266</v>
      </c>
      <c r="C701" s="303"/>
      <c r="D701" s="135"/>
      <c r="E701" s="303"/>
      <c r="F701" s="135">
        <f>SUM(C701:E701)</f>
        <v>0</v>
      </c>
    </row>
    <row r="702" spans="1:6">
      <c r="A702" s="324" t="s">
        <v>209</v>
      </c>
      <c r="B702" s="198" t="s">
        <v>267</v>
      </c>
      <c r="C702" s="303"/>
      <c r="D702" s="135"/>
      <c r="E702" s="303"/>
      <c r="F702" s="135">
        <f>SUM(C702:E702)</f>
        <v>0</v>
      </c>
    </row>
    <row r="703" spans="1:6">
      <c r="A703" s="324" t="s">
        <v>211</v>
      </c>
      <c r="B703" s="198" t="s">
        <v>128</v>
      </c>
      <c r="C703" s="303">
        <f>C704+C705+C706+C707+C708+C709+C710</f>
        <v>0</v>
      </c>
      <c r="D703" s="303">
        <f>D704+D705+D706+D707+D708+D709+D710</f>
        <v>0</v>
      </c>
      <c r="E703" s="303">
        <f>E704+E705+E706+E707+E708+E709+E710</f>
        <v>0</v>
      </c>
      <c r="F703" s="135">
        <f>F704+F705+F706+F707+F708+F709+F710</f>
        <v>0</v>
      </c>
    </row>
    <row r="704" spans="1:6">
      <c r="A704" s="324" t="s">
        <v>212</v>
      </c>
      <c r="B704" s="333" t="s">
        <v>317</v>
      </c>
      <c r="C704" s="303"/>
      <c r="D704" s="135"/>
      <c r="E704" s="303"/>
      <c r="F704" s="135">
        <f>SUM(C704:E704)</f>
        <v>0</v>
      </c>
    </row>
    <row r="705" spans="1:6">
      <c r="A705" s="324" t="s">
        <v>213</v>
      </c>
      <c r="B705" s="333" t="s">
        <v>319</v>
      </c>
      <c r="C705" s="303"/>
      <c r="D705" s="135"/>
      <c r="E705" s="303"/>
      <c r="F705" s="135">
        <f t="shared" ref="F705:F711" si="35">SUM(C705:E705)</f>
        <v>0</v>
      </c>
    </row>
    <row r="706" spans="1:6">
      <c r="A706" s="324" t="s">
        <v>214</v>
      </c>
      <c r="B706" s="333" t="s">
        <v>318</v>
      </c>
      <c r="C706" s="303"/>
      <c r="D706" s="135"/>
      <c r="E706" s="303"/>
      <c r="F706" s="135">
        <f t="shared" si="35"/>
        <v>0</v>
      </c>
    </row>
    <row r="707" spans="1:6">
      <c r="A707" s="324" t="s">
        <v>215</v>
      </c>
      <c r="B707" s="333" t="s">
        <v>320</v>
      </c>
      <c r="C707" s="303"/>
      <c r="D707" s="135"/>
      <c r="E707" s="303"/>
      <c r="F707" s="135">
        <f t="shared" si="35"/>
        <v>0</v>
      </c>
    </row>
    <row r="708" spans="1:6">
      <c r="A708" s="324" t="s">
        <v>216</v>
      </c>
      <c r="B708" s="731" t="s">
        <v>321</v>
      </c>
      <c r="C708" s="303"/>
      <c r="D708" s="135"/>
      <c r="E708" s="303"/>
      <c r="F708" s="135">
        <f t="shared" si="35"/>
        <v>0</v>
      </c>
    </row>
    <row r="709" spans="1:6">
      <c r="A709" s="324" t="s">
        <v>217</v>
      </c>
      <c r="B709" s="281" t="s">
        <v>322</v>
      </c>
      <c r="C709" s="303"/>
      <c r="D709" s="135"/>
      <c r="E709" s="303"/>
      <c r="F709" s="135">
        <f t="shared" si="35"/>
        <v>0</v>
      </c>
    </row>
    <row r="710" spans="1:6">
      <c r="A710" s="324" t="s">
        <v>218</v>
      </c>
      <c r="B710" s="732" t="s">
        <v>339</v>
      </c>
      <c r="C710" s="303"/>
      <c r="D710" s="135"/>
      <c r="E710" s="303"/>
      <c r="F710" s="135">
        <f t="shared" si="35"/>
        <v>0</v>
      </c>
    </row>
    <row r="711" spans="1:6">
      <c r="A711" s="324" t="s">
        <v>219</v>
      </c>
      <c r="B711" s="198" t="s">
        <v>325</v>
      </c>
      <c r="C711" s="303"/>
      <c r="D711" s="135"/>
      <c r="E711" s="303"/>
      <c r="F711" s="135">
        <f t="shared" si="35"/>
        <v>0</v>
      </c>
    </row>
    <row r="712" spans="1:6" ht="13.5" thickBot="1">
      <c r="A712" s="324" t="s">
        <v>220</v>
      </c>
      <c r="B712" s="200" t="s">
        <v>130</v>
      </c>
      <c r="C712" s="306">
        <f>-C687</f>
        <v>0</v>
      </c>
      <c r="D712" s="306">
        <f>-D687</f>
        <v>0</v>
      </c>
      <c r="E712" s="306">
        <f>-E687</f>
        <v>0</v>
      </c>
      <c r="F712" s="136">
        <f>-F687</f>
        <v>0</v>
      </c>
    </row>
    <row r="713" spans="1:6" ht="13.5" thickBot="1">
      <c r="A713" s="554" t="s">
        <v>221</v>
      </c>
      <c r="B713" s="555" t="s">
        <v>10</v>
      </c>
      <c r="C713" s="563">
        <f>C701+C702+C703+C711+C712</f>
        <v>0</v>
      </c>
      <c r="D713" s="563">
        <f>D701+D702+D703+D711+D712</f>
        <v>0</v>
      </c>
      <c r="E713" s="563">
        <f>E701+E702+E703+E711+E712</f>
        <v>0</v>
      </c>
      <c r="F713" s="564">
        <f>F701+F702+F703+F711+F712</f>
        <v>0</v>
      </c>
    </row>
    <row r="714" spans="1:6" ht="27" thickTop="1" thickBot="1">
      <c r="A714" s="554" t="s">
        <v>222</v>
      </c>
      <c r="B714" s="559" t="s">
        <v>326</v>
      </c>
      <c r="C714" s="566">
        <f>C698+C713</f>
        <v>5318100</v>
      </c>
      <c r="D714" s="566">
        <f>D698+D713</f>
        <v>0</v>
      </c>
      <c r="E714" s="566">
        <f>E698+E713</f>
        <v>0</v>
      </c>
      <c r="F714" s="567">
        <f>F698+F713</f>
        <v>5318100</v>
      </c>
    </row>
    <row r="715" spans="1:6" ht="13.5" thickTop="1">
      <c r="A715" s="544"/>
      <c r="B715" s="747"/>
      <c r="C715" s="233"/>
      <c r="D715" s="233"/>
      <c r="E715" s="233"/>
      <c r="F715" s="239"/>
    </row>
    <row r="716" spans="1:6">
      <c r="A716" s="325" t="s">
        <v>223</v>
      </c>
      <c r="B716" s="424" t="s">
        <v>328</v>
      </c>
      <c r="C716" s="565"/>
      <c r="D716" s="138"/>
      <c r="E716" s="305"/>
      <c r="F716" s="193"/>
    </row>
    <row r="717" spans="1:6">
      <c r="A717" s="324" t="s">
        <v>224</v>
      </c>
      <c r="B717" s="199" t="s">
        <v>327</v>
      </c>
      <c r="C717" s="308"/>
      <c r="D717" s="135"/>
      <c r="E717" s="303"/>
      <c r="F717" s="135">
        <f>SUM(C717:E717)</f>
        <v>0</v>
      </c>
    </row>
    <row r="718" spans="1:6">
      <c r="A718" s="325" t="s">
        <v>225</v>
      </c>
      <c r="B718" s="630" t="s">
        <v>332</v>
      </c>
      <c r="C718" s="738"/>
      <c r="D718" s="140"/>
      <c r="E718" s="304"/>
      <c r="F718" s="135">
        <f t="shared" ref="F718:F724" si="36">SUM(C718:E718)</f>
        <v>0</v>
      </c>
    </row>
    <row r="719" spans="1:6">
      <c r="A719" s="324" t="s">
        <v>226</v>
      </c>
      <c r="B719" s="630" t="s">
        <v>333</v>
      </c>
      <c r="C719" s="738"/>
      <c r="D719" s="140"/>
      <c r="E719" s="304"/>
      <c r="F719" s="135">
        <f t="shared" si="36"/>
        <v>0</v>
      </c>
    </row>
    <row r="720" spans="1:6">
      <c r="A720" s="325" t="s">
        <v>227</v>
      </c>
      <c r="B720" s="630" t="s">
        <v>334</v>
      </c>
      <c r="C720" s="738"/>
      <c r="D720" s="140"/>
      <c r="E720" s="304"/>
      <c r="F720" s="135">
        <f t="shared" si="36"/>
        <v>0</v>
      </c>
    </row>
    <row r="721" spans="1:6">
      <c r="A721" s="324" t="s">
        <v>228</v>
      </c>
      <c r="B721" s="733" t="s">
        <v>335</v>
      </c>
      <c r="C721" s="738"/>
      <c r="D721" s="140"/>
      <c r="E721" s="304"/>
      <c r="F721" s="135">
        <f t="shared" si="36"/>
        <v>0</v>
      </c>
    </row>
    <row r="722" spans="1:6">
      <c r="A722" s="325" t="s">
        <v>229</v>
      </c>
      <c r="B722" s="734" t="s">
        <v>336</v>
      </c>
      <c r="C722" s="738"/>
      <c r="D722" s="140"/>
      <c r="E722" s="304"/>
      <c r="F722" s="135">
        <f t="shared" si="36"/>
        <v>0</v>
      </c>
    </row>
    <row r="723" spans="1:6">
      <c r="A723" s="324" t="s">
        <v>230</v>
      </c>
      <c r="B723" s="735" t="s">
        <v>337</v>
      </c>
      <c r="C723" s="738"/>
      <c r="D723" s="140"/>
      <c r="E723" s="304"/>
      <c r="F723" s="135">
        <f t="shared" si="36"/>
        <v>0</v>
      </c>
    </row>
    <row r="724" spans="1:6" ht="13.5" thickBot="1">
      <c r="A724" s="325" t="s">
        <v>231</v>
      </c>
      <c r="B724" s="964" t="s">
        <v>338</v>
      </c>
      <c r="C724" s="965"/>
      <c r="D724" s="302"/>
      <c r="E724" s="302"/>
      <c r="F724" s="302">
        <f t="shared" si="36"/>
        <v>0</v>
      </c>
    </row>
    <row r="725" spans="1:6" ht="13.5" thickBot="1">
      <c r="A725" s="544" t="s">
        <v>232</v>
      </c>
      <c r="B725" s="744" t="s">
        <v>550</v>
      </c>
      <c r="C725" s="218"/>
      <c r="D725" s="222"/>
      <c r="E725" s="222"/>
      <c r="F725" s="143"/>
    </row>
    <row r="726" spans="1:6" ht="13.5" thickBot="1">
      <c r="A726" s="347" t="s">
        <v>233</v>
      </c>
      <c r="B726" s="284" t="s">
        <v>329</v>
      </c>
      <c r="C726" s="739">
        <f>SUM(C717:C725)</f>
        <v>0</v>
      </c>
      <c r="D726" s="739">
        <f>SUM(D717:D725)</f>
        <v>0</v>
      </c>
      <c r="E726" s="739">
        <f>SUM(E717:E725)</f>
        <v>0</v>
      </c>
      <c r="F726" s="839">
        <f>SUM(F717:F725)</f>
        <v>0</v>
      </c>
    </row>
    <row r="727" spans="1:6">
      <c r="A727" s="544"/>
      <c r="B727" s="41"/>
      <c r="C727" s="753"/>
      <c r="D727" s="755"/>
      <c r="E727" s="718"/>
      <c r="F727" s="626"/>
    </row>
    <row r="728" spans="1:6" ht="13.5" thickBot="1">
      <c r="A728" s="393" t="s">
        <v>234</v>
      </c>
      <c r="B728" s="745" t="s">
        <v>330</v>
      </c>
      <c r="C728" s="752">
        <f>C714+C726</f>
        <v>5318100</v>
      </c>
      <c r="D728" s="754">
        <f>D714+D726</f>
        <v>0</v>
      </c>
      <c r="E728" s="752">
        <f>E714+E726</f>
        <v>0</v>
      </c>
      <c r="F728" s="752">
        <f>F714+F726</f>
        <v>5318100</v>
      </c>
    </row>
    <row r="730" spans="1:6">
      <c r="A730" s="1013"/>
      <c r="B730" s="1013"/>
      <c r="C730" s="1013"/>
      <c r="D730" s="1013"/>
      <c r="E730" s="1013"/>
      <c r="F730" s="1013"/>
    </row>
    <row r="731" spans="1:6">
      <c r="A731" s="992" t="s">
        <v>702</v>
      </c>
      <c r="B731" s="992"/>
      <c r="C731" s="992"/>
      <c r="D731" s="992"/>
      <c r="E731" s="992"/>
    </row>
    <row r="732" spans="1:6">
      <c r="A732" s="337"/>
      <c r="B732" s="337"/>
      <c r="C732" s="337"/>
      <c r="D732" s="337"/>
      <c r="E732" s="337"/>
    </row>
    <row r="733" spans="1:6" ht="14.25">
      <c r="A733" s="1056" t="s">
        <v>640</v>
      </c>
      <c r="B733" s="1057"/>
      <c r="C733" s="1057"/>
      <c r="D733" s="1057"/>
      <c r="E733" s="1057"/>
      <c r="F733" s="1057"/>
    </row>
    <row r="734" spans="1:6" ht="15.75">
      <c r="B734" s="18"/>
      <c r="C734" s="18"/>
      <c r="D734" s="18"/>
      <c r="E734" s="18"/>
    </row>
    <row r="735" spans="1:6" ht="15.75">
      <c r="B735" s="18" t="s">
        <v>530</v>
      </c>
      <c r="C735" s="18"/>
      <c r="D735" s="18"/>
      <c r="E735" s="18"/>
    </row>
    <row r="736" spans="1:6" ht="13.5" thickBot="1">
      <c r="B736" s="1"/>
      <c r="C736" s="1"/>
      <c r="D736" s="1"/>
      <c r="E736" s="19" t="s">
        <v>585</v>
      </c>
    </row>
    <row r="737" spans="1:6" ht="48.75" thickBot="1">
      <c r="A737" s="348" t="s">
        <v>186</v>
      </c>
      <c r="B737" s="549" t="s">
        <v>11</v>
      </c>
      <c r="C737" s="340" t="s">
        <v>466</v>
      </c>
      <c r="D737" s="341" t="s">
        <v>467</v>
      </c>
      <c r="E737" s="340" t="s">
        <v>465</v>
      </c>
      <c r="F737" s="341" t="s">
        <v>464</v>
      </c>
    </row>
    <row r="738" spans="1:6">
      <c r="A738" s="550" t="s">
        <v>187</v>
      </c>
      <c r="B738" s="551" t="s">
        <v>188</v>
      </c>
      <c r="C738" s="560" t="s">
        <v>189</v>
      </c>
      <c r="D738" s="561" t="s">
        <v>190</v>
      </c>
      <c r="E738" s="702" t="s">
        <v>210</v>
      </c>
      <c r="F738" s="703" t="s">
        <v>235</v>
      </c>
    </row>
    <row r="739" spans="1:6">
      <c r="A739" s="325" t="s">
        <v>191</v>
      </c>
      <c r="B739" s="332" t="s">
        <v>131</v>
      </c>
      <c r="C739" s="303"/>
      <c r="D739" s="135"/>
      <c r="E739" s="303"/>
      <c r="F739" s="117"/>
    </row>
    <row r="740" spans="1:6">
      <c r="A740" s="324" t="s">
        <v>192</v>
      </c>
      <c r="B740" s="186" t="s">
        <v>6</v>
      </c>
      <c r="C740" s="303"/>
      <c r="D740" s="135"/>
      <c r="E740" s="303"/>
      <c r="F740" s="135">
        <f>SUM(C740:E740)</f>
        <v>0</v>
      </c>
    </row>
    <row r="741" spans="1:6">
      <c r="A741" s="324" t="s">
        <v>193</v>
      </c>
      <c r="B741" s="198" t="s">
        <v>7</v>
      </c>
      <c r="C741" s="303"/>
      <c r="D741" s="135"/>
      <c r="E741" s="303"/>
      <c r="F741" s="135">
        <f>SUM(C741:E741)</f>
        <v>0</v>
      </c>
    </row>
    <row r="742" spans="1:6">
      <c r="A742" s="324" t="s">
        <v>194</v>
      </c>
      <c r="B742" s="198" t="s">
        <v>8</v>
      </c>
      <c r="C742" s="303">
        <v>491500</v>
      </c>
      <c r="D742" s="135"/>
      <c r="E742" s="303"/>
      <c r="F742" s="135">
        <f>SUM(C742:E742)</f>
        <v>491500</v>
      </c>
    </row>
    <row r="743" spans="1:6">
      <c r="A743" s="324" t="s">
        <v>195</v>
      </c>
      <c r="B743" s="198" t="s">
        <v>265</v>
      </c>
      <c r="C743" s="303"/>
      <c r="D743" s="135"/>
      <c r="E743" s="303"/>
      <c r="F743" s="135">
        <f>SUM(C743:E743)</f>
        <v>0</v>
      </c>
    </row>
    <row r="744" spans="1:6">
      <c r="A744" s="324" t="s">
        <v>196</v>
      </c>
      <c r="B744" s="198" t="s">
        <v>264</v>
      </c>
      <c r="C744" s="303"/>
      <c r="D744" s="135"/>
      <c r="E744" s="303"/>
      <c r="F744" s="135">
        <f>SUM(C744:E744)</f>
        <v>0</v>
      </c>
    </row>
    <row r="745" spans="1:6">
      <c r="A745" s="324" t="s">
        <v>197</v>
      </c>
      <c r="B745" s="198" t="s">
        <v>312</v>
      </c>
      <c r="C745" s="303">
        <f>C746+C747+C748+C749+C750+C751+C752</f>
        <v>0</v>
      </c>
      <c r="D745" s="303">
        <f>D746+D747+D748+D749+D750+D751+D752</f>
        <v>0</v>
      </c>
      <c r="E745" s="303">
        <f>E746+E747+E748+E749+E750+E751+E752</f>
        <v>0</v>
      </c>
      <c r="F745" s="135">
        <f>F746+F747+F748+F749+F750+F751+F752</f>
        <v>0</v>
      </c>
    </row>
    <row r="746" spans="1:6">
      <c r="A746" s="324" t="s">
        <v>198</v>
      </c>
      <c r="B746" s="198" t="s">
        <v>313</v>
      </c>
      <c r="C746" s="303">
        <v>0</v>
      </c>
      <c r="D746" s="135">
        <v>0</v>
      </c>
      <c r="E746" s="303">
        <v>0</v>
      </c>
      <c r="F746" s="135">
        <f>E746+D746+C746</f>
        <v>0</v>
      </c>
    </row>
    <row r="747" spans="1:6">
      <c r="A747" s="324" t="s">
        <v>199</v>
      </c>
      <c r="B747" s="198" t="s">
        <v>314</v>
      </c>
      <c r="C747" s="303"/>
      <c r="D747" s="135"/>
      <c r="E747" s="303"/>
      <c r="F747" s="135">
        <f t="shared" ref="F747:F753" si="37">E747+D747+C747</f>
        <v>0</v>
      </c>
    </row>
    <row r="748" spans="1:6">
      <c r="A748" s="324" t="s">
        <v>200</v>
      </c>
      <c r="B748" s="198" t="s">
        <v>315</v>
      </c>
      <c r="C748" s="303"/>
      <c r="D748" s="135"/>
      <c r="E748" s="303"/>
      <c r="F748" s="135">
        <f t="shared" si="37"/>
        <v>0</v>
      </c>
    </row>
    <row r="749" spans="1:6">
      <c r="A749" s="324" t="s">
        <v>201</v>
      </c>
      <c r="B749" s="333" t="s">
        <v>316</v>
      </c>
      <c r="C749" s="223"/>
      <c r="D749" s="139"/>
      <c r="E749" s="303"/>
      <c r="F749" s="135">
        <f t="shared" si="37"/>
        <v>0</v>
      </c>
    </row>
    <row r="750" spans="1:6">
      <c r="A750" s="324" t="s">
        <v>202</v>
      </c>
      <c r="B750" s="731" t="s">
        <v>331</v>
      </c>
      <c r="C750" s="306"/>
      <c r="D750" s="136"/>
      <c r="E750" s="303"/>
      <c r="F750" s="135">
        <f t="shared" si="37"/>
        <v>0</v>
      </c>
    </row>
    <row r="751" spans="1:6">
      <c r="A751" s="324" t="s">
        <v>203</v>
      </c>
      <c r="B751" s="732" t="s">
        <v>324</v>
      </c>
      <c r="C751" s="306"/>
      <c r="D751" s="136"/>
      <c r="E751" s="303"/>
      <c r="F751" s="135">
        <f t="shared" si="37"/>
        <v>0</v>
      </c>
    </row>
    <row r="752" spans="1:6" ht="13.5" thickBot="1">
      <c r="A752" s="324" t="s">
        <v>204</v>
      </c>
      <c r="B752" s="959" t="s">
        <v>549</v>
      </c>
      <c r="C752" s="306"/>
      <c r="D752" s="136"/>
      <c r="E752" s="303"/>
      <c r="F752" s="140"/>
    </row>
    <row r="753" spans="1:6" ht="13.5" thickBot="1">
      <c r="A753" s="324" t="s">
        <v>205</v>
      </c>
      <c r="B753" s="200" t="s">
        <v>127</v>
      </c>
      <c r="C753" s="304"/>
      <c r="D753" s="140"/>
      <c r="E753" s="303"/>
      <c r="F753" s="302">
        <f t="shared" si="37"/>
        <v>0</v>
      </c>
    </row>
    <row r="754" spans="1:6" ht="13.5" thickBot="1">
      <c r="A754" s="554" t="s">
        <v>206</v>
      </c>
      <c r="B754" s="555" t="s">
        <v>9</v>
      </c>
      <c r="C754" s="563">
        <f>C740+C741+C742+C743+C745+C753</f>
        <v>491500</v>
      </c>
      <c r="D754" s="563">
        <f>D740+D741+D742+D743+D745+D753</f>
        <v>0</v>
      </c>
      <c r="E754" s="563">
        <f>E740+E741+E742+E743+E745+E753</f>
        <v>0</v>
      </c>
      <c r="F754" s="564">
        <f>F740+F741+F742+F743+F745+F753</f>
        <v>491500</v>
      </c>
    </row>
    <row r="755" spans="1:6" ht="13.5" thickTop="1">
      <c r="A755" s="544"/>
      <c r="B755" s="332"/>
      <c r="C755" s="222"/>
      <c r="D755" s="222"/>
      <c r="E755" s="222"/>
      <c r="F755" s="143"/>
    </row>
    <row r="756" spans="1:6">
      <c r="A756" s="325" t="s">
        <v>207</v>
      </c>
      <c r="B756" s="334" t="s">
        <v>132</v>
      </c>
      <c r="C756" s="305"/>
      <c r="D756" s="138"/>
      <c r="E756" s="305"/>
      <c r="F756" s="193"/>
    </row>
    <row r="757" spans="1:6">
      <c r="A757" s="324" t="s">
        <v>208</v>
      </c>
      <c r="B757" s="198" t="s">
        <v>266</v>
      </c>
      <c r="C757" s="303"/>
      <c r="D757" s="135"/>
      <c r="E757" s="303"/>
      <c r="F757" s="135">
        <f>SUM(C757:E757)</f>
        <v>0</v>
      </c>
    </row>
    <row r="758" spans="1:6">
      <c r="A758" s="324" t="s">
        <v>209</v>
      </c>
      <c r="B758" s="198" t="s">
        <v>267</v>
      </c>
      <c r="C758" s="303">
        <f>'4.m.kiadási ei cofog'!C257</f>
        <v>0</v>
      </c>
      <c r="D758" s="135"/>
      <c r="E758" s="303"/>
      <c r="F758" s="135">
        <f>SUM(C758:E758)</f>
        <v>0</v>
      </c>
    </row>
    <row r="759" spans="1:6">
      <c r="A759" s="324" t="s">
        <v>211</v>
      </c>
      <c r="B759" s="198" t="s">
        <v>128</v>
      </c>
      <c r="C759" s="303">
        <f>C760+C761+C762+C763+C764+C765+C766</f>
        <v>0</v>
      </c>
      <c r="D759" s="303">
        <f>D760+D761+D762+D763+D764+D765+D766</f>
        <v>0</v>
      </c>
      <c r="E759" s="303">
        <f>E760+E761+E762+E763+E764+E765+E766</f>
        <v>0</v>
      </c>
      <c r="F759" s="135">
        <f>F760+F761+F762+F763+F764+F765+F766</f>
        <v>0</v>
      </c>
    </row>
    <row r="760" spans="1:6">
      <c r="A760" s="324" t="s">
        <v>212</v>
      </c>
      <c r="B760" s="333" t="s">
        <v>317</v>
      </c>
      <c r="C760" s="303"/>
      <c r="D760" s="135"/>
      <c r="E760" s="303"/>
      <c r="F760" s="135">
        <f>SUM(C760:E760)</f>
        <v>0</v>
      </c>
    </row>
    <row r="761" spans="1:6">
      <c r="A761" s="324" t="s">
        <v>213</v>
      </c>
      <c r="B761" s="333" t="s">
        <v>319</v>
      </c>
      <c r="C761" s="303"/>
      <c r="D761" s="135"/>
      <c r="E761" s="303"/>
      <c r="F761" s="135">
        <f t="shared" ref="F761:F767" si="38">SUM(C761:E761)</f>
        <v>0</v>
      </c>
    </row>
    <row r="762" spans="1:6">
      <c r="A762" s="324" t="s">
        <v>214</v>
      </c>
      <c r="B762" s="333" t="s">
        <v>318</v>
      </c>
      <c r="C762" s="303"/>
      <c r="D762" s="135"/>
      <c r="E762" s="303"/>
      <c r="F762" s="135">
        <f t="shared" si="38"/>
        <v>0</v>
      </c>
    </row>
    <row r="763" spans="1:6">
      <c r="A763" s="324" t="s">
        <v>215</v>
      </c>
      <c r="B763" s="333" t="s">
        <v>320</v>
      </c>
      <c r="C763" s="303"/>
      <c r="D763" s="135"/>
      <c r="E763" s="303"/>
      <c r="F763" s="135">
        <f t="shared" si="38"/>
        <v>0</v>
      </c>
    </row>
    <row r="764" spans="1:6">
      <c r="A764" s="324" t="s">
        <v>216</v>
      </c>
      <c r="B764" s="731" t="s">
        <v>321</v>
      </c>
      <c r="C764" s="303"/>
      <c r="D764" s="135"/>
      <c r="E764" s="303"/>
      <c r="F764" s="135">
        <f t="shared" si="38"/>
        <v>0</v>
      </c>
    </row>
    <row r="765" spans="1:6">
      <c r="A765" s="324" t="s">
        <v>217</v>
      </c>
      <c r="B765" s="281" t="s">
        <v>322</v>
      </c>
      <c r="C765" s="303"/>
      <c r="D765" s="135"/>
      <c r="E765" s="303"/>
      <c r="F765" s="135">
        <f t="shared" si="38"/>
        <v>0</v>
      </c>
    </row>
    <row r="766" spans="1:6">
      <c r="A766" s="324" t="s">
        <v>218</v>
      </c>
      <c r="B766" s="732" t="s">
        <v>339</v>
      </c>
      <c r="C766" s="303"/>
      <c r="D766" s="135"/>
      <c r="E766" s="303"/>
      <c r="F766" s="135">
        <f t="shared" si="38"/>
        <v>0</v>
      </c>
    </row>
    <row r="767" spans="1:6">
      <c r="A767" s="324" t="s">
        <v>219</v>
      </c>
      <c r="B767" s="198" t="s">
        <v>325</v>
      </c>
      <c r="C767" s="303"/>
      <c r="D767" s="135"/>
      <c r="E767" s="303"/>
      <c r="F767" s="135">
        <f t="shared" si="38"/>
        <v>0</v>
      </c>
    </row>
    <row r="768" spans="1:6" ht="13.5" thickBot="1">
      <c r="A768" s="324" t="s">
        <v>220</v>
      </c>
      <c r="B768" s="200" t="s">
        <v>130</v>
      </c>
      <c r="C768" s="306">
        <f>-C743</f>
        <v>0</v>
      </c>
      <c r="D768" s="306">
        <f>-D743</f>
        <v>0</v>
      </c>
      <c r="E768" s="306">
        <f>-E743</f>
        <v>0</v>
      </c>
      <c r="F768" s="136">
        <f>-F743</f>
        <v>0</v>
      </c>
    </row>
    <row r="769" spans="1:6" ht="13.5" thickBot="1">
      <c r="A769" s="554" t="s">
        <v>221</v>
      </c>
      <c r="B769" s="555" t="s">
        <v>10</v>
      </c>
      <c r="C769" s="563">
        <f>C757+C758+C759+C767+C768</f>
        <v>0</v>
      </c>
      <c r="D769" s="563">
        <f>D757+D758+D759+D767+D768</f>
        <v>0</v>
      </c>
      <c r="E769" s="563">
        <f>E757+E758+E759+E767+E768</f>
        <v>0</v>
      </c>
      <c r="F769" s="564">
        <f>F757+F758+F759+F767+F768</f>
        <v>0</v>
      </c>
    </row>
    <row r="770" spans="1:6" ht="27" thickTop="1" thickBot="1">
      <c r="A770" s="554" t="s">
        <v>222</v>
      </c>
      <c r="B770" s="559" t="s">
        <v>326</v>
      </c>
      <c r="C770" s="566">
        <f>C754+C769</f>
        <v>491500</v>
      </c>
      <c r="D770" s="566">
        <f>D754+D769</f>
        <v>0</v>
      </c>
      <c r="E770" s="566">
        <f>E754+E769</f>
        <v>0</v>
      </c>
      <c r="F770" s="567">
        <f>F754+F769</f>
        <v>491500</v>
      </c>
    </row>
    <row r="771" spans="1:6" ht="13.5" thickTop="1">
      <c r="A771" s="544"/>
      <c r="B771" s="747"/>
      <c r="C771" s="233"/>
      <c r="D771" s="233"/>
      <c r="E771" s="233"/>
      <c r="F771" s="239"/>
    </row>
    <row r="772" spans="1:6">
      <c r="A772" s="325" t="s">
        <v>223</v>
      </c>
      <c r="B772" s="424" t="s">
        <v>328</v>
      </c>
      <c r="C772" s="565"/>
      <c r="D772" s="138"/>
      <c r="E772" s="305"/>
      <c r="F772" s="193"/>
    </row>
    <row r="773" spans="1:6">
      <c r="A773" s="324" t="s">
        <v>224</v>
      </c>
      <c r="B773" s="199" t="s">
        <v>327</v>
      </c>
      <c r="C773" s="308"/>
      <c r="D773" s="135"/>
      <c r="E773" s="303"/>
      <c r="F773" s="135">
        <f>SUM(C773:E773)</f>
        <v>0</v>
      </c>
    </row>
    <row r="774" spans="1:6">
      <c r="A774" s="325" t="s">
        <v>225</v>
      </c>
      <c r="B774" s="630" t="s">
        <v>332</v>
      </c>
      <c r="C774" s="738"/>
      <c r="D774" s="140"/>
      <c r="E774" s="304"/>
      <c r="F774" s="135">
        <f t="shared" ref="F774:F780" si="39">SUM(C774:E774)</f>
        <v>0</v>
      </c>
    </row>
    <row r="775" spans="1:6">
      <c r="A775" s="324" t="s">
        <v>226</v>
      </c>
      <c r="B775" s="630" t="s">
        <v>333</v>
      </c>
      <c r="C775" s="738"/>
      <c r="D775" s="140"/>
      <c r="E775" s="304"/>
      <c r="F775" s="135">
        <f t="shared" si="39"/>
        <v>0</v>
      </c>
    </row>
    <row r="776" spans="1:6">
      <c r="A776" s="325" t="s">
        <v>227</v>
      </c>
      <c r="B776" s="630" t="s">
        <v>334</v>
      </c>
      <c r="C776" s="738"/>
      <c r="D776" s="140"/>
      <c r="E776" s="304"/>
      <c r="F776" s="135">
        <f t="shared" si="39"/>
        <v>0</v>
      </c>
    </row>
    <row r="777" spans="1:6">
      <c r="A777" s="324" t="s">
        <v>228</v>
      </c>
      <c r="B777" s="733" t="s">
        <v>335</v>
      </c>
      <c r="C777" s="738"/>
      <c r="D777" s="140"/>
      <c r="E777" s="304"/>
      <c r="F777" s="135">
        <f t="shared" si="39"/>
        <v>0</v>
      </c>
    </row>
    <row r="778" spans="1:6">
      <c r="A778" s="325" t="s">
        <v>229</v>
      </c>
      <c r="B778" s="734" t="s">
        <v>336</v>
      </c>
      <c r="C778" s="738"/>
      <c r="D778" s="140"/>
      <c r="E778" s="304"/>
      <c r="F778" s="135">
        <f t="shared" si="39"/>
        <v>0</v>
      </c>
    </row>
    <row r="779" spans="1:6">
      <c r="A779" s="324" t="s">
        <v>230</v>
      </c>
      <c r="B779" s="735" t="s">
        <v>337</v>
      </c>
      <c r="C779" s="738"/>
      <c r="D779" s="140"/>
      <c r="E779" s="304"/>
      <c r="F779" s="135">
        <f t="shared" si="39"/>
        <v>0</v>
      </c>
    </row>
    <row r="780" spans="1:6" ht="13.5" thickBot="1">
      <c r="A780" s="325" t="s">
        <v>231</v>
      </c>
      <c r="B780" s="964" t="s">
        <v>338</v>
      </c>
      <c r="C780" s="965"/>
      <c r="D780" s="302"/>
      <c r="E780" s="302"/>
      <c r="F780" s="302">
        <f t="shared" si="39"/>
        <v>0</v>
      </c>
    </row>
    <row r="781" spans="1:6" ht="13.5" thickBot="1">
      <c r="A781" s="544" t="s">
        <v>232</v>
      </c>
      <c r="B781" s="744" t="s">
        <v>550</v>
      </c>
      <c r="C781" s="218"/>
      <c r="D781" s="222"/>
      <c r="E781" s="222"/>
      <c r="F781" s="143"/>
    </row>
    <row r="782" spans="1:6" ht="13.5" thickBot="1">
      <c r="A782" s="347" t="s">
        <v>233</v>
      </c>
      <c r="B782" s="284" t="s">
        <v>329</v>
      </c>
      <c r="C782" s="739">
        <f>SUM(C773:C781)</f>
        <v>0</v>
      </c>
      <c r="D782" s="739">
        <f>SUM(D773:D781)</f>
        <v>0</v>
      </c>
      <c r="E782" s="739">
        <f>SUM(E773:E781)</f>
        <v>0</v>
      </c>
      <c r="F782" s="839">
        <f>SUM(F773:F781)</f>
        <v>0</v>
      </c>
    </row>
    <row r="783" spans="1:6">
      <c r="A783" s="544"/>
      <c r="B783" s="41"/>
      <c r="C783" s="753"/>
      <c r="D783" s="755"/>
      <c r="E783" s="718"/>
      <c r="F783" s="626"/>
    </row>
    <row r="784" spans="1:6" ht="13.5" thickBot="1">
      <c r="A784" s="393" t="s">
        <v>234</v>
      </c>
      <c r="B784" s="745" t="s">
        <v>330</v>
      </c>
      <c r="C784" s="752">
        <f>C770+C782</f>
        <v>491500</v>
      </c>
      <c r="D784" s="754">
        <f>D770+D782</f>
        <v>0</v>
      </c>
      <c r="E784" s="752">
        <f>E770+E782</f>
        <v>0</v>
      </c>
      <c r="F784" s="752">
        <f>F770+F782</f>
        <v>491500</v>
      </c>
    </row>
    <row r="786" spans="1:6">
      <c r="A786" s="1013"/>
      <c r="B786" s="1013"/>
      <c r="C786" s="1013"/>
      <c r="D786" s="1013"/>
      <c r="E786" s="1013"/>
      <c r="F786" s="1013"/>
    </row>
    <row r="787" spans="1:6">
      <c r="A787" s="992" t="s">
        <v>703</v>
      </c>
      <c r="B787" s="992"/>
      <c r="C787" s="992"/>
      <c r="D787" s="992"/>
      <c r="E787" s="992"/>
    </row>
    <row r="788" spans="1:6">
      <c r="A788" s="337"/>
      <c r="B788" s="337"/>
      <c r="C788" s="337"/>
      <c r="D788" s="337"/>
      <c r="E788" s="337"/>
    </row>
    <row r="789" spans="1:6" ht="14.25">
      <c r="A789" s="1056" t="s">
        <v>640</v>
      </c>
      <c r="B789" s="1057"/>
      <c r="C789" s="1057"/>
      <c r="D789" s="1057"/>
      <c r="E789" s="1057"/>
      <c r="F789" s="1057"/>
    </row>
    <row r="790" spans="1:6" ht="15.75">
      <c r="B790" s="18"/>
      <c r="C790" s="18"/>
      <c r="D790" s="18"/>
      <c r="E790" s="18"/>
    </row>
    <row r="791" spans="1:6" ht="15.75">
      <c r="B791" s="18" t="s">
        <v>134</v>
      </c>
      <c r="C791" s="18"/>
      <c r="D791" s="18"/>
      <c r="E791" s="18"/>
    </row>
    <row r="792" spans="1:6" ht="13.5" thickBot="1">
      <c r="B792" s="1"/>
      <c r="C792" s="1"/>
      <c r="D792" s="1"/>
      <c r="E792" s="19" t="s">
        <v>585</v>
      </c>
    </row>
    <row r="793" spans="1:6" ht="48.75" thickBot="1">
      <c r="A793" s="348" t="s">
        <v>186</v>
      </c>
      <c r="B793" s="549" t="s">
        <v>11</v>
      </c>
      <c r="C793" s="340" t="s">
        <v>469</v>
      </c>
      <c r="D793" s="341" t="s">
        <v>470</v>
      </c>
      <c r="E793" s="340" t="s">
        <v>465</v>
      </c>
      <c r="F793" s="341" t="s">
        <v>464</v>
      </c>
    </row>
    <row r="794" spans="1:6">
      <c r="A794" s="550" t="s">
        <v>187</v>
      </c>
      <c r="B794" s="551" t="s">
        <v>188</v>
      </c>
      <c r="C794" s="560" t="s">
        <v>189</v>
      </c>
      <c r="D794" s="561" t="s">
        <v>190</v>
      </c>
      <c r="E794" s="702" t="s">
        <v>210</v>
      </c>
      <c r="F794" s="703" t="s">
        <v>235</v>
      </c>
    </row>
    <row r="795" spans="1:6">
      <c r="A795" s="325" t="s">
        <v>191</v>
      </c>
      <c r="B795" s="332" t="s">
        <v>131</v>
      </c>
      <c r="C795" s="303"/>
      <c r="D795" s="135"/>
      <c r="E795" s="303"/>
      <c r="F795" s="117"/>
    </row>
    <row r="796" spans="1:6">
      <c r="A796" s="324" t="s">
        <v>192</v>
      </c>
      <c r="B796" s="186" t="s">
        <v>6</v>
      </c>
      <c r="C796" s="303"/>
      <c r="D796" s="135"/>
      <c r="E796" s="303"/>
      <c r="F796" s="135">
        <f>SUM(C796:E796)</f>
        <v>0</v>
      </c>
    </row>
    <row r="797" spans="1:6">
      <c r="A797" s="324" t="s">
        <v>193</v>
      </c>
      <c r="B797" s="198" t="s">
        <v>7</v>
      </c>
      <c r="C797" s="303"/>
      <c r="D797" s="135"/>
      <c r="E797" s="303"/>
      <c r="F797" s="135">
        <f>SUM(C797:E797)</f>
        <v>0</v>
      </c>
    </row>
    <row r="798" spans="1:6">
      <c r="A798" s="324" t="s">
        <v>194</v>
      </c>
      <c r="B798" s="198" t="s">
        <v>8</v>
      </c>
      <c r="C798" s="303"/>
      <c r="D798" s="135"/>
      <c r="E798" s="303"/>
      <c r="F798" s="135">
        <f>SUM(C798:E798)</f>
        <v>0</v>
      </c>
    </row>
    <row r="799" spans="1:6">
      <c r="A799" s="324" t="s">
        <v>195</v>
      </c>
      <c r="B799" s="198" t="s">
        <v>265</v>
      </c>
      <c r="C799" s="303"/>
      <c r="D799" s="135"/>
      <c r="E799" s="303"/>
      <c r="F799" s="135">
        <f>SUM(C799:E799)</f>
        <v>0</v>
      </c>
    </row>
    <row r="800" spans="1:6">
      <c r="A800" s="324" t="s">
        <v>196</v>
      </c>
      <c r="B800" s="198" t="s">
        <v>264</v>
      </c>
      <c r="C800" s="303"/>
      <c r="D800" s="135"/>
      <c r="E800" s="303"/>
      <c r="F800" s="135">
        <f>SUM(C800:E800)</f>
        <v>0</v>
      </c>
    </row>
    <row r="801" spans="1:6">
      <c r="A801" s="324" t="s">
        <v>197</v>
      </c>
      <c r="B801" s="198" t="s">
        <v>312</v>
      </c>
      <c r="C801" s="303">
        <f>C802+C803+C804+C805+C806+C807+C808</f>
        <v>0</v>
      </c>
      <c r="D801" s="303">
        <f>D802+D803+D804+D805+D806+D807+D808</f>
        <v>0</v>
      </c>
      <c r="E801" s="303">
        <f>E802+E803+E804+E805+E806+E807+E808</f>
        <v>0</v>
      </c>
      <c r="F801" s="135">
        <f>F802+F803+F804+F805+F806+F807+F808</f>
        <v>0</v>
      </c>
    </row>
    <row r="802" spans="1:6">
      <c r="A802" s="324" t="s">
        <v>198</v>
      </c>
      <c r="B802" s="198" t="s">
        <v>313</v>
      </c>
      <c r="C802" s="303">
        <v>0</v>
      </c>
      <c r="D802" s="135">
        <v>0</v>
      </c>
      <c r="E802" s="303">
        <v>0</v>
      </c>
      <c r="F802" s="135">
        <f>E802+D802+C802</f>
        <v>0</v>
      </c>
    </row>
    <row r="803" spans="1:6">
      <c r="A803" s="324" t="s">
        <v>199</v>
      </c>
      <c r="B803" s="198" t="s">
        <v>314</v>
      </c>
      <c r="C803" s="303"/>
      <c r="D803" s="135"/>
      <c r="E803" s="303"/>
      <c r="F803" s="135">
        <f t="shared" ref="F803:F809" si="40">E803+D803+C803</f>
        <v>0</v>
      </c>
    </row>
    <row r="804" spans="1:6">
      <c r="A804" s="324" t="s">
        <v>200</v>
      </c>
      <c r="B804" s="198" t="s">
        <v>315</v>
      </c>
      <c r="C804" s="303"/>
      <c r="D804" s="135"/>
      <c r="E804" s="303"/>
      <c r="F804" s="135">
        <f t="shared" si="40"/>
        <v>0</v>
      </c>
    </row>
    <row r="805" spans="1:6">
      <c r="A805" s="324" t="s">
        <v>201</v>
      </c>
      <c r="B805" s="333" t="s">
        <v>316</v>
      </c>
      <c r="C805" s="223"/>
      <c r="D805" s="139"/>
      <c r="E805" s="303"/>
      <c r="F805" s="135">
        <f t="shared" si="40"/>
        <v>0</v>
      </c>
    </row>
    <row r="806" spans="1:6">
      <c r="A806" s="324" t="s">
        <v>202</v>
      </c>
      <c r="B806" s="731" t="s">
        <v>331</v>
      </c>
      <c r="C806" s="306"/>
      <c r="D806" s="136"/>
      <c r="E806" s="303"/>
      <c r="F806" s="135">
        <f t="shared" si="40"/>
        <v>0</v>
      </c>
    </row>
    <row r="807" spans="1:6">
      <c r="A807" s="324" t="s">
        <v>203</v>
      </c>
      <c r="B807" s="732" t="s">
        <v>324</v>
      </c>
      <c r="C807" s="306"/>
      <c r="D807" s="136"/>
      <c r="E807" s="303"/>
      <c r="F807" s="135">
        <f t="shared" si="40"/>
        <v>0</v>
      </c>
    </row>
    <row r="808" spans="1:6" ht="13.5" thickBot="1">
      <c r="A808" s="324" t="s">
        <v>204</v>
      </c>
      <c r="B808" s="959" t="s">
        <v>549</v>
      </c>
      <c r="C808" s="306"/>
      <c r="D808" s="136"/>
      <c r="E808" s="303"/>
      <c r="F808" s="140"/>
    </row>
    <row r="809" spans="1:6" ht="13.5" thickBot="1">
      <c r="A809" s="324" t="s">
        <v>205</v>
      </c>
      <c r="B809" s="200" t="s">
        <v>127</v>
      </c>
      <c r="C809" s="304">
        <v>200000</v>
      </c>
      <c r="D809" s="140"/>
      <c r="E809" s="303"/>
      <c r="F809" s="302">
        <f t="shared" si="40"/>
        <v>200000</v>
      </c>
    </row>
    <row r="810" spans="1:6" ht="13.5" thickBot="1">
      <c r="A810" s="554" t="s">
        <v>206</v>
      </c>
      <c r="B810" s="555" t="s">
        <v>9</v>
      </c>
      <c r="C810" s="563">
        <f>C796+C797+C798+C799+C801+C809</f>
        <v>200000</v>
      </c>
      <c r="D810" s="563">
        <f>D796+D797+D798+D799+D801+D809</f>
        <v>0</v>
      </c>
      <c r="E810" s="563">
        <f>E796+E797+E798+E799+E801+E809</f>
        <v>0</v>
      </c>
      <c r="F810" s="564">
        <f>F796+F797+F798+F799+F801+F809</f>
        <v>200000</v>
      </c>
    </row>
    <row r="811" spans="1:6" ht="13.5" thickTop="1">
      <c r="A811" s="544"/>
      <c r="B811" s="332"/>
      <c r="C811" s="222"/>
      <c r="D811" s="222"/>
      <c r="E811" s="222"/>
      <c r="F811" s="143"/>
    </row>
    <row r="812" spans="1:6">
      <c r="A812" s="325" t="s">
        <v>207</v>
      </c>
      <c r="B812" s="334" t="s">
        <v>132</v>
      </c>
      <c r="C812" s="305"/>
      <c r="D812" s="138"/>
      <c r="E812" s="305"/>
      <c r="F812" s="193"/>
    </row>
    <row r="813" spans="1:6">
      <c r="A813" s="324" t="s">
        <v>208</v>
      </c>
      <c r="B813" s="198" t="s">
        <v>266</v>
      </c>
      <c r="C813" s="303"/>
      <c r="D813" s="135"/>
      <c r="E813" s="303"/>
      <c r="F813" s="135">
        <f>SUM(C813:E813)</f>
        <v>0</v>
      </c>
    </row>
    <row r="814" spans="1:6">
      <c r="A814" s="324" t="s">
        <v>209</v>
      </c>
      <c r="B814" s="198" t="s">
        <v>267</v>
      </c>
      <c r="C814" s="303"/>
      <c r="D814" s="135"/>
      <c r="E814" s="303"/>
      <c r="F814" s="135">
        <f>SUM(C814:E814)</f>
        <v>0</v>
      </c>
    </row>
    <row r="815" spans="1:6">
      <c r="A815" s="324" t="s">
        <v>211</v>
      </c>
      <c r="B815" s="198" t="s">
        <v>128</v>
      </c>
      <c r="C815" s="303">
        <f>C816+C817+C818+C819+C820+C821+C822</f>
        <v>0</v>
      </c>
      <c r="D815" s="303">
        <f>D816+D817+D818+D819+D820+D821+D822</f>
        <v>0</v>
      </c>
      <c r="E815" s="303">
        <f>E816+E817+E818+E819+E820+E821+E822</f>
        <v>0</v>
      </c>
      <c r="F815" s="135">
        <f>F816+F817+F818+F819+F820+F821+F822</f>
        <v>0</v>
      </c>
    </row>
    <row r="816" spans="1:6">
      <c r="A816" s="324" t="s">
        <v>212</v>
      </c>
      <c r="B816" s="333" t="s">
        <v>317</v>
      </c>
      <c r="C816" s="303"/>
      <c r="D816" s="135"/>
      <c r="E816" s="303"/>
      <c r="F816" s="135">
        <f>SUM(C816:E816)</f>
        <v>0</v>
      </c>
    </row>
    <row r="817" spans="1:6">
      <c r="A817" s="324" t="s">
        <v>213</v>
      </c>
      <c r="B817" s="333" t="s">
        <v>319</v>
      </c>
      <c r="C817" s="303"/>
      <c r="D817" s="135"/>
      <c r="E817" s="303"/>
      <c r="F817" s="135">
        <f t="shared" ref="F817:F823" si="41">SUM(C817:E817)</f>
        <v>0</v>
      </c>
    </row>
    <row r="818" spans="1:6">
      <c r="A818" s="324" t="s">
        <v>214</v>
      </c>
      <c r="B818" s="333" t="s">
        <v>318</v>
      </c>
      <c r="C818" s="303"/>
      <c r="D818" s="135"/>
      <c r="E818" s="303"/>
      <c r="F818" s="135">
        <f t="shared" si="41"/>
        <v>0</v>
      </c>
    </row>
    <row r="819" spans="1:6">
      <c r="A819" s="324" t="s">
        <v>215</v>
      </c>
      <c r="B819" s="333" t="s">
        <v>320</v>
      </c>
      <c r="C819" s="303"/>
      <c r="D819" s="135"/>
      <c r="E819" s="303"/>
      <c r="F819" s="135">
        <f t="shared" si="41"/>
        <v>0</v>
      </c>
    </row>
    <row r="820" spans="1:6">
      <c r="A820" s="324" t="s">
        <v>216</v>
      </c>
      <c r="B820" s="731" t="s">
        <v>321</v>
      </c>
      <c r="C820" s="303"/>
      <c r="D820" s="135"/>
      <c r="E820" s="303"/>
      <c r="F820" s="135">
        <f t="shared" si="41"/>
        <v>0</v>
      </c>
    </row>
    <row r="821" spans="1:6">
      <c r="A821" s="324" t="s">
        <v>217</v>
      </c>
      <c r="B821" s="281" t="s">
        <v>322</v>
      </c>
      <c r="C821" s="303"/>
      <c r="D821" s="135"/>
      <c r="E821" s="303"/>
      <c r="F821" s="135">
        <f t="shared" si="41"/>
        <v>0</v>
      </c>
    </row>
    <row r="822" spans="1:6">
      <c r="A822" s="324" t="s">
        <v>218</v>
      </c>
      <c r="B822" s="732" t="s">
        <v>339</v>
      </c>
      <c r="C822" s="303"/>
      <c r="D822" s="135"/>
      <c r="E822" s="303"/>
      <c r="F822" s="135">
        <f t="shared" si="41"/>
        <v>0</v>
      </c>
    </row>
    <row r="823" spans="1:6">
      <c r="A823" s="324" t="s">
        <v>219</v>
      </c>
      <c r="B823" s="198" t="s">
        <v>325</v>
      </c>
      <c r="C823" s="303"/>
      <c r="D823" s="135"/>
      <c r="E823" s="303"/>
      <c r="F823" s="135">
        <f t="shared" si="41"/>
        <v>0</v>
      </c>
    </row>
    <row r="824" spans="1:6" ht="13.5" thickBot="1">
      <c r="A824" s="324" t="s">
        <v>220</v>
      </c>
      <c r="B824" s="200" t="s">
        <v>130</v>
      </c>
      <c r="C824" s="306">
        <f>-C799</f>
        <v>0</v>
      </c>
      <c r="D824" s="306">
        <f>-D799</f>
        <v>0</v>
      </c>
      <c r="E824" s="306">
        <f>-E799</f>
        <v>0</v>
      </c>
      <c r="F824" s="136">
        <f>-F799</f>
        <v>0</v>
      </c>
    </row>
    <row r="825" spans="1:6" ht="13.5" thickBot="1">
      <c r="A825" s="554" t="s">
        <v>221</v>
      </c>
      <c r="B825" s="555" t="s">
        <v>10</v>
      </c>
      <c r="C825" s="563">
        <f>C813+C814+C815+C823+C824</f>
        <v>0</v>
      </c>
      <c r="D825" s="563">
        <f>D813+D814+D815+D823+D824</f>
        <v>0</v>
      </c>
      <c r="E825" s="563">
        <f>E813+E814+E815+E823+E824</f>
        <v>0</v>
      </c>
      <c r="F825" s="564">
        <f>F813+F814+F815+F823+F824</f>
        <v>0</v>
      </c>
    </row>
    <row r="826" spans="1:6" ht="27" thickTop="1" thickBot="1">
      <c r="A826" s="554" t="s">
        <v>222</v>
      </c>
      <c r="B826" s="559" t="s">
        <v>326</v>
      </c>
      <c r="C826" s="566">
        <f>C810+C825</f>
        <v>200000</v>
      </c>
      <c r="D826" s="566">
        <f>D810+D825</f>
        <v>0</v>
      </c>
      <c r="E826" s="566">
        <f>E810+E825</f>
        <v>0</v>
      </c>
      <c r="F826" s="567">
        <f>F810+F825</f>
        <v>200000</v>
      </c>
    </row>
    <row r="827" spans="1:6" ht="13.5" thickTop="1">
      <c r="A827" s="544"/>
      <c r="B827" s="747"/>
      <c r="C827" s="233"/>
      <c r="D827" s="233"/>
      <c r="E827" s="233"/>
      <c r="F827" s="239"/>
    </row>
    <row r="828" spans="1:6">
      <c r="A828" s="325" t="s">
        <v>223</v>
      </c>
      <c r="B828" s="424" t="s">
        <v>328</v>
      </c>
      <c r="C828" s="565"/>
      <c r="D828" s="138"/>
      <c r="E828" s="305"/>
      <c r="F828" s="193"/>
    </row>
    <row r="829" spans="1:6">
      <c r="A829" s="324" t="s">
        <v>224</v>
      </c>
      <c r="B829" s="199" t="s">
        <v>327</v>
      </c>
      <c r="C829" s="308"/>
      <c r="D829" s="135"/>
      <c r="E829" s="303"/>
      <c r="F829" s="135">
        <f>SUM(C829:E829)</f>
        <v>0</v>
      </c>
    </row>
    <row r="830" spans="1:6">
      <c r="A830" s="325" t="s">
        <v>225</v>
      </c>
      <c r="B830" s="630" t="s">
        <v>332</v>
      </c>
      <c r="C830" s="738"/>
      <c r="D830" s="140"/>
      <c r="E830" s="304"/>
      <c r="F830" s="135">
        <f t="shared" ref="F830:F836" si="42">SUM(C830:E830)</f>
        <v>0</v>
      </c>
    </row>
    <row r="831" spans="1:6">
      <c r="A831" s="324" t="s">
        <v>226</v>
      </c>
      <c r="B831" s="630" t="s">
        <v>333</v>
      </c>
      <c r="C831" s="738"/>
      <c r="D831" s="140"/>
      <c r="E831" s="304"/>
      <c r="F831" s="135">
        <f t="shared" si="42"/>
        <v>0</v>
      </c>
    </row>
    <row r="832" spans="1:6">
      <c r="A832" s="325" t="s">
        <v>227</v>
      </c>
      <c r="B832" s="630" t="s">
        <v>334</v>
      </c>
      <c r="C832" s="738"/>
      <c r="D832" s="140"/>
      <c r="E832" s="304"/>
      <c r="F832" s="135">
        <f t="shared" si="42"/>
        <v>0</v>
      </c>
    </row>
    <row r="833" spans="1:7">
      <c r="A833" s="324" t="s">
        <v>228</v>
      </c>
      <c r="B833" s="733" t="s">
        <v>335</v>
      </c>
      <c r="C833" s="738"/>
      <c r="D833" s="140"/>
      <c r="E833" s="304"/>
      <c r="F833" s="135">
        <f t="shared" si="42"/>
        <v>0</v>
      </c>
    </row>
    <row r="834" spans="1:7">
      <c r="A834" s="325" t="s">
        <v>229</v>
      </c>
      <c r="B834" s="734" t="s">
        <v>336</v>
      </c>
      <c r="C834" s="738"/>
      <c r="D834" s="140"/>
      <c r="E834" s="304"/>
      <c r="F834" s="135">
        <f t="shared" si="42"/>
        <v>0</v>
      </c>
    </row>
    <row r="835" spans="1:7">
      <c r="A835" s="324" t="s">
        <v>230</v>
      </c>
      <c r="B835" s="735" t="s">
        <v>337</v>
      </c>
      <c r="C835" s="738"/>
      <c r="D835" s="140"/>
      <c r="E835" s="304"/>
      <c r="F835" s="135">
        <f t="shared" si="42"/>
        <v>0</v>
      </c>
    </row>
    <row r="836" spans="1:7" ht="13.5" thickBot="1">
      <c r="A836" s="325" t="s">
        <v>231</v>
      </c>
      <c r="B836" s="964" t="s">
        <v>338</v>
      </c>
      <c r="C836" s="965"/>
      <c r="D836" s="302"/>
      <c r="E836" s="302"/>
      <c r="F836" s="140">
        <f t="shared" si="42"/>
        <v>0</v>
      </c>
    </row>
    <row r="837" spans="1:7" ht="13.5" thickBot="1">
      <c r="A837" s="544" t="s">
        <v>232</v>
      </c>
      <c r="B837" s="744" t="s">
        <v>550</v>
      </c>
      <c r="C837" s="218"/>
      <c r="D837" s="222"/>
      <c r="E837" s="222"/>
      <c r="F837" s="137"/>
    </row>
    <row r="838" spans="1:7" ht="13.5" thickBot="1">
      <c r="A838" s="347" t="s">
        <v>233</v>
      </c>
      <c r="B838" s="284" t="s">
        <v>329</v>
      </c>
      <c r="C838" s="739">
        <f>SUM(C829:C837)</f>
        <v>0</v>
      </c>
      <c r="D838" s="739">
        <f>SUM(D829:D837)</f>
        <v>0</v>
      </c>
      <c r="E838" s="739">
        <f>SUM(E829:E837)</f>
        <v>0</v>
      </c>
      <c r="F838" s="839">
        <f>SUM(F829:F837)</f>
        <v>0</v>
      </c>
    </row>
    <row r="839" spans="1:7">
      <c r="A839" s="544"/>
      <c r="B839" s="41"/>
      <c r="C839" s="753"/>
      <c r="D839" s="755"/>
      <c r="E839" s="718"/>
      <c r="F839" s="626"/>
    </row>
    <row r="840" spans="1:7" ht="13.5" thickBot="1">
      <c r="A840" s="393" t="s">
        <v>234</v>
      </c>
      <c r="B840" s="745" t="s">
        <v>330</v>
      </c>
      <c r="C840" s="752">
        <f>C826+C838</f>
        <v>200000</v>
      </c>
      <c r="D840" s="754">
        <f>D826+D838</f>
        <v>0</v>
      </c>
      <c r="E840" s="752">
        <f>E826+E838</f>
        <v>0</v>
      </c>
      <c r="F840" s="752">
        <f>F826+F838</f>
        <v>200000</v>
      </c>
    </row>
    <row r="842" spans="1:7">
      <c r="A842" s="1013"/>
      <c r="B842" s="1013"/>
      <c r="C842" s="1013"/>
      <c r="D842" s="1013"/>
      <c r="E842" s="1013"/>
      <c r="F842" s="1013"/>
    </row>
    <row r="843" spans="1:7" s="13" customFormat="1">
      <c r="A843" s="345"/>
      <c r="B843" s="720"/>
      <c r="C843" s="628"/>
      <c r="D843" s="628"/>
      <c r="E843" s="628"/>
      <c r="F843" s="628"/>
    </row>
    <row r="844" spans="1:7">
      <c r="G844" s="13"/>
    </row>
    <row r="845" spans="1:7">
      <c r="A845" s="992" t="s">
        <v>694</v>
      </c>
      <c r="B845" s="992"/>
      <c r="C845" s="992"/>
      <c r="D845" s="992"/>
      <c r="E845" s="992"/>
    </row>
    <row r="846" spans="1:7">
      <c r="A846" s="337"/>
      <c r="B846" s="337"/>
      <c r="C846" s="337"/>
      <c r="D846" s="337"/>
      <c r="E846" s="337"/>
    </row>
    <row r="847" spans="1:7" ht="14.25">
      <c r="A847" s="1056" t="s">
        <v>640</v>
      </c>
      <c r="B847" s="1057"/>
      <c r="C847" s="1057"/>
      <c r="D847" s="1057"/>
      <c r="E847" s="1057"/>
      <c r="F847" s="1057"/>
    </row>
    <row r="848" spans="1:7" ht="15.75">
      <c r="B848" s="18"/>
      <c r="C848" s="18"/>
      <c r="D848" s="18"/>
      <c r="E848" s="18"/>
    </row>
    <row r="849" spans="1:7" ht="15.75">
      <c r="B849" s="18" t="s">
        <v>537</v>
      </c>
      <c r="C849" s="18"/>
      <c r="D849" s="18"/>
      <c r="E849" s="18"/>
    </row>
    <row r="850" spans="1:7" ht="13.5" thickBot="1">
      <c r="B850" s="1"/>
      <c r="C850" s="1"/>
      <c r="D850" s="1"/>
      <c r="E850" s="19" t="s">
        <v>585</v>
      </c>
    </row>
    <row r="851" spans="1:7" ht="48.75" thickBot="1">
      <c r="A851" s="348" t="s">
        <v>186</v>
      </c>
      <c r="B851" s="549" t="s">
        <v>11</v>
      </c>
      <c r="C851" s="340" t="s">
        <v>466</v>
      </c>
      <c r="D851" s="341" t="s">
        <v>467</v>
      </c>
      <c r="E851" s="340" t="s">
        <v>465</v>
      </c>
      <c r="F851" s="341" t="s">
        <v>464</v>
      </c>
    </row>
    <row r="852" spans="1:7">
      <c r="A852" s="550" t="s">
        <v>187</v>
      </c>
      <c r="B852" s="551" t="s">
        <v>188</v>
      </c>
      <c r="C852" s="560" t="s">
        <v>189</v>
      </c>
      <c r="D852" s="561" t="s">
        <v>190</v>
      </c>
      <c r="E852" s="702" t="s">
        <v>210</v>
      </c>
      <c r="F852" s="703" t="s">
        <v>235</v>
      </c>
    </row>
    <row r="853" spans="1:7">
      <c r="A853" s="325" t="s">
        <v>191</v>
      </c>
      <c r="B853" s="332" t="s">
        <v>131</v>
      </c>
      <c r="C853" s="303"/>
      <c r="D853" s="135"/>
      <c r="E853" s="303"/>
      <c r="F853" s="117"/>
    </row>
    <row r="854" spans="1:7">
      <c r="A854" s="324" t="s">
        <v>192</v>
      </c>
      <c r="B854" s="186" t="s">
        <v>6</v>
      </c>
      <c r="C854" s="303"/>
      <c r="D854" s="135"/>
      <c r="E854" s="303"/>
      <c r="F854" s="135">
        <f>SUM(C854:E854)</f>
        <v>0</v>
      </c>
    </row>
    <row r="855" spans="1:7">
      <c r="A855" s="324" t="s">
        <v>193</v>
      </c>
      <c r="B855" s="198" t="s">
        <v>7</v>
      </c>
      <c r="C855" s="303"/>
      <c r="D855" s="135"/>
      <c r="E855" s="303"/>
      <c r="F855" s="135">
        <f>SUM(C855:E855)</f>
        <v>0</v>
      </c>
    </row>
    <row r="856" spans="1:7">
      <c r="A856" s="324" t="s">
        <v>194</v>
      </c>
      <c r="B856" s="198" t="s">
        <v>8</v>
      </c>
      <c r="C856" s="303"/>
      <c r="D856" s="135"/>
      <c r="E856" s="303"/>
      <c r="F856" s="135">
        <f>SUM(C856:E856)</f>
        <v>0</v>
      </c>
    </row>
    <row r="857" spans="1:7">
      <c r="A857" s="324" t="s">
        <v>195</v>
      </c>
      <c r="B857" s="198" t="s">
        <v>265</v>
      </c>
      <c r="C857" s="303"/>
      <c r="D857" s="135"/>
      <c r="E857" s="303"/>
      <c r="F857" s="135">
        <f>SUM(C857:E857)</f>
        <v>0</v>
      </c>
    </row>
    <row r="858" spans="1:7">
      <c r="A858" s="324" t="s">
        <v>196</v>
      </c>
      <c r="B858" s="198" t="s">
        <v>264</v>
      </c>
      <c r="C858" s="303"/>
      <c r="D858" s="135"/>
      <c r="E858" s="303"/>
      <c r="F858" s="135">
        <f>SUM(C858:E858)</f>
        <v>0</v>
      </c>
    </row>
    <row r="859" spans="1:7">
      <c r="A859" s="324" t="s">
        <v>197</v>
      </c>
      <c r="B859" s="198" t="s">
        <v>312</v>
      </c>
      <c r="C859" s="303">
        <f>C860+C861+C862+C863+C864+C865+C866</f>
        <v>300000</v>
      </c>
      <c r="D859" s="303">
        <f>D860+D861+D862+D863+D864+D865+D866</f>
        <v>0</v>
      </c>
      <c r="E859" s="303">
        <f>E860+E861+E862+E863+E864+E865+E866</f>
        <v>0</v>
      </c>
      <c r="F859" s="303">
        <f>F860+F861+F862+F863+F864+F865+F866</f>
        <v>300000</v>
      </c>
      <c r="G859" s="820"/>
    </row>
    <row r="860" spans="1:7">
      <c r="A860" s="324" t="s">
        <v>198</v>
      </c>
      <c r="B860" s="198" t="s">
        <v>313</v>
      </c>
      <c r="C860" s="303">
        <v>0</v>
      </c>
      <c r="D860" s="135">
        <v>0</v>
      </c>
      <c r="E860" s="303">
        <v>0</v>
      </c>
      <c r="F860" s="135">
        <f t="shared" ref="F860:F865" si="43">E860+D860+C860</f>
        <v>0</v>
      </c>
    </row>
    <row r="861" spans="1:7">
      <c r="A861" s="324" t="s">
        <v>199</v>
      </c>
      <c r="B861" s="198" t="s">
        <v>314</v>
      </c>
      <c r="C861" s="303"/>
      <c r="D861" s="135"/>
      <c r="E861" s="303"/>
      <c r="F861" s="135">
        <f t="shared" si="43"/>
        <v>0</v>
      </c>
    </row>
    <row r="862" spans="1:7">
      <c r="A862" s="324" t="s">
        <v>200</v>
      </c>
      <c r="B862" s="198" t="s">
        <v>315</v>
      </c>
      <c r="C862" s="303"/>
      <c r="D862" s="135"/>
      <c r="E862" s="303"/>
      <c r="F862" s="135">
        <f t="shared" si="43"/>
        <v>0</v>
      </c>
    </row>
    <row r="863" spans="1:7">
      <c r="A863" s="324" t="s">
        <v>201</v>
      </c>
      <c r="B863" s="333" t="s">
        <v>316</v>
      </c>
      <c r="C863" s="303">
        <v>300000</v>
      </c>
      <c r="D863" s="135">
        <f>'5-6.m.tám.ért.kiad.'!E78+'5-6.m.tám.ért.kiad.'!E82</f>
        <v>0</v>
      </c>
      <c r="E863" s="303"/>
      <c r="F863" s="135">
        <f t="shared" si="43"/>
        <v>300000</v>
      </c>
    </row>
    <row r="864" spans="1:7">
      <c r="A864" s="324" t="s">
        <v>202</v>
      </c>
      <c r="B864" s="731" t="s">
        <v>331</v>
      </c>
      <c r="C864" s="304"/>
      <c r="D864" s="140"/>
      <c r="E864" s="303"/>
      <c r="F864" s="135">
        <f t="shared" si="43"/>
        <v>0</v>
      </c>
    </row>
    <row r="865" spans="1:6">
      <c r="A865" s="324" t="s">
        <v>203</v>
      </c>
      <c r="B865" s="732" t="s">
        <v>324</v>
      </c>
      <c r="C865" s="306"/>
      <c r="D865" s="136"/>
      <c r="E865" s="303"/>
      <c r="F865" s="135">
        <f t="shared" si="43"/>
        <v>0</v>
      </c>
    </row>
    <row r="866" spans="1:6" ht="13.5" thickBot="1">
      <c r="A866" s="324" t="s">
        <v>204</v>
      </c>
      <c r="B866" s="959" t="s">
        <v>549</v>
      </c>
      <c r="C866" s="306"/>
      <c r="D866" s="136"/>
      <c r="E866" s="303"/>
      <c r="F866" s="140"/>
    </row>
    <row r="867" spans="1:6" ht="13.5" thickBot="1">
      <c r="A867" s="324" t="s">
        <v>205</v>
      </c>
      <c r="B867" s="200" t="s">
        <v>127</v>
      </c>
      <c r="C867" s="304">
        <v>2205000</v>
      </c>
      <c r="D867" s="140"/>
      <c r="E867" s="303"/>
      <c r="F867" s="302">
        <f>E867+D867+C867</f>
        <v>2205000</v>
      </c>
    </row>
    <row r="868" spans="1:6" ht="13.5" thickBot="1">
      <c r="A868" s="554" t="s">
        <v>206</v>
      </c>
      <c r="B868" s="555" t="s">
        <v>9</v>
      </c>
      <c r="C868" s="563">
        <f>C854+C855+C856+C857+C859+C867</f>
        <v>2505000</v>
      </c>
      <c r="D868" s="563">
        <f>D854+D855+D856+D857+D859+D867</f>
        <v>0</v>
      </c>
      <c r="E868" s="563">
        <f>E854+E855+E856+E857+E859+E867</f>
        <v>0</v>
      </c>
      <c r="F868" s="564">
        <f>F854+F855+F856+F857+F859+F867</f>
        <v>2505000</v>
      </c>
    </row>
    <row r="869" spans="1:6" ht="13.5" thickTop="1">
      <c r="A869" s="544"/>
      <c r="B869" s="332"/>
      <c r="C869" s="222"/>
      <c r="D869" s="222"/>
      <c r="E869" s="222"/>
      <c r="F869" s="143"/>
    </row>
    <row r="870" spans="1:6">
      <c r="A870" s="325" t="s">
        <v>207</v>
      </c>
      <c r="B870" s="334" t="s">
        <v>132</v>
      </c>
      <c r="C870" s="305"/>
      <c r="D870" s="138"/>
      <c r="E870" s="305"/>
      <c r="F870" s="193"/>
    </row>
    <row r="871" spans="1:6">
      <c r="A871" s="324" t="s">
        <v>208</v>
      </c>
      <c r="B871" s="198" t="s">
        <v>266</v>
      </c>
      <c r="C871" s="303"/>
      <c r="D871" s="135"/>
      <c r="E871" s="303"/>
      <c r="F871" s="135">
        <f>SUM(C871:E871)</f>
        <v>0</v>
      </c>
    </row>
    <row r="872" spans="1:6">
      <c r="A872" s="324" t="s">
        <v>209</v>
      </c>
      <c r="B872" s="198" t="s">
        <v>267</v>
      </c>
      <c r="C872" s="303"/>
      <c r="D872" s="135"/>
      <c r="E872" s="303"/>
      <c r="F872" s="135">
        <f>SUM(C872:E872)</f>
        <v>0</v>
      </c>
    </row>
    <row r="873" spans="1:6">
      <c r="A873" s="324" t="s">
        <v>211</v>
      </c>
      <c r="B873" s="198" t="s">
        <v>128</v>
      </c>
      <c r="C873" s="303">
        <f>C874+C875+C876+C877+C878+C879+C880</f>
        <v>0</v>
      </c>
      <c r="D873" s="303">
        <f>D874+D875+D876+D877+D878+D879+D880</f>
        <v>0</v>
      </c>
      <c r="E873" s="303">
        <f>E874+E875+E876+E877+E878+E879+E880</f>
        <v>0</v>
      </c>
      <c r="F873" s="135">
        <f>F874+F875+F876+F877+F878+F879+F880</f>
        <v>0</v>
      </c>
    </row>
    <row r="874" spans="1:6">
      <c r="A874" s="324" t="s">
        <v>212</v>
      </c>
      <c r="B874" s="333" t="s">
        <v>317</v>
      </c>
      <c r="C874" s="303"/>
      <c r="D874" s="135"/>
      <c r="E874" s="303"/>
      <c r="F874" s="135">
        <f>SUM(C874:E874)</f>
        <v>0</v>
      </c>
    </row>
    <row r="875" spans="1:6">
      <c r="A875" s="324" t="s">
        <v>213</v>
      </c>
      <c r="B875" s="333" t="s">
        <v>319</v>
      </c>
      <c r="C875" s="303"/>
      <c r="D875" s="135"/>
      <c r="E875" s="303"/>
      <c r="F875" s="135">
        <f t="shared" ref="F875:F881" si="44">SUM(C875:E875)</f>
        <v>0</v>
      </c>
    </row>
    <row r="876" spans="1:6">
      <c r="A876" s="324" t="s">
        <v>214</v>
      </c>
      <c r="B876" s="333" t="s">
        <v>318</v>
      </c>
      <c r="C876" s="303"/>
      <c r="D876" s="135"/>
      <c r="E876" s="303"/>
      <c r="F876" s="135">
        <f t="shared" si="44"/>
        <v>0</v>
      </c>
    </row>
    <row r="877" spans="1:6">
      <c r="A877" s="324" t="s">
        <v>215</v>
      </c>
      <c r="B877" s="333" t="s">
        <v>320</v>
      </c>
      <c r="C877" s="303"/>
      <c r="D877" s="135"/>
      <c r="E877" s="303"/>
      <c r="F877" s="135">
        <f t="shared" si="44"/>
        <v>0</v>
      </c>
    </row>
    <row r="878" spans="1:6">
      <c r="A878" s="324" t="s">
        <v>216</v>
      </c>
      <c r="B878" s="731" t="s">
        <v>321</v>
      </c>
      <c r="C878" s="303"/>
      <c r="D878" s="135"/>
      <c r="E878" s="303"/>
      <c r="F878" s="135">
        <f t="shared" si="44"/>
        <v>0</v>
      </c>
    </row>
    <row r="879" spans="1:6">
      <c r="A879" s="324" t="s">
        <v>217</v>
      </c>
      <c r="B879" s="281" t="s">
        <v>322</v>
      </c>
      <c r="C879" s="303"/>
      <c r="D879" s="135"/>
      <c r="E879" s="303"/>
      <c r="F879" s="135">
        <f t="shared" si="44"/>
        <v>0</v>
      </c>
    </row>
    <row r="880" spans="1:6">
      <c r="A880" s="324" t="s">
        <v>218</v>
      </c>
      <c r="B880" s="732" t="s">
        <v>339</v>
      </c>
      <c r="C880" s="303"/>
      <c r="D880" s="135"/>
      <c r="E880" s="303"/>
      <c r="F880" s="135">
        <f t="shared" si="44"/>
        <v>0</v>
      </c>
    </row>
    <row r="881" spans="1:6">
      <c r="A881" s="324" t="s">
        <v>219</v>
      </c>
      <c r="B881" s="198" t="s">
        <v>325</v>
      </c>
      <c r="C881" s="303"/>
      <c r="D881" s="135"/>
      <c r="E881" s="303"/>
      <c r="F881" s="135">
        <f t="shared" si="44"/>
        <v>0</v>
      </c>
    </row>
    <row r="882" spans="1:6" ht="13.5" thickBot="1">
      <c r="A882" s="324" t="s">
        <v>220</v>
      </c>
      <c r="B882" s="200" t="s">
        <v>130</v>
      </c>
      <c r="C882" s="306">
        <f>-C857</f>
        <v>0</v>
      </c>
      <c r="D882" s="306">
        <f>-D857</f>
        <v>0</v>
      </c>
      <c r="E882" s="306">
        <f>-E857</f>
        <v>0</v>
      </c>
      <c r="F882" s="136">
        <f>-F857</f>
        <v>0</v>
      </c>
    </row>
    <row r="883" spans="1:6" ht="13.5" thickBot="1">
      <c r="A883" s="554" t="s">
        <v>221</v>
      </c>
      <c r="B883" s="555" t="s">
        <v>10</v>
      </c>
      <c r="C883" s="563">
        <f>C871+C872+C873+C881+C882</f>
        <v>0</v>
      </c>
      <c r="D883" s="563">
        <f>D871+D872+D873+D881+D882</f>
        <v>0</v>
      </c>
      <c r="E883" s="563">
        <f>E871+E872+E873+E881+E882</f>
        <v>0</v>
      </c>
      <c r="F883" s="564">
        <f>F871+F872+F873+F881+F882</f>
        <v>0</v>
      </c>
    </row>
    <row r="884" spans="1:6" ht="27" thickTop="1" thickBot="1">
      <c r="A884" s="554" t="s">
        <v>222</v>
      </c>
      <c r="B884" s="559" t="s">
        <v>326</v>
      </c>
      <c r="C884" s="566">
        <f>C868+C883</f>
        <v>2505000</v>
      </c>
      <c r="D884" s="566">
        <f>D868+D883</f>
        <v>0</v>
      </c>
      <c r="E884" s="566">
        <f>E868+E883</f>
        <v>0</v>
      </c>
      <c r="F884" s="567">
        <f>F868+F883</f>
        <v>2505000</v>
      </c>
    </row>
    <row r="885" spans="1:6" ht="13.5" thickTop="1">
      <c r="A885" s="544"/>
      <c r="B885" s="747"/>
      <c r="C885" s="233"/>
      <c r="D885" s="233"/>
      <c r="E885" s="233"/>
      <c r="F885" s="239"/>
    </row>
    <row r="886" spans="1:6">
      <c r="A886" s="325" t="s">
        <v>223</v>
      </c>
      <c r="B886" s="424" t="s">
        <v>328</v>
      </c>
      <c r="C886" s="565"/>
      <c r="D886" s="138"/>
      <c r="E886" s="305"/>
      <c r="F886" s="193"/>
    </row>
    <row r="887" spans="1:6">
      <c r="A887" s="324" t="s">
        <v>224</v>
      </c>
      <c r="B887" s="199" t="s">
        <v>327</v>
      </c>
      <c r="C887" s="308"/>
      <c r="D887" s="135"/>
      <c r="E887" s="303"/>
      <c r="F887" s="135">
        <f>SUM(C887:E887)</f>
        <v>0</v>
      </c>
    </row>
    <row r="888" spans="1:6">
      <c r="A888" s="325" t="s">
        <v>225</v>
      </c>
      <c r="B888" s="630" t="s">
        <v>332</v>
      </c>
      <c r="C888" s="738"/>
      <c r="D888" s="140"/>
      <c r="E888" s="304"/>
      <c r="F888" s="135">
        <f t="shared" ref="F888:F894" si="45">SUM(C888:E888)</f>
        <v>0</v>
      </c>
    </row>
    <row r="889" spans="1:6">
      <c r="A889" s="324" t="s">
        <v>226</v>
      </c>
      <c r="B889" s="630" t="s">
        <v>333</v>
      </c>
      <c r="C889" s="738"/>
      <c r="D889" s="140"/>
      <c r="E889" s="304"/>
      <c r="F889" s="135">
        <f t="shared" si="45"/>
        <v>0</v>
      </c>
    </row>
    <row r="890" spans="1:6">
      <c r="A890" s="325" t="s">
        <v>227</v>
      </c>
      <c r="B890" s="630" t="s">
        <v>334</v>
      </c>
      <c r="C890" s="738"/>
      <c r="D890" s="140"/>
      <c r="E890" s="304"/>
      <c r="F890" s="135">
        <f t="shared" si="45"/>
        <v>0</v>
      </c>
    </row>
    <row r="891" spans="1:6">
      <c r="A891" s="324" t="s">
        <v>228</v>
      </c>
      <c r="B891" s="733" t="s">
        <v>335</v>
      </c>
      <c r="C891" s="738"/>
      <c r="D891" s="140"/>
      <c r="E891" s="304"/>
      <c r="F891" s="135">
        <f t="shared" si="45"/>
        <v>0</v>
      </c>
    </row>
    <row r="892" spans="1:6">
      <c r="A892" s="325" t="s">
        <v>229</v>
      </c>
      <c r="B892" s="734" t="s">
        <v>336</v>
      </c>
      <c r="C892" s="738"/>
      <c r="D892" s="140"/>
      <c r="E892" s="304"/>
      <c r="F892" s="135">
        <f t="shared" si="45"/>
        <v>0</v>
      </c>
    </row>
    <row r="893" spans="1:6">
      <c r="A893" s="324" t="s">
        <v>230</v>
      </c>
      <c r="B893" s="735" t="s">
        <v>337</v>
      </c>
      <c r="C893" s="738"/>
      <c r="D893" s="140"/>
      <c r="E893" s="304"/>
      <c r="F893" s="135">
        <f t="shared" si="45"/>
        <v>0</v>
      </c>
    </row>
    <row r="894" spans="1:6" ht="13.5" thickBot="1">
      <c r="A894" s="325" t="s">
        <v>231</v>
      </c>
      <c r="B894" s="964" t="s">
        <v>338</v>
      </c>
      <c r="C894" s="965"/>
      <c r="D894" s="302"/>
      <c r="E894" s="302"/>
      <c r="F894" s="140">
        <f t="shared" si="45"/>
        <v>0</v>
      </c>
    </row>
    <row r="895" spans="1:6" ht="13.5" thickBot="1">
      <c r="A895" s="544" t="s">
        <v>232</v>
      </c>
      <c r="B895" s="744" t="s">
        <v>550</v>
      </c>
      <c r="C895" s="218"/>
      <c r="D895" s="222"/>
      <c r="E895" s="222"/>
      <c r="F895" s="137"/>
    </row>
    <row r="896" spans="1:6" ht="13.5" thickBot="1">
      <c r="A896" s="347" t="s">
        <v>233</v>
      </c>
      <c r="B896" s="284" t="s">
        <v>329</v>
      </c>
      <c r="C896" s="739">
        <f>SUM(C887:C895)</f>
        <v>0</v>
      </c>
      <c r="D896" s="739">
        <f>SUM(D887:D895)</f>
        <v>0</v>
      </c>
      <c r="E896" s="739">
        <f>SUM(E887:E895)</f>
        <v>0</v>
      </c>
      <c r="F896" s="839">
        <f>SUM(F887:F895)</f>
        <v>0</v>
      </c>
    </row>
    <row r="897" spans="1:6">
      <c r="A897" s="544"/>
      <c r="B897" s="41"/>
      <c r="C897" s="753"/>
      <c r="D897" s="755"/>
      <c r="E897" s="718"/>
      <c r="F897" s="626"/>
    </row>
    <row r="898" spans="1:6" ht="13.5" thickBot="1">
      <c r="A898" s="393" t="s">
        <v>234</v>
      </c>
      <c r="B898" s="745" t="s">
        <v>330</v>
      </c>
      <c r="C898" s="752">
        <f>C884+C896</f>
        <v>2505000</v>
      </c>
      <c r="D898" s="754">
        <f>D884+D896</f>
        <v>0</v>
      </c>
      <c r="E898" s="752">
        <f>E884+E896</f>
        <v>0</v>
      </c>
      <c r="F898" s="752">
        <f>F884+F896</f>
        <v>2505000</v>
      </c>
    </row>
    <row r="901" spans="1:6">
      <c r="A901" s="992" t="s">
        <v>704</v>
      </c>
      <c r="B901" s="992"/>
      <c r="C901" s="992"/>
      <c r="D901" s="992"/>
      <c r="E901" s="992"/>
    </row>
    <row r="902" spans="1:6">
      <c r="A902" s="337"/>
      <c r="B902" s="337"/>
      <c r="C902" s="337"/>
      <c r="D902" s="337"/>
      <c r="E902" s="337"/>
    </row>
    <row r="903" spans="1:6" ht="14.25">
      <c r="A903" s="1056" t="s">
        <v>640</v>
      </c>
      <c r="B903" s="1057"/>
      <c r="C903" s="1057"/>
      <c r="D903" s="1057"/>
      <c r="E903" s="1057"/>
      <c r="F903" s="1057"/>
    </row>
    <row r="904" spans="1:6" ht="15.75">
      <c r="B904" s="18"/>
      <c r="C904" s="18"/>
      <c r="D904" s="18"/>
      <c r="E904" s="18"/>
    </row>
    <row r="905" spans="1:6" ht="15.75">
      <c r="B905" s="18" t="s">
        <v>553</v>
      </c>
      <c r="C905" s="18"/>
      <c r="D905" s="18"/>
      <c r="E905" s="18"/>
    </row>
    <row r="906" spans="1:6" ht="13.5" thickBot="1">
      <c r="B906" s="1"/>
      <c r="C906" s="1"/>
      <c r="D906" s="1"/>
      <c r="E906" s="19" t="s">
        <v>585</v>
      </c>
    </row>
    <row r="907" spans="1:6" ht="48.75" thickBot="1">
      <c r="A907" s="348" t="s">
        <v>186</v>
      </c>
      <c r="B907" s="549" t="s">
        <v>11</v>
      </c>
      <c r="C907" s="340" t="s">
        <v>466</v>
      </c>
      <c r="D907" s="341" t="s">
        <v>467</v>
      </c>
      <c r="E907" s="340" t="s">
        <v>465</v>
      </c>
      <c r="F907" s="341" t="s">
        <v>464</v>
      </c>
    </row>
    <row r="908" spans="1:6">
      <c r="A908" s="550" t="s">
        <v>187</v>
      </c>
      <c r="B908" s="551" t="s">
        <v>188</v>
      </c>
      <c r="C908" s="560" t="s">
        <v>189</v>
      </c>
      <c r="D908" s="561" t="s">
        <v>190</v>
      </c>
      <c r="E908" s="702" t="s">
        <v>210</v>
      </c>
      <c r="F908" s="703" t="s">
        <v>235</v>
      </c>
    </row>
    <row r="909" spans="1:6">
      <c r="A909" s="325" t="s">
        <v>191</v>
      </c>
      <c r="B909" s="332" t="s">
        <v>131</v>
      </c>
      <c r="C909" s="303"/>
      <c r="D909" s="135"/>
      <c r="E909" s="303"/>
      <c r="F909" s="117"/>
    </row>
    <row r="910" spans="1:6">
      <c r="A910" s="324" t="s">
        <v>192</v>
      </c>
      <c r="B910" s="186" t="s">
        <v>6</v>
      </c>
      <c r="C910" s="303"/>
      <c r="D910" s="135"/>
      <c r="E910" s="303"/>
      <c r="F910" s="135">
        <f>SUM(C910:E910)</f>
        <v>0</v>
      </c>
    </row>
    <row r="911" spans="1:6">
      <c r="A911" s="324" t="s">
        <v>193</v>
      </c>
      <c r="B911" s="198" t="s">
        <v>7</v>
      </c>
      <c r="C911" s="303"/>
      <c r="D911" s="135"/>
      <c r="E911" s="303"/>
      <c r="F911" s="135">
        <f>SUM(C911:E911)</f>
        <v>0</v>
      </c>
    </row>
    <row r="912" spans="1:6">
      <c r="A912" s="324" t="s">
        <v>194</v>
      </c>
      <c r="B912" s="198" t="s">
        <v>8</v>
      </c>
      <c r="C912" s="303"/>
      <c r="D912" s="135"/>
      <c r="E912" s="303"/>
      <c r="F912" s="135">
        <f>SUM(C912:E912)</f>
        <v>0</v>
      </c>
    </row>
    <row r="913" spans="1:7">
      <c r="A913" s="324" t="s">
        <v>195</v>
      </c>
      <c r="B913" s="198" t="s">
        <v>265</v>
      </c>
      <c r="C913" s="303"/>
      <c r="D913" s="135"/>
      <c r="E913" s="303"/>
      <c r="F913" s="135">
        <f>SUM(C913:E913)</f>
        <v>0</v>
      </c>
    </row>
    <row r="914" spans="1:7">
      <c r="A914" s="324" t="s">
        <v>196</v>
      </c>
      <c r="B914" s="198" t="s">
        <v>264</v>
      </c>
      <c r="C914" s="303"/>
      <c r="D914" s="135"/>
      <c r="E914" s="303"/>
      <c r="F914" s="135">
        <f>SUM(C914:E914)</f>
        <v>0</v>
      </c>
    </row>
    <row r="915" spans="1:7">
      <c r="A915" s="324" t="s">
        <v>197</v>
      </c>
      <c r="B915" s="198" t="s">
        <v>312</v>
      </c>
      <c r="C915" s="303">
        <f>C916+C917+C918+C919+C920+C921+C922</f>
        <v>0</v>
      </c>
      <c r="D915" s="303">
        <v>600000</v>
      </c>
      <c r="E915" s="303">
        <f>E916+E917+E918+E919+E920+E921+E922</f>
        <v>0</v>
      </c>
      <c r="F915" s="303">
        <f>F916+F917+F918+F919+F920+F921+F922</f>
        <v>600000</v>
      </c>
      <c r="G915" s="820"/>
    </row>
    <row r="916" spans="1:7">
      <c r="A916" s="324" t="s">
        <v>198</v>
      </c>
      <c r="B916" s="198" t="s">
        <v>313</v>
      </c>
      <c r="C916" s="303">
        <v>0</v>
      </c>
      <c r="D916" s="135">
        <v>0</v>
      </c>
      <c r="E916" s="303">
        <v>0</v>
      </c>
      <c r="F916" s="135">
        <f t="shared" ref="F916:F921" si="46">E916+D916+C916</f>
        <v>0</v>
      </c>
    </row>
    <row r="917" spans="1:7">
      <c r="A917" s="324" t="s">
        <v>199</v>
      </c>
      <c r="B917" s="198" t="s">
        <v>314</v>
      </c>
      <c r="C917" s="303"/>
      <c r="D917" s="135"/>
      <c r="E917" s="303"/>
      <c r="F917" s="135">
        <f t="shared" si="46"/>
        <v>0</v>
      </c>
    </row>
    <row r="918" spans="1:7">
      <c r="A918" s="324" t="s">
        <v>200</v>
      </c>
      <c r="B918" s="198" t="s">
        <v>315</v>
      </c>
      <c r="C918" s="303"/>
      <c r="D918" s="135"/>
      <c r="E918" s="303"/>
      <c r="F918" s="135">
        <f t="shared" si="46"/>
        <v>0</v>
      </c>
    </row>
    <row r="919" spans="1:7">
      <c r="A919" s="324" t="s">
        <v>201</v>
      </c>
      <c r="B919" s="333" t="s">
        <v>316</v>
      </c>
      <c r="C919" s="303">
        <f>'5-6.m.tám.ért.kiad.'!E137</f>
        <v>0</v>
      </c>
      <c r="D919" s="135">
        <v>600000</v>
      </c>
      <c r="E919" s="303"/>
      <c r="F919" s="135">
        <f t="shared" si="46"/>
        <v>600000</v>
      </c>
    </row>
    <row r="920" spans="1:7">
      <c r="A920" s="324" t="s">
        <v>202</v>
      </c>
      <c r="B920" s="731" t="s">
        <v>331</v>
      </c>
      <c r="C920" s="304"/>
      <c r="D920" s="140"/>
      <c r="E920" s="303"/>
      <c r="F920" s="135">
        <f t="shared" si="46"/>
        <v>0</v>
      </c>
    </row>
    <row r="921" spans="1:7">
      <c r="A921" s="324" t="s">
        <v>203</v>
      </c>
      <c r="B921" s="732" t="s">
        <v>324</v>
      </c>
      <c r="C921" s="306"/>
      <c r="D921" s="136"/>
      <c r="E921" s="303"/>
      <c r="F921" s="135">
        <f t="shared" si="46"/>
        <v>0</v>
      </c>
    </row>
    <row r="922" spans="1:7" ht="13.5" thickBot="1">
      <c r="A922" s="324" t="s">
        <v>204</v>
      </c>
      <c r="B922" s="959" t="s">
        <v>549</v>
      </c>
      <c r="C922" s="306"/>
      <c r="D922" s="136"/>
      <c r="E922" s="303"/>
      <c r="F922" s="140"/>
    </row>
    <row r="923" spans="1:7" ht="13.5" thickBot="1">
      <c r="A923" s="324" t="s">
        <v>205</v>
      </c>
      <c r="B923" s="200" t="s">
        <v>127</v>
      </c>
      <c r="C923" s="304"/>
      <c r="D923" s="140"/>
      <c r="E923" s="303"/>
      <c r="F923" s="302">
        <f>E923+D923+C923</f>
        <v>0</v>
      </c>
    </row>
    <row r="924" spans="1:7" ht="13.5" thickBot="1">
      <c r="A924" s="554" t="s">
        <v>206</v>
      </c>
      <c r="B924" s="555" t="s">
        <v>9</v>
      </c>
      <c r="C924" s="563">
        <f>C910+C911+C912+C913+C915+C923</f>
        <v>0</v>
      </c>
      <c r="D924" s="563">
        <f>D910+D911+D912+D913+D915+D923</f>
        <v>600000</v>
      </c>
      <c r="E924" s="563">
        <f>E910+E911+E912+E913+E915+E923</f>
        <v>0</v>
      </c>
      <c r="F924" s="564">
        <f>F910+F911+F912+F913+F915+F923</f>
        <v>600000</v>
      </c>
    </row>
    <row r="925" spans="1:7" ht="13.5" thickTop="1">
      <c r="A925" s="544"/>
      <c r="B925" s="332"/>
      <c r="C925" s="222"/>
      <c r="D925" s="222"/>
      <c r="E925" s="222"/>
      <c r="F925" s="143"/>
    </row>
    <row r="926" spans="1:7">
      <c r="A926" s="325" t="s">
        <v>207</v>
      </c>
      <c r="B926" s="334" t="s">
        <v>132</v>
      </c>
      <c r="C926" s="305"/>
      <c r="D926" s="138"/>
      <c r="E926" s="305"/>
      <c r="F926" s="193"/>
    </row>
    <row r="927" spans="1:7">
      <c r="A927" s="324" t="s">
        <v>208</v>
      </c>
      <c r="B927" s="198" t="s">
        <v>266</v>
      </c>
      <c r="C927" s="303"/>
      <c r="D927" s="135"/>
      <c r="E927" s="303"/>
      <c r="F927" s="135">
        <f>SUM(C927:E927)</f>
        <v>0</v>
      </c>
    </row>
    <row r="928" spans="1:7">
      <c r="A928" s="324" t="s">
        <v>209</v>
      </c>
      <c r="B928" s="198" t="s">
        <v>267</v>
      </c>
      <c r="C928" s="303"/>
      <c r="D928" s="135"/>
      <c r="E928" s="303"/>
      <c r="F928" s="135">
        <f>SUM(C928:E928)</f>
        <v>0</v>
      </c>
    </row>
    <row r="929" spans="1:6">
      <c r="A929" s="324" t="s">
        <v>211</v>
      </c>
      <c r="B929" s="198" t="s">
        <v>128</v>
      </c>
      <c r="C929" s="303">
        <f>C930+C931+C932+C933+C934+C935+C936</f>
        <v>0</v>
      </c>
      <c r="D929" s="303">
        <f>D930+D931+D932+D933+D934+D935+D936</f>
        <v>0</v>
      </c>
      <c r="E929" s="303">
        <f>E930+E931+E932+E933+E934+E935+E936</f>
        <v>0</v>
      </c>
      <c r="F929" s="135">
        <f>F930+F931+F932+F933+F934+F935+F936</f>
        <v>0</v>
      </c>
    </row>
    <row r="930" spans="1:6">
      <c r="A930" s="324" t="s">
        <v>212</v>
      </c>
      <c r="B930" s="333" t="s">
        <v>317</v>
      </c>
      <c r="C930" s="303"/>
      <c r="D930" s="135"/>
      <c r="E930" s="303"/>
      <c r="F930" s="135">
        <f>SUM(C930:E930)</f>
        <v>0</v>
      </c>
    </row>
    <row r="931" spans="1:6">
      <c r="A931" s="324" t="s">
        <v>213</v>
      </c>
      <c r="B931" s="333" t="s">
        <v>319</v>
      </c>
      <c r="C931" s="303"/>
      <c r="D931" s="135"/>
      <c r="E931" s="303"/>
      <c r="F931" s="135">
        <f t="shared" ref="F931:F937" si="47">SUM(C931:E931)</f>
        <v>0</v>
      </c>
    </row>
    <row r="932" spans="1:6">
      <c r="A932" s="324" t="s">
        <v>214</v>
      </c>
      <c r="B932" s="333" t="s">
        <v>318</v>
      </c>
      <c r="C932" s="303"/>
      <c r="D932" s="135"/>
      <c r="E932" s="303"/>
      <c r="F932" s="135">
        <f t="shared" si="47"/>
        <v>0</v>
      </c>
    </row>
    <row r="933" spans="1:6">
      <c r="A933" s="324" t="s">
        <v>215</v>
      </c>
      <c r="B933" s="333" t="s">
        <v>320</v>
      </c>
      <c r="C933" s="303"/>
      <c r="D933" s="135"/>
      <c r="E933" s="303"/>
      <c r="F933" s="135">
        <f t="shared" si="47"/>
        <v>0</v>
      </c>
    </row>
    <row r="934" spans="1:6">
      <c r="A934" s="324" t="s">
        <v>216</v>
      </c>
      <c r="B934" s="731" t="s">
        <v>321</v>
      </c>
      <c r="C934" s="303"/>
      <c r="D934" s="135"/>
      <c r="E934" s="303"/>
      <c r="F934" s="135">
        <f t="shared" si="47"/>
        <v>0</v>
      </c>
    </row>
    <row r="935" spans="1:6">
      <c r="A935" s="324" t="s">
        <v>217</v>
      </c>
      <c r="B935" s="281" t="s">
        <v>322</v>
      </c>
      <c r="C935" s="303"/>
      <c r="D935" s="135"/>
      <c r="E935" s="303"/>
      <c r="F935" s="135">
        <f t="shared" si="47"/>
        <v>0</v>
      </c>
    </row>
    <row r="936" spans="1:6">
      <c r="A936" s="324" t="s">
        <v>218</v>
      </c>
      <c r="B936" s="732" t="s">
        <v>339</v>
      </c>
      <c r="C936" s="303"/>
      <c r="D936" s="135"/>
      <c r="E936" s="303"/>
      <c r="F936" s="135">
        <f t="shared" si="47"/>
        <v>0</v>
      </c>
    </row>
    <row r="937" spans="1:6">
      <c r="A937" s="324" t="s">
        <v>219</v>
      </c>
      <c r="B937" s="198" t="s">
        <v>325</v>
      </c>
      <c r="C937" s="303"/>
      <c r="D937" s="135"/>
      <c r="E937" s="303"/>
      <c r="F937" s="135">
        <f t="shared" si="47"/>
        <v>0</v>
      </c>
    </row>
    <row r="938" spans="1:6" ht="13.5" thickBot="1">
      <c r="A938" s="324" t="s">
        <v>220</v>
      </c>
      <c r="B938" s="200" t="s">
        <v>130</v>
      </c>
      <c r="C938" s="306">
        <f>-C913</f>
        <v>0</v>
      </c>
      <c r="D938" s="306">
        <f>-D913</f>
        <v>0</v>
      </c>
      <c r="E938" s="306">
        <f>-E913</f>
        <v>0</v>
      </c>
      <c r="F938" s="136">
        <f>-F913</f>
        <v>0</v>
      </c>
    </row>
    <row r="939" spans="1:6" ht="13.5" thickBot="1">
      <c r="A939" s="554" t="s">
        <v>221</v>
      </c>
      <c r="B939" s="555" t="s">
        <v>10</v>
      </c>
      <c r="C939" s="563">
        <f>C927+C928+C929+C937+C938</f>
        <v>0</v>
      </c>
      <c r="D939" s="563">
        <f>D927+D928+D929+D937+D938</f>
        <v>0</v>
      </c>
      <c r="E939" s="563">
        <f>E927+E928+E929+E937+E938</f>
        <v>0</v>
      </c>
      <c r="F939" s="564">
        <f>F927+F928+F929+F937+F938</f>
        <v>0</v>
      </c>
    </row>
    <row r="940" spans="1:6" ht="27" thickTop="1" thickBot="1">
      <c r="A940" s="554" t="s">
        <v>222</v>
      </c>
      <c r="B940" s="559" t="s">
        <v>326</v>
      </c>
      <c r="C940" s="566">
        <f>C924+C939</f>
        <v>0</v>
      </c>
      <c r="D940" s="566">
        <f>D924+D939</f>
        <v>600000</v>
      </c>
      <c r="E940" s="566">
        <f>E924+E939</f>
        <v>0</v>
      </c>
      <c r="F940" s="567">
        <f>F924+F939</f>
        <v>600000</v>
      </c>
    </row>
    <row r="941" spans="1:6" ht="13.5" thickTop="1">
      <c r="A941" s="544"/>
      <c r="B941" s="747"/>
      <c r="C941" s="233"/>
      <c r="D941" s="233"/>
      <c r="E941" s="233"/>
      <c r="F941" s="239"/>
    </row>
    <row r="942" spans="1:6">
      <c r="A942" s="325" t="s">
        <v>223</v>
      </c>
      <c r="B942" s="424" t="s">
        <v>328</v>
      </c>
      <c r="C942" s="565"/>
      <c r="D942" s="138"/>
      <c r="E942" s="305"/>
      <c r="F942" s="193"/>
    </row>
    <row r="943" spans="1:6">
      <c r="A943" s="324" t="s">
        <v>224</v>
      </c>
      <c r="B943" s="199" t="s">
        <v>327</v>
      </c>
      <c r="C943" s="308"/>
      <c r="D943" s="135"/>
      <c r="E943" s="303"/>
      <c r="F943" s="135">
        <f>SUM(C943:E943)</f>
        <v>0</v>
      </c>
    </row>
    <row r="944" spans="1:6">
      <c r="A944" s="325" t="s">
        <v>225</v>
      </c>
      <c r="B944" s="630" t="s">
        <v>332</v>
      </c>
      <c r="C944" s="738"/>
      <c r="D944" s="140"/>
      <c r="E944" s="304"/>
      <c r="F944" s="135">
        <f t="shared" ref="F944:F950" si="48">SUM(C944:E944)</f>
        <v>0</v>
      </c>
    </row>
    <row r="945" spans="1:6">
      <c r="A945" s="324" t="s">
        <v>226</v>
      </c>
      <c r="B945" s="630" t="s">
        <v>333</v>
      </c>
      <c r="C945" s="738"/>
      <c r="D945" s="140"/>
      <c r="E945" s="304"/>
      <c r="F945" s="135">
        <f t="shared" si="48"/>
        <v>0</v>
      </c>
    </row>
    <row r="946" spans="1:6">
      <c r="A946" s="325" t="s">
        <v>227</v>
      </c>
      <c r="B946" s="630" t="s">
        <v>334</v>
      </c>
      <c r="C946" s="738"/>
      <c r="D946" s="140"/>
      <c r="E946" s="304"/>
      <c r="F946" s="135">
        <f t="shared" si="48"/>
        <v>0</v>
      </c>
    </row>
    <row r="947" spans="1:6">
      <c r="A947" s="324" t="s">
        <v>228</v>
      </c>
      <c r="B947" s="733" t="s">
        <v>335</v>
      </c>
      <c r="C947" s="738"/>
      <c r="D947" s="140"/>
      <c r="E947" s="304"/>
      <c r="F947" s="135">
        <f t="shared" si="48"/>
        <v>0</v>
      </c>
    </row>
    <row r="948" spans="1:6">
      <c r="A948" s="325" t="s">
        <v>229</v>
      </c>
      <c r="B948" s="734" t="s">
        <v>336</v>
      </c>
      <c r="C948" s="738"/>
      <c r="D948" s="140"/>
      <c r="E948" s="304"/>
      <c r="F948" s="135">
        <f t="shared" si="48"/>
        <v>0</v>
      </c>
    </row>
    <row r="949" spans="1:6">
      <c r="A949" s="324" t="s">
        <v>230</v>
      </c>
      <c r="B949" s="735" t="s">
        <v>337</v>
      </c>
      <c r="C949" s="738"/>
      <c r="D949" s="140"/>
      <c r="E949" s="304"/>
      <c r="F949" s="135">
        <f t="shared" si="48"/>
        <v>0</v>
      </c>
    </row>
    <row r="950" spans="1:6" ht="13.5" thickBot="1">
      <c r="A950" s="325" t="s">
        <v>231</v>
      </c>
      <c r="B950" s="964" t="s">
        <v>338</v>
      </c>
      <c r="C950" s="965"/>
      <c r="D950" s="302"/>
      <c r="E950" s="302"/>
      <c r="F950" s="140">
        <f t="shared" si="48"/>
        <v>0</v>
      </c>
    </row>
    <row r="951" spans="1:6" ht="13.5" thickBot="1">
      <c r="A951" s="544" t="s">
        <v>232</v>
      </c>
      <c r="B951" s="744" t="s">
        <v>550</v>
      </c>
      <c r="C951" s="218"/>
      <c r="D951" s="222"/>
      <c r="E951" s="222"/>
      <c r="F951" s="137"/>
    </row>
    <row r="952" spans="1:6" ht="13.5" thickBot="1">
      <c r="A952" s="347" t="s">
        <v>233</v>
      </c>
      <c r="B952" s="284" t="s">
        <v>329</v>
      </c>
      <c r="C952" s="739">
        <f>SUM(C943:C951)</f>
        <v>0</v>
      </c>
      <c r="D952" s="739">
        <f>SUM(D943:D951)</f>
        <v>0</v>
      </c>
      <c r="E952" s="739">
        <f>SUM(E943:E951)</f>
        <v>0</v>
      </c>
      <c r="F952" s="839">
        <f>SUM(F943:F951)</f>
        <v>0</v>
      </c>
    </row>
    <row r="953" spans="1:6">
      <c r="A953" s="544"/>
      <c r="B953" s="41"/>
      <c r="C953" s="753"/>
      <c r="D953" s="755"/>
      <c r="E953" s="718"/>
      <c r="F953" s="626"/>
    </row>
    <row r="954" spans="1:6" ht="13.5" thickBot="1">
      <c r="A954" s="393" t="s">
        <v>234</v>
      </c>
      <c r="B954" s="745" t="s">
        <v>330</v>
      </c>
      <c r="C954" s="752">
        <f>C940+C952</f>
        <v>0</v>
      </c>
      <c r="D954" s="754">
        <f>D940+D952</f>
        <v>600000</v>
      </c>
      <c r="E954" s="752">
        <f>E940+E952</f>
        <v>0</v>
      </c>
      <c r="F954" s="752">
        <f>F940+F952</f>
        <v>600000</v>
      </c>
    </row>
    <row r="957" spans="1:6">
      <c r="A957" s="992" t="s">
        <v>705</v>
      </c>
      <c r="B957" s="992"/>
      <c r="C957" s="992"/>
      <c r="D957" s="992"/>
      <c r="E957" s="992"/>
    </row>
    <row r="958" spans="1:6">
      <c r="A958" s="337"/>
      <c r="B958" s="337"/>
      <c r="C958" s="337"/>
      <c r="D958" s="337"/>
      <c r="E958" s="337"/>
    </row>
    <row r="959" spans="1:6" ht="14.25">
      <c r="A959" s="1056" t="s">
        <v>640</v>
      </c>
      <c r="B959" s="1057"/>
      <c r="C959" s="1057"/>
      <c r="D959" s="1057"/>
      <c r="E959" s="1057"/>
      <c r="F959" s="1057"/>
    </row>
    <row r="960" spans="1:6" ht="15.75">
      <c r="B960" s="18"/>
      <c r="C960" s="18"/>
      <c r="D960" s="18"/>
      <c r="E960" s="18"/>
    </row>
    <row r="961" spans="1:7" ht="15.75">
      <c r="B961" s="18" t="s">
        <v>538</v>
      </c>
      <c r="C961" s="18"/>
      <c r="D961" s="18"/>
      <c r="E961" s="18"/>
    </row>
    <row r="962" spans="1:7" ht="13.5" thickBot="1">
      <c r="B962" s="1"/>
      <c r="C962" s="1"/>
      <c r="D962" s="1"/>
      <c r="E962" s="19" t="s">
        <v>585</v>
      </c>
    </row>
    <row r="963" spans="1:7" ht="48.75" thickBot="1">
      <c r="A963" s="348" t="s">
        <v>186</v>
      </c>
      <c r="B963" s="549" t="s">
        <v>11</v>
      </c>
      <c r="C963" s="340" t="s">
        <v>466</v>
      </c>
      <c r="D963" s="341" t="s">
        <v>467</v>
      </c>
      <c r="E963" s="340" t="s">
        <v>465</v>
      </c>
      <c r="F963" s="341" t="s">
        <v>464</v>
      </c>
    </row>
    <row r="964" spans="1:7">
      <c r="A964" s="550" t="s">
        <v>187</v>
      </c>
      <c r="B964" s="551" t="s">
        <v>188</v>
      </c>
      <c r="C964" s="560" t="s">
        <v>189</v>
      </c>
      <c r="D964" s="561" t="s">
        <v>190</v>
      </c>
      <c r="E964" s="702" t="s">
        <v>210</v>
      </c>
      <c r="F964" s="703" t="s">
        <v>235</v>
      </c>
    </row>
    <row r="965" spans="1:7">
      <c r="A965" s="325" t="s">
        <v>191</v>
      </c>
      <c r="B965" s="332" t="s">
        <v>131</v>
      </c>
      <c r="C965" s="303"/>
      <c r="D965" s="135"/>
      <c r="E965" s="303"/>
      <c r="F965" s="117"/>
    </row>
    <row r="966" spans="1:7">
      <c r="A966" s="324" t="s">
        <v>192</v>
      </c>
      <c r="B966" s="186" t="s">
        <v>6</v>
      </c>
      <c r="C966" s="303"/>
      <c r="D966" s="135"/>
      <c r="E966" s="303"/>
      <c r="F966" s="135">
        <f>SUM(C966:E966)</f>
        <v>0</v>
      </c>
    </row>
    <row r="967" spans="1:7">
      <c r="A967" s="324" t="s">
        <v>193</v>
      </c>
      <c r="B967" s="198" t="s">
        <v>7</v>
      </c>
      <c r="C967" s="303"/>
      <c r="D967" s="135"/>
      <c r="E967" s="303"/>
      <c r="F967" s="135">
        <f>SUM(C967:E967)</f>
        <v>0</v>
      </c>
    </row>
    <row r="968" spans="1:7">
      <c r="A968" s="324" t="s">
        <v>194</v>
      </c>
      <c r="B968" s="198" t="s">
        <v>8</v>
      </c>
      <c r="C968" s="303"/>
      <c r="D968" s="135"/>
      <c r="E968" s="303"/>
      <c r="F968" s="135">
        <f>SUM(C968:E968)</f>
        <v>0</v>
      </c>
    </row>
    <row r="969" spans="1:7">
      <c r="A969" s="324" t="s">
        <v>195</v>
      </c>
      <c r="B969" s="198" t="s">
        <v>265</v>
      </c>
      <c r="C969" s="303"/>
      <c r="D969" s="135"/>
      <c r="E969" s="303"/>
      <c r="F969" s="135">
        <f>SUM(C969:E969)</f>
        <v>0</v>
      </c>
    </row>
    <row r="970" spans="1:7">
      <c r="A970" s="324" t="s">
        <v>196</v>
      </c>
      <c r="B970" s="198" t="s">
        <v>264</v>
      </c>
      <c r="C970" s="303"/>
      <c r="D970" s="135"/>
      <c r="E970" s="303"/>
      <c r="F970" s="135">
        <f>SUM(C970:E970)</f>
        <v>0</v>
      </c>
    </row>
    <row r="971" spans="1:7">
      <c r="A971" s="324" t="s">
        <v>197</v>
      </c>
      <c r="B971" s="198" t="s">
        <v>312</v>
      </c>
      <c r="C971" s="303">
        <v>0</v>
      </c>
      <c r="D971" s="303">
        <f>D972+D973+D974+D975+D976+D977+D978</f>
        <v>0</v>
      </c>
      <c r="E971" s="303">
        <f>E972+E973+E974+E975+E976+E977+E978</f>
        <v>0</v>
      </c>
      <c r="F971" s="303">
        <v>0</v>
      </c>
      <c r="G971" s="820"/>
    </row>
    <row r="972" spans="1:7">
      <c r="A972" s="324" t="s">
        <v>198</v>
      </c>
      <c r="B972" s="198" t="s">
        <v>313</v>
      </c>
      <c r="C972" s="303">
        <v>0</v>
      </c>
      <c r="D972" s="135">
        <v>0</v>
      </c>
      <c r="E972" s="303">
        <v>0</v>
      </c>
      <c r="F972" s="135">
        <f>E972+D972+C972</f>
        <v>0</v>
      </c>
    </row>
    <row r="973" spans="1:7">
      <c r="A973" s="324" t="s">
        <v>199</v>
      </c>
      <c r="B973" s="198" t="s">
        <v>314</v>
      </c>
      <c r="C973" s="303"/>
      <c r="D973" s="135"/>
      <c r="E973" s="303"/>
      <c r="F973" s="135">
        <f t="shared" ref="F973:F978" si="49">E973+D973+C973</f>
        <v>0</v>
      </c>
    </row>
    <row r="974" spans="1:7">
      <c r="A974" s="324" t="s">
        <v>200</v>
      </c>
      <c r="B974" s="198" t="s">
        <v>315</v>
      </c>
      <c r="C974" s="303"/>
      <c r="D974" s="135"/>
      <c r="E974" s="303"/>
      <c r="F974" s="135">
        <f t="shared" si="49"/>
        <v>0</v>
      </c>
    </row>
    <row r="975" spans="1:7">
      <c r="A975" s="324" t="s">
        <v>201</v>
      </c>
      <c r="B975" s="333" t="s">
        <v>316</v>
      </c>
      <c r="C975" s="303">
        <f>'5-6.m.tám.ért.kiad.'!E193</f>
        <v>0</v>
      </c>
      <c r="D975" s="135">
        <f>'5-6.m.tám.ért.kiad.'!E190+'5-6.m.tám.ért.kiad.'!E194</f>
        <v>0</v>
      </c>
      <c r="E975" s="303"/>
      <c r="F975" s="135">
        <f t="shared" si="49"/>
        <v>0</v>
      </c>
    </row>
    <row r="976" spans="1:7">
      <c r="A976" s="324" t="s">
        <v>202</v>
      </c>
      <c r="B976" s="731" t="s">
        <v>331</v>
      </c>
      <c r="C976" s="304"/>
      <c r="D976" s="140"/>
      <c r="E976" s="303"/>
      <c r="F976" s="135">
        <f t="shared" si="49"/>
        <v>0</v>
      </c>
    </row>
    <row r="977" spans="1:6">
      <c r="A977" s="324" t="s">
        <v>203</v>
      </c>
      <c r="B977" s="732" t="s">
        <v>324</v>
      </c>
      <c r="C977" s="306"/>
      <c r="D977" s="136"/>
      <c r="E977" s="303"/>
      <c r="F977" s="135">
        <f t="shared" si="49"/>
        <v>0</v>
      </c>
    </row>
    <row r="978" spans="1:6" ht="13.5" thickBot="1">
      <c r="A978" s="324" t="s">
        <v>204</v>
      </c>
      <c r="B978" s="959" t="s">
        <v>549</v>
      </c>
      <c r="C978" s="306">
        <v>0</v>
      </c>
      <c r="D978" s="136"/>
      <c r="E978" s="303"/>
      <c r="F978" s="135">
        <f t="shared" si="49"/>
        <v>0</v>
      </c>
    </row>
    <row r="979" spans="1:6" ht="13.5" thickBot="1">
      <c r="A979" s="324" t="s">
        <v>205</v>
      </c>
      <c r="B979" s="200" t="s">
        <v>127</v>
      </c>
      <c r="C979" s="304"/>
      <c r="D979" s="140"/>
      <c r="E979" s="303"/>
      <c r="F979" s="302">
        <f>E979+D979+C979</f>
        <v>0</v>
      </c>
    </row>
    <row r="980" spans="1:6" ht="13.5" thickBot="1">
      <c r="A980" s="554" t="s">
        <v>206</v>
      </c>
      <c r="B980" s="555" t="s">
        <v>9</v>
      </c>
      <c r="C980" s="563">
        <f>C966+C967+C968+C969+C971+C979</f>
        <v>0</v>
      </c>
      <c r="D980" s="563">
        <f>D966+D967+D968+D969+D971+D979</f>
        <v>0</v>
      </c>
      <c r="E980" s="563">
        <f>E966+E967+E968+E969+E971+E979</f>
        <v>0</v>
      </c>
      <c r="F980" s="564">
        <f>F966+F967+F968+F969+F971+F979</f>
        <v>0</v>
      </c>
    </row>
    <row r="981" spans="1:6" ht="13.5" thickTop="1">
      <c r="A981" s="544"/>
      <c r="B981" s="332"/>
      <c r="C981" s="222"/>
      <c r="D981" s="222"/>
      <c r="E981" s="222"/>
      <c r="F981" s="143"/>
    </row>
    <row r="982" spans="1:6">
      <c r="A982" s="325" t="s">
        <v>207</v>
      </c>
      <c r="B982" s="334" t="s">
        <v>132</v>
      </c>
      <c r="C982" s="305"/>
      <c r="D982" s="138"/>
      <c r="E982" s="305"/>
      <c r="F982" s="193"/>
    </row>
    <row r="983" spans="1:6">
      <c r="A983" s="324" t="s">
        <v>208</v>
      </c>
      <c r="B983" s="198" t="s">
        <v>266</v>
      </c>
      <c r="C983" s="303"/>
      <c r="D983" s="135"/>
      <c r="E983" s="303"/>
      <c r="F983" s="135">
        <f>SUM(C983:E983)</f>
        <v>0</v>
      </c>
    </row>
    <row r="984" spans="1:6">
      <c r="A984" s="324" t="s">
        <v>209</v>
      </c>
      <c r="B984" s="198" t="s">
        <v>267</v>
      </c>
      <c r="C984" s="303"/>
      <c r="D984" s="135"/>
      <c r="E984" s="303"/>
      <c r="F984" s="135">
        <f>SUM(C984:E984)</f>
        <v>0</v>
      </c>
    </row>
    <row r="985" spans="1:6">
      <c r="A985" s="324" t="s">
        <v>211</v>
      </c>
      <c r="B985" s="198" t="s">
        <v>128</v>
      </c>
      <c r="C985" s="303">
        <f>C986+C987+C988+C989+C990+C991+C992</f>
        <v>0</v>
      </c>
      <c r="D985" s="303">
        <f>D986+D987+D988+D989+D990+D991+D992</f>
        <v>0</v>
      </c>
      <c r="E985" s="303">
        <f>E986+E987+E988+E989+E990+E991+E992</f>
        <v>0</v>
      </c>
      <c r="F985" s="135">
        <f>F986+F987+F988+F989+F990+F991+F992</f>
        <v>0</v>
      </c>
    </row>
    <row r="986" spans="1:6">
      <c r="A986" s="324" t="s">
        <v>212</v>
      </c>
      <c r="B986" s="333" t="s">
        <v>317</v>
      </c>
      <c r="C986" s="303"/>
      <c r="D986" s="135"/>
      <c r="E986" s="303"/>
      <c r="F986" s="135">
        <f>SUM(C986:E986)</f>
        <v>0</v>
      </c>
    </row>
    <row r="987" spans="1:6">
      <c r="A987" s="324" t="s">
        <v>213</v>
      </c>
      <c r="B987" s="333" t="s">
        <v>319</v>
      </c>
      <c r="C987" s="303"/>
      <c r="D987" s="135"/>
      <c r="E987" s="303"/>
      <c r="F987" s="135">
        <f t="shared" ref="F987:F993" si="50">SUM(C987:E987)</f>
        <v>0</v>
      </c>
    </row>
    <row r="988" spans="1:6">
      <c r="A988" s="324" t="s">
        <v>214</v>
      </c>
      <c r="B988" s="333" t="s">
        <v>318</v>
      </c>
      <c r="C988" s="303"/>
      <c r="D988" s="135"/>
      <c r="E988" s="303"/>
      <c r="F988" s="135">
        <f t="shared" si="50"/>
        <v>0</v>
      </c>
    </row>
    <row r="989" spans="1:6">
      <c r="A989" s="324" t="s">
        <v>215</v>
      </c>
      <c r="B989" s="333" t="s">
        <v>320</v>
      </c>
      <c r="C989" s="303"/>
      <c r="D989" s="135"/>
      <c r="E989" s="303"/>
      <c r="F989" s="135">
        <f t="shared" si="50"/>
        <v>0</v>
      </c>
    </row>
    <row r="990" spans="1:6">
      <c r="A990" s="324" t="s">
        <v>216</v>
      </c>
      <c r="B990" s="731" t="s">
        <v>321</v>
      </c>
      <c r="C990" s="303"/>
      <c r="D990" s="135"/>
      <c r="E990" s="303"/>
      <c r="F990" s="135">
        <f t="shared" si="50"/>
        <v>0</v>
      </c>
    </row>
    <row r="991" spans="1:6">
      <c r="A991" s="324" t="s">
        <v>217</v>
      </c>
      <c r="B991" s="281" t="s">
        <v>322</v>
      </c>
      <c r="C991" s="303"/>
      <c r="D991" s="135"/>
      <c r="E991" s="303"/>
      <c r="F991" s="135">
        <f t="shared" si="50"/>
        <v>0</v>
      </c>
    </row>
    <row r="992" spans="1:6">
      <c r="A992" s="324" t="s">
        <v>218</v>
      </c>
      <c r="B992" s="732" t="s">
        <v>339</v>
      </c>
      <c r="C992" s="303"/>
      <c r="D992" s="135"/>
      <c r="E992" s="303"/>
      <c r="F992" s="135">
        <f t="shared" si="50"/>
        <v>0</v>
      </c>
    </row>
    <row r="993" spans="1:7">
      <c r="A993" s="324" t="s">
        <v>219</v>
      </c>
      <c r="B993" s="198" t="s">
        <v>325</v>
      </c>
      <c r="C993" s="303"/>
      <c r="D993" s="135"/>
      <c r="E993" s="303"/>
      <c r="F993" s="135">
        <f t="shared" si="50"/>
        <v>0</v>
      </c>
    </row>
    <row r="994" spans="1:7" ht="13.5" thickBot="1">
      <c r="A994" s="324" t="s">
        <v>220</v>
      </c>
      <c r="B994" s="200" t="s">
        <v>130</v>
      </c>
      <c r="C994" s="306">
        <f>-C969</f>
        <v>0</v>
      </c>
      <c r="D994" s="306">
        <f>-D969</f>
        <v>0</v>
      </c>
      <c r="E994" s="306">
        <f>-E969</f>
        <v>0</v>
      </c>
      <c r="F994" s="136">
        <f>-F969</f>
        <v>0</v>
      </c>
    </row>
    <row r="995" spans="1:7" ht="13.5" thickBot="1">
      <c r="A995" s="554" t="s">
        <v>221</v>
      </c>
      <c r="B995" s="555" t="s">
        <v>10</v>
      </c>
      <c r="C995" s="563">
        <f>C983+C984+C985+C993+C994</f>
        <v>0</v>
      </c>
      <c r="D995" s="563">
        <f>D983+D984+D985+D993+D994</f>
        <v>0</v>
      </c>
      <c r="E995" s="563">
        <f>E983+E984+E985+E993+E994</f>
        <v>0</v>
      </c>
      <c r="F995" s="564">
        <f>F983+F984+F985+F993+F994</f>
        <v>0</v>
      </c>
    </row>
    <row r="996" spans="1:7" ht="27" thickTop="1" thickBot="1">
      <c r="A996" s="554" t="s">
        <v>222</v>
      </c>
      <c r="B996" s="559" t="s">
        <v>326</v>
      </c>
      <c r="C996" s="566">
        <f>C980+C995</f>
        <v>0</v>
      </c>
      <c r="D996" s="566">
        <f>D980+D995</f>
        <v>0</v>
      </c>
      <c r="E996" s="566">
        <f>E980+E995</f>
        <v>0</v>
      </c>
      <c r="F996" s="567">
        <f>F980+F995</f>
        <v>0</v>
      </c>
    </row>
    <row r="997" spans="1:7" ht="13.5" thickTop="1">
      <c r="A997" s="544"/>
      <c r="B997" s="747"/>
      <c r="C997" s="233"/>
      <c r="D997" s="233"/>
      <c r="E997" s="233"/>
      <c r="F997" s="239"/>
    </row>
    <row r="998" spans="1:7">
      <c r="A998" s="325" t="s">
        <v>223</v>
      </c>
      <c r="B998" s="424" t="s">
        <v>328</v>
      </c>
      <c r="C998" s="565"/>
      <c r="D998" s="138"/>
      <c r="E998" s="305"/>
      <c r="F998" s="193"/>
    </row>
    <row r="999" spans="1:7">
      <c r="A999" s="324" t="s">
        <v>224</v>
      </c>
      <c r="B999" s="199" t="s">
        <v>327</v>
      </c>
      <c r="C999" s="308"/>
      <c r="D999" s="135"/>
      <c r="E999" s="303"/>
      <c r="F999" s="135">
        <f>SUM(C999:E999)</f>
        <v>0</v>
      </c>
    </row>
    <row r="1000" spans="1:7">
      <c r="A1000" s="325" t="s">
        <v>225</v>
      </c>
      <c r="B1000" s="630" t="s">
        <v>332</v>
      </c>
      <c r="C1000" s="738"/>
      <c r="D1000" s="140"/>
      <c r="E1000" s="304"/>
      <c r="F1000" s="135">
        <f t="shared" ref="F1000:F1007" si="51">SUM(C1000:E1000)</f>
        <v>0</v>
      </c>
    </row>
    <row r="1001" spans="1:7">
      <c r="A1001" s="324" t="s">
        <v>226</v>
      </c>
      <c r="B1001" s="630" t="s">
        <v>333</v>
      </c>
      <c r="C1001" s="738"/>
      <c r="D1001" s="140"/>
      <c r="E1001" s="304"/>
      <c r="F1001" s="135">
        <f t="shared" si="51"/>
        <v>0</v>
      </c>
    </row>
    <row r="1002" spans="1:7">
      <c r="A1002" s="325" t="s">
        <v>227</v>
      </c>
      <c r="B1002" s="630" t="s">
        <v>334</v>
      </c>
      <c r="C1002" s="738"/>
      <c r="D1002" s="140"/>
      <c r="E1002" s="304"/>
      <c r="F1002" s="135">
        <f t="shared" si="51"/>
        <v>0</v>
      </c>
    </row>
    <row r="1003" spans="1:7">
      <c r="A1003" s="324" t="s">
        <v>228</v>
      </c>
      <c r="B1003" s="733" t="s">
        <v>335</v>
      </c>
      <c r="C1003" s="738"/>
      <c r="D1003" s="140"/>
      <c r="E1003" s="304"/>
      <c r="F1003" s="135">
        <f t="shared" si="51"/>
        <v>0</v>
      </c>
    </row>
    <row r="1004" spans="1:7">
      <c r="A1004" s="325" t="s">
        <v>229</v>
      </c>
      <c r="B1004" s="734" t="s">
        <v>336</v>
      </c>
      <c r="C1004" s="738"/>
      <c r="D1004" s="140"/>
      <c r="E1004" s="304"/>
      <c r="F1004" s="135">
        <f t="shared" si="51"/>
        <v>0</v>
      </c>
    </row>
    <row r="1005" spans="1:7">
      <c r="A1005" s="324" t="s">
        <v>230</v>
      </c>
      <c r="B1005" s="735" t="s">
        <v>337</v>
      </c>
      <c r="C1005" s="738"/>
      <c r="D1005" s="140"/>
      <c r="E1005" s="304"/>
      <c r="F1005" s="135">
        <f t="shared" si="51"/>
        <v>0</v>
      </c>
    </row>
    <row r="1006" spans="1:7" ht="13.5" thickBot="1">
      <c r="A1006" s="325" t="s">
        <v>231</v>
      </c>
      <c r="B1006" s="964" t="s">
        <v>338</v>
      </c>
      <c r="C1006" s="965"/>
      <c r="D1006" s="302"/>
      <c r="E1006" s="302"/>
      <c r="F1006" s="302">
        <f t="shared" si="51"/>
        <v>0</v>
      </c>
    </row>
    <row r="1007" spans="1:7" ht="13.5" thickBot="1">
      <c r="A1007" s="544" t="s">
        <v>232</v>
      </c>
      <c r="B1007" s="744" t="s">
        <v>550</v>
      </c>
      <c r="C1007" s="218">
        <v>463577</v>
      </c>
      <c r="D1007" s="222"/>
      <c r="E1007" s="222"/>
      <c r="F1007" s="138">
        <f t="shared" si="51"/>
        <v>463577</v>
      </c>
    </row>
    <row r="1008" spans="1:7" ht="13.5" thickBot="1">
      <c r="A1008" s="347" t="s">
        <v>233</v>
      </c>
      <c r="B1008" s="284" t="s">
        <v>329</v>
      </c>
      <c r="C1008" s="739">
        <f>SUM(C999:C1007)</f>
        <v>463577</v>
      </c>
      <c r="D1008" s="739">
        <f>SUM(D999:D1007)</f>
        <v>0</v>
      </c>
      <c r="E1008" s="739">
        <f>SUM(E999:E1007)</f>
        <v>0</v>
      </c>
      <c r="F1008" s="739">
        <f>SUM(F999:F1007)</f>
        <v>463577</v>
      </c>
      <c r="G1008" s="820"/>
    </row>
    <row r="1009" spans="1:6">
      <c r="A1009" s="544"/>
      <c r="B1009" s="41"/>
      <c r="C1009" s="753"/>
      <c r="D1009" s="755"/>
      <c r="E1009" s="718"/>
      <c r="F1009" s="626"/>
    </row>
    <row r="1010" spans="1:6" ht="13.5" thickBot="1">
      <c r="A1010" s="393" t="s">
        <v>234</v>
      </c>
      <c r="B1010" s="745" t="s">
        <v>330</v>
      </c>
      <c r="C1010" s="752">
        <f>C996+C1008</f>
        <v>463577</v>
      </c>
      <c r="D1010" s="754">
        <f>D996+D1008</f>
        <v>0</v>
      </c>
      <c r="E1010" s="752">
        <f>E996+E1008</f>
        <v>0</v>
      </c>
      <c r="F1010" s="752">
        <f>F996+F1008</f>
        <v>463577</v>
      </c>
    </row>
    <row r="1013" spans="1:6">
      <c r="A1013" s="992" t="s">
        <v>706</v>
      </c>
      <c r="B1013" s="992"/>
      <c r="C1013" s="992"/>
      <c r="D1013" s="992"/>
      <c r="E1013" s="992"/>
    </row>
    <row r="1014" spans="1:6">
      <c r="A1014" s="337"/>
      <c r="B1014" s="337"/>
      <c r="C1014" s="337"/>
      <c r="D1014" s="337"/>
      <c r="E1014" s="337"/>
    </row>
    <row r="1015" spans="1:6" ht="14.25">
      <c r="A1015" s="1056" t="s">
        <v>640</v>
      </c>
      <c r="B1015" s="1057"/>
      <c r="C1015" s="1057"/>
      <c r="D1015" s="1057"/>
      <c r="E1015" s="1057"/>
      <c r="F1015" s="1057"/>
    </row>
    <row r="1016" spans="1:6" ht="15.75">
      <c r="B1016" s="18"/>
      <c r="C1016" s="18"/>
      <c r="D1016" s="18"/>
      <c r="E1016" s="18"/>
    </row>
    <row r="1017" spans="1:6" ht="15.75">
      <c r="B1017" s="18" t="s">
        <v>541</v>
      </c>
      <c r="C1017" s="18"/>
      <c r="D1017" s="18"/>
      <c r="E1017" s="18"/>
    </row>
    <row r="1018" spans="1:6" ht="13.5" thickBot="1">
      <c r="B1018" s="1"/>
      <c r="C1018" s="1"/>
      <c r="D1018" s="1"/>
      <c r="E1018" s="19" t="s">
        <v>585</v>
      </c>
    </row>
    <row r="1019" spans="1:6" ht="48.75" thickBot="1">
      <c r="A1019" s="348" t="s">
        <v>186</v>
      </c>
      <c r="B1019" s="549" t="s">
        <v>11</v>
      </c>
      <c r="C1019" s="340" t="s">
        <v>466</v>
      </c>
      <c r="D1019" s="341" t="s">
        <v>467</v>
      </c>
      <c r="E1019" s="340" t="s">
        <v>465</v>
      </c>
      <c r="F1019" s="341" t="s">
        <v>464</v>
      </c>
    </row>
    <row r="1020" spans="1:6">
      <c r="A1020" s="550" t="s">
        <v>187</v>
      </c>
      <c r="B1020" s="551" t="s">
        <v>188</v>
      </c>
      <c r="C1020" s="560" t="s">
        <v>189</v>
      </c>
      <c r="D1020" s="561" t="s">
        <v>190</v>
      </c>
      <c r="E1020" s="702" t="s">
        <v>210</v>
      </c>
      <c r="F1020" s="703" t="s">
        <v>235</v>
      </c>
    </row>
    <row r="1021" spans="1:6">
      <c r="A1021" s="325" t="s">
        <v>191</v>
      </c>
      <c r="B1021" s="332" t="s">
        <v>131</v>
      </c>
      <c r="C1021" s="303"/>
      <c r="D1021" s="135"/>
      <c r="E1021" s="303"/>
      <c r="F1021" s="117"/>
    </row>
    <row r="1022" spans="1:6">
      <c r="A1022" s="324" t="s">
        <v>192</v>
      </c>
      <c r="B1022" s="186" t="s">
        <v>6</v>
      </c>
      <c r="C1022" s="303"/>
      <c r="D1022" s="135"/>
      <c r="E1022" s="303"/>
      <c r="F1022" s="135">
        <f>SUM(C1022:E1022)</f>
        <v>0</v>
      </c>
    </row>
    <row r="1023" spans="1:6">
      <c r="A1023" s="324" t="s">
        <v>193</v>
      </c>
      <c r="B1023" s="198" t="s">
        <v>7</v>
      </c>
      <c r="C1023" s="303"/>
      <c r="D1023" s="135"/>
      <c r="E1023" s="303"/>
      <c r="F1023" s="135">
        <f>SUM(C1023:E1023)</f>
        <v>0</v>
      </c>
    </row>
    <row r="1024" spans="1:6">
      <c r="A1024" s="324" t="s">
        <v>194</v>
      </c>
      <c r="B1024" s="198" t="s">
        <v>8</v>
      </c>
      <c r="C1024" s="303"/>
      <c r="D1024" s="135"/>
      <c r="E1024" s="303"/>
      <c r="F1024" s="135">
        <f>SUM(C1024:E1024)</f>
        <v>0</v>
      </c>
    </row>
    <row r="1025" spans="1:7">
      <c r="A1025" s="324" t="s">
        <v>195</v>
      </c>
      <c r="B1025" s="198" t="s">
        <v>265</v>
      </c>
      <c r="C1025" s="303"/>
      <c r="D1025" s="135"/>
      <c r="E1025" s="303"/>
      <c r="F1025" s="135">
        <f>SUM(C1025:E1025)</f>
        <v>0</v>
      </c>
    </row>
    <row r="1026" spans="1:7">
      <c r="A1026" s="324" t="s">
        <v>196</v>
      </c>
      <c r="B1026" s="198" t="s">
        <v>264</v>
      </c>
      <c r="C1026" s="303"/>
      <c r="D1026" s="135"/>
      <c r="E1026" s="303"/>
      <c r="F1026" s="135">
        <f>SUM(C1026:E1026)</f>
        <v>0</v>
      </c>
    </row>
    <row r="1027" spans="1:7">
      <c r="A1027" s="324" t="s">
        <v>197</v>
      </c>
      <c r="B1027" s="198" t="s">
        <v>312</v>
      </c>
      <c r="C1027" s="303">
        <v>5200000</v>
      </c>
      <c r="D1027" s="303">
        <f>D1028+D1029+D1030+D1031+D1032+D1033+D1034</f>
        <v>0</v>
      </c>
      <c r="E1027" s="303">
        <f>E1028+E1029+E1030+E1031+E1032+E1033+E1034</f>
        <v>0</v>
      </c>
      <c r="F1027" s="303">
        <f>F1028+F1029+F1030+F1031+F1032+F1033+F1034</f>
        <v>5200000</v>
      </c>
      <c r="G1027" s="820"/>
    </row>
    <row r="1028" spans="1:7">
      <c r="A1028" s="324" t="s">
        <v>198</v>
      </c>
      <c r="B1028" s="198" t="s">
        <v>313</v>
      </c>
      <c r="C1028" s="303">
        <v>5200000</v>
      </c>
      <c r="D1028" s="135">
        <v>0</v>
      </c>
      <c r="E1028" s="303">
        <v>0</v>
      </c>
      <c r="F1028" s="135">
        <f t="shared" ref="F1028:F1033" si="52">E1028+D1028+C1028</f>
        <v>5200000</v>
      </c>
    </row>
    <row r="1029" spans="1:7">
      <c r="A1029" s="324" t="s">
        <v>199</v>
      </c>
      <c r="B1029" s="198" t="s">
        <v>314</v>
      </c>
      <c r="C1029" s="303"/>
      <c r="D1029" s="135"/>
      <c r="E1029" s="303"/>
      <c r="F1029" s="135">
        <f t="shared" si="52"/>
        <v>0</v>
      </c>
    </row>
    <row r="1030" spans="1:7">
      <c r="A1030" s="324" t="s">
        <v>200</v>
      </c>
      <c r="B1030" s="198" t="s">
        <v>315</v>
      </c>
      <c r="C1030" s="303"/>
      <c r="D1030" s="135"/>
      <c r="E1030" s="303"/>
      <c r="F1030" s="135">
        <f t="shared" si="52"/>
        <v>0</v>
      </c>
    </row>
    <row r="1031" spans="1:7">
      <c r="A1031" s="324" t="s">
        <v>201</v>
      </c>
      <c r="B1031" s="333" t="s">
        <v>316</v>
      </c>
      <c r="C1031" s="303">
        <f>'5-6.m.tám.ért.kiad.'!E249</f>
        <v>0</v>
      </c>
      <c r="D1031" s="135">
        <f>'5-6.m.tám.ért.kiad.'!E246+'5-6.m.tám.ért.kiad.'!E250</f>
        <v>0</v>
      </c>
      <c r="E1031" s="303"/>
      <c r="F1031" s="135">
        <f t="shared" si="52"/>
        <v>0</v>
      </c>
    </row>
    <row r="1032" spans="1:7">
      <c r="A1032" s="324" t="s">
        <v>202</v>
      </c>
      <c r="B1032" s="731" t="s">
        <v>331</v>
      </c>
      <c r="C1032" s="304"/>
      <c r="D1032" s="140"/>
      <c r="E1032" s="303"/>
      <c r="F1032" s="135">
        <f t="shared" si="52"/>
        <v>0</v>
      </c>
    </row>
    <row r="1033" spans="1:7">
      <c r="A1033" s="324" t="s">
        <v>203</v>
      </c>
      <c r="B1033" s="732" t="s">
        <v>324</v>
      </c>
      <c r="C1033" s="306">
        <v>0</v>
      </c>
      <c r="D1033" s="136"/>
      <c r="E1033" s="303"/>
      <c r="F1033" s="135">
        <f t="shared" si="52"/>
        <v>0</v>
      </c>
    </row>
    <row r="1034" spans="1:7" ht="13.5" thickBot="1">
      <c r="A1034" s="324" t="s">
        <v>204</v>
      </c>
      <c r="B1034" s="959" t="s">
        <v>549</v>
      </c>
      <c r="C1034" s="306"/>
      <c r="D1034" s="136"/>
      <c r="E1034" s="303"/>
      <c r="F1034" s="140"/>
    </row>
    <row r="1035" spans="1:7" ht="13.5" thickBot="1">
      <c r="A1035" s="324" t="s">
        <v>205</v>
      </c>
      <c r="B1035" s="200" t="s">
        <v>127</v>
      </c>
      <c r="C1035" s="304"/>
      <c r="D1035" s="140"/>
      <c r="E1035" s="303"/>
      <c r="F1035" s="302">
        <f>E1035+D1035+C1035</f>
        <v>0</v>
      </c>
    </row>
    <row r="1036" spans="1:7" ht="13.5" thickBot="1">
      <c r="A1036" s="554" t="s">
        <v>206</v>
      </c>
      <c r="B1036" s="555" t="s">
        <v>9</v>
      </c>
      <c r="C1036" s="563">
        <f>C1022+C1023+C1024+C1025+C1027+C1035</f>
        <v>5200000</v>
      </c>
      <c r="D1036" s="563">
        <f>D1022+D1023+D1024+D1025+D1027+D1035</f>
        <v>0</v>
      </c>
      <c r="E1036" s="563">
        <f>E1022+E1023+E1024+E1025+E1027+E1035</f>
        <v>0</v>
      </c>
      <c r="F1036" s="564">
        <f>F1022+F1023+F1024+F1025+F1027+F1035</f>
        <v>5200000</v>
      </c>
    </row>
    <row r="1037" spans="1:7" ht="13.5" thickTop="1">
      <c r="A1037" s="544"/>
      <c r="B1037" s="332"/>
      <c r="C1037" s="222"/>
      <c r="D1037" s="222"/>
      <c r="E1037" s="222"/>
      <c r="F1037" s="143"/>
    </row>
    <row r="1038" spans="1:7">
      <c r="A1038" s="325" t="s">
        <v>207</v>
      </c>
      <c r="B1038" s="334" t="s">
        <v>132</v>
      </c>
      <c r="C1038" s="305"/>
      <c r="D1038" s="138"/>
      <c r="E1038" s="305"/>
      <c r="F1038" s="193"/>
    </row>
    <row r="1039" spans="1:7">
      <c r="A1039" s="324" t="s">
        <v>208</v>
      </c>
      <c r="B1039" s="198" t="s">
        <v>266</v>
      </c>
      <c r="C1039" s="303"/>
      <c r="D1039" s="135"/>
      <c r="E1039" s="303"/>
      <c r="F1039" s="135">
        <f>SUM(C1039:E1039)</f>
        <v>0</v>
      </c>
    </row>
    <row r="1040" spans="1:7">
      <c r="A1040" s="324" t="s">
        <v>209</v>
      </c>
      <c r="B1040" s="198" t="s">
        <v>267</v>
      </c>
      <c r="C1040" s="303"/>
      <c r="D1040" s="135"/>
      <c r="E1040" s="303"/>
      <c r="F1040" s="135">
        <f>SUM(C1040:E1040)</f>
        <v>0</v>
      </c>
    </row>
    <row r="1041" spans="1:6">
      <c r="A1041" s="324" t="s">
        <v>211</v>
      </c>
      <c r="B1041" s="198" t="s">
        <v>128</v>
      </c>
      <c r="C1041" s="303">
        <v>0</v>
      </c>
      <c r="D1041" s="303">
        <f>D1042+D1043+D1044+D1045+D1046+D1047+D1048</f>
        <v>0</v>
      </c>
      <c r="E1041" s="303">
        <f>E1042+E1043+E1044+E1045+E1046+E1047+E1048</f>
        <v>0</v>
      </c>
      <c r="F1041" s="135">
        <f>F1042+F1043+F1044+F1045+F1046+F1047+F1048</f>
        <v>0</v>
      </c>
    </row>
    <row r="1042" spans="1:6">
      <c r="A1042" s="324" t="s">
        <v>212</v>
      </c>
      <c r="B1042" s="333" t="s">
        <v>317</v>
      </c>
      <c r="C1042" s="303"/>
      <c r="D1042" s="135"/>
      <c r="E1042" s="303"/>
      <c r="F1042" s="135">
        <f>SUM(C1042:E1042)</f>
        <v>0</v>
      </c>
    </row>
    <row r="1043" spans="1:6">
      <c r="A1043" s="324" t="s">
        <v>213</v>
      </c>
      <c r="B1043" s="333" t="s">
        <v>319</v>
      </c>
      <c r="C1043" s="303"/>
      <c r="D1043" s="135"/>
      <c r="E1043" s="303"/>
      <c r="F1043" s="135">
        <f t="shared" ref="F1043:F1049" si="53">SUM(C1043:E1043)</f>
        <v>0</v>
      </c>
    </row>
    <row r="1044" spans="1:6">
      <c r="A1044" s="324" t="s">
        <v>214</v>
      </c>
      <c r="B1044" s="333" t="s">
        <v>318</v>
      </c>
      <c r="C1044" s="303"/>
      <c r="D1044" s="135"/>
      <c r="E1044" s="303"/>
      <c r="F1044" s="135">
        <f t="shared" si="53"/>
        <v>0</v>
      </c>
    </row>
    <row r="1045" spans="1:6">
      <c r="A1045" s="324" t="s">
        <v>215</v>
      </c>
      <c r="B1045" s="333" t="s">
        <v>320</v>
      </c>
      <c r="C1045" s="303"/>
      <c r="D1045" s="135"/>
      <c r="E1045" s="303"/>
      <c r="F1045" s="135">
        <f t="shared" si="53"/>
        <v>0</v>
      </c>
    </row>
    <row r="1046" spans="1:6">
      <c r="A1046" s="324" t="s">
        <v>216</v>
      </c>
      <c r="B1046" s="731" t="s">
        <v>321</v>
      </c>
      <c r="C1046" s="303"/>
      <c r="D1046" s="135"/>
      <c r="E1046" s="303"/>
      <c r="F1046" s="135">
        <f t="shared" si="53"/>
        <v>0</v>
      </c>
    </row>
    <row r="1047" spans="1:6">
      <c r="A1047" s="324" t="s">
        <v>217</v>
      </c>
      <c r="B1047" s="281" t="s">
        <v>322</v>
      </c>
      <c r="C1047" s="303"/>
      <c r="D1047" s="135"/>
      <c r="E1047" s="303"/>
      <c r="F1047" s="135">
        <f t="shared" si="53"/>
        <v>0</v>
      </c>
    </row>
    <row r="1048" spans="1:6">
      <c r="A1048" s="324" t="s">
        <v>218</v>
      </c>
      <c r="B1048" s="732" t="s">
        <v>339</v>
      </c>
      <c r="C1048" s="303">
        <v>0</v>
      </c>
      <c r="D1048" s="135"/>
      <c r="E1048" s="303"/>
      <c r="F1048" s="135">
        <f t="shared" si="53"/>
        <v>0</v>
      </c>
    </row>
    <row r="1049" spans="1:6">
      <c r="A1049" s="324" t="s">
        <v>219</v>
      </c>
      <c r="B1049" s="198" t="s">
        <v>325</v>
      </c>
      <c r="C1049" s="303"/>
      <c r="D1049" s="135"/>
      <c r="E1049" s="303"/>
      <c r="F1049" s="135">
        <f t="shared" si="53"/>
        <v>0</v>
      </c>
    </row>
    <row r="1050" spans="1:6" ht="13.5" thickBot="1">
      <c r="A1050" s="324" t="s">
        <v>220</v>
      </c>
      <c r="B1050" s="200" t="s">
        <v>130</v>
      </c>
      <c r="C1050" s="306">
        <f>-C1025</f>
        <v>0</v>
      </c>
      <c r="D1050" s="306">
        <f>-D1025</f>
        <v>0</v>
      </c>
      <c r="E1050" s="306">
        <f>-E1025</f>
        <v>0</v>
      </c>
      <c r="F1050" s="136">
        <f>-F1025</f>
        <v>0</v>
      </c>
    </row>
    <row r="1051" spans="1:6" ht="13.5" thickBot="1">
      <c r="A1051" s="554" t="s">
        <v>221</v>
      </c>
      <c r="B1051" s="555" t="s">
        <v>10</v>
      </c>
      <c r="C1051" s="563">
        <f>C1039+C1040+C1041+C1049+C1050</f>
        <v>0</v>
      </c>
      <c r="D1051" s="563">
        <f>D1039+D1040+D1041+D1049+D1050</f>
        <v>0</v>
      </c>
      <c r="E1051" s="563">
        <f>E1039+E1040+E1041+E1049+E1050</f>
        <v>0</v>
      </c>
      <c r="F1051" s="564">
        <f>F1039+F1040+F1041+F1049+F1050</f>
        <v>0</v>
      </c>
    </row>
    <row r="1052" spans="1:6" ht="27" thickTop="1" thickBot="1">
      <c r="A1052" s="554" t="s">
        <v>222</v>
      </c>
      <c r="B1052" s="559" t="s">
        <v>326</v>
      </c>
      <c r="C1052" s="566">
        <f>C1036+C1051</f>
        <v>5200000</v>
      </c>
      <c r="D1052" s="566">
        <f>D1036+D1051</f>
        <v>0</v>
      </c>
      <c r="E1052" s="566">
        <f>E1036+E1051</f>
        <v>0</v>
      </c>
      <c r="F1052" s="567">
        <f>F1036+F1051</f>
        <v>5200000</v>
      </c>
    </row>
    <row r="1053" spans="1:6" ht="13.5" thickTop="1">
      <c r="A1053" s="544"/>
      <c r="B1053" s="747"/>
      <c r="C1053" s="233"/>
      <c r="D1053" s="233"/>
      <c r="E1053" s="233"/>
      <c r="F1053" s="239"/>
    </row>
    <row r="1054" spans="1:6">
      <c r="A1054" s="325" t="s">
        <v>223</v>
      </c>
      <c r="B1054" s="424" t="s">
        <v>328</v>
      </c>
      <c r="C1054" s="565"/>
      <c r="D1054" s="138"/>
      <c r="E1054" s="305"/>
      <c r="F1054" s="193"/>
    </row>
    <row r="1055" spans="1:6">
      <c r="A1055" s="324" t="s">
        <v>224</v>
      </c>
      <c r="B1055" s="199" t="s">
        <v>327</v>
      </c>
      <c r="C1055" s="308"/>
      <c r="D1055" s="135"/>
      <c r="E1055" s="303"/>
      <c r="F1055" s="135">
        <f>SUM(C1055:E1055)</f>
        <v>0</v>
      </c>
    </row>
    <row r="1056" spans="1:6">
      <c r="A1056" s="325" t="s">
        <v>225</v>
      </c>
      <c r="B1056" s="630" t="s">
        <v>332</v>
      </c>
      <c r="C1056" s="738">
        <v>0</v>
      </c>
      <c r="D1056" s="140">
        <v>0</v>
      </c>
      <c r="E1056" s="304"/>
      <c r="F1056" s="135">
        <v>0</v>
      </c>
    </row>
    <row r="1057" spans="1:7">
      <c r="A1057" s="324" t="s">
        <v>226</v>
      </c>
      <c r="B1057" s="630" t="s">
        <v>333</v>
      </c>
      <c r="C1057" s="738">
        <v>12600000</v>
      </c>
      <c r="D1057" s="140"/>
      <c r="E1057" s="304"/>
      <c r="F1057" s="135">
        <f t="shared" ref="F1057:F1062" si="54">SUM(C1057:E1057)</f>
        <v>12600000</v>
      </c>
    </row>
    <row r="1058" spans="1:7">
      <c r="A1058" s="325" t="s">
        <v>227</v>
      </c>
      <c r="B1058" s="630" t="s">
        <v>334</v>
      </c>
      <c r="C1058" s="738"/>
      <c r="D1058" s="140"/>
      <c r="E1058" s="304"/>
      <c r="F1058" s="135">
        <f t="shared" si="54"/>
        <v>0</v>
      </c>
    </row>
    <row r="1059" spans="1:7">
      <c r="A1059" s="324" t="s">
        <v>228</v>
      </c>
      <c r="B1059" s="733" t="s">
        <v>335</v>
      </c>
      <c r="C1059" s="738"/>
      <c r="D1059" s="140"/>
      <c r="E1059" s="304"/>
      <c r="F1059" s="135">
        <f t="shared" si="54"/>
        <v>0</v>
      </c>
    </row>
    <row r="1060" spans="1:7">
      <c r="A1060" s="325" t="s">
        <v>229</v>
      </c>
      <c r="B1060" s="734" t="s">
        <v>336</v>
      </c>
      <c r="C1060" s="738"/>
      <c r="D1060" s="140"/>
      <c r="E1060" s="304"/>
      <c r="F1060" s="135">
        <f t="shared" si="54"/>
        <v>0</v>
      </c>
    </row>
    <row r="1061" spans="1:7">
      <c r="A1061" s="324" t="s">
        <v>230</v>
      </c>
      <c r="B1061" s="735" t="s">
        <v>337</v>
      </c>
      <c r="C1061" s="738"/>
      <c r="D1061" s="140"/>
      <c r="E1061" s="304"/>
      <c r="F1061" s="135">
        <f t="shared" si="54"/>
        <v>0</v>
      </c>
    </row>
    <row r="1062" spans="1:7" ht="13.5" thickBot="1">
      <c r="A1062" s="325" t="s">
        <v>231</v>
      </c>
      <c r="B1062" s="964" t="s">
        <v>338</v>
      </c>
      <c r="C1062" s="965"/>
      <c r="D1062" s="302"/>
      <c r="E1062" s="302"/>
      <c r="F1062" s="302">
        <f t="shared" si="54"/>
        <v>0</v>
      </c>
    </row>
    <row r="1063" spans="1:7" ht="13.5" thickBot="1">
      <c r="A1063" s="544" t="s">
        <v>232</v>
      </c>
      <c r="B1063" s="744" t="s">
        <v>550</v>
      </c>
      <c r="C1063" s="218"/>
      <c r="D1063" s="222"/>
      <c r="E1063" s="222"/>
      <c r="F1063" s="143"/>
    </row>
    <row r="1064" spans="1:7" ht="13.5" thickBot="1">
      <c r="A1064" s="347" t="s">
        <v>233</v>
      </c>
      <c r="B1064" s="284" t="s">
        <v>329</v>
      </c>
      <c r="C1064" s="739">
        <f>SUM(C1055:C1063)</f>
        <v>12600000</v>
      </c>
      <c r="D1064" s="739">
        <f>SUM(D1055:D1063)</f>
        <v>0</v>
      </c>
      <c r="E1064" s="739">
        <f>SUM(E1055:E1063)</f>
        <v>0</v>
      </c>
      <c r="F1064" s="739">
        <f>SUM(F1055:F1063)</f>
        <v>12600000</v>
      </c>
      <c r="G1064" s="820"/>
    </row>
    <row r="1065" spans="1:7">
      <c r="A1065" s="544"/>
      <c r="B1065" s="41"/>
      <c r="C1065" s="753"/>
      <c r="D1065" s="755"/>
      <c r="E1065" s="718"/>
      <c r="F1065" s="626"/>
    </row>
    <row r="1066" spans="1:7" ht="13.5" thickBot="1">
      <c r="A1066" s="393" t="s">
        <v>234</v>
      </c>
      <c r="B1066" s="745" t="s">
        <v>330</v>
      </c>
      <c r="C1066" s="752">
        <f>C1052+C1064</f>
        <v>17800000</v>
      </c>
      <c r="D1066" s="754">
        <f>D1052+D1064</f>
        <v>0</v>
      </c>
      <c r="E1066" s="752">
        <f>E1052+E1064</f>
        <v>0</v>
      </c>
      <c r="F1066" s="752">
        <f>F1052+F1064</f>
        <v>17800000</v>
      </c>
    </row>
    <row r="1068" spans="1:7">
      <c r="A1068" s="1013"/>
      <c r="B1068" s="1013"/>
      <c r="C1068" s="1013"/>
      <c r="D1068" s="1013"/>
      <c r="E1068" s="1013"/>
      <c r="F1068" s="1013"/>
    </row>
    <row r="1069" spans="1:7">
      <c r="A1069" s="992" t="s">
        <v>707</v>
      </c>
      <c r="B1069" s="992"/>
      <c r="C1069" s="992"/>
      <c r="D1069" s="992"/>
      <c r="E1069" s="992"/>
    </row>
    <row r="1070" spans="1:7">
      <c r="A1070" s="337"/>
      <c r="B1070" s="337"/>
      <c r="C1070" s="337"/>
      <c r="D1070" s="337"/>
      <c r="E1070" s="337"/>
    </row>
    <row r="1071" spans="1:7" ht="14.25">
      <c r="A1071" s="1056" t="s">
        <v>640</v>
      </c>
      <c r="B1071" s="1057"/>
      <c r="C1071" s="1057"/>
      <c r="D1071" s="1057"/>
      <c r="E1071" s="1057"/>
      <c r="F1071" s="1057"/>
    </row>
    <row r="1072" spans="1:7" ht="15.75">
      <c r="B1072" s="18"/>
      <c r="C1072" s="18"/>
      <c r="D1072" s="18"/>
      <c r="E1072" s="18"/>
    </row>
    <row r="1073" spans="1:6" ht="15.75">
      <c r="B1073" s="18" t="s">
        <v>471</v>
      </c>
      <c r="C1073" s="18"/>
      <c r="D1073" s="18"/>
      <c r="E1073" s="18"/>
    </row>
    <row r="1074" spans="1:6" ht="13.5" thickBot="1">
      <c r="B1074" s="1"/>
      <c r="C1074" s="1"/>
      <c r="D1074" s="1"/>
      <c r="E1074" s="19" t="s">
        <v>555</v>
      </c>
    </row>
    <row r="1075" spans="1:6" ht="48.75" thickBot="1">
      <c r="A1075" s="348" t="s">
        <v>186</v>
      </c>
      <c r="B1075" s="549" t="s">
        <v>11</v>
      </c>
      <c r="C1075" s="340" t="s">
        <v>466</v>
      </c>
      <c r="D1075" s="341" t="s">
        <v>467</v>
      </c>
      <c r="E1075" s="340" t="s">
        <v>465</v>
      </c>
      <c r="F1075" s="341" t="s">
        <v>464</v>
      </c>
    </row>
    <row r="1076" spans="1:6">
      <c r="A1076" s="550" t="s">
        <v>187</v>
      </c>
      <c r="B1076" s="551" t="s">
        <v>188</v>
      </c>
      <c r="C1076" s="560" t="s">
        <v>189</v>
      </c>
      <c r="D1076" s="561" t="s">
        <v>190</v>
      </c>
      <c r="E1076" s="702" t="s">
        <v>210</v>
      </c>
      <c r="F1076" s="703" t="s">
        <v>235</v>
      </c>
    </row>
    <row r="1077" spans="1:6">
      <c r="A1077" s="325" t="s">
        <v>191</v>
      </c>
      <c r="B1077" s="332" t="s">
        <v>131</v>
      </c>
      <c r="C1077" s="303"/>
      <c r="D1077" s="135"/>
      <c r="E1077" s="303"/>
      <c r="F1077" s="117"/>
    </row>
    <row r="1078" spans="1:6">
      <c r="A1078" s="324" t="s">
        <v>192</v>
      </c>
      <c r="B1078" s="186" t="s">
        <v>6</v>
      </c>
      <c r="C1078" s="303">
        <v>34111150</v>
      </c>
      <c r="D1078" s="303">
        <v>4688780</v>
      </c>
      <c r="E1078" s="303">
        <v>0</v>
      </c>
      <c r="F1078" s="135">
        <f>SUM(C1078:E1078)</f>
        <v>38799930</v>
      </c>
    </row>
    <row r="1079" spans="1:6">
      <c r="A1079" s="324" t="s">
        <v>193</v>
      </c>
      <c r="B1079" s="198" t="s">
        <v>7</v>
      </c>
      <c r="C1079" s="303">
        <v>5516000</v>
      </c>
      <c r="D1079" s="303">
        <v>797612</v>
      </c>
      <c r="E1079" s="303">
        <v>0</v>
      </c>
      <c r="F1079" s="135">
        <f>SUM(C1079:E1079)</f>
        <v>6313612</v>
      </c>
    </row>
    <row r="1080" spans="1:6">
      <c r="A1080" s="324" t="s">
        <v>194</v>
      </c>
      <c r="B1080" s="198" t="s">
        <v>8</v>
      </c>
      <c r="C1080" s="303">
        <v>35590203</v>
      </c>
      <c r="D1080" s="303">
        <v>13538736</v>
      </c>
      <c r="E1080" s="303">
        <v>0</v>
      </c>
      <c r="F1080" s="135">
        <f>SUM(C1080:E1080)</f>
        <v>49128939</v>
      </c>
    </row>
    <row r="1081" spans="1:6">
      <c r="A1081" s="324" t="s">
        <v>195</v>
      </c>
      <c r="B1081" s="198" t="s">
        <v>265</v>
      </c>
      <c r="C1081" s="303">
        <v>0</v>
      </c>
      <c r="D1081" s="303">
        <v>0</v>
      </c>
      <c r="E1081" s="303">
        <v>0</v>
      </c>
      <c r="F1081" s="135">
        <f>SUM(C1081:E1081)</f>
        <v>0</v>
      </c>
    </row>
    <row r="1082" spans="1:6">
      <c r="A1082" s="324" t="s">
        <v>196</v>
      </c>
      <c r="B1082" s="198" t="s">
        <v>264</v>
      </c>
      <c r="C1082" s="303">
        <v>0</v>
      </c>
      <c r="D1082" s="303">
        <v>0</v>
      </c>
      <c r="E1082" s="303">
        <v>0</v>
      </c>
      <c r="F1082" s="135">
        <f>SUM(C1082:E1082)</f>
        <v>0</v>
      </c>
    </row>
    <row r="1083" spans="1:6">
      <c r="A1083" s="324" t="s">
        <v>197</v>
      </c>
      <c r="B1083" s="198" t="s">
        <v>312</v>
      </c>
      <c r="C1083" s="303">
        <v>5500000</v>
      </c>
      <c r="D1083" s="303">
        <v>600000</v>
      </c>
      <c r="E1083" s="303">
        <v>0</v>
      </c>
      <c r="F1083" s="135">
        <f>F1084+F1085+F1086+F1087+F1088+F1089+F1090</f>
        <v>6100000</v>
      </c>
    </row>
    <row r="1084" spans="1:6">
      <c r="A1084" s="324" t="s">
        <v>198</v>
      </c>
      <c r="B1084" s="198" t="s">
        <v>313</v>
      </c>
      <c r="C1084" s="303">
        <v>5200000</v>
      </c>
      <c r="D1084" s="303">
        <v>0</v>
      </c>
      <c r="E1084" s="303">
        <v>0</v>
      </c>
      <c r="F1084" s="135">
        <f>E1084+D1084+C1084</f>
        <v>5200000</v>
      </c>
    </row>
    <row r="1085" spans="1:6">
      <c r="A1085" s="324" t="s">
        <v>199</v>
      </c>
      <c r="B1085" s="198" t="s">
        <v>314</v>
      </c>
      <c r="C1085" s="303">
        <v>0</v>
      </c>
      <c r="D1085" s="303">
        <v>0</v>
      </c>
      <c r="E1085" s="303">
        <v>0</v>
      </c>
      <c r="F1085" s="135">
        <f t="shared" ref="F1085:F1091" si="55">E1085+D1085+C1085</f>
        <v>0</v>
      </c>
    </row>
    <row r="1086" spans="1:6">
      <c r="A1086" s="324" t="s">
        <v>200</v>
      </c>
      <c r="B1086" s="198" t="s">
        <v>315</v>
      </c>
      <c r="C1086" s="303">
        <v>0</v>
      </c>
      <c r="D1086" s="303">
        <v>0</v>
      </c>
      <c r="E1086" s="303">
        <v>0</v>
      </c>
      <c r="F1086" s="135">
        <f t="shared" si="55"/>
        <v>0</v>
      </c>
    </row>
    <row r="1087" spans="1:6">
      <c r="A1087" s="324" t="s">
        <v>201</v>
      </c>
      <c r="B1087" s="333" t="s">
        <v>316</v>
      </c>
      <c r="C1087" s="303">
        <v>300000</v>
      </c>
      <c r="D1087" s="303">
        <v>600000</v>
      </c>
      <c r="E1087" s="303">
        <v>0</v>
      </c>
      <c r="F1087" s="135">
        <f t="shared" si="55"/>
        <v>900000</v>
      </c>
    </row>
    <row r="1088" spans="1:6">
      <c r="A1088" s="324" t="s">
        <v>202</v>
      </c>
      <c r="B1088" s="731" t="s">
        <v>331</v>
      </c>
      <c r="C1088" s="303">
        <v>0</v>
      </c>
      <c r="D1088" s="303">
        <v>0</v>
      </c>
      <c r="E1088" s="303">
        <v>0</v>
      </c>
      <c r="F1088" s="135">
        <f t="shared" si="55"/>
        <v>0</v>
      </c>
    </row>
    <row r="1089" spans="1:7">
      <c r="A1089" s="324" t="s">
        <v>203</v>
      </c>
      <c r="B1089" s="732" t="s">
        <v>324</v>
      </c>
      <c r="C1089" s="303">
        <v>0</v>
      </c>
      <c r="D1089" s="303">
        <v>0</v>
      </c>
      <c r="E1089" s="303">
        <v>0</v>
      </c>
      <c r="F1089" s="135">
        <f t="shared" si="55"/>
        <v>0</v>
      </c>
    </row>
    <row r="1090" spans="1:7" ht="13.5" thickBot="1">
      <c r="A1090" s="324" t="s">
        <v>204</v>
      </c>
      <c r="B1090" s="959" t="s">
        <v>549</v>
      </c>
      <c r="C1090" s="303">
        <v>0</v>
      </c>
      <c r="D1090" s="303"/>
      <c r="E1090" s="303">
        <v>0</v>
      </c>
      <c r="F1090" s="135">
        <f t="shared" si="55"/>
        <v>0</v>
      </c>
    </row>
    <row r="1091" spans="1:7" ht="13.5" thickBot="1">
      <c r="A1091" s="324" t="s">
        <v>205</v>
      </c>
      <c r="B1091" s="200" t="s">
        <v>127</v>
      </c>
      <c r="C1091" s="303">
        <v>2405000</v>
      </c>
      <c r="D1091" s="303">
        <v>0</v>
      </c>
      <c r="E1091" s="303">
        <v>0</v>
      </c>
      <c r="F1091" s="302">
        <f t="shared" si="55"/>
        <v>2405000</v>
      </c>
    </row>
    <row r="1092" spans="1:7" ht="13.5" thickBot="1">
      <c r="A1092" s="554" t="s">
        <v>206</v>
      </c>
      <c r="B1092" s="555" t="s">
        <v>9</v>
      </c>
      <c r="C1092" s="563">
        <f>C1078+C1079+C1080+C1081+C1083+C1091</f>
        <v>83122353</v>
      </c>
      <c r="D1092" s="563">
        <f>D1078+D1079+D1080+D1081+D1083+D1091</f>
        <v>19625128</v>
      </c>
      <c r="E1092" s="563">
        <v>0</v>
      </c>
      <c r="F1092" s="564">
        <f>F1078+F1079+F1080+F1081+F1083+F1091</f>
        <v>102747481</v>
      </c>
    </row>
    <row r="1093" spans="1:7" ht="13.5" thickTop="1">
      <c r="A1093" s="544"/>
      <c r="B1093" s="332"/>
      <c r="C1093" s="222"/>
      <c r="D1093" s="222"/>
      <c r="E1093" s="222"/>
      <c r="F1093" s="143"/>
    </row>
    <row r="1094" spans="1:7">
      <c r="A1094" s="325" t="s">
        <v>207</v>
      </c>
      <c r="B1094" s="334" t="s">
        <v>132</v>
      </c>
      <c r="C1094" s="305"/>
      <c r="D1094" s="138"/>
      <c r="E1094" s="305"/>
      <c r="F1094" s="193"/>
    </row>
    <row r="1095" spans="1:7">
      <c r="A1095" s="324" t="s">
        <v>208</v>
      </c>
      <c r="B1095" s="198" t="s">
        <v>266</v>
      </c>
      <c r="C1095" s="303">
        <v>92907250</v>
      </c>
      <c r="D1095" s="303">
        <v>0</v>
      </c>
      <c r="E1095" s="303">
        <v>0</v>
      </c>
      <c r="F1095" s="135">
        <v>0</v>
      </c>
      <c r="G1095" s="991">
        <v>0</v>
      </c>
    </row>
    <row r="1096" spans="1:7">
      <c r="A1096" s="324" t="s">
        <v>209</v>
      </c>
      <c r="B1096" s="198" t="s">
        <v>267</v>
      </c>
      <c r="C1096" s="303">
        <v>0</v>
      </c>
      <c r="D1096" s="303">
        <v>0</v>
      </c>
      <c r="E1096" s="303">
        <v>0</v>
      </c>
      <c r="F1096" s="135">
        <f t="shared" ref="F1096:F1098" si="56">SUM(C1096:E1096)</f>
        <v>0</v>
      </c>
    </row>
    <row r="1097" spans="1:7">
      <c r="A1097" s="324" t="s">
        <v>211</v>
      </c>
      <c r="B1097" s="198" t="s">
        <v>128</v>
      </c>
      <c r="C1097" s="303">
        <v>0</v>
      </c>
      <c r="D1097" s="303">
        <v>0</v>
      </c>
      <c r="E1097" s="303">
        <v>0</v>
      </c>
      <c r="F1097" s="135">
        <f t="shared" si="56"/>
        <v>0</v>
      </c>
    </row>
    <row r="1098" spans="1:7">
      <c r="A1098" s="324" t="s">
        <v>212</v>
      </c>
      <c r="B1098" s="333" t="s">
        <v>317</v>
      </c>
      <c r="C1098" s="303">
        <v>0</v>
      </c>
      <c r="D1098" s="303">
        <v>0</v>
      </c>
      <c r="E1098" s="303">
        <v>0</v>
      </c>
      <c r="F1098" s="135">
        <f t="shared" si="56"/>
        <v>0</v>
      </c>
    </row>
    <row r="1099" spans="1:7">
      <c r="A1099" s="324" t="s">
        <v>213</v>
      </c>
      <c r="B1099" s="333" t="s">
        <v>319</v>
      </c>
      <c r="C1099" s="303">
        <v>0</v>
      </c>
      <c r="D1099" s="303">
        <v>0</v>
      </c>
      <c r="E1099" s="303">
        <v>0</v>
      </c>
      <c r="F1099" s="135">
        <v>0</v>
      </c>
    </row>
    <row r="1100" spans="1:7">
      <c r="A1100" s="324" t="s">
        <v>214</v>
      </c>
      <c r="B1100" s="333" t="s">
        <v>318</v>
      </c>
      <c r="C1100" s="303">
        <v>0</v>
      </c>
      <c r="D1100" s="303">
        <v>0</v>
      </c>
      <c r="E1100" s="303">
        <v>0</v>
      </c>
      <c r="F1100" s="135">
        <v>0</v>
      </c>
    </row>
    <row r="1101" spans="1:7">
      <c r="A1101" s="324" t="s">
        <v>215</v>
      </c>
      <c r="B1101" s="333" t="s">
        <v>320</v>
      </c>
      <c r="C1101" s="303">
        <v>0</v>
      </c>
      <c r="D1101" s="303">
        <v>0</v>
      </c>
      <c r="E1101" s="303">
        <v>0</v>
      </c>
      <c r="F1101" s="135">
        <v>0</v>
      </c>
    </row>
    <row r="1102" spans="1:7">
      <c r="A1102" s="324" t="s">
        <v>216</v>
      </c>
      <c r="B1102" s="731" t="s">
        <v>321</v>
      </c>
      <c r="C1102" s="303">
        <v>0</v>
      </c>
      <c r="D1102" s="303">
        <v>0</v>
      </c>
      <c r="E1102" s="303">
        <v>0</v>
      </c>
      <c r="F1102" s="135">
        <v>0</v>
      </c>
    </row>
    <row r="1103" spans="1:7">
      <c r="A1103" s="324" t="s">
        <v>217</v>
      </c>
      <c r="B1103" s="281" t="s">
        <v>322</v>
      </c>
      <c r="C1103" s="303">
        <v>0</v>
      </c>
      <c r="D1103" s="303">
        <v>0</v>
      </c>
      <c r="E1103" s="303">
        <v>0</v>
      </c>
      <c r="F1103" s="135">
        <v>0</v>
      </c>
    </row>
    <row r="1104" spans="1:7">
      <c r="A1104" s="324" t="s">
        <v>218</v>
      </c>
      <c r="B1104" s="732" t="s">
        <v>339</v>
      </c>
      <c r="C1104" s="303">
        <v>0</v>
      </c>
      <c r="D1104" s="303">
        <v>0</v>
      </c>
      <c r="E1104" s="303">
        <v>0</v>
      </c>
      <c r="F1104" s="135">
        <v>0</v>
      </c>
    </row>
    <row r="1105" spans="1:6">
      <c r="A1105" s="324" t="s">
        <v>219</v>
      </c>
      <c r="B1105" s="198" t="s">
        <v>325</v>
      </c>
      <c r="C1105" s="303">
        <v>0</v>
      </c>
      <c r="D1105" s="303">
        <v>0</v>
      </c>
      <c r="E1105" s="303">
        <v>0</v>
      </c>
      <c r="F1105" s="135">
        <v>0</v>
      </c>
    </row>
    <row r="1106" spans="1:6" ht="13.5" thickBot="1">
      <c r="A1106" s="324" t="s">
        <v>220</v>
      </c>
      <c r="B1106" s="200" t="s">
        <v>130</v>
      </c>
      <c r="C1106" s="304">
        <f>-C1081</f>
        <v>0</v>
      </c>
      <c r="D1106" s="304">
        <f>-D1081</f>
        <v>0</v>
      </c>
      <c r="E1106" s="304">
        <f>-E1081</f>
        <v>0</v>
      </c>
      <c r="F1106" s="140">
        <f>-F1081</f>
        <v>0</v>
      </c>
    </row>
    <row r="1107" spans="1:6" ht="13.5" thickBot="1">
      <c r="A1107" s="554" t="s">
        <v>221</v>
      </c>
      <c r="B1107" s="555" t="s">
        <v>10</v>
      </c>
      <c r="C1107" s="563">
        <f>C1095+C1096+C1097+C1105+C1106</f>
        <v>92907250</v>
      </c>
      <c r="D1107" s="563">
        <f>D1095+D1096+D1097+D1105+D1106</f>
        <v>0</v>
      </c>
      <c r="E1107" s="563">
        <f>E1095+E1096+E1097+E1105+E1106</f>
        <v>0</v>
      </c>
      <c r="F1107" s="564">
        <f>F1095+F1096+F1097+F1105+F1106</f>
        <v>0</v>
      </c>
    </row>
    <row r="1108" spans="1:6" ht="27" thickTop="1" thickBot="1">
      <c r="A1108" s="554" t="s">
        <v>222</v>
      </c>
      <c r="B1108" s="559" t="s">
        <v>326</v>
      </c>
      <c r="C1108" s="986">
        <f>C1092+C1107</f>
        <v>176029603</v>
      </c>
      <c r="D1108" s="566">
        <f>D1092+D1107</f>
        <v>19625128</v>
      </c>
      <c r="E1108" s="566">
        <f>E1092+E1107</f>
        <v>0</v>
      </c>
      <c r="F1108" s="987" t="s">
        <v>613</v>
      </c>
    </row>
    <row r="1109" spans="1:6" ht="13.5" thickTop="1">
      <c r="A1109" s="544"/>
      <c r="B1109" s="747"/>
      <c r="C1109" s="233"/>
      <c r="D1109" s="233"/>
      <c r="E1109" s="233"/>
      <c r="F1109" s="239"/>
    </row>
    <row r="1110" spans="1:6">
      <c r="A1110" s="325" t="s">
        <v>223</v>
      </c>
      <c r="B1110" s="424" t="s">
        <v>328</v>
      </c>
      <c r="C1110" s="565"/>
      <c r="D1110" s="138"/>
      <c r="E1110" s="305"/>
      <c r="F1110" s="193"/>
    </row>
    <row r="1111" spans="1:6">
      <c r="A1111" s="324" t="s">
        <v>224</v>
      </c>
      <c r="B1111" s="199" t="s">
        <v>327</v>
      </c>
      <c r="C1111" s="303">
        <v>0</v>
      </c>
      <c r="D1111" s="303">
        <v>0</v>
      </c>
      <c r="E1111" s="303">
        <v>0</v>
      </c>
      <c r="F1111" s="135">
        <v>0</v>
      </c>
    </row>
    <row r="1112" spans="1:6">
      <c r="A1112" s="325" t="s">
        <v>225</v>
      </c>
      <c r="B1112" s="630" t="s">
        <v>332</v>
      </c>
      <c r="C1112" s="303">
        <v>0</v>
      </c>
      <c r="D1112" s="303">
        <v>0</v>
      </c>
      <c r="E1112" s="303">
        <v>0</v>
      </c>
      <c r="F1112" s="135">
        <v>0</v>
      </c>
    </row>
    <row r="1113" spans="1:6">
      <c r="A1113" s="324" t="s">
        <v>226</v>
      </c>
      <c r="B1113" s="630" t="s">
        <v>333</v>
      </c>
      <c r="C1113" s="303">
        <v>12600000</v>
      </c>
      <c r="D1113" s="303">
        <v>0</v>
      </c>
      <c r="E1113" s="303">
        <v>0</v>
      </c>
      <c r="F1113" s="135">
        <v>12600000</v>
      </c>
    </row>
    <row r="1114" spans="1:6">
      <c r="A1114" s="325" t="s">
        <v>227</v>
      </c>
      <c r="B1114" s="630" t="s">
        <v>334</v>
      </c>
      <c r="C1114" s="303">
        <v>0</v>
      </c>
      <c r="D1114" s="303">
        <v>0</v>
      </c>
      <c r="E1114" s="303">
        <v>0</v>
      </c>
      <c r="F1114" s="135">
        <v>0</v>
      </c>
    </row>
    <row r="1115" spans="1:6">
      <c r="A1115" s="324" t="s">
        <v>228</v>
      </c>
      <c r="B1115" s="733" t="s">
        <v>335</v>
      </c>
      <c r="C1115" s="303">
        <v>0</v>
      </c>
      <c r="D1115" s="303">
        <v>0</v>
      </c>
      <c r="E1115" s="303">
        <v>0</v>
      </c>
      <c r="F1115" s="135">
        <v>0</v>
      </c>
    </row>
    <row r="1116" spans="1:6">
      <c r="A1116" s="325" t="s">
        <v>229</v>
      </c>
      <c r="B1116" s="734" t="s">
        <v>336</v>
      </c>
      <c r="C1116" s="303">
        <v>0</v>
      </c>
      <c r="D1116" s="303">
        <v>0</v>
      </c>
      <c r="E1116" s="303">
        <v>0</v>
      </c>
      <c r="F1116" s="135">
        <v>0</v>
      </c>
    </row>
    <row r="1117" spans="1:6">
      <c r="A1117" s="324" t="s">
        <v>230</v>
      </c>
      <c r="B1117" s="735" t="s">
        <v>337</v>
      </c>
      <c r="C1117" s="303">
        <v>0</v>
      </c>
      <c r="D1117" s="303">
        <v>0</v>
      </c>
      <c r="E1117" s="303">
        <v>0</v>
      </c>
      <c r="F1117" s="135">
        <v>0</v>
      </c>
    </row>
    <row r="1118" spans="1:6">
      <c r="A1118" s="325" t="s">
        <v>231</v>
      </c>
      <c r="B1118" s="335" t="s">
        <v>338</v>
      </c>
      <c r="C1118" s="303">
        <v>0</v>
      </c>
      <c r="D1118" s="303">
        <v>0</v>
      </c>
      <c r="E1118" s="303">
        <v>0</v>
      </c>
      <c r="F1118" s="135">
        <v>0</v>
      </c>
    </row>
    <row r="1119" spans="1:6" ht="13.5" thickBot="1">
      <c r="A1119" s="544" t="s">
        <v>232</v>
      </c>
      <c r="B1119" s="744" t="s">
        <v>550</v>
      </c>
      <c r="C1119" s="303">
        <v>463577</v>
      </c>
      <c r="D1119" s="222">
        <v>0</v>
      </c>
      <c r="E1119" s="302">
        <v>0</v>
      </c>
      <c r="F1119" s="135">
        <v>463577</v>
      </c>
    </row>
    <row r="1120" spans="1:6" ht="13.5" thickBot="1">
      <c r="A1120" s="347" t="s">
        <v>233</v>
      </c>
      <c r="B1120" s="284" t="s">
        <v>329</v>
      </c>
      <c r="C1120" s="739">
        <v>13063577</v>
      </c>
      <c r="D1120" s="739">
        <f>SUM(D1111:D1119)</f>
        <v>0</v>
      </c>
      <c r="E1120" s="305">
        <v>0</v>
      </c>
      <c r="F1120" s="839">
        <f>SUM(F1111:F1119)</f>
        <v>13063577</v>
      </c>
    </row>
    <row r="1121" spans="1:6">
      <c r="A1121" s="544"/>
      <c r="B1121" s="41"/>
      <c r="C1121" s="753"/>
      <c r="D1121" s="755"/>
      <c r="E1121" s="718"/>
      <c r="F1121" s="626"/>
    </row>
    <row r="1122" spans="1:6" ht="13.5" thickBot="1">
      <c r="A1122" s="393" t="s">
        <v>234</v>
      </c>
      <c r="B1122" s="745" t="s">
        <v>330</v>
      </c>
      <c r="C1122" s="983" t="s">
        <v>643</v>
      </c>
      <c r="D1122" s="754">
        <f>D1108+D1120</f>
        <v>19625128</v>
      </c>
      <c r="E1122" s="752">
        <f>E1108+E1120</f>
        <v>0</v>
      </c>
      <c r="F1122" s="983" t="s">
        <v>644</v>
      </c>
    </row>
    <row r="1124" spans="1:6">
      <c r="A1124" s="1013"/>
      <c r="B1124" s="1013"/>
      <c r="C1124" s="1013"/>
      <c r="D1124" s="1013"/>
      <c r="E1124" s="1013"/>
      <c r="F1124" s="1013"/>
    </row>
    <row r="1125" spans="1:6">
      <c r="A1125" s="992" t="s">
        <v>708</v>
      </c>
      <c r="B1125" s="992"/>
      <c r="C1125" s="992"/>
      <c r="D1125" s="992"/>
      <c r="E1125" s="992"/>
    </row>
    <row r="1126" spans="1:6">
      <c r="A1126" s="337"/>
      <c r="B1126" s="337"/>
      <c r="C1126" s="337"/>
      <c r="D1126" s="337"/>
      <c r="E1126" s="337"/>
    </row>
    <row r="1127" spans="1:6" ht="14.25">
      <c r="A1127" s="1056" t="s">
        <v>640</v>
      </c>
      <c r="B1127" s="1057"/>
      <c r="C1127" s="1057"/>
      <c r="D1127" s="1057"/>
      <c r="E1127" s="1057"/>
      <c r="F1127" s="1057"/>
    </row>
    <row r="1128" spans="1:6" ht="15.75">
      <c r="B1128" s="18"/>
      <c r="C1128" s="18"/>
      <c r="D1128" s="18"/>
      <c r="E1128" s="18"/>
    </row>
    <row r="1129" spans="1:6" ht="15.75">
      <c r="B1129" s="18" t="s">
        <v>472</v>
      </c>
      <c r="C1129" s="18"/>
      <c r="D1129" s="18"/>
      <c r="E1129" s="18"/>
    </row>
    <row r="1130" spans="1:6" ht="13.5" thickBot="1">
      <c r="B1130" s="1"/>
      <c r="C1130" s="1"/>
      <c r="D1130" s="1"/>
      <c r="E1130" s="19" t="s">
        <v>585</v>
      </c>
    </row>
    <row r="1131" spans="1:6" ht="48.75" thickBot="1">
      <c r="A1131" s="348" t="s">
        <v>186</v>
      </c>
      <c r="B1131" s="549" t="s">
        <v>11</v>
      </c>
      <c r="C1131" s="340" t="s">
        <v>466</v>
      </c>
      <c r="D1131" s="341" t="s">
        <v>467</v>
      </c>
      <c r="E1131" s="340" t="s">
        <v>465</v>
      </c>
      <c r="F1131" s="341" t="s">
        <v>464</v>
      </c>
    </row>
    <row r="1132" spans="1:6">
      <c r="A1132" s="550" t="s">
        <v>187</v>
      </c>
      <c r="B1132" s="551" t="s">
        <v>188</v>
      </c>
      <c r="C1132" s="560" t="s">
        <v>189</v>
      </c>
      <c r="D1132" s="561" t="s">
        <v>190</v>
      </c>
      <c r="E1132" s="702" t="s">
        <v>210</v>
      </c>
      <c r="F1132" s="703" t="s">
        <v>235</v>
      </c>
    </row>
    <row r="1133" spans="1:6">
      <c r="A1133" s="325" t="s">
        <v>191</v>
      </c>
      <c r="B1133" s="332" t="s">
        <v>131</v>
      </c>
      <c r="C1133" s="303"/>
      <c r="D1133" s="135"/>
      <c r="E1133" s="303"/>
      <c r="F1133" s="117"/>
    </row>
    <row r="1134" spans="1:6">
      <c r="A1134" s="324" t="s">
        <v>192</v>
      </c>
      <c r="B1134" s="186" t="s">
        <v>6</v>
      </c>
      <c r="C1134" s="303"/>
      <c r="D1134" s="135"/>
      <c r="E1134" s="303"/>
      <c r="F1134" s="135">
        <f>SUM(C1134:E1134)</f>
        <v>0</v>
      </c>
    </row>
    <row r="1135" spans="1:6">
      <c r="A1135" s="324" t="s">
        <v>193</v>
      </c>
      <c r="B1135" s="198" t="s">
        <v>7</v>
      </c>
      <c r="C1135" s="303"/>
      <c r="D1135" s="135"/>
      <c r="E1135" s="303"/>
      <c r="F1135" s="135">
        <f>SUM(C1135:E1135)</f>
        <v>0</v>
      </c>
    </row>
    <row r="1136" spans="1:6">
      <c r="A1136" s="324" t="s">
        <v>194</v>
      </c>
      <c r="B1136" s="198" t="s">
        <v>8</v>
      </c>
      <c r="C1136" s="303"/>
      <c r="D1136" s="135"/>
      <c r="E1136" s="303"/>
      <c r="F1136" s="135">
        <f>SUM(C1136:E1136)</f>
        <v>0</v>
      </c>
    </row>
    <row r="1137" spans="1:6">
      <c r="A1137" s="324" t="s">
        <v>195</v>
      </c>
      <c r="B1137" s="198" t="s">
        <v>265</v>
      </c>
      <c r="C1137" s="303"/>
      <c r="D1137" s="135"/>
      <c r="E1137" s="303"/>
      <c r="F1137" s="135">
        <f>SUM(C1137:E1137)</f>
        <v>0</v>
      </c>
    </row>
    <row r="1138" spans="1:6">
      <c r="A1138" s="324" t="s">
        <v>196</v>
      </c>
      <c r="B1138" s="198" t="s">
        <v>264</v>
      </c>
      <c r="C1138" s="303"/>
      <c r="D1138" s="135"/>
      <c r="E1138" s="303"/>
      <c r="F1138" s="135">
        <f>SUM(C1138:E1138)</f>
        <v>0</v>
      </c>
    </row>
    <row r="1139" spans="1:6">
      <c r="A1139" s="324" t="s">
        <v>197</v>
      </c>
      <c r="B1139" s="198" t="s">
        <v>312</v>
      </c>
      <c r="C1139" s="303">
        <f>C1140+C1141+C1142+C1143+C1144+C1145</f>
        <v>0</v>
      </c>
      <c r="D1139" s="303">
        <f>D1140+D1141+D1142+D1143+D1144+D1145</f>
        <v>0</v>
      </c>
      <c r="E1139" s="303">
        <f>E1140+E1141+E1142+E1143+E1144+E1145</f>
        <v>0</v>
      </c>
      <c r="F1139" s="135">
        <f>F1140+F1141+F1142+F1143+F1144+F1145</f>
        <v>0</v>
      </c>
    </row>
    <row r="1140" spans="1:6">
      <c r="A1140" s="324" t="s">
        <v>198</v>
      </c>
      <c r="B1140" s="198" t="s">
        <v>313</v>
      </c>
      <c r="C1140" s="303">
        <v>0</v>
      </c>
      <c r="D1140" s="135">
        <v>0</v>
      </c>
      <c r="E1140" s="303">
        <v>0</v>
      </c>
      <c r="F1140" s="135">
        <f>E1140+D1140+C1140</f>
        <v>0</v>
      </c>
    </row>
    <row r="1141" spans="1:6">
      <c r="A1141" s="324" t="s">
        <v>199</v>
      </c>
      <c r="B1141" s="198" t="s">
        <v>314</v>
      </c>
      <c r="C1141" s="303"/>
      <c r="D1141" s="135"/>
      <c r="E1141" s="303"/>
      <c r="F1141" s="135">
        <f t="shared" ref="F1141:F1147" si="57">E1141+D1141+C1141</f>
        <v>0</v>
      </c>
    </row>
    <row r="1142" spans="1:6">
      <c r="A1142" s="324" t="s">
        <v>200</v>
      </c>
      <c r="B1142" s="198" t="s">
        <v>315</v>
      </c>
      <c r="C1142" s="303"/>
      <c r="D1142" s="135"/>
      <c r="E1142" s="303"/>
      <c r="F1142" s="135">
        <f t="shared" si="57"/>
        <v>0</v>
      </c>
    </row>
    <row r="1143" spans="1:6">
      <c r="A1143" s="324" t="s">
        <v>201</v>
      </c>
      <c r="B1143" s="333" t="s">
        <v>316</v>
      </c>
      <c r="C1143" s="223"/>
      <c r="D1143" s="139"/>
      <c r="E1143" s="303"/>
      <c r="F1143" s="135">
        <f t="shared" si="57"/>
        <v>0</v>
      </c>
    </row>
    <row r="1144" spans="1:6">
      <c r="A1144" s="324" t="s">
        <v>202</v>
      </c>
      <c r="B1144" s="731" t="s">
        <v>331</v>
      </c>
      <c r="C1144" s="304"/>
      <c r="D1144" s="136"/>
      <c r="E1144" s="303"/>
      <c r="F1144" s="135">
        <f t="shared" si="57"/>
        <v>0</v>
      </c>
    </row>
    <row r="1145" spans="1:6">
      <c r="A1145" s="324" t="s">
        <v>203</v>
      </c>
      <c r="B1145" s="732" t="s">
        <v>324</v>
      </c>
      <c r="C1145" s="304">
        <f>'26.m. tartalék'!C10+'26.m. tartalék'!C11+'26.m. tartalék'!C14+'26.m. tartalék'!C15+'26.m. tartalék'!C16+'26.m. tartalék'!C17</f>
        <v>0</v>
      </c>
      <c r="D1145" s="140">
        <f>'26.m. tartalék'!C12+'26.m. tartalék'!C13</f>
        <v>0</v>
      </c>
      <c r="E1145" s="303"/>
      <c r="F1145" s="135">
        <f t="shared" si="57"/>
        <v>0</v>
      </c>
    </row>
    <row r="1146" spans="1:6" ht="13.5" thickBot="1">
      <c r="A1146" s="324" t="s">
        <v>204</v>
      </c>
      <c r="B1146" s="959" t="s">
        <v>549</v>
      </c>
      <c r="C1146" s="304"/>
      <c r="D1146" s="140"/>
      <c r="E1146" s="303"/>
      <c r="F1146" s="140"/>
    </row>
    <row r="1147" spans="1:6" ht="13.5" thickBot="1">
      <c r="A1147" s="324" t="s">
        <v>205</v>
      </c>
      <c r="B1147" s="200" t="s">
        <v>127</v>
      </c>
      <c r="C1147" s="304"/>
      <c r="D1147" s="140"/>
      <c r="E1147" s="303"/>
      <c r="F1147" s="302">
        <f t="shared" si="57"/>
        <v>0</v>
      </c>
    </row>
    <row r="1148" spans="1:6" ht="13.5" thickBot="1">
      <c r="A1148" s="554" t="s">
        <v>206</v>
      </c>
      <c r="B1148" s="555" t="s">
        <v>9</v>
      </c>
      <c r="C1148" s="563">
        <f>C1134+C1135+C1136+C1137+C1139+C1147</f>
        <v>0</v>
      </c>
      <c r="D1148" s="563">
        <f>D1134+D1135+D1136+D1137+D1139+D1147</f>
        <v>0</v>
      </c>
      <c r="E1148" s="563">
        <f>E1134+E1135+E1136+E1137+E1139+E1147</f>
        <v>0</v>
      </c>
      <c r="F1148" s="564">
        <f>F1134+F1135+F1136+F1137+F1139+F1147</f>
        <v>0</v>
      </c>
    </row>
    <row r="1149" spans="1:6" ht="13.5" thickTop="1">
      <c r="A1149" s="544"/>
      <c r="B1149" s="332"/>
      <c r="C1149" s="222"/>
      <c r="D1149" s="222"/>
      <c r="E1149" s="222"/>
      <c r="F1149" s="143"/>
    </row>
    <row r="1150" spans="1:6">
      <c r="A1150" s="325" t="s">
        <v>207</v>
      </c>
      <c r="B1150" s="334" t="s">
        <v>132</v>
      </c>
      <c r="C1150" s="305"/>
      <c r="D1150" s="138"/>
      <c r="E1150" s="305"/>
      <c r="F1150" s="193"/>
    </row>
    <row r="1151" spans="1:6">
      <c r="A1151" s="324" t="s">
        <v>208</v>
      </c>
      <c r="B1151" s="198" t="s">
        <v>266</v>
      </c>
      <c r="C1151" s="303"/>
      <c r="D1151" s="135"/>
      <c r="E1151" s="303"/>
      <c r="F1151" s="135">
        <f>SUM(C1151:E1151)</f>
        <v>0</v>
      </c>
    </row>
    <row r="1152" spans="1:6">
      <c r="A1152" s="324" t="s">
        <v>209</v>
      </c>
      <c r="B1152" s="198" t="s">
        <v>267</v>
      </c>
      <c r="C1152" s="303"/>
      <c r="D1152" s="135"/>
      <c r="E1152" s="303"/>
      <c r="F1152" s="135">
        <f>SUM(C1152:E1152)</f>
        <v>0</v>
      </c>
    </row>
    <row r="1153" spans="1:6">
      <c r="A1153" s="324" t="s">
        <v>211</v>
      </c>
      <c r="B1153" s="198" t="s">
        <v>128</v>
      </c>
      <c r="C1153" s="303">
        <f>C1154+C1155+C1156+C1157+C1158+C1159+C1160</f>
        <v>0</v>
      </c>
      <c r="D1153" s="303">
        <f>D1154+D1155+D1156+D1157+D1158+D1159+D1160</f>
        <v>0</v>
      </c>
      <c r="E1153" s="303">
        <f>E1154+E1155+E1156+E1157+E1158+E1159+E1160</f>
        <v>0</v>
      </c>
      <c r="F1153" s="135">
        <f>F1154+F1155+F1156+F1157+F1158+F1159+F1160</f>
        <v>0</v>
      </c>
    </row>
    <row r="1154" spans="1:6">
      <c r="A1154" s="324" t="s">
        <v>212</v>
      </c>
      <c r="B1154" s="333" t="s">
        <v>317</v>
      </c>
      <c r="C1154" s="303"/>
      <c r="D1154" s="135"/>
      <c r="E1154" s="303"/>
      <c r="F1154" s="135">
        <f>SUM(C1154:E1154)</f>
        <v>0</v>
      </c>
    </row>
    <row r="1155" spans="1:6">
      <c r="A1155" s="324" t="s">
        <v>213</v>
      </c>
      <c r="B1155" s="333" t="s">
        <v>319</v>
      </c>
      <c r="C1155" s="303"/>
      <c r="D1155" s="135"/>
      <c r="E1155" s="303"/>
      <c r="F1155" s="135">
        <f t="shared" ref="F1155:F1161" si="58">SUM(C1155:E1155)</f>
        <v>0</v>
      </c>
    </row>
    <row r="1156" spans="1:6">
      <c r="A1156" s="324" t="s">
        <v>214</v>
      </c>
      <c r="B1156" s="333" t="s">
        <v>318</v>
      </c>
      <c r="C1156" s="303"/>
      <c r="D1156" s="135"/>
      <c r="E1156" s="303"/>
      <c r="F1156" s="135">
        <f t="shared" si="58"/>
        <v>0</v>
      </c>
    </row>
    <row r="1157" spans="1:6">
      <c r="A1157" s="324" t="s">
        <v>215</v>
      </c>
      <c r="B1157" s="333" t="s">
        <v>320</v>
      </c>
      <c r="C1157" s="303"/>
      <c r="D1157" s="135"/>
      <c r="E1157" s="303"/>
      <c r="F1157" s="135">
        <f t="shared" si="58"/>
        <v>0</v>
      </c>
    </row>
    <row r="1158" spans="1:6">
      <c r="A1158" s="324" t="s">
        <v>216</v>
      </c>
      <c r="B1158" s="731" t="s">
        <v>321</v>
      </c>
      <c r="C1158" s="303"/>
      <c r="D1158" s="135"/>
      <c r="E1158" s="303"/>
      <c r="F1158" s="135">
        <f t="shared" si="58"/>
        <v>0</v>
      </c>
    </row>
    <row r="1159" spans="1:6">
      <c r="A1159" s="324" t="s">
        <v>217</v>
      </c>
      <c r="B1159" s="281" t="s">
        <v>322</v>
      </c>
      <c r="C1159" s="303"/>
      <c r="D1159" s="135"/>
      <c r="E1159" s="303"/>
      <c r="F1159" s="135">
        <f t="shared" si="58"/>
        <v>0</v>
      </c>
    </row>
    <row r="1160" spans="1:6">
      <c r="A1160" s="324" t="s">
        <v>218</v>
      </c>
      <c r="B1160" s="732" t="s">
        <v>339</v>
      </c>
      <c r="C1160" s="303">
        <f>'26.m. tartalék'!C21+'26.m. tartalék'!C22+'26.m. tartalék'!C23+'26.m. tartalék'!C24+'26.m. tartalék'!C25+'26.m. tartalék'!C27</f>
        <v>0</v>
      </c>
      <c r="D1160" s="135">
        <f>'26.m. tartalék'!C26</f>
        <v>0</v>
      </c>
      <c r="E1160" s="303"/>
      <c r="F1160" s="135">
        <f t="shared" si="58"/>
        <v>0</v>
      </c>
    </row>
    <row r="1161" spans="1:6">
      <c r="A1161" s="324" t="s">
        <v>219</v>
      </c>
      <c r="B1161" s="198" t="s">
        <v>325</v>
      </c>
      <c r="C1161" s="303"/>
      <c r="D1161" s="135"/>
      <c r="E1161" s="303"/>
      <c r="F1161" s="135">
        <f t="shared" si="58"/>
        <v>0</v>
      </c>
    </row>
    <row r="1162" spans="1:6" ht="13.5" thickBot="1">
      <c r="A1162" s="324" t="s">
        <v>220</v>
      </c>
      <c r="B1162" s="200" t="s">
        <v>130</v>
      </c>
      <c r="C1162" s="306">
        <f>-C1137</f>
        <v>0</v>
      </c>
      <c r="D1162" s="306">
        <f>-D1137</f>
        <v>0</v>
      </c>
      <c r="E1162" s="306">
        <f>-E1137</f>
        <v>0</v>
      </c>
      <c r="F1162" s="136">
        <f>-F1137</f>
        <v>0</v>
      </c>
    </row>
    <row r="1163" spans="1:6" ht="13.5" thickBot="1">
      <c r="A1163" s="554" t="s">
        <v>221</v>
      </c>
      <c r="B1163" s="555" t="s">
        <v>10</v>
      </c>
      <c r="C1163" s="563">
        <f>C1151+C1152+C1153+C1161+C1162</f>
        <v>0</v>
      </c>
      <c r="D1163" s="563">
        <f>D1151+D1152+D1153+D1161+D1162</f>
        <v>0</v>
      </c>
      <c r="E1163" s="563">
        <f>E1151+E1152+E1153+E1161+E1162</f>
        <v>0</v>
      </c>
      <c r="F1163" s="564">
        <f>F1151+F1152+F1153+F1161+F1162</f>
        <v>0</v>
      </c>
    </row>
    <row r="1164" spans="1:6" ht="27" thickTop="1" thickBot="1">
      <c r="A1164" s="554" t="s">
        <v>222</v>
      </c>
      <c r="B1164" s="559" t="s">
        <v>326</v>
      </c>
      <c r="C1164" s="566">
        <f>C1148+C1163</f>
        <v>0</v>
      </c>
      <c r="D1164" s="566">
        <f>D1148+D1163</f>
        <v>0</v>
      </c>
      <c r="E1164" s="566">
        <f>E1148+E1163</f>
        <v>0</v>
      </c>
      <c r="F1164" s="567">
        <v>0</v>
      </c>
    </row>
    <row r="1165" spans="1:6" ht="13.5" thickTop="1">
      <c r="A1165" s="544"/>
      <c r="B1165" s="747"/>
      <c r="C1165" s="233"/>
      <c r="D1165" s="233"/>
      <c r="E1165" s="233"/>
      <c r="F1165" s="239"/>
    </row>
    <row r="1166" spans="1:6">
      <c r="A1166" s="325" t="s">
        <v>223</v>
      </c>
      <c r="B1166" s="424" t="s">
        <v>328</v>
      </c>
      <c r="C1166" s="565"/>
      <c r="D1166" s="138"/>
      <c r="E1166" s="305"/>
      <c r="F1166" s="193"/>
    </row>
    <row r="1167" spans="1:6">
      <c r="A1167" s="324" t="s">
        <v>224</v>
      </c>
      <c r="B1167" s="199" t="s">
        <v>327</v>
      </c>
      <c r="C1167" s="308"/>
      <c r="D1167" s="135"/>
      <c r="E1167" s="303"/>
      <c r="F1167" s="135">
        <f>SUM(C1167:E1167)</f>
        <v>0</v>
      </c>
    </row>
    <row r="1168" spans="1:6">
      <c r="A1168" s="325" t="s">
        <v>225</v>
      </c>
      <c r="B1168" s="630" t="s">
        <v>332</v>
      </c>
      <c r="C1168" s="738"/>
      <c r="D1168" s="140"/>
      <c r="E1168" s="304"/>
      <c r="F1168" s="135">
        <f t="shared" ref="F1168:F1174" si="59">SUM(C1168:E1168)</f>
        <v>0</v>
      </c>
    </row>
    <row r="1169" spans="1:6">
      <c r="A1169" s="324" t="s">
        <v>226</v>
      </c>
      <c r="B1169" s="630" t="s">
        <v>333</v>
      </c>
      <c r="C1169" s="738"/>
      <c r="D1169" s="140"/>
      <c r="E1169" s="304"/>
      <c r="F1169" s="135">
        <f t="shared" si="59"/>
        <v>0</v>
      </c>
    </row>
    <row r="1170" spans="1:6">
      <c r="A1170" s="325" t="s">
        <v>227</v>
      </c>
      <c r="B1170" s="630" t="s">
        <v>334</v>
      </c>
      <c r="C1170" s="738"/>
      <c r="D1170" s="140"/>
      <c r="E1170" s="304"/>
      <c r="F1170" s="135">
        <f t="shared" si="59"/>
        <v>0</v>
      </c>
    </row>
    <row r="1171" spans="1:6">
      <c r="A1171" s="324" t="s">
        <v>228</v>
      </c>
      <c r="B1171" s="733" t="s">
        <v>335</v>
      </c>
      <c r="C1171" s="738"/>
      <c r="D1171" s="140"/>
      <c r="E1171" s="304"/>
      <c r="F1171" s="135">
        <f t="shared" si="59"/>
        <v>0</v>
      </c>
    </row>
    <row r="1172" spans="1:6">
      <c r="A1172" s="325" t="s">
        <v>229</v>
      </c>
      <c r="B1172" s="734" t="s">
        <v>336</v>
      </c>
      <c r="C1172" s="738"/>
      <c r="D1172" s="140"/>
      <c r="E1172" s="304"/>
      <c r="F1172" s="135">
        <f t="shared" si="59"/>
        <v>0</v>
      </c>
    </row>
    <row r="1173" spans="1:6">
      <c r="A1173" s="324" t="s">
        <v>230</v>
      </c>
      <c r="B1173" s="735" t="s">
        <v>337</v>
      </c>
      <c r="C1173" s="738"/>
      <c r="D1173" s="140"/>
      <c r="E1173" s="304"/>
      <c r="F1173" s="135">
        <f t="shared" si="59"/>
        <v>0</v>
      </c>
    </row>
    <row r="1174" spans="1:6">
      <c r="A1174" s="325" t="s">
        <v>231</v>
      </c>
      <c r="B1174" s="735" t="s">
        <v>338</v>
      </c>
      <c r="C1174" s="308"/>
      <c r="D1174" s="135"/>
      <c r="E1174" s="135"/>
      <c r="F1174" s="135">
        <f t="shared" si="59"/>
        <v>0</v>
      </c>
    </row>
    <row r="1175" spans="1:6" ht="13.5" thickBot="1">
      <c r="A1175" s="544" t="s">
        <v>232</v>
      </c>
      <c r="B1175" s="744" t="s">
        <v>550</v>
      </c>
      <c r="C1175" s="218"/>
      <c r="D1175" s="222"/>
      <c r="E1175" s="222"/>
      <c r="F1175" s="143"/>
    </row>
    <row r="1176" spans="1:6" ht="13.5" thickBot="1">
      <c r="A1176" s="347" t="s">
        <v>233</v>
      </c>
      <c r="B1176" s="284" t="s">
        <v>329</v>
      </c>
      <c r="C1176" s="739">
        <f>SUM(C1167:C1174)</f>
        <v>0</v>
      </c>
      <c r="D1176" s="739">
        <f>SUM(D1167:D1174)</f>
        <v>0</v>
      </c>
      <c r="E1176" s="739">
        <f>SUM(E1167:E1174)</f>
        <v>0</v>
      </c>
      <c r="F1176" s="839">
        <f>SUM(F1167:F1174)</f>
        <v>0</v>
      </c>
    </row>
    <row r="1177" spans="1:6">
      <c r="A1177" s="544"/>
      <c r="B1177" s="41"/>
      <c r="C1177" s="753"/>
      <c r="D1177" s="755"/>
      <c r="E1177" s="718"/>
      <c r="F1177" s="626"/>
    </row>
    <row r="1178" spans="1:6" ht="13.5" thickBot="1">
      <c r="A1178" s="393" t="s">
        <v>234</v>
      </c>
      <c r="B1178" s="902" t="s">
        <v>330</v>
      </c>
      <c r="C1178" s="903">
        <f>C1164+C1176</f>
        <v>0</v>
      </c>
      <c r="D1178" s="904">
        <f>D1164+D1176</f>
        <v>0</v>
      </c>
      <c r="E1178" s="903">
        <f>E1164+E1176</f>
        <v>0</v>
      </c>
      <c r="F1178" s="903">
        <f>F1164+F1176</f>
        <v>0</v>
      </c>
    </row>
    <row r="1179" spans="1:6">
      <c r="A1179" s="345"/>
      <c r="B1179" s="720"/>
      <c r="C1179" s="628"/>
      <c r="D1179" s="628"/>
      <c r="E1179" s="628"/>
      <c r="F1179" s="628"/>
    </row>
  </sheetData>
  <mergeCells count="57">
    <mergeCell ref="A1069:E1069"/>
    <mergeCell ref="A1071:F1071"/>
    <mergeCell ref="A1124:F1124"/>
    <mergeCell ref="A1125:E1125"/>
    <mergeCell ref="A1127:F1127"/>
    <mergeCell ref="A1068:F1068"/>
    <mergeCell ref="A56:F56"/>
    <mergeCell ref="A112:F112"/>
    <mergeCell ref="A168:F168"/>
    <mergeCell ref="A224:F224"/>
    <mergeCell ref="A733:F733"/>
    <mergeCell ref="A787:E787"/>
    <mergeCell ref="A789:F789"/>
    <mergeCell ref="A730:F730"/>
    <mergeCell ref="A786:F786"/>
    <mergeCell ref="A842:F842"/>
    <mergeCell ref="A675:E675"/>
    <mergeCell ref="A562:F562"/>
    <mergeCell ref="A618:F618"/>
    <mergeCell ref="A115:F115"/>
    <mergeCell ref="A169:E169"/>
    <mergeCell ref="A171:F171"/>
    <mergeCell ref="A225:E225"/>
    <mergeCell ref="A281:E281"/>
    <mergeCell ref="A1:E1"/>
    <mergeCell ref="A3:F3"/>
    <mergeCell ref="A59:F59"/>
    <mergeCell ref="A57:E57"/>
    <mergeCell ref="A113:E113"/>
    <mergeCell ref="A448:F448"/>
    <mergeCell ref="A450:F450"/>
    <mergeCell ref="A957:E957"/>
    <mergeCell ref="A227:F227"/>
    <mergeCell ref="A283:F283"/>
    <mergeCell ref="A337:E337"/>
    <mergeCell ref="A339:F339"/>
    <mergeCell ref="A563:E563"/>
    <mergeCell ref="A565:F565"/>
    <mergeCell ref="A619:E619"/>
    <mergeCell ref="A621:F621"/>
    <mergeCell ref="A507:E507"/>
    <mergeCell ref="A959:F959"/>
    <mergeCell ref="A1013:E1013"/>
    <mergeCell ref="A1015:F1015"/>
    <mergeCell ref="A393:E393"/>
    <mergeCell ref="A395:F395"/>
    <mergeCell ref="A845:E845"/>
    <mergeCell ref="A847:F847"/>
    <mergeCell ref="A901:E901"/>
    <mergeCell ref="A903:F903"/>
    <mergeCell ref="A453:F453"/>
    <mergeCell ref="A674:F674"/>
    <mergeCell ref="A677:F677"/>
    <mergeCell ref="A731:E731"/>
    <mergeCell ref="A506:F506"/>
    <mergeCell ref="A509:F509"/>
    <mergeCell ref="A451:E45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992" t="s">
        <v>709</v>
      </c>
      <c r="B1" s="992"/>
      <c r="C1" s="992"/>
      <c r="D1" s="992"/>
      <c r="E1" s="992"/>
    </row>
    <row r="2" spans="1:6">
      <c r="A2" s="337"/>
      <c r="B2" s="337"/>
      <c r="C2" s="337"/>
      <c r="D2" s="337"/>
      <c r="E2" s="337"/>
    </row>
    <row r="3" spans="1:6" ht="15.75">
      <c r="B3" s="1012" t="s">
        <v>645</v>
      </c>
      <c r="C3" s="1012"/>
      <c r="D3" s="1012"/>
      <c r="E3" s="1012"/>
      <c r="F3" s="1016"/>
    </row>
    <row r="4" spans="1:6" ht="13.5" thickBot="1">
      <c r="B4" s="1"/>
      <c r="C4" s="1"/>
      <c r="D4" s="1"/>
      <c r="E4" s="19"/>
      <c r="F4" s="19" t="s">
        <v>573</v>
      </c>
    </row>
    <row r="5" spans="1:6" ht="42" customHeight="1" thickBot="1">
      <c r="A5" s="344" t="s">
        <v>186</v>
      </c>
      <c r="B5" s="271" t="s">
        <v>18</v>
      </c>
      <c r="C5" s="340" t="s">
        <v>466</v>
      </c>
      <c r="D5" s="341" t="s">
        <v>467</v>
      </c>
      <c r="E5" s="340" t="s">
        <v>465</v>
      </c>
      <c r="F5" s="341" t="s">
        <v>464</v>
      </c>
    </row>
    <row r="6" spans="1:6" ht="13.5" thickBot="1">
      <c r="A6" s="486" t="s">
        <v>187</v>
      </c>
      <c r="B6" s="609" t="s">
        <v>188</v>
      </c>
      <c r="C6" s="610" t="s">
        <v>189</v>
      </c>
      <c r="D6" s="611" t="s">
        <v>190</v>
      </c>
      <c r="E6" s="611" t="s">
        <v>210</v>
      </c>
      <c r="F6" s="612" t="s">
        <v>235</v>
      </c>
    </row>
    <row r="7" spans="1:6" ht="13.5" thickBot="1">
      <c r="A7" s="486" t="s">
        <v>191</v>
      </c>
      <c r="B7" s="251" t="s">
        <v>392</v>
      </c>
      <c r="C7" s="63">
        <f>C8+C9+C16</f>
        <v>73106316</v>
      </c>
      <c r="D7" s="63">
        <f>D8+D9+D16</f>
        <v>9412673</v>
      </c>
      <c r="E7" s="63">
        <f>E8+E9+E16</f>
        <v>0</v>
      </c>
      <c r="F7" s="105">
        <f t="shared" ref="F7:F26" si="0">SUM(C7:E7)</f>
        <v>82518989</v>
      </c>
    </row>
    <row r="8" spans="1:6" ht="13.5" thickBot="1">
      <c r="A8" s="486" t="s">
        <v>192</v>
      </c>
      <c r="B8" s="252" t="s">
        <v>167</v>
      </c>
      <c r="C8" s="32">
        <v>10907040</v>
      </c>
      <c r="D8" s="613">
        <v>9412673</v>
      </c>
      <c r="E8" s="613"/>
      <c r="F8" s="838">
        <f t="shared" si="0"/>
        <v>20319713</v>
      </c>
    </row>
    <row r="9" spans="1:6" ht="13.5" thickBot="1">
      <c r="A9" s="486" t="s">
        <v>193</v>
      </c>
      <c r="B9" s="253" t="s">
        <v>385</v>
      </c>
      <c r="C9" s="258">
        <f>SUM(C10:C15)</f>
        <v>37017000</v>
      </c>
      <c r="D9" s="258">
        <f>SUM(D10:D15)</f>
        <v>0</v>
      </c>
      <c r="E9" s="258">
        <f>SUM(E10:E15)</f>
        <v>0</v>
      </c>
      <c r="F9" s="839">
        <f>F10+F11+F12+F13+F14+F15</f>
        <v>37017000</v>
      </c>
    </row>
    <row r="10" spans="1:6">
      <c r="A10" s="615" t="s">
        <v>194</v>
      </c>
      <c r="B10" s="789" t="s">
        <v>364</v>
      </c>
      <c r="C10" s="548"/>
      <c r="D10" s="390"/>
      <c r="E10" s="390"/>
      <c r="F10" s="259">
        <f t="shared" si="0"/>
        <v>0</v>
      </c>
    </row>
    <row r="11" spans="1:6">
      <c r="A11" s="166" t="s">
        <v>195</v>
      </c>
      <c r="B11" s="790" t="s">
        <v>365</v>
      </c>
      <c r="C11" s="788"/>
      <c r="D11" s="779"/>
      <c r="E11" s="779"/>
      <c r="F11" s="259">
        <f t="shared" si="0"/>
        <v>0</v>
      </c>
    </row>
    <row r="12" spans="1:6">
      <c r="A12" s="166" t="s">
        <v>196</v>
      </c>
      <c r="B12" s="254" t="s">
        <v>366</v>
      </c>
      <c r="C12" s="788">
        <f>'10.m.bev.ei'!D13</f>
        <v>1500000</v>
      </c>
      <c r="D12" s="779"/>
      <c r="E12" s="779"/>
      <c r="F12" s="259">
        <f t="shared" si="0"/>
        <v>1500000</v>
      </c>
    </row>
    <row r="13" spans="1:6">
      <c r="A13" s="769" t="s">
        <v>197</v>
      </c>
      <c r="B13" s="787" t="s">
        <v>367</v>
      </c>
      <c r="C13" s="788">
        <f>'10.m.bev.ei'!D14</f>
        <v>34000000</v>
      </c>
      <c r="D13" s="205"/>
      <c r="E13" s="205"/>
      <c r="F13" s="259">
        <f t="shared" si="0"/>
        <v>34000000</v>
      </c>
    </row>
    <row r="14" spans="1:6">
      <c r="A14" s="166" t="s">
        <v>198</v>
      </c>
      <c r="B14" s="254" t="s">
        <v>368</v>
      </c>
      <c r="C14" s="788">
        <f>'10.m.bev.ei'!D15</f>
        <v>947000</v>
      </c>
      <c r="D14" s="30"/>
      <c r="E14" s="30"/>
      <c r="F14" s="259">
        <f t="shared" si="0"/>
        <v>947000</v>
      </c>
    </row>
    <row r="15" spans="1:6" ht="13.5" thickBot="1">
      <c r="A15" s="616" t="s">
        <v>199</v>
      </c>
      <c r="B15" s="255" t="s">
        <v>369</v>
      </c>
      <c r="C15" s="10">
        <v>570000</v>
      </c>
      <c r="D15" s="209"/>
      <c r="E15" s="209"/>
      <c r="F15" s="259">
        <f t="shared" si="0"/>
        <v>570000</v>
      </c>
    </row>
    <row r="16" spans="1:6" ht="13.5" thickBot="1">
      <c r="A16" s="486" t="s">
        <v>200</v>
      </c>
      <c r="B16" s="251" t="s">
        <v>168</v>
      </c>
      <c r="C16" s="617">
        <f>C17+C22+C23+C24++C25+C26</f>
        <v>25182276</v>
      </c>
      <c r="D16" s="617">
        <f>D17+D22+D23+D24+D25+D26</f>
        <v>0</v>
      </c>
      <c r="E16" s="617">
        <f>E17+E22+E23+E24++E25+E26</f>
        <v>0</v>
      </c>
      <c r="F16" s="617">
        <f>F17+F22+F23+F24++F25+F26</f>
        <v>25182276</v>
      </c>
    </row>
    <row r="17" spans="1:6">
      <c r="A17" s="615" t="s">
        <v>201</v>
      </c>
      <c r="B17" s="793" t="s">
        <v>386</v>
      </c>
      <c r="C17" s="21">
        <f>C18+C19+C20+C21</f>
        <v>17060226</v>
      </c>
      <c r="D17" s="21">
        <f>D18+D19+D20+D21</f>
        <v>0</v>
      </c>
      <c r="E17" s="21">
        <f>E18+E19+E20+E21</f>
        <v>0</v>
      </c>
      <c r="F17" s="21">
        <f>F18+F19+F20+F21</f>
        <v>17060226</v>
      </c>
    </row>
    <row r="18" spans="1:6">
      <c r="A18" s="769" t="s">
        <v>202</v>
      </c>
      <c r="B18" s="810" t="s">
        <v>416</v>
      </c>
      <c r="C18" s="21">
        <f>'10.m.bev.ei'!D19</f>
        <v>11589426</v>
      </c>
      <c r="D18" s="809"/>
      <c r="E18" s="96"/>
      <c r="F18" s="102">
        <f>SUM(C18:E18)</f>
        <v>11589426</v>
      </c>
    </row>
    <row r="19" spans="1:6">
      <c r="A19" s="769" t="s">
        <v>203</v>
      </c>
      <c r="B19" s="811" t="s">
        <v>417</v>
      </c>
      <c r="C19" s="21">
        <f>'10.m.bev.ei'!D20</f>
        <v>0</v>
      </c>
      <c r="D19" s="214"/>
      <c r="E19" s="97"/>
      <c r="F19" s="102">
        <f>SUM(C19:E19)</f>
        <v>0</v>
      </c>
    </row>
    <row r="20" spans="1:6">
      <c r="A20" s="769" t="s">
        <v>204</v>
      </c>
      <c r="B20" s="811" t="s">
        <v>418</v>
      </c>
      <c r="C20" s="21">
        <f>'10.m.bev.ei'!D21</f>
        <v>0</v>
      </c>
      <c r="D20" s="214"/>
      <c r="E20" s="97"/>
      <c r="F20" s="102">
        <f>SUM(C20:E20)</f>
        <v>0</v>
      </c>
    </row>
    <row r="21" spans="1:6">
      <c r="A21" s="769" t="s">
        <v>205</v>
      </c>
      <c r="B21" s="808" t="s">
        <v>420</v>
      </c>
      <c r="C21" s="21">
        <f>'10.m.bev.ei'!D22</f>
        <v>5470800</v>
      </c>
      <c r="D21" s="205"/>
      <c r="E21" s="205"/>
      <c r="F21" s="102">
        <f>SUM(C21:E21)</f>
        <v>5470800</v>
      </c>
    </row>
    <row r="22" spans="1:6">
      <c r="A22" s="769" t="s">
        <v>206</v>
      </c>
      <c r="B22" s="246" t="s">
        <v>387</v>
      </c>
      <c r="C22" s="21">
        <f>'10.m.bev.ei'!D23</f>
        <v>0</v>
      </c>
      <c r="D22" s="209"/>
      <c r="E22" s="96"/>
      <c r="F22" s="102">
        <f t="shared" si="0"/>
        <v>0</v>
      </c>
    </row>
    <row r="23" spans="1:6">
      <c r="A23" s="769" t="s">
        <v>207</v>
      </c>
      <c r="B23" s="794" t="s">
        <v>388</v>
      </c>
      <c r="C23" s="21">
        <f>'10.m.bev.ei'!D24</f>
        <v>0</v>
      </c>
      <c r="D23" s="30"/>
      <c r="E23" s="207"/>
      <c r="F23" s="102">
        <f t="shared" si="0"/>
        <v>0</v>
      </c>
    </row>
    <row r="24" spans="1:6" ht="13.5" customHeight="1">
      <c r="A24" s="769" t="s">
        <v>208</v>
      </c>
      <c r="B24" s="256" t="s">
        <v>389</v>
      </c>
      <c r="C24" s="21">
        <f>'10.m.bev.ei'!D25</f>
        <v>8122050</v>
      </c>
      <c r="D24" s="207"/>
      <c r="E24" s="207"/>
      <c r="F24" s="102">
        <f t="shared" si="0"/>
        <v>8122050</v>
      </c>
    </row>
    <row r="25" spans="1:6" ht="13.5" customHeight="1">
      <c r="A25" s="769" t="s">
        <v>209</v>
      </c>
      <c r="B25" s="795" t="s">
        <v>390</v>
      </c>
      <c r="C25" s="21">
        <f>'10.m.bev.ei'!D26</f>
        <v>0</v>
      </c>
      <c r="D25" s="207"/>
      <c r="E25" s="207"/>
      <c r="F25" s="102">
        <f t="shared" si="0"/>
        <v>0</v>
      </c>
    </row>
    <row r="26" spans="1:6" ht="15" customHeight="1" thickBot="1">
      <c r="A26" s="769" t="s">
        <v>211</v>
      </c>
      <c r="B26" s="256" t="s">
        <v>391</v>
      </c>
      <c r="C26" s="905">
        <f>'10.m.bev.ei'!D27</f>
        <v>0</v>
      </c>
      <c r="D26" s="906"/>
      <c r="E26" s="906"/>
      <c r="F26" s="907">
        <f t="shared" si="0"/>
        <v>0</v>
      </c>
    </row>
    <row r="27" spans="1:6" ht="6.75" customHeight="1" thickBot="1">
      <c r="A27" s="486"/>
      <c r="B27" s="257"/>
      <c r="C27" s="25"/>
      <c r="D27" s="205"/>
      <c r="E27" s="205"/>
      <c r="F27" s="104"/>
    </row>
    <row r="28" spans="1:6" ht="13.5" thickBot="1">
      <c r="A28" s="486" t="s">
        <v>212</v>
      </c>
      <c r="B28" s="217" t="s">
        <v>475</v>
      </c>
      <c r="C28" s="142">
        <f>C29+C34+C37</f>
        <v>0</v>
      </c>
      <c r="D28" s="830">
        <f>D29+D34+D37</f>
        <v>0</v>
      </c>
      <c r="E28" s="95">
        <f>E29+E34+E37</f>
        <v>0</v>
      </c>
      <c r="F28" s="807">
        <v>0</v>
      </c>
    </row>
    <row r="29" spans="1:6">
      <c r="A29" s="615" t="s">
        <v>213</v>
      </c>
      <c r="B29" s="122" t="s">
        <v>393</v>
      </c>
      <c r="C29" s="235">
        <f>C30+C32+C33+C31</f>
        <v>0</v>
      </c>
      <c r="D29" s="619">
        <v>0</v>
      </c>
      <c r="E29" s="618">
        <f>E30+E32+E33+E31</f>
        <v>0</v>
      </c>
      <c r="F29" s="618">
        <v>0</v>
      </c>
    </row>
    <row r="30" spans="1:6">
      <c r="A30" s="166" t="s">
        <v>214</v>
      </c>
      <c r="B30" s="119" t="s">
        <v>164</v>
      </c>
      <c r="C30" s="168">
        <f>'23. m.KEÉK m.bev.'!F29</f>
        <v>0</v>
      </c>
      <c r="D30" s="375"/>
      <c r="E30" s="168">
        <v>0</v>
      </c>
      <c r="F30" s="375">
        <v>0</v>
      </c>
    </row>
    <row r="31" spans="1:6">
      <c r="A31" s="166" t="s">
        <v>215</v>
      </c>
      <c r="B31" s="244" t="s">
        <v>394</v>
      </c>
      <c r="C31" s="138">
        <v>0</v>
      </c>
      <c r="D31" s="130"/>
      <c r="E31" s="138"/>
      <c r="F31" s="375">
        <v>0</v>
      </c>
    </row>
    <row r="32" spans="1:6" ht="24" customHeight="1">
      <c r="A32" s="166" t="s">
        <v>216</v>
      </c>
      <c r="B32" s="621" t="s">
        <v>395</v>
      </c>
      <c r="C32" s="135">
        <v>0</v>
      </c>
      <c r="D32" s="128">
        <v>0</v>
      </c>
      <c r="E32" s="135"/>
      <c r="F32" s="375">
        <f t="shared" ref="F32:F39" si="1">SUM(C32:E32)</f>
        <v>0</v>
      </c>
    </row>
    <row r="33" spans="1:6">
      <c r="A33" s="166" t="s">
        <v>217</v>
      </c>
      <c r="B33" s="244" t="s">
        <v>396</v>
      </c>
      <c r="C33" s="143">
        <f>'23. m.KEÉK m.bev.'!F32</f>
        <v>0</v>
      </c>
      <c r="D33" s="134">
        <v>0</v>
      </c>
      <c r="E33" s="143"/>
      <c r="F33" s="375">
        <v>0</v>
      </c>
    </row>
    <row r="34" spans="1:6">
      <c r="A34" s="166" t="s">
        <v>218</v>
      </c>
      <c r="B34" s="798" t="s">
        <v>399</v>
      </c>
      <c r="C34" s="146">
        <f>C35+C36+C37+C38+C39+C40</f>
        <v>0</v>
      </c>
      <c r="D34" s="831">
        <f>D35+D36+D37+D38+D39+D40</f>
        <v>0</v>
      </c>
      <c r="E34" s="146">
        <f>E35+E36+E37+E38+E39+E40</f>
        <v>0</v>
      </c>
      <c r="F34" s="146">
        <f>F35+F36+F37+F38+F39+F40</f>
        <v>0</v>
      </c>
    </row>
    <row r="35" spans="1:6">
      <c r="A35" s="166" t="s">
        <v>219</v>
      </c>
      <c r="B35" s="622" t="s">
        <v>397</v>
      </c>
      <c r="C35" s="143"/>
      <c r="D35" s="134"/>
      <c r="E35" s="143"/>
      <c r="F35" s="375">
        <f t="shared" si="1"/>
        <v>0</v>
      </c>
    </row>
    <row r="36" spans="1:6">
      <c r="A36" s="166" t="s">
        <v>220</v>
      </c>
      <c r="B36" s="797" t="s">
        <v>398</v>
      </c>
      <c r="C36" s="623">
        <f>'18-19.m.kp.fejl.tám.bev'!C36</f>
        <v>0</v>
      </c>
      <c r="D36" s="832"/>
      <c r="E36" s="623"/>
      <c r="F36" s="375">
        <f t="shared" si="1"/>
        <v>0</v>
      </c>
    </row>
    <row r="37" spans="1:6">
      <c r="A37" s="166" t="s">
        <v>221</v>
      </c>
      <c r="B37" s="799" t="s">
        <v>400</v>
      </c>
      <c r="C37" s="624"/>
      <c r="D37" s="833"/>
      <c r="E37" s="624"/>
      <c r="F37" s="375">
        <f t="shared" si="1"/>
        <v>0</v>
      </c>
    </row>
    <row r="38" spans="1:6">
      <c r="A38" s="166" t="s">
        <v>222</v>
      </c>
      <c r="B38" s="119" t="s">
        <v>401</v>
      </c>
      <c r="C38" s="168"/>
      <c r="D38" s="221">
        <f>'20-21.m.felh bev'!F18</f>
        <v>0</v>
      </c>
      <c r="E38" s="167"/>
      <c r="F38" s="375">
        <f t="shared" si="1"/>
        <v>0</v>
      </c>
    </row>
    <row r="39" spans="1:6">
      <c r="A39" s="166" t="s">
        <v>223</v>
      </c>
      <c r="B39" s="799" t="s">
        <v>402</v>
      </c>
      <c r="C39" s="168"/>
      <c r="D39" s="230">
        <f>'10.m.bev.ei'!D40</f>
        <v>0</v>
      </c>
      <c r="E39" s="237"/>
      <c r="F39" s="375">
        <f t="shared" si="1"/>
        <v>0</v>
      </c>
    </row>
    <row r="40" spans="1:6" ht="13.5" thickBot="1">
      <c r="A40" s="166" t="s">
        <v>224</v>
      </c>
      <c r="B40" s="119" t="s">
        <v>403</v>
      </c>
      <c r="C40" s="656">
        <f>'20-21.m.felh bev'!E32</f>
        <v>0</v>
      </c>
      <c r="D40" s="834"/>
      <c r="E40" s="656"/>
      <c r="F40" s="375">
        <f>SUM(C40:E40)</f>
        <v>0</v>
      </c>
    </row>
    <row r="41" spans="1:6" ht="27.75" customHeight="1" thickBot="1">
      <c r="A41" s="486" t="s">
        <v>225</v>
      </c>
      <c r="B41" s="124" t="s">
        <v>404</v>
      </c>
      <c r="C41" s="625">
        <f>C7+C28</f>
        <v>73106316</v>
      </c>
      <c r="D41" s="625">
        <f>D7+D28</f>
        <v>9412673</v>
      </c>
      <c r="E41" s="625">
        <f>E7+E28</f>
        <v>0</v>
      </c>
      <c r="F41" s="625">
        <f>F7+F28</f>
        <v>82518989</v>
      </c>
    </row>
    <row r="42" spans="1:6" ht="7.5" customHeight="1" thickBot="1">
      <c r="A42" s="486"/>
      <c r="B42" s="120"/>
      <c r="C42" s="25"/>
      <c r="D42" s="263"/>
      <c r="E42" s="263"/>
      <c r="F42" s="104"/>
    </row>
    <row r="43" spans="1:6" ht="13.5" thickBot="1">
      <c r="A43" s="486" t="s">
        <v>226</v>
      </c>
      <c r="B43" s="121" t="s">
        <v>405</v>
      </c>
      <c r="C43" s="265"/>
      <c r="D43" s="265"/>
      <c r="E43" s="265"/>
      <c r="F43" s="265"/>
    </row>
    <row r="44" spans="1:6" ht="12.75" customHeight="1">
      <c r="A44" s="615" t="s">
        <v>227</v>
      </c>
      <c r="B44" s="245" t="s">
        <v>166</v>
      </c>
      <c r="C44" s="264"/>
      <c r="D44" s="215"/>
      <c r="E44" s="215"/>
      <c r="F44" s="262"/>
    </row>
    <row r="45" spans="1:6" ht="15.75" customHeight="1">
      <c r="A45" s="166" t="s">
        <v>228</v>
      </c>
      <c r="B45" s="542" t="s">
        <v>407</v>
      </c>
      <c r="C45" s="97">
        <v>20693363</v>
      </c>
      <c r="D45" s="214">
        <v>0</v>
      </c>
      <c r="E45" s="214"/>
      <c r="F45" s="800">
        <f>C45+D45+E45</f>
        <v>20693363</v>
      </c>
    </row>
    <row r="46" spans="1:6" ht="14.25" customHeight="1">
      <c r="A46" s="166" t="s">
        <v>229</v>
      </c>
      <c r="B46" s="542" t="s">
        <v>408</v>
      </c>
      <c r="C46" s="97">
        <f>'10.m.bev.ei'!D47</f>
        <v>92905956</v>
      </c>
      <c r="D46" s="214"/>
      <c r="E46" s="214"/>
      <c r="F46" s="800">
        <f>C46+D46+E46</f>
        <v>92905956</v>
      </c>
    </row>
    <row r="47" spans="1:6" ht="15" customHeight="1">
      <c r="A47" s="166" t="s">
        <v>230</v>
      </c>
      <c r="B47" s="542" t="s">
        <v>406</v>
      </c>
      <c r="C47" s="97">
        <v>12600000</v>
      </c>
      <c r="D47" s="214"/>
      <c r="E47" s="214"/>
      <c r="F47" s="800">
        <f>SUM(C47:E47)</f>
        <v>12600000</v>
      </c>
    </row>
    <row r="48" spans="1:6">
      <c r="A48" s="166" t="s">
        <v>231</v>
      </c>
      <c r="B48" s="733" t="s">
        <v>412</v>
      </c>
      <c r="C48" s="97"/>
      <c r="D48" s="214"/>
      <c r="E48" s="214"/>
      <c r="F48" s="800"/>
    </row>
    <row r="49" spans="1:6">
      <c r="A49" s="166" t="s">
        <v>232</v>
      </c>
      <c r="B49" s="734" t="s">
        <v>603</v>
      </c>
      <c r="C49" s="97"/>
      <c r="D49" s="214">
        <v>0</v>
      </c>
      <c r="E49" s="214"/>
      <c r="F49" s="800">
        <v>0</v>
      </c>
    </row>
    <row r="50" spans="1:6">
      <c r="A50" s="166" t="s">
        <v>233</v>
      </c>
      <c r="B50" s="735" t="s">
        <v>409</v>
      </c>
      <c r="C50" s="97"/>
      <c r="D50" s="214"/>
      <c r="E50" s="214"/>
      <c r="F50" s="800">
        <f>SUM(C50:E50)</f>
        <v>0</v>
      </c>
    </row>
    <row r="51" spans="1:6" ht="13.5" thickBot="1">
      <c r="A51" s="166" t="s">
        <v>234</v>
      </c>
      <c r="B51" s="804" t="s">
        <v>410</v>
      </c>
      <c r="C51" s="805">
        <f>'32. m. hitel, kötvény'!E10+'32. m. hitel, kötvény'!F10+'32. m. hitel, kötvény'!G10+'32. m. hitel, kötvény'!H10+'32. m. hitel, kötvény'!I10+'32. m. hitel, kötvény'!J10+'32. m. hitel, kötvény'!K10</f>
        <v>0</v>
      </c>
      <c r="D51" s="629"/>
      <c r="E51" s="629"/>
      <c r="F51" s="806">
        <f>SUM(C51:E51)</f>
        <v>0</v>
      </c>
    </row>
    <row r="52" spans="1:6" ht="13.5" thickBot="1">
      <c r="A52" s="650" t="s">
        <v>237</v>
      </c>
      <c r="B52" s="796" t="s">
        <v>414</v>
      </c>
      <c r="C52" s="95">
        <f>SUM(C44:C51)</f>
        <v>126199319</v>
      </c>
      <c r="D52" s="95">
        <f>SUM(D44:D51)</f>
        <v>0</v>
      </c>
      <c r="E52" s="95">
        <f>SUM(E44:E51)</f>
        <v>0</v>
      </c>
      <c r="F52" s="807">
        <f>SUM(F44:F51)</f>
        <v>126199319</v>
      </c>
    </row>
    <row r="53" spans="1:6" ht="13.5" thickBot="1">
      <c r="A53" s="486" t="s">
        <v>229</v>
      </c>
      <c r="B53" s="801" t="s">
        <v>413</v>
      </c>
      <c r="C53" s="802">
        <f>C41+C52</f>
        <v>199305635</v>
      </c>
      <c r="D53" s="802">
        <f>D41+D52</f>
        <v>9412673</v>
      </c>
      <c r="E53" s="802">
        <f>E41+E52</f>
        <v>0</v>
      </c>
      <c r="F53" s="803">
        <f>F41+F52</f>
        <v>208718308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topLeftCell="A28"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992" t="s">
        <v>650</v>
      </c>
      <c r="B1" s="992"/>
      <c r="C1" s="992"/>
      <c r="D1" s="992"/>
      <c r="E1" s="992"/>
    </row>
    <row r="2" spans="1:9">
      <c r="A2" s="337"/>
      <c r="B2" s="337"/>
      <c r="C2" s="337"/>
      <c r="D2" s="337"/>
      <c r="E2" s="337"/>
    </row>
    <row r="3" spans="1:9" ht="15.75">
      <c r="B3" s="1012" t="s">
        <v>614</v>
      </c>
      <c r="C3" s="1012"/>
      <c r="D3" s="1012"/>
      <c r="E3" s="1012"/>
    </row>
    <row r="4" spans="1:9" ht="15.75">
      <c r="B4" s="18"/>
      <c r="C4" s="18"/>
      <c r="D4" s="18"/>
      <c r="E4" s="18"/>
    </row>
    <row r="5" spans="1:9" ht="13.5" thickBot="1">
      <c r="B5" s="1"/>
      <c r="C5" s="1" t="s">
        <v>556</v>
      </c>
      <c r="D5" s="1"/>
      <c r="E5" s="19" t="s">
        <v>555</v>
      </c>
    </row>
    <row r="6" spans="1:9" ht="35.25" customHeight="1" thickBot="1">
      <c r="A6" s="348" t="s">
        <v>186</v>
      </c>
      <c r="B6" s="549" t="s">
        <v>11</v>
      </c>
      <c r="C6" s="975" t="s">
        <v>592</v>
      </c>
      <c r="D6" s="976" t="s">
        <v>617</v>
      </c>
      <c r="E6" s="977" t="s">
        <v>593</v>
      </c>
      <c r="F6" s="341" t="s">
        <v>557</v>
      </c>
    </row>
    <row r="7" spans="1:9" ht="11.25" customHeight="1">
      <c r="A7" s="550" t="s">
        <v>187</v>
      </c>
      <c r="B7" s="551" t="s">
        <v>188</v>
      </c>
      <c r="C7" s="560" t="s">
        <v>189</v>
      </c>
      <c r="D7" s="561" t="s">
        <v>190</v>
      </c>
      <c r="E7" s="702" t="s">
        <v>210</v>
      </c>
      <c r="F7" s="703" t="s">
        <v>235</v>
      </c>
    </row>
    <row r="8" spans="1:9">
      <c r="A8" s="325" t="s">
        <v>191</v>
      </c>
      <c r="B8" s="332" t="s">
        <v>131</v>
      </c>
      <c r="C8" s="303"/>
      <c r="D8" s="135"/>
      <c r="E8" s="303"/>
      <c r="F8" s="117"/>
    </row>
    <row r="9" spans="1:9">
      <c r="A9" s="324" t="s">
        <v>192</v>
      </c>
      <c r="B9" s="186" t="s">
        <v>6</v>
      </c>
      <c r="C9" s="303">
        <v>1982000</v>
      </c>
      <c r="D9" s="135">
        <v>847780</v>
      </c>
      <c r="E9" s="303">
        <v>7380000</v>
      </c>
      <c r="F9" s="135">
        <f>SUM(C9:E9)</f>
        <v>10209780</v>
      </c>
      <c r="I9" s="13"/>
    </row>
    <row r="10" spans="1:9">
      <c r="A10" s="324" t="s">
        <v>193</v>
      </c>
      <c r="B10" s="198" t="s">
        <v>7</v>
      </c>
      <c r="C10" s="303">
        <v>338100</v>
      </c>
      <c r="D10" s="135">
        <v>139612</v>
      </c>
      <c r="E10" s="303">
        <v>1256500</v>
      </c>
      <c r="F10" s="135">
        <f>SUM(C10:E10)</f>
        <v>1734212</v>
      </c>
      <c r="I10" s="13"/>
    </row>
    <row r="11" spans="1:9">
      <c r="A11" s="324" t="s">
        <v>194</v>
      </c>
      <c r="B11" s="198" t="s">
        <v>8</v>
      </c>
      <c r="C11" s="303">
        <v>4133927</v>
      </c>
      <c r="D11" s="135">
        <v>1600736</v>
      </c>
      <c r="E11" s="303">
        <v>10551936</v>
      </c>
      <c r="F11" s="135">
        <f>SUM(C11:E11)</f>
        <v>16286599</v>
      </c>
    </row>
    <row r="12" spans="1:9">
      <c r="A12" s="324" t="s">
        <v>195</v>
      </c>
      <c r="B12" s="198" t="s">
        <v>265</v>
      </c>
      <c r="C12" s="303" t="s">
        <v>19</v>
      </c>
      <c r="D12" s="135"/>
      <c r="E12" s="303"/>
      <c r="F12" s="135">
        <f>SUM(C12:E12)</f>
        <v>0</v>
      </c>
      <c r="I12" s="13"/>
    </row>
    <row r="13" spans="1:9">
      <c r="A13" s="324" t="s">
        <v>196</v>
      </c>
      <c r="B13" s="198" t="s">
        <v>264</v>
      </c>
      <c r="C13" s="303"/>
      <c r="D13" s="135"/>
      <c r="E13" s="303"/>
      <c r="F13" s="135">
        <f>SUM(C13:E13)</f>
        <v>0</v>
      </c>
    </row>
    <row r="14" spans="1:9">
      <c r="A14" s="324" t="s">
        <v>197</v>
      </c>
      <c r="B14" s="198" t="s">
        <v>312</v>
      </c>
      <c r="C14" s="303"/>
      <c r="D14" s="303"/>
      <c r="E14" s="303"/>
      <c r="F14" s="135">
        <f>F15+F16+F17+F18+F19+F20</f>
        <v>0</v>
      </c>
    </row>
    <row r="15" spans="1:9">
      <c r="A15" s="324" t="s">
        <v>198</v>
      </c>
      <c r="B15" s="198" t="s">
        <v>313</v>
      </c>
      <c r="C15" s="303"/>
      <c r="D15" s="135"/>
      <c r="E15" s="303"/>
      <c r="F15" s="135">
        <f>E15+D15+C15</f>
        <v>0</v>
      </c>
    </row>
    <row r="16" spans="1:9" s="15" customFormat="1">
      <c r="A16" s="324" t="s">
        <v>199</v>
      </c>
      <c r="B16" s="198" t="s">
        <v>314</v>
      </c>
      <c r="C16" s="303"/>
      <c r="D16" s="135"/>
      <c r="E16" s="303"/>
      <c r="F16" s="135">
        <f t="shared" ref="F16:F21" si="0">E16+D16+C16</f>
        <v>0</v>
      </c>
    </row>
    <row r="17" spans="1:6">
      <c r="A17" s="324" t="s">
        <v>200</v>
      </c>
      <c r="B17" s="198" t="s">
        <v>315</v>
      </c>
      <c r="C17" s="303"/>
      <c r="D17" s="135"/>
      <c r="E17" s="303"/>
      <c r="F17" s="135">
        <f t="shared" si="0"/>
        <v>0</v>
      </c>
    </row>
    <row r="18" spans="1:6">
      <c r="A18" s="324" t="s">
        <v>201</v>
      </c>
      <c r="B18" s="333" t="s">
        <v>316</v>
      </c>
      <c r="C18" s="223"/>
      <c r="D18" s="139"/>
      <c r="E18" s="303"/>
      <c r="F18" s="135">
        <f t="shared" si="0"/>
        <v>0</v>
      </c>
    </row>
    <row r="19" spans="1:6">
      <c r="A19" s="324" t="s">
        <v>202</v>
      </c>
      <c r="B19" s="731" t="s">
        <v>331</v>
      </c>
      <c r="C19" s="306"/>
      <c r="D19" s="136"/>
      <c r="E19" s="303"/>
      <c r="F19" s="135">
        <f t="shared" si="0"/>
        <v>0</v>
      </c>
    </row>
    <row r="20" spans="1:6">
      <c r="A20" s="324" t="s">
        <v>203</v>
      </c>
      <c r="B20" s="732" t="s">
        <v>324</v>
      </c>
      <c r="C20" s="306"/>
      <c r="D20" s="136"/>
      <c r="E20" s="303"/>
      <c r="F20" s="135">
        <f t="shared" si="0"/>
        <v>0</v>
      </c>
    </row>
    <row r="21" spans="1:6" ht="13.5" customHeight="1" thickBot="1">
      <c r="A21" s="324" t="s">
        <v>204</v>
      </c>
      <c r="B21" s="200" t="s">
        <v>127</v>
      </c>
      <c r="C21" s="304"/>
      <c r="D21" s="140"/>
      <c r="E21" s="303"/>
      <c r="F21" s="302">
        <f t="shared" si="0"/>
        <v>0</v>
      </c>
    </row>
    <row r="22" spans="1:6" ht="13.5" thickBot="1">
      <c r="A22" s="554" t="s">
        <v>205</v>
      </c>
      <c r="B22" s="555" t="s">
        <v>9</v>
      </c>
      <c r="C22" s="563">
        <f>C9+C10+C11+C14+C21</f>
        <v>6454027</v>
      </c>
      <c r="D22" s="563">
        <f>D9+D10+D11+D12+D14+D21</f>
        <v>2588128</v>
      </c>
      <c r="E22" s="563">
        <f>E9+E10+E11+E12+E14+E21</f>
        <v>19188436</v>
      </c>
      <c r="F22" s="564">
        <f>F9+F10+F11+F12+F14+F21</f>
        <v>28230591</v>
      </c>
    </row>
    <row r="23" spans="1:6" ht="13.5" thickTop="1">
      <c r="A23" s="544"/>
      <c r="B23" s="332"/>
      <c r="C23" s="222"/>
      <c r="D23" s="222"/>
      <c r="E23" s="222"/>
      <c r="F23" s="143"/>
    </row>
    <row r="24" spans="1:6" s="15" customFormat="1">
      <c r="A24" s="325" t="s">
        <v>206</v>
      </c>
      <c r="B24" s="334" t="s">
        <v>132</v>
      </c>
      <c r="C24" s="305"/>
      <c r="D24" s="138"/>
      <c r="E24" s="305"/>
      <c r="F24" s="193"/>
    </row>
    <row r="25" spans="1:6">
      <c r="A25" s="324" t="s">
        <v>207</v>
      </c>
      <c r="B25" s="198" t="s">
        <v>266</v>
      </c>
      <c r="C25" s="303">
        <v>0</v>
      </c>
      <c r="D25" s="135">
        <v>0</v>
      </c>
      <c r="E25" s="303">
        <v>0</v>
      </c>
      <c r="F25" s="135">
        <v>0</v>
      </c>
    </row>
    <row r="26" spans="1:6">
      <c r="A26" s="324" t="s">
        <v>206</v>
      </c>
      <c r="B26" s="198" t="s">
        <v>267</v>
      </c>
      <c r="C26" s="303"/>
      <c r="D26" s="135"/>
      <c r="E26" s="303"/>
      <c r="F26" s="117"/>
    </row>
    <row r="27" spans="1:6">
      <c r="A27" s="324" t="s">
        <v>207</v>
      </c>
      <c r="B27" s="198" t="s">
        <v>128</v>
      </c>
      <c r="C27" s="223">
        <f>C28+C29+C30</f>
        <v>0</v>
      </c>
      <c r="D27" s="223">
        <f>D28+D29+D30</f>
        <v>0</v>
      </c>
      <c r="E27" s="223">
        <f>E28+E29+E30</f>
        <v>0</v>
      </c>
      <c r="F27" s="139">
        <f>F28+F29+F30</f>
        <v>0</v>
      </c>
    </row>
    <row r="28" spans="1:6">
      <c r="A28" s="324" t="s">
        <v>208</v>
      </c>
      <c r="B28" s="333" t="s">
        <v>317</v>
      </c>
      <c r="C28" s="303"/>
      <c r="D28" s="135"/>
      <c r="E28" s="303"/>
      <c r="F28" s="117"/>
    </row>
    <row r="29" spans="1:6" s="15" customFormat="1">
      <c r="A29" s="324" t="s">
        <v>209</v>
      </c>
      <c r="B29" s="333" t="s">
        <v>319</v>
      </c>
      <c r="C29" s="303"/>
      <c r="D29" s="135"/>
      <c r="E29" s="303"/>
      <c r="F29" s="117"/>
    </row>
    <row r="30" spans="1:6" s="15" customFormat="1">
      <c r="A30" s="324" t="s">
        <v>211</v>
      </c>
      <c r="B30" s="333" t="s">
        <v>318</v>
      </c>
      <c r="C30" s="303"/>
      <c r="D30" s="135"/>
      <c r="E30" s="303"/>
      <c r="F30" s="378"/>
    </row>
    <row r="31" spans="1:6" s="15" customFormat="1">
      <c r="A31" s="324" t="s">
        <v>212</v>
      </c>
      <c r="B31" s="333" t="s">
        <v>320</v>
      </c>
      <c r="C31" s="303"/>
      <c r="D31" s="135"/>
      <c r="E31" s="303"/>
      <c r="F31" s="378"/>
    </row>
    <row r="32" spans="1:6" s="15" customFormat="1">
      <c r="A32" s="324" t="s">
        <v>213</v>
      </c>
      <c r="B32" s="731" t="s">
        <v>321</v>
      </c>
      <c r="C32" s="303"/>
      <c r="D32" s="135"/>
      <c r="E32" s="303"/>
      <c r="F32" s="378"/>
    </row>
    <row r="33" spans="1:6" s="15" customFormat="1">
      <c r="A33" s="324" t="s">
        <v>214</v>
      </c>
      <c r="B33" s="281" t="s">
        <v>322</v>
      </c>
      <c r="C33" s="303"/>
      <c r="D33" s="135"/>
      <c r="E33" s="303"/>
      <c r="F33" s="378"/>
    </row>
    <row r="34" spans="1:6">
      <c r="A34" s="324" t="s">
        <v>215</v>
      </c>
      <c r="B34" s="732" t="s">
        <v>339</v>
      </c>
      <c r="C34" s="303"/>
      <c r="D34" s="135"/>
      <c r="E34" s="303"/>
      <c r="F34" s="378"/>
    </row>
    <row r="35" spans="1:6" ht="13.5" customHeight="1">
      <c r="A35" s="324" t="s">
        <v>216</v>
      </c>
      <c r="B35" s="198" t="s">
        <v>325</v>
      </c>
      <c r="C35" s="303"/>
      <c r="D35" s="135"/>
      <c r="E35" s="303"/>
      <c r="F35" s="117"/>
    </row>
    <row r="36" spans="1:6" ht="13.5" thickBot="1">
      <c r="A36" s="324" t="s">
        <v>217</v>
      </c>
      <c r="B36" s="200" t="s">
        <v>130</v>
      </c>
      <c r="C36" s="306"/>
      <c r="D36" s="306">
        <f>-D12</f>
        <v>0</v>
      </c>
      <c r="E36" s="306">
        <f>-E12</f>
        <v>0</v>
      </c>
      <c r="F36" s="136">
        <f>-F12</f>
        <v>0</v>
      </c>
    </row>
    <row r="37" spans="1:6" ht="27.75" customHeight="1" thickBot="1">
      <c r="A37" s="554" t="s">
        <v>218</v>
      </c>
      <c r="B37" s="555" t="s">
        <v>10</v>
      </c>
      <c r="C37" s="563">
        <f>C25+C26+C27+C35+C36</f>
        <v>0</v>
      </c>
      <c r="D37" s="563">
        <f>D25+D26+D27+D35+D36</f>
        <v>0</v>
      </c>
      <c r="E37" s="563">
        <f>E25+E26+E27+E35+E36</f>
        <v>0</v>
      </c>
      <c r="F37" s="564">
        <f>F25+F26+F27+F35+F36</f>
        <v>0</v>
      </c>
    </row>
    <row r="38" spans="1:6" s="14" customFormat="1" ht="27" thickTop="1" thickBot="1">
      <c r="A38" s="554" t="s">
        <v>219</v>
      </c>
      <c r="B38" s="559" t="s">
        <v>326</v>
      </c>
      <c r="C38" s="566">
        <f>C22+C37</f>
        <v>6454027</v>
      </c>
      <c r="D38" s="566">
        <f>D22+D37</f>
        <v>2588128</v>
      </c>
      <c r="E38" s="566">
        <f>E22+E37</f>
        <v>19188436</v>
      </c>
      <c r="F38" s="567">
        <f>F22+F37</f>
        <v>28230591</v>
      </c>
    </row>
    <row r="39" spans="1:6" s="14" customFormat="1" ht="13.5" thickTop="1">
      <c r="A39" s="544"/>
      <c r="B39" s="747"/>
      <c r="C39" s="233"/>
      <c r="D39" s="233"/>
      <c r="E39" s="233"/>
      <c r="F39" s="239"/>
    </row>
    <row r="40" spans="1:6" s="14" customFormat="1">
      <c r="A40" s="325" t="s">
        <v>261</v>
      </c>
      <c r="B40" s="424" t="s">
        <v>328</v>
      </c>
      <c r="C40" s="565"/>
      <c r="D40" s="138"/>
      <c r="E40" s="305"/>
      <c r="F40" s="193"/>
    </row>
    <row r="41" spans="1:6" s="14" customFormat="1">
      <c r="A41" s="324" t="s">
        <v>221</v>
      </c>
      <c r="B41" s="199" t="s">
        <v>327</v>
      </c>
      <c r="C41" s="308"/>
      <c r="D41" s="135"/>
      <c r="E41" s="303"/>
      <c r="F41" s="117"/>
    </row>
    <row r="42" spans="1:6" s="14" customFormat="1">
      <c r="A42" s="324" t="s">
        <v>222</v>
      </c>
      <c r="B42" s="630" t="s">
        <v>332</v>
      </c>
      <c r="C42" s="738"/>
      <c r="D42" s="140"/>
      <c r="E42" s="304"/>
      <c r="F42" s="301"/>
    </row>
    <row r="43" spans="1:6" s="14" customFormat="1">
      <c r="A43" s="324" t="s">
        <v>223</v>
      </c>
      <c r="B43" s="630" t="s">
        <v>333</v>
      </c>
      <c r="C43" s="738"/>
      <c r="D43" s="140"/>
      <c r="E43" s="304"/>
      <c r="F43" s="301"/>
    </row>
    <row r="44" spans="1:6" s="14" customFormat="1">
      <c r="A44" s="324" t="s">
        <v>224</v>
      </c>
      <c r="B44" s="630" t="s">
        <v>334</v>
      </c>
      <c r="C44" s="738"/>
      <c r="D44" s="140"/>
      <c r="E44" s="304"/>
      <c r="F44" s="301"/>
    </row>
    <row r="45" spans="1:6" s="14" customFormat="1">
      <c r="A45" s="324" t="s">
        <v>225</v>
      </c>
      <c r="B45" s="733" t="s">
        <v>335</v>
      </c>
      <c r="C45" s="738"/>
      <c r="D45" s="140"/>
      <c r="E45" s="304"/>
      <c r="F45" s="301"/>
    </row>
    <row r="46" spans="1:6" s="14" customFormat="1">
      <c r="A46" s="324" t="s">
        <v>226</v>
      </c>
      <c r="B46" s="734" t="s">
        <v>336</v>
      </c>
      <c r="C46" s="738"/>
      <c r="D46" s="140"/>
      <c r="E46" s="304"/>
      <c r="F46" s="301"/>
    </row>
    <row r="47" spans="1:6" s="14" customFormat="1">
      <c r="A47" s="324" t="s">
        <v>227</v>
      </c>
      <c r="B47" s="735" t="s">
        <v>337</v>
      </c>
      <c r="C47" s="738"/>
      <c r="D47" s="140"/>
      <c r="E47" s="304"/>
      <c r="F47" s="301"/>
    </row>
    <row r="48" spans="1:6" ht="15.75" customHeight="1" thickBot="1">
      <c r="A48" s="324" t="s">
        <v>228</v>
      </c>
      <c r="B48" s="335" t="s">
        <v>338</v>
      </c>
      <c r="C48" s="738"/>
      <c r="D48" s="140"/>
      <c r="E48" s="304"/>
      <c r="F48" s="301"/>
    </row>
    <row r="49" spans="1:6" ht="13.5" thickBot="1">
      <c r="A49" s="347" t="s">
        <v>229</v>
      </c>
      <c r="B49" s="284" t="s">
        <v>329</v>
      </c>
      <c r="C49" s="739"/>
      <c r="D49" s="231"/>
      <c r="E49" s="137"/>
      <c r="F49" s="602"/>
    </row>
    <row r="50" spans="1:6">
      <c r="A50" s="544"/>
      <c r="B50" s="41"/>
      <c r="C50" s="753"/>
      <c r="D50" s="755"/>
      <c r="E50" s="718"/>
      <c r="F50" s="626"/>
    </row>
    <row r="51" spans="1:6" ht="13.5" thickBot="1">
      <c r="A51" s="571" t="s">
        <v>230</v>
      </c>
      <c r="B51" s="745" t="s">
        <v>330</v>
      </c>
      <c r="C51" s="752">
        <f>C38+C49</f>
        <v>6454027</v>
      </c>
      <c r="D51" s="754">
        <f>D38+D49</f>
        <v>2588128</v>
      </c>
      <c r="E51" s="752">
        <f>E38+E49</f>
        <v>19188436</v>
      </c>
      <c r="F51" s="752">
        <f>F38+F49</f>
        <v>28230591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2"/>
  <sheetViews>
    <sheetView topLeftCell="A448" workbookViewId="0">
      <selection activeCell="A401" sqref="A401:E401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992" t="s">
        <v>651</v>
      </c>
      <c r="B1" s="992"/>
      <c r="C1" s="992"/>
      <c r="D1" s="992"/>
      <c r="E1" s="992"/>
      <c r="F1" s="16"/>
      <c r="G1" s="16"/>
    </row>
    <row r="2" spans="1:7" ht="15">
      <c r="A2" s="337"/>
      <c r="B2" s="337"/>
      <c r="C2" s="337"/>
      <c r="D2" s="337"/>
      <c r="E2" s="337"/>
      <c r="F2" s="16"/>
      <c r="G2" s="16"/>
    </row>
    <row r="3" spans="1:7" ht="15.75">
      <c r="B3" s="1012" t="s">
        <v>618</v>
      </c>
      <c r="C3" s="1012"/>
      <c r="D3" s="1012"/>
      <c r="E3" s="1012"/>
      <c r="F3" s="34"/>
      <c r="G3" s="12"/>
    </row>
    <row r="4" spans="1:7" ht="15.75">
      <c r="B4" s="18"/>
      <c r="C4" s="18"/>
      <c r="D4" s="18"/>
      <c r="E4" s="18"/>
      <c r="F4" s="34"/>
      <c r="G4" s="12"/>
    </row>
    <row r="5" spans="1:7" ht="13.5" thickBot="1">
      <c r="B5" s="1"/>
      <c r="C5" s="1"/>
      <c r="D5" s="1"/>
      <c r="E5" s="19" t="s">
        <v>555</v>
      </c>
    </row>
    <row r="6" spans="1:7" ht="27" thickBot="1">
      <c r="A6" s="348" t="s">
        <v>186</v>
      </c>
      <c r="B6" s="549" t="s">
        <v>11</v>
      </c>
      <c r="C6" s="344" t="s">
        <v>510</v>
      </c>
      <c r="D6" s="344" t="s">
        <v>558</v>
      </c>
      <c r="E6" s="344" t="s">
        <v>559</v>
      </c>
    </row>
    <row r="7" spans="1:7">
      <c r="A7" s="550" t="s">
        <v>187</v>
      </c>
      <c r="B7" s="551" t="s">
        <v>188</v>
      </c>
      <c r="C7" s="560" t="s">
        <v>189</v>
      </c>
      <c r="D7" s="561" t="s">
        <v>190</v>
      </c>
      <c r="E7" s="561" t="s">
        <v>210</v>
      </c>
    </row>
    <row r="8" spans="1:7">
      <c r="A8" s="325" t="s">
        <v>191</v>
      </c>
      <c r="B8" s="332" t="s">
        <v>131</v>
      </c>
      <c r="C8" s="303"/>
      <c r="D8" s="135"/>
      <c r="E8" s="135"/>
    </row>
    <row r="9" spans="1:7">
      <c r="A9" s="324" t="s">
        <v>192</v>
      </c>
      <c r="B9" s="186" t="s">
        <v>6</v>
      </c>
      <c r="C9" s="714">
        <v>9653800</v>
      </c>
      <c r="D9" s="135"/>
      <c r="E9" s="135">
        <v>0</v>
      </c>
    </row>
    <row r="10" spans="1:7">
      <c r="A10" s="324" t="s">
        <v>193</v>
      </c>
      <c r="B10" s="198" t="s">
        <v>7</v>
      </c>
      <c r="C10" s="714">
        <v>1776110</v>
      </c>
      <c r="D10" s="135"/>
      <c r="E10" s="135">
        <v>0</v>
      </c>
    </row>
    <row r="11" spans="1:7">
      <c r="A11" s="324" t="s">
        <v>194</v>
      </c>
      <c r="B11" s="198" t="s">
        <v>8</v>
      </c>
      <c r="C11" s="303">
        <v>7172000</v>
      </c>
      <c r="D11" s="135">
        <v>491500</v>
      </c>
      <c r="E11" s="135">
        <v>1194000</v>
      </c>
    </row>
    <row r="12" spans="1:7">
      <c r="A12" s="324" t="s">
        <v>195</v>
      </c>
      <c r="B12" s="198" t="s">
        <v>265</v>
      </c>
      <c r="C12" s="303">
        <v>0</v>
      </c>
      <c r="D12" s="135">
        <v>0</v>
      </c>
      <c r="E12" s="135">
        <v>0</v>
      </c>
    </row>
    <row r="13" spans="1:7">
      <c r="A13" s="324" t="s">
        <v>196</v>
      </c>
      <c r="B13" s="198" t="s">
        <v>264</v>
      </c>
      <c r="C13" s="303">
        <v>0</v>
      </c>
      <c r="D13" s="135">
        <v>0</v>
      </c>
      <c r="E13" s="135">
        <v>0</v>
      </c>
    </row>
    <row r="14" spans="1:7">
      <c r="A14" s="324" t="s">
        <v>197</v>
      </c>
      <c r="B14" s="198" t="s">
        <v>312</v>
      </c>
      <c r="C14" s="303">
        <v>0</v>
      </c>
      <c r="D14" s="303">
        <f>D15+D16+D17+D18+D19+D20+D21</f>
        <v>0</v>
      </c>
      <c r="E14" s="303">
        <f>E15+E16+E17+E18+E19+E20+E21</f>
        <v>0</v>
      </c>
    </row>
    <row r="15" spans="1:7">
      <c r="A15" s="324" t="s">
        <v>198</v>
      </c>
      <c r="B15" s="198" t="s">
        <v>313</v>
      </c>
      <c r="C15" s="303"/>
      <c r="D15" s="135">
        <v>0</v>
      </c>
      <c r="E15" s="135">
        <v>0</v>
      </c>
    </row>
    <row r="16" spans="1:7" s="15" customFormat="1">
      <c r="A16" s="324" t="s">
        <v>199</v>
      </c>
      <c r="B16" s="198" t="s">
        <v>314</v>
      </c>
      <c r="C16" s="303"/>
      <c r="D16" s="135"/>
      <c r="E16" s="716"/>
    </row>
    <row r="17" spans="1:5">
      <c r="A17" s="324" t="s">
        <v>200</v>
      </c>
      <c r="B17" s="198" t="s">
        <v>315</v>
      </c>
      <c r="C17" s="303"/>
      <c r="D17" s="135"/>
      <c r="E17" s="135"/>
    </row>
    <row r="18" spans="1:5" ht="11.25" customHeight="1">
      <c r="A18" s="324" t="s">
        <v>201</v>
      </c>
      <c r="B18" s="333" t="s">
        <v>316</v>
      </c>
      <c r="C18" s="223"/>
      <c r="D18" s="135"/>
      <c r="E18" s="135"/>
    </row>
    <row r="19" spans="1:5" ht="11.25" customHeight="1">
      <c r="A19" s="324" t="s">
        <v>202</v>
      </c>
      <c r="B19" s="731" t="s">
        <v>331</v>
      </c>
      <c r="C19" s="306"/>
      <c r="D19" s="136"/>
      <c r="E19" s="135"/>
    </row>
    <row r="20" spans="1:5" ht="11.25" customHeight="1">
      <c r="A20" s="324" t="s">
        <v>203</v>
      </c>
      <c r="B20" s="732" t="s">
        <v>324</v>
      </c>
      <c r="C20" s="306"/>
      <c r="D20" s="136"/>
      <c r="E20" s="135"/>
    </row>
    <row r="21" spans="1:5" ht="11.25" customHeight="1">
      <c r="A21" s="324" t="s">
        <v>204</v>
      </c>
      <c r="B21" s="117" t="s">
        <v>539</v>
      </c>
      <c r="C21" s="306"/>
      <c r="D21" s="136"/>
      <c r="E21" s="135"/>
    </row>
    <row r="22" spans="1:5" ht="13.5" thickBot="1">
      <c r="A22" s="324" t="s">
        <v>205</v>
      </c>
      <c r="B22" s="200" t="s">
        <v>127</v>
      </c>
      <c r="C22" s="304"/>
      <c r="D22" s="140"/>
      <c r="E22" s="135"/>
    </row>
    <row r="23" spans="1:5" ht="13.5" thickBot="1">
      <c r="A23" s="324" t="s">
        <v>206</v>
      </c>
      <c r="B23" s="555" t="s">
        <v>9</v>
      </c>
      <c r="C23" s="569">
        <f>C9+C10+C11+C12+C14+C22</f>
        <v>18601910</v>
      </c>
      <c r="D23" s="569">
        <f>D9+D10+D11+D12+D14+D22</f>
        <v>491500</v>
      </c>
      <c r="E23" s="570">
        <v>1194000</v>
      </c>
    </row>
    <row r="24" spans="1:5" ht="13.5" thickTop="1">
      <c r="A24" s="544"/>
      <c r="B24" s="332"/>
      <c r="C24" s="222"/>
      <c r="D24" s="222"/>
      <c r="E24" s="761"/>
    </row>
    <row r="25" spans="1:5">
      <c r="A25" s="325" t="s">
        <v>207</v>
      </c>
      <c r="B25" s="334" t="s">
        <v>132</v>
      </c>
      <c r="C25" s="305"/>
      <c r="D25" s="305"/>
      <c r="E25" s="138"/>
    </row>
    <row r="26" spans="1:5">
      <c r="A26" s="324" t="s">
        <v>208</v>
      </c>
      <c r="B26" s="198" t="s">
        <v>266</v>
      </c>
      <c r="C26" s="303">
        <v>14116050</v>
      </c>
      <c r="D26" s="135"/>
      <c r="E26" s="135"/>
    </row>
    <row r="27" spans="1:5">
      <c r="A27" s="325" t="s">
        <v>209</v>
      </c>
      <c r="B27" s="198" t="s">
        <v>267</v>
      </c>
      <c r="C27" s="303"/>
      <c r="D27" s="135"/>
      <c r="E27" s="135"/>
    </row>
    <row r="28" spans="1:5">
      <c r="A28" s="324" t="s">
        <v>211</v>
      </c>
      <c r="B28" s="198" t="s">
        <v>128</v>
      </c>
      <c r="C28" s="223">
        <f>C29+C30+C31+C32+C33+C34+C35</f>
        <v>0</v>
      </c>
      <c r="D28" s="223">
        <f>D29+D30+D31+D32+D33+D34+D35</f>
        <v>0</v>
      </c>
      <c r="E28" s="139">
        <f>E29+E30+E31+E32+E33+E34+E35</f>
        <v>0</v>
      </c>
    </row>
    <row r="29" spans="1:5">
      <c r="A29" s="325" t="s">
        <v>212</v>
      </c>
      <c r="B29" s="333" t="s">
        <v>317</v>
      </c>
      <c r="C29" s="303"/>
      <c r="D29" s="135"/>
      <c r="E29" s="135"/>
    </row>
    <row r="30" spans="1:5">
      <c r="A30" s="324" t="s">
        <v>213</v>
      </c>
      <c r="B30" s="333" t="s">
        <v>319</v>
      </c>
      <c r="C30" s="303"/>
      <c r="D30" s="135"/>
      <c r="E30" s="135"/>
    </row>
    <row r="31" spans="1:5">
      <c r="A31" s="325" t="s">
        <v>214</v>
      </c>
      <c r="B31" s="333" t="s">
        <v>318</v>
      </c>
      <c r="C31" s="303"/>
      <c r="D31" s="135"/>
      <c r="E31" s="135"/>
    </row>
    <row r="32" spans="1:5">
      <c r="A32" s="324" t="s">
        <v>215</v>
      </c>
      <c r="B32" s="333" t="s">
        <v>320</v>
      </c>
      <c r="C32" s="303"/>
      <c r="D32" s="135"/>
      <c r="E32" s="135"/>
    </row>
    <row r="33" spans="1:5">
      <c r="A33" s="325" t="s">
        <v>216</v>
      </c>
      <c r="B33" s="731" t="s">
        <v>321</v>
      </c>
      <c r="C33" s="303"/>
      <c r="D33" s="135"/>
      <c r="E33" s="135"/>
    </row>
    <row r="34" spans="1:5">
      <c r="A34" s="324" t="s">
        <v>217</v>
      </c>
      <c r="B34" s="281" t="s">
        <v>322</v>
      </c>
      <c r="C34" s="303"/>
      <c r="D34" s="135"/>
      <c r="E34" s="135"/>
    </row>
    <row r="35" spans="1:5">
      <c r="A35" s="325" t="s">
        <v>218</v>
      </c>
      <c r="B35" s="732" t="s">
        <v>339</v>
      </c>
      <c r="C35" s="303"/>
      <c r="D35" s="135"/>
      <c r="E35" s="135"/>
    </row>
    <row r="36" spans="1:5">
      <c r="A36" s="324" t="s">
        <v>219</v>
      </c>
      <c r="B36" s="198" t="s">
        <v>325</v>
      </c>
      <c r="C36" s="303"/>
      <c r="D36" s="135"/>
      <c r="E36" s="135"/>
    </row>
    <row r="37" spans="1:5" ht="13.5" customHeight="1" thickBot="1">
      <c r="A37" s="324" t="s">
        <v>220</v>
      </c>
      <c r="B37" s="200" t="s">
        <v>130</v>
      </c>
      <c r="C37" s="306">
        <f>-C12</f>
        <v>0</v>
      </c>
      <c r="D37" s="306">
        <f>-D12</f>
        <v>0</v>
      </c>
      <c r="E37" s="136">
        <f>-E12</f>
        <v>0</v>
      </c>
    </row>
    <row r="38" spans="1:5" ht="13.5" thickBot="1">
      <c r="A38" s="554" t="s">
        <v>221</v>
      </c>
      <c r="B38" s="756" t="s">
        <v>10</v>
      </c>
      <c r="C38" s="776">
        <f>C26+C27+C28+C36+C37</f>
        <v>14116050</v>
      </c>
      <c r="D38" s="776">
        <f>D26+D27+D28+D36+D37</f>
        <v>0</v>
      </c>
      <c r="E38" s="776">
        <f>E26+E27+E28+E36+E37</f>
        <v>0</v>
      </c>
    </row>
    <row r="39" spans="1:5" ht="27" thickTop="1" thickBot="1">
      <c r="A39" s="554" t="s">
        <v>222</v>
      </c>
      <c r="B39" s="740" t="s">
        <v>326</v>
      </c>
      <c r="C39" s="775">
        <f>C23+C38</f>
        <v>32717960</v>
      </c>
      <c r="D39" s="775">
        <f>D23+D38</f>
        <v>491500</v>
      </c>
      <c r="E39" s="775">
        <f>E23+E38</f>
        <v>1194000</v>
      </c>
    </row>
    <row r="40" spans="1:5" ht="13.5" thickTop="1">
      <c r="A40" s="544"/>
      <c r="B40" s="747"/>
      <c r="C40" s="143"/>
      <c r="D40" s="27"/>
      <c r="E40" s="143"/>
    </row>
    <row r="41" spans="1:5">
      <c r="A41" s="325" t="s">
        <v>223</v>
      </c>
      <c r="B41" s="424" t="s">
        <v>328</v>
      </c>
      <c r="C41" s="138"/>
      <c r="D41" s="144"/>
      <c r="E41" s="138"/>
    </row>
    <row r="42" spans="1:5">
      <c r="A42" s="324" t="s">
        <v>224</v>
      </c>
      <c r="B42" s="199" t="s">
        <v>327</v>
      </c>
      <c r="C42" s="135"/>
      <c r="D42" s="98"/>
      <c r="E42" s="135"/>
    </row>
    <row r="43" spans="1:5">
      <c r="A43" s="325" t="s">
        <v>225</v>
      </c>
      <c r="B43" s="630" t="s">
        <v>332</v>
      </c>
      <c r="C43" s="135"/>
      <c r="D43" s="98"/>
      <c r="E43" s="135"/>
    </row>
    <row r="44" spans="1:5">
      <c r="A44" s="324" t="s">
        <v>226</v>
      </c>
      <c r="B44" s="630" t="s">
        <v>333</v>
      </c>
      <c r="C44" s="135"/>
      <c r="D44" s="98"/>
      <c r="E44" s="135"/>
    </row>
    <row r="45" spans="1:5">
      <c r="A45" s="325" t="s">
        <v>227</v>
      </c>
      <c r="B45" s="630" t="s">
        <v>334</v>
      </c>
      <c r="C45" s="135"/>
      <c r="D45" s="98"/>
      <c r="E45" s="135"/>
    </row>
    <row r="46" spans="1:5">
      <c r="A46" s="324" t="s">
        <v>228</v>
      </c>
      <c r="B46" s="741" t="s">
        <v>335</v>
      </c>
      <c r="C46" s="135"/>
      <c r="D46" s="98"/>
      <c r="E46" s="135"/>
    </row>
    <row r="47" spans="1:5">
      <c r="A47" s="325" t="s">
        <v>229</v>
      </c>
      <c r="B47" s="742" t="s">
        <v>336</v>
      </c>
      <c r="C47" s="135"/>
      <c r="D47" s="98"/>
      <c r="E47" s="135"/>
    </row>
    <row r="48" spans="1:5">
      <c r="A48" s="324" t="s">
        <v>230</v>
      </c>
      <c r="B48" s="743" t="s">
        <v>337</v>
      </c>
      <c r="C48" s="135"/>
      <c r="D48" s="98"/>
      <c r="E48" s="135"/>
    </row>
    <row r="49" spans="1:5">
      <c r="A49" s="325" t="s">
        <v>231</v>
      </c>
      <c r="B49" s="744" t="s">
        <v>338</v>
      </c>
      <c r="C49" s="140"/>
      <c r="D49" s="99"/>
      <c r="E49" s="140"/>
    </row>
    <row r="50" spans="1:5" ht="13.5" thickBot="1">
      <c r="A50" s="544" t="s">
        <v>232</v>
      </c>
      <c r="B50" s="744" t="s">
        <v>540</v>
      </c>
      <c r="C50" s="143"/>
      <c r="D50" s="27"/>
      <c r="E50" s="143"/>
    </row>
    <row r="51" spans="1:5" ht="13.5" thickBot="1">
      <c r="A51" s="347" t="s">
        <v>233</v>
      </c>
      <c r="B51" s="284" t="s">
        <v>329</v>
      </c>
      <c r="C51" s="142">
        <f>C42+C43+C44+C45+C46+C47+C48+C49+C50</f>
        <v>0</v>
      </c>
      <c r="D51" s="142">
        <f>D42+D43+D44+D45+D46+D47+D48+D49+D50</f>
        <v>0</v>
      </c>
      <c r="E51" s="142">
        <f>E42+E43+E44+E45+E46+E47+E48+E49+E50</f>
        <v>0</v>
      </c>
    </row>
    <row r="52" spans="1:5">
      <c r="A52" s="544"/>
      <c r="B52" s="41"/>
      <c r="C52" s="143"/>
      <c r="D52" s="27"/>
      <c r="E52" s="143"/>
    </row>
    <row r="53" spans="1:5" ht="13.5" thickBot="1">
      <c r="A53" s="393" t="s">
        <v>234</v>
      </c>
      <c r="B53" s="902" t="s">
        <v>330</v>
      </c>
      <c r="C53" s="309">
        <f>C39+C51</f>
        <v>32717960</v>
      </c>
      <c r="D53" s="309">
        <f>D39+D51</f>
        <v>491500</v>
      </c>
      <c r="E53" s="309">
        <f>E39+E51</f>
        <v>1194000</v>
      </c>
    </row>
    <row r="54" spans="1:5">
      <c r="A54" s="345"/>
      <c r="B54" s="41"/>
      <c r="C54" s="27"/>
      <c r="D54" s="27"/>
      <c r="E54" s="27"/>
    </row>
    <row r="55" spans="1:5">
      <c r="A55" s="345"/>
      <c r="B55" s="41"/>
      <c r="C55" s="27"/>
      <c r="D55" s="27"/>
      <c r="E55" s="27"/>
    </row>
    <row r="56" spans="1:5">
      <c r="A56" s="345"/>
      <c r="B56" s="41"/>
      <c r="C56" s="27"/>
      <c r="D56" s="27"/>
      <c r="E56" s="27"/>
    </row>
    <row r="57" spans="1:5" ht="14.25" customHeight="1">
      <c r="A57" s="1014"/>
      <c r="B57" s="1013"/>
      <c r="C57" s="1013"/>
      <c r="D57" s="1013"/>
      <c r="E57" s="1013"/>
    </row>
    <row r="58" spans="1:5">
      <c r="A58" s="992" t="s">
        <v>652</v>
      </c>
      <c r="B58" s="992"/>
      <c r="C58" s="992"/>
      <c r="D58" s="992"/>
      <c r="E58" s="992"/>
    </row>
    <row r="59" spans="1:5">
      <c r="A59" s="337"/>
      <c r="B59" s="337"/>
      <c r="C59" s="337"/>
      <c r="D59" s="337"/>
      <c r="E59" s="337"/>
    </row>
    <row r="60" spans="1:5" ht="15.75">
      <c r="B60" s="1012" t="s">
        <v>618</v>
      </c>
      <c r="C60" s="1012"/>
      <c r="D60" s="1012"/>
      <c r="E60" s="1012"/>
    </row>
    <row r="61" spans="1:5" ht="15.75">
      <c r="B61" s="18"/>
      <c r="C61" s="18"/>
      <c r="D61" s="18"/>
      <c r="E61" s="18"/>
    </row>
    <row r="62" spans="1:5" ht="13.5" thickBot="1">
      <c r="B62" s="1"/>
      <c r="C62" s="1"/>
      <c r="D62" s="1"/>
      <c r="E62" s="19" t="s">
        <v>555</v>
      </c>
    </row>
    <row r="63" spans="1:5" ht="39.75" thickBot="1">
      <c r="A63" s="348" t="s">
        <v>186</v>
      </c>
      <c r="B63" s="549" t="s">
        <v>11</v>
      </c>
      <c r="C63" s="322" t="s">
        <v>560</v>
      </c>
      <c r="D63" s="715" t="s">
        <v>561</v>
      </c>
      <c r="E63" s="723" t="s">
        <v>619</v>
      </c>
    </row>
    <row r="64" spans="1:5" ht="12.75" customHeight="1">
      <c r="A64" s="550" t="s">
        <v>187</v>
      </c>
      <c r="B64" s="551" t="s">
        <v>188</v>
      </c>
      <c r="C64" s="560" t="s">
        <v>189</v>
      </c>
      <c r="D64" s="561" t="s">
        <v>190</v>
      </c>
      <c r="E64" s="562" t="s">
        <v>210</v>
      </c>
    </row>
    <row r="65" spans="1:5" ht="11.25" customHeight="1">
      <c r="A65" s="325" t="s">
        <v>191</v>
      </c>
      <c r="B65" s="332" t="s">
        <v>131</v>
      </c>
      <c r="C65" s="303"/>
      <c r="D65" s="135"/>
      <c r="E65" s="128"/>
    </row>
    <row r="66" spans="1:5">
      <c r="A66" s="324" t="s">
        <v>192</v>
      </c>
      <c r="B66" s="186" t="s">
        <v>6</v>
      </c>
      <c r="C66" s="303"/>
      <c r="D66" s="135">
        <v>0</v>
      </c>
      <c r="E66" s="128">
        <v>5416550</v>
      </c>
    </row>
    <row r="67" spans="1:5">
      <c r="A67" s="324" t="s">
        <v>193</v>
      </c>
      <c r="B67" s="198" t="s">
        <v>7</v>
      </c>
      <c r="C67" s="303"/>
      <c r="D67" s="135">
        <v>0</v>
      </c>
      <c r="E67" s="128">
        <v>457500</v>
      </c>
    </row>
    <row r="68" spans="1:5">
      <c r="A68" s="324" t="s">
        <v>194</v>
      </c>
      <c r="B68" s="198" t="s">
        <v>8</v>
      </c>
      <c r="C68" s="303"/>
      <c r="D68" s="135">
        <v>0</v>
      </c>
      <c r="E68" s="128">
        <v>2248000</v>
      </c>
    </row>
    <row r="69" spans="1:5">
      <c r="A69" s="324" t="s">
        <v>195</v>
      </c>
      <c r="B69" s="198" t="s">
        <v>265</v>
      </c>
      <c r="C69" s="303"/>
      <c r="D69" s="135">
        <v>0</v>
      </c>
      <c r="E69" s="128"/>
    </row>
    <row r="70" spans="1:5">
      <c r="A70" s="324" t="s">
        <v>196</v>
      </c>
      <c r="B70" s="198" t="s">
        <v>264</v>
      </c>
      <c r="C70" s="303"/>
      <c r="D70" s="135"/>
      <c r="E70" s="128"/>
    </row>
    <row r="71" spans="1:5">
      <c r="A71" s="324" t="s">
        <v>197</v>
      </c>
      <c r="B71" s="198" t="s">
        <v>312</v>
      </c>
      <c r="C71" s="303"/>
      <c r="D71" s="303">
        <v>5200000</v>
      </c>
      <c r="E71" s="303">
        <f>E72+E73+E74+E75+E76+E77+E78</f>
        <v>0</v>
      </c>
    </row>
    <row r="72" spans="1:5">
      <c r="A72" s="324" t="s">
        <v>198</v>
      </c>
      <c r="B72" s="198" t="s">
        <v>313</v>
      </c>
      <c r="C72" s="714"/>
      <c r="D72" s="135">
        <v>5200000</v>
      </c>
      <c r="E72" s="128"/>
    </row>
    <row r="73" spans="1:5">
      <c r="A73" s="324" t="s">
        <v>199</v>
      </c>
      <c r="B73" s="198" t="s">
        <v>314</v>
      </c>
      <c r="C73" s="303"/>
      <c r="D73" s="135"/>
      <c r="E73" s="128"/>
    </row>
    <row r="74" spans="1:5">
      <c r="A74" s="324" t="s">
        <v>200</v>
      </c>
      <c r="B74" s="198" t="s">
        <v>315</v>
      </c>
      <c r="C74" s="303"/>
      <c r="D74" s="135"/>
      <c r="E74" s="128"/>
    </row>
    <row r="75" spans="1:5" ht="13.5" customHeight="1">
      <c r="A75" s="324" t="s">
        <v>201</v>
      </c>
      <c r="B75" s="333" t="s">
        <v>316</v>
      </c>
      <c r="C75" s="223"/>
      <c r="D75" s="139"/>
      <c r="E75" s="128">
        <f>'5-6.m.tám.ért.kiad.'!E29+'5-6.m.tám.ért.kiad.'!E30</f>
        <v>0</v>
      </c>
    </row>
    <row r="76" spans="1:5" ht="13.5" customHeight="1">
      <c r="A76" s="324" t="s">
        <v>202</v>
      </c>
      <c r="B76" s="731" t="s">
        <v>331</v>
      </c>
      <c r="C76" s="306"/>
      <c r="D76" s="136"/>
      <c r="E76" s="128"/>
    </row>
    <row r="77" spans="1:5" ht="13.5" customHeight="1">
      <c r="A77" s="324" t="s">
        <v>203</v>
      </c>
      <c r="B77" s="732" t="s">
        <v>324</v>
      </c>
      <c r="C77" s="306"/>
      <c r="D77" s="136"/>
      <c r="E77" s="128"/>
    </row>
    <row r="78" spans="1:5" ht="13.5" customHeight="1">
      <c r="A78" s="324" t="s">
        <v>204</v>
      </c>
      <c r="B78" s="117" t="s">
        <v>539</v>
      </c>
      <c r="C78" s="306"/>
      <c r="D78" s="136"/>
      <c r="E78" s="128"/>
    </row>
    <row r="79" spans="1:5" s="15" customFormat="1" ht="13.5" thickBot="1">
      <c r="A79" s="324" t="s">
        <v>205</v>
      </c>
      <c r="B79" s="200" t="s">
        <v>127</v>
      </c>
      <c r="C79" s="304"/>
      <c r="D79" s="140"/>
      <c r="E79" s="128"/>
    </row>
    <row r="80" spans="1:5" ht="18" customHeight="1" thickBot="1">
      <c r="A80" s="324" t="s">
        <v>206</v>
      </c>
      <c r="B80" s="555" t="s">
        <v>9</v>
      </c>
      <c r="C80" s="569">
        <f>C66+C67+C68+C69+C71+C79</f>
        <v>0</v>
      </c>
      <c r="D80" s="569">
        <v>5200000</v>
      </c>
      <c r="E80" s="570">
        <f>E66+E67+E68+E69+E71+E79</f>
        <v>8122050</v>
      </c>
    </row>
    <row r="81" spans="1:5" ht="11.25" customHeight="1" thickTop="1">
      <c r="A81" s="544"/>
      <c r="B81" s="332"/>
      <c r="C81" s="222"/>
      <c r="D81" s="222"/>
      <c r="E81" s="143"/>
    </row>
    <row r="82" spans="1:5" ht="13.5" customHeight="1">
      <c r="A82" s="325" t="s">
        <v>207</v>
      </c>
      <c r="B82" s="334" t="s">
        <v>132</v>
      </c>
      <c r="C82" s="305"/>
      <c r="D82" s="305"/>
      <c r="E82" s="138"/>
    </row>
    <row r="83" spans="1:5">
      <c r="A83" s="324" t="s">
        <v>208</v>
      </c>
      <c r="B83" s="198" t="s">
        <v>266</v>
      </c>
      <c r="C83" s="303"/>
      <c r="D83" s="303"/>
      <c r="E83" s="135"/>
    </row>
    <row r="84" spans="1:5">
      <c r="A84" s="325" t="s">
        <v>209</v>
      </c>
      <c r="B84" s="198" t="s">
        <v>267</v>
      </c>
      <c r="C84" s="303"/>
      <c r="D84" s="303"/>
      <c r="E84" s="135"/>
    </row>
    <row r="85" spans="1:5">
      <c r="A85" s="324" t="s">
        <v>211</v>
      </c>
      <c r="B85" s="198" t="s">
        <v>128</v>
      </c>
      <c r="C85" s="223"/>
      <c r="D85" s="303">
        <v>0</v>
      </c>
      <c r="E85" s="139">
        <f>E86+E87+E88+E89+E90+E91+E92</f>
        <v>0</v>
      </c>
    </row>
    <row r="86" spans="1:5">
      <c r="A86" s="325" t="s">
        <v>212</v>
      </c>
      <c r="B86" s="333" t="s">
        <v>317</v>
      </c>
      <c r="C86" s="303"/>
      <c r="D86" s="303"/>
      <c r="E86" s="135"/>
    </row>
    <row r="87" spans="1:5">
      <c r="A87" s="324" t="s">
        <v>213</v>
      </c>
      <c r="B87" s="333" t="s">
        <v>319</v>
      </c>
      <c r="C87" s="303"/>
      <c r="D87" s="303"/>
      <c r="E87" s="135"/>
    </row>
    <row r="88" spans="1:5" s="15" customFormat="1">
      <c r="A88" s="325" t="s">
        <v>214</v>
      </c>
      <c r="B88" s="333" t="s">
        <v>318</v>
      </c>
      <c r="C88" s="303"/>
      <c r="D88" s="303"/>
      <c r="E88" s="135"/>
    </row>
    <row r="89" spans="1:5" s="15" customFormat="1">
      <c r="A89" s="324" t="s">
        <v>215</v>
      </c>
      <c r="B89" s="333" t="s">
        <v>320</v>
      </c>
      <c r="C89" s="303"/>
      <c r="D89" s="303">
        <f>'7.8.9.m.szoc.ell.'!E34</f>
        <v>0</v>
      </c>
      <c r="E89" s="135"/>
    </row>
    <row r="90" spans="1:5" s="15" customFormat="1">
      <c r="A90" s="325" t="s">
        <v>216</v>
      </c>
      <c r="B90" s="731" t="s">
        <v>321</v>
      </c>
      <c r="C90" s="303"/>
      <c r="D90" s="303">
        <v>0</v>
      </c>
      <c r="E90" s="135"/>
    </row>
    <row r="91" spans="1:5" s="15" customFormat="1">
      <c r="A91" s="324" t="s">
        <v>217</v>
      </c>
      <c r="B91" s="281" t="s">
        <v>322</v>
      </c>
      <c r="C91" s="303"/>
      <c r="D91" s="303"/>
      <c r="E91" s="135"/>
    </row>
    <row r="92" spans="1:5" s="15" customFormat="1">
      <c r="A92" s="325" t="s">
        <v>218</v>
      </c>
      <c r="B92" s="732" t="s">
        <v>339</v>
      </c>
      <c r="C92" s="303"/>
      <c r="D92" s="303"/>
      <c r="E92" s="135"/>
    </row>
    <row r="93" spans="1:5">
      <c r="A93" s="324" t="s">
        <v>219</v>
      </c>
      <c r="B93" s="198" t="s">
        <v>325</v>
      </c>
      <c r="C93" s="303"/>
      <c r="D93" s="303"/>
      <c r="E93" s="135"/>
    </row>
    <row r="94" spans="1:5" ht="13.5" thickBot="1">
      <c r="A94" s="324" t="s">
        <v>220</v>
      </c>
      <c r="B94" s="200" t="s">
        <v>130</v>
      </c>
      <c r="C94" s="304"/>
      <c r="D94" s="306">
        <f>-D69</f>
        <v>0</v>
      </c>
      <c r="E94" s="580">
        <f>-E69</f>
        <v>0</v>
      </c>
    </row>
    <row r="95" spans="1:5" ht="18.75" customHeight="1" thickBot="1">
      <c r="A95" s="554" t="s">
        <v>221</v>
      </c>
      <c r="B95" s="555" t="s">
        <v>10</v>
      </c>
      <c r="C95" s="569">
        <f>C83+C84+C85+C93+C94</f>
        <v>0</v>
      </c>
      <c r="D95" s="569">
        <f>D83+D84+D85+D93+D94</f>
        <v>0</v>
      </c>
      <c r="E95" s="570">
        <f>E83+E84+E85+E93+E94</f>
        <v>0</v>
      </c>
    </row>
    <row r="96" spans="1:5" ht="27" thickTop="1" thickBot="1">
      <c r="A96" s="554" t="s">
        <v>222</v>
      </c>
      <c r="B96" s="559" t="s">
        <v>326</v>
      </c>
      <c r="C96" s="558">
        <f>C80+C95</f>
        <v>0</v>
      </c>
      <c r="D96" s="558">
        <f>D80+D95</f>
        <v>5200000</v>
      </c>
      <c r="E96" s="887">
        <f>E80+E95</f>
        <v>8122050</v>
      </c>
    </row>
    <row r="97" spans="1:5" ht="13.5" thickTop="1">
      <c r="A97" s="544"/>
      <c r="B97" s="747"/>
      <c r="C97" s="748"/>
      <c r="D97" s="628"/>
      <c r="E97" s="627"/>
    </row>
    <row r="98" spans="1:5">
      <c r="A98" s="325" t="s">
        <v>223</v>
      </c>
      <c r="B98" s="424" t="s">
        <v>328</v>
      </c>
      <c r="C98" s="21"/>
      <c r="D98" s="26"/>
      <c r="E98" s="235"/>
    </row>
    <row r="99" spans="1:5">
      <c r="A99" s="324" t="s">
        <v>224</v>
      </c>
      <c r="B99" s="199" t="s">
        <v>327</v>
      </c>
      <c r="C99" s="21"/>
      <c r="D99" s="28"/>
      <c r="E99" s="167"/>
    </row>
    <row r="100" spans="1:5">
      <c r="A100" s="325" t="s">
        <v>225</v>
      </c>
      <c r="B100" s="630" t="s">
        <v>332</v>
      </c>
      <c r="C100" s="264"/>
      <c r="D100" s="620"/>
      <c r="E100" s="168"/>
    </row>
    <row r="101" spans="1:5">
      <c r="A101" s="324" t="s">
        <v>226</v>
      </c>
      <c r="B101" s="630" t="s">
        <v>333</v>
      </c>
      <c r="C101" s="264"/>
      <c r="D101" s="144">
        <v>12600000</v>
      </c>
      <c r="E101" s="168"/>
    </row>
    <row r="102" spans="1:5">
      <c r="A102" s="325" t="s">
        <v>227</v>
      </c>
      <c r="B102" s="630" t="s">
        <v>334</v>
      </c>
      <c r="C102" s="264"/>
      <c r="D102" s="144"/>
      <c r="E102" s="138"/>
    </row>
    <row r="103" spans="1:5">
      <c r="A103" s="324" t="s">
        <v>228</v>
      </c>
      <c r="B103" s="733" t="s">
        <v>335</v>
      </c>
      <c r="C103" s="548"/>
      <c r="D103" s="26"/>
      <c r="E103" s="235"/>
    </row>
    <row r="104" spans="1:5">
      <c r="A104" s="325" t="s">
        <v>229</v>
      </c>
      <c r="B104" s="734" t="s">
        <v>336</v>
      </c>
      <c r="C104" s="548"/>
      <c r="D104" s="620"/>
      <c r="E104" s="168"/>
    </row>
    <row r="105" spans="1:5">
      <c r="A105" s="324" t="s">
        <v>230</v>
      </c>
      <c r="B105" s="735" t="s">
        <v>337</v>
      </c>
      <c r="C105" s="97"/>
      <c r="D105" s="98"/>
      <c r="E105" s="135"/>
    </row>
    <row r="106" spans="1:5">
      <c r="A106" s="678" t="s">
        <v>231</v>
      </c>
      <c r="B106" s="973" t="s">
        <v>338</v>
      </c>
      <c r="C106" s="695"/>
      <c r="D106" s="695"/>
      <c r="E106" s="695"/>
    </row>
    <row r="107" spans="1:5" ht="13.5" thickBot="1">
      <c r="A107" s="544" t="s">
        <v>232</v>
      </c>
      <c r="B107" s="744" t="s">
        <v>540</v>
      </c>
      <c r="C107" s="695">
        <v>463577</v>
      </c>
      <c r="D107" s="695"/>
      <c r="E107" s="695"/>
    </row>
    <row r="108" spans="1:5" ht="13.5" thickBot="1">
      <c r="A108" s="347" t="s">
        <v>233</v>
      </c>
      <c r="B108" s="284" t="s">
        <v>329</v>
      </c>
      <c r="C108" s="280">
        <f>SUM(C99:C107)</f>
        <v>463577</v>
      </c>
      <c r="D108" s="280">
        <f>SUM(D99:D107)</f>
        <v>12600000</v>
      </c>
      <c r="E108" s="280">
        <f>SUM(E99:E107)</f>
        <v>0</v>
      </c>
    </row>
    <row r="109" spans="1:5">
      <c r="A109" s="544"/>
      <c r="B109" s="41"/>
      <c r="C109" s="746"/>
      <c r="D109" s="208"/>
      <c r="E109" s="239"/>
    </row>
    <row r="110" spans="1:5" ht="13.5" thickBot="1">
      <c r="A110" s="393" t="s">
        <v>234</v>
      </c>
      <c r="B110" s="745" t="s">
        <v>330</v>
      </c>
      <c r="C110" s="737">
        <f>C96+C108</f>
        <v>463577</v>
      </c>
      <c r="D110" s="749">
        <f>D96+D108</f>
        <v>17800000</v>
      </c>
      <c r="E110" s="752">
        <f>E96+E108</f>
        <v>8122050</v>
      </c>
    </row>
    <row r="111" spans="1:5">
      <c r="A111" s="345"/>
      <c r="B111" s="41"/>
      <c r="C111" s="27"/>
      <c r="D111" s="27"/>
      <c r="E111" s="27"/>
    </row>
    <row r="112" spans="1:5">
      <c r="A112" s="345"/>
      <c r="B112" s="41"/>
      <c r="C112" s="27"/>
      <c r="D112" s="27"/>
      <c r="E112" s="27"/>
    </row>
    <row r="113" spans="1:5">
      <c r="A113" s="345"/>
      <c r="B113" s="41"/>
      <c r="C113" s="27"/>
      <c r="D113" s="27"/>
      <c r="E113" s="27"/>
    </row>
    <row r="114" spans="1:5">
      <c r="A114" s="345"/>
      <c r="B114" s="41"/>
      <c r="C114" s="27"/>
      <c r="D114" s="27"/>
      <c r="E114" s="27"/>
    </row>
    <row r="115" spans="1:5">
      <c r="A115" s="1014"/>
      <c r="B115" s="1013"/>
      <c r="C115" s="1013"/>
      <c r="D115" s="1013"/>
      <c r="E115" s="1013"/>
    </row>
    <row r="116" spans="1:5" ht="13.5" customHeight="1">
      <c r="A116" s="992" t="s">
        <v>653</v>
      </c>
      <c r="B116" s="992"/>
      <c r="C116" s="992"/>
      <c r="D116" s="992"/>
      <c r="E116" s="992"/>
    </row>
    <row r="117" spans="1:5" ht="13.5" customHeight="1">
      <c r="A117" s="337"/>
      <c r="B117" s="337"/>
      <c r="C117" s="337"/>
      <c r="D117" s="337"/>
      <c r="E117" s="337"/>
    </row>
    <row r="118" spans="1:5" ht="15.75">
      <c r="B118" s="1012" t="s">
        <v>618</v>
      </c>
      <c r="C118" s="1012"/>
      <c r="D118" s="1012"/>
      <c r="E118" s="1012"/>
    </row>
    <row r="119" spans="1:5" ht="15.75">
      <c r="B119" s="18"/>
      <c r="C119" s="18"/>
      <c r="D119" s="18"/>
      <c r="E119" s="18"/>
    </row>
    <row r="120" spans="1:5" ht="13.5" thickBot="1">
      <c r="B120" s="1"/>
      <c r="C120" s="1"/>
      <c r="D120" s="1"/>
      <c r="E120" s="19" t="s">
        <v>585</v>
      </c>
    </row>
    <row r="121" spans="1:5" ht="39.75" thickBot="1">
      <c r="A121" s="348" t="s">
        <v>186</v>
      </c>
      <c r="B121" s="549" t="s">
        <v>11</v>
      </c>
      <c r="C121" s="931" t="s">
        <v>562</v>
      </c>
      <c r="D121" s="321" t="s">
        <v>310</v>
      </c>
      <c r="E121" s="322" t="s">
        <v>563</v>
      </c>
    </row>
    <row r="122" spans="1:5">
      <c r="A122" s="550" t="s">
        <v>187</v>
      </c>
      <c r="B122" s="551" t="s">
        <v>188</v>
      </c>
      <c r="C122" s="560" t="s">
        <v>189</v>
      </c>
      <c r="D122" s="561" t="s">
        <v>190</v>
      </c>
      <c r="E122" s="562" t="s">
        <v>210</v>
      </c>
    </row>
    <row r="123" spans="1:5">
      <c r="A123" s="325" t="s">
        <v>191</v>
      </c>
      <c r="B123" s="332" t="s">
        <v>131</v>
      </c>
      <c r="C123" s="303"/>
      <c r="D123" s="135"/>
      <c r="E123" s="128"/>
    </row>
    <row r="124" spans="1:5" ht="12" customHeight="1">
      <c r="A124" s="324" t="s">
        <v>192</v>
      </c>
      <c r="B124" s="186" t="s">
        <v>6</v>
      </c>
      <c r="C124" s="303">
        <v>0</v>
      </c>
      <c r="D124" s="716"/>
      <c r="E124" s="128"/>
    </row>
    <row r="125" spans="1:5">
      <c r="A125" s="324" t="s">
        <v>193</v>
      </c>
      <c r="B125" s="198" t="s">
        <v>7</v>
      </c>
      <c r="C125" s="303">
        <v>0</v>
      </c>
      <c r="D125" s="716"/>
      <c r="E125" s="128"/>
    </row>
    <row r="126" spans="1:5">
      <c r="A126" s="324" t="s">
        <v>194</v>
      </c>
      <c r="B126" s="198" t="s">
        <v>8</v>
      </c>
      <c r="C126" s="303">
        <v>1048740</v>
      </c>
      <c r="D126" s="135">
        <v>2622000</v>
      </c>
      <c r="E126" s="128">
        <v>1060600</v>
      </c>
    </row>
    <row r="127" spans="1:5">
      <c r="A127" s="324" t="s">
        <v>195</v>
      </c>
      <c r="B127" s="198" t="s">
        <v>265</v>
      </c>
      <c r="C127" s="303"/>
      <c r="D127" s="135"/>
      <c r="E127" s="128"/>
    </row>
    <row r="128" spans="1:5">
      <c r="A128" s="324" t="s">
        <v>196</v>
      </c>
      <c r="B128" s="198" t="s">
        <v>264</v>
      </c>
      <c r="C128" s="303"/>
      <c r="D128" s="135"/>
      <c r="E128" s="128"/>
    </row>
    <row r="129" spans="1:6">
      <c r="A129" s="324" t="s">
        <v>197</v>
      </c>
      <c r="B129" s="198" t="s">
        <v>312</v>
      </c>
      <c r="C129" s="303">
        <f>C130+C131+C132+C133+C134+C135+C136</f>
        <v>0</v>
      </c>
      <c r="D129" s="303">
        <f>D130+D131+D132+D133+D134+D135+D136</f>
        <v>0</v>
      </c>
      <c r="E129" s="303">
        <f>E130+E131+E132+E133+E134+E135+E136</f>
        <v>0</v>
      </c>
    </row>
    <row r="130" spans="1:6">
      <c r="A130" s="324" t="s">
        <v>198</v>
      </c>
      <c r="B130" s="198" t="s">
        <v>313</v>
      </c>
      <c r="C130" s="303"/>
      <c r="D130" s="135"/>
      <c r="E130" s="128"/>
    </row>
    <row r="131" spans="1:6" ht="12" customHeight="1">
      <c r="A131" s="324" t="s">
        <v>199</v>
      </c>
      <c r="B131" s="198" t="s">
        <v>314</v>
      </c>
      <c r="C131" s="303"/>
      <c r="D131" s="135"/>
      <c r="E131" s="128"/>
    </row>
    <row r="132" spans="1:6">
      <c r="A132" s="324" t="s">
        <v>200</v>
      </c>
      <c r="B132" s="198" t="s">
        <v>315</v>
      </c>
      <c r="C132" s="303"/>
      <c r="D132" s="135"/>
      <c r="E132" s="128"/>
    </row>
    <row r="133" spans="1:6" ht="14.25" customHeight="1">
      <c r="A133" s="324" t="s">
        <v>201</v>
      </c>
      <c r="B133" s="333" t="s">
        <v>316</v>
      </c>
      <c r="C133" s="223"/>
      <c r="D133" s="135"/>
      <c r="E133" s="128"/>
    </row>
    <row r="134" spans="1:6" ht="14.25" customHeight="1">
      <c r="A134" s="324" t="s">
        <v>202</v>
      </c>
      <c r="B134" s="731" t="s">
        <v>331</v>
      </c>
      <c r="C134" s="306"/>
      <c r="D134" s="136"/>
      <c r="E134" s="128"/>
    </row>
    <row r="135" spans="1:6" ht="14.25" customHeight="1">
      <c r="A135" s="324" t="s">
        <v>203</v>
      </c>
      <c r="B135" s="732" t="s">
        <v>324</v>
      </c>
      <c r="C135" s="306"/>
      <c r="D135" s="136"/>
      <c r="E135" s="128"/>
    </row>
    <row r="136" spans="1:6" ht="14.25" customHeight="1">
      <c r="A136" s="324" t="s">
        <v>204</v>
      </c>
      <c r="B136" s="117" t="s">
        <v>539</v>
      </c>
      <c r="C136" s="306"/>
      <c r="D136" s="136"/>
      <c r="E136" s="128"/>
    </row>
    <row r="137" spans="1:6" ht="13.5" customHeight="1" thickBot="1">
      <c r="A137" s="324" t="s">
        <v>205</v>
      </c>
      <c r="B137" s="200" t="s">
        <v>127</v>
      </c>
      <c r="C137" s="304"/>
      <c r="D137" s="140"/>
      <c r="E137" s="128"/>
    </row>
    <row r="138" spans="1:6" s="15" customFormat="1" ht="13.5" thickBot="1">
      <c r="A138" s="324" t="s">
        <v>206</v>
      </c>
      <c r="B138" s="555" t="s">
        <v>9</v>
      </c>
      <c r="C138" s="569">
        <f>C124+C125+C126+C127+C129+C137</f>
        <v>1048740</v>
      </c>
      <c r="D138" s="569">
        <f>D124+D125+D126+D127+D129+D137</f>
        <v>2622000</v>
      </c>
      <c r="E138" s="570">
        <f>E124+E125+E126+E127+E129+E137</f>
        <v>1060600</v>
      </c>
      <c r="F138"/>
    </row>
    <row r="139" spans="1:6" s="15" customFormat="1" ht="13.5" thickTop="1">
      <c r="A139" s="544"/>
      <c r="B139" s="332"/>
      <c r="C139" s="222"/>
      <c r="D139" s="222"/>
      <c r="E139" s="143"/>
      <c r="F139"/>
    </row>
    <row r="140" spans="1:6" ht="14.25" customHeight="1">
      <c r="A140" s="325" t="s">
        <v>207</v>
      </c>
      <c r="B140" s="334" t="s">
        <v>132</v>
      </c>
      <c r="C140" s="305"/>
      <c r="D140" s="305"/>
      <c r="E140" s="138"/>
    </row>
    <row r="141" spans="1:6">
      <c r="A141" s="324" t="s">
        <v>208</v>
      </c>
      <c r="B141" s="198" t="s">
        <v>266</v>
      </c>
      <c r="C141" s="303">
        <v>1917130</v>
      </c>
      <c r="D141" s="303"/>
      <c r="E141" s="135"/>
    </row>
    <row r="142" spans="1:6" ht="14.25" customHeight="1">
      <c r="A142" s="325" t="s">
        <v>209</v>
      </c>
      <c r="B142" s="198" t="s">
        <v>267</v>
      </c>
      <c r="C142" s="303"/>
      <c r="D142" s="303"/>
      <c r="E142" s="135"/>
    </row>
    <row r="143" spans="1:6" s="15" customFormat="1" ht="14.25" customHeight="1">
      <c r="A143" s="324" t="s">
        <v>211</v>
      </c>
      <c r="B143" s="198" t="s">
        <v>128</v>
      </c>
      <c r="C143" s="223">
        <f>C144+C145+C146+C147+C148+C149+C150</f>
        <v>0</v>
      </c>
      <c r="D143" s="223">
        <f>D144+D145+D146+D147+D148+D149+D150</f>
        <v>0</v>
      </c>
      <c r="E143" s="139">
        <f>E144+E145+E146+E147+E148+E149+E150</f>
        <v>0</v>
      </c>
      <c r="F143"/>
    </row>
    <row r="144" spans="1:6">
      <c r="A144" s="325" t="s">
        <v>212</v>
      </c>
      <c r="B144" s="333" t="s">
        <v>317</v>
      </c>
      <c r="C144" s="303"/>
      <c r="D144" s="303"/>
      <c r="E144" s="135"/>
    </row>
    <row r="145" spans="1:5">
      <c r="A145" s="324" t="s">
        <v>213</v>
      </c>
      <c r="B145" s="333" t="s">
        <v>319</v>
      </c>
      <c r="C145" s="303"/>
      <c r="D145" s="303"/>
      <c r="E145" s="135"/>
    </row>
    <row r="146" spans="1:5" ht="12.75" customHeight="1">
      <c r="A146" s="325" t="s">
        <v>214</v>
      </c>
      <c r="B146" s="333" t="s">
        <v>318</v>
      </c>
      <c r="C146" s="303"/>
      <c r="D146" s="303"/>
      <c r="E146" s="135"/>
    </row>
    <row r="147" spans="1:5" ht="12.75" customHeight="1">
      <c r="A147" s="324" t="s">
        <v>215</v>
      </c>
      <c r="B147" s="333" t="s">
        <v>320</v>
      </c>
      <c r="C147" s="303"/>
      <c r="D147" s="303"/>
      <c r="E147" s="135"/>
    </row>
    <row r="148" spans="1:5" ht="12.75" customHeight="1">
      <c r="A148" s="325" t="s">
        <v>216</v>
      </c>
      <c r="B148" s="731" t="s">
        <v>321</v>
      </c>
      <c r="C148" s="303"/>
      <c r="D148" s="303"/>
      <c r="E148" s="135"/>
    </row>
    <row r="149" spans="1:5" ht="12.75" customHeight="1">
      <c r="A149" s="324" t="s">
        <v>217</v>
      </c>
      <c r="B149" s="281" t="s">
        <v>322</v>
      </c>
      <c r="C149" s="303"/>
      <c r="D149" s="303"/>
      <c r="E149" s="135"/>
    </row>
    <row r="150" spans="1:5" ht="12.75" customHeight="1">
      <c r="A150" s="325" t="s">
        <v>218</v>
      </c>
      <c r="B150" s="732" t="s">
        <v>339</v>
      </c>
      <c r="C150" s="303"/>
      <c r="D150" s="303"/>
      <c r="E150" s="135"/>
    </row>
    <row r="151" spans="1:5">
      <c r="A151" s="324" t="s">
        <v>219</v>
      </c>
      <c r="B151" s="198" t="s">
        <v>325</v>
      </c>
      <c r="C151" s="303"/>
      <c r="D151" s="303"/>
      <c r="E151" s="135"/>
    </row>
    <row r="152" spans="1:5" ht="13.5" thickBot="1">
      <c r="A152" s="324" t="s">
        <v>220</v>
      </c>
      <c r="B152" s="200" t="s">
        <v>130</v>
      </c>
      <c r="C152" s="306">
        <f>-C127</f>
        <v>0</v>
      </c>
      <c r="D152" s="306">
        <f>-D127</f>
        <v>0</v>
      </c>
      <c r="E152" s="580">
        <f>-E127</f>
        <v>0</v>
      </c>
    </row>
    <row r="153" spans="1:5" ht="13.5" thickBot="1">
      <c r="A153" s="554" t="s">
        <v>221</v>
      </c>
      <c r="B153" s="555" t="s">
        <v>10</v>
      </c>
      <c r="C153" s="569">
        <f>C141+C142+C143+C151+C152</f>
        <v>1917130</v>
      </c>
      <c r="D153" s="569">
        <f>D141+D142+D143+D151+D152</f>
        <v>0</v>
      </c>
      <c r="E153" s="570">
        <f>E141+E142+E143+E151+E152</f>
        <v>0</v>
      </c>
    </row>
    <row r="154" spans="1:5" ht="27" thickTop="1" thickBot="1">
      <c r="A154" s="554" t="s">
        <v>222</v>
      </c>
      <c r="B154" s="559" t="s">
        <v>326</v>
      </c>
      <c r="C154" s="777">
        <f>C138+C153</f>
        <v>2965870</v>
      </c>
      <c r="D154" s="777">
        <f>D138+D153</f>
        <v>2622000</v>
      </c>
      <c r="E154" s="886">
        <f>E138+E153</f>
        <v>1060600</v>
      </c>
    </row>
    <row r="155" spans="1:5" ht="13.5" thickTop="1">
      <c r="A155" s="544"/>
      <c r="B155" s="747"/>
      <c r="C155" s="767"/>
      <c r="D155" s="767"/>
      <c r="E155" s="767"/>
    </row>
    <row r="156" spans="1:5">
      <c r="A156" s="325" t="s">
        <v>223</v>
      </c>
      <c r="B156" s="424" t="s">
        <v>328</v>
      </c>
      <c r="C156" s="307"/>
      <c r="D156" s="141"/>
      <c r="E156" s="130"/>
    </row>
    <row r="157" spans="1:5">
      <c r="A157" s="324" t="s">
        <v>224</v>
      </c>
      <c r="B157" s="199" t="s">
        <v>327</v>
      </c>
      <c r="C157" s="303"/>
      <c r="D157" s="135"/>
      <c r="E157" s="128"/>
    </row>
    <row r="158" spans="1:5">
      <c r="A158" s="325" t="s">
        <v>225</v>
      </c>
      <c r="B158" s="630" t="s">
        <v>332</v>
      </c>
      <c r="C158" s="303"/>
      <c r="D158" s="303"/>
      <c r="E158" s="135"/>
    </row>
    <row r="159" spans="1:5">
      <c r="A159" s="324" t="s">
        <v>226</v>
      </c>
      <c r="B159" s="630" t="s">
        <v>333</v>
      </c>
      <c r="C159" s="305"/>
      <c r="D159" s="138"/>
      <c r="E159" s="130"/>
    </row>
    <row r="160" spans="1:5">
      <c r="A160" s="325" t="s">
        <v>227</v>
      </c>
      <c r="B160" s="630" t="s">
        <v>334</v>
      </c>
      <c r="C160" s="223"/>
      <c r="D160" s="139"/>
      <c r="E160" s="131"/>
    </row>
    <row r="161" spans="1:5">
      <c r="A161" s="324" t="s">
        <v>228</v>
      </c>
      <c r="B161" s="733" t="s">
        <v>335</v>
      </c>
      <c r="C161" s="303"/>
      <c r="D161" s="135"/>
      <c r="E161" s="131"/>
    </row>
    <row r="162" spans="1:5">
      <c r="A162" s="325" t="s">
        <v>229</v>
      </c>
      <c r="B162" s="734" t="s">
        <v>336</v>
      </c>
      <c r="C162" s="303"/>
      <c r="D162" s="135"/>
      <c r="E162" s="131"/>
    </row>
    <row r="163" spans="1:5">
      <c r="A163" s="324" t="s">
        <v>230</v>
      </c>
      <c r="B163" s="735" t="s">
        <v>337</v>
      </c>
      <c r="C163" s="214"/>
      <c r="D163" s="135"/>
      <c r="E163" s="131"/>
    </row>
    <row r="164" spans="1:5">
      <c r="A164" s="325" t="s">
        <v>231</v>
      </c>
      <c r="B164" s="962" t="s">
        <v>338</v>
      </c>
      <c r="C164" s="800"/>
      <c r="D164" s="135"/>
      <c r="E164" s="135"/>
    </row>
    <row r="165" spans="1:5" ht="13.5" thickBot="1">
      <c r="A165" s="544" t="s">
        <v>232</v>
      </c>
      <c r="B165" s="963" t="s">
        <v>540</v>
      </c>
      <c r="C165" s="305"/>
      <c r="D165" s="305"/>
      <c r="E165" s="138"/>
    </row>
    <row r="166" spans="1:5" ht="13.5" thickBot="1">
      <c r="A166" s="347" t="s">
        <v>233</v>
      </c>
      <c r="B166" s="961" t="s">
        <v>329</v>
      </c>
      <c r="C166" s="568">
        <f>SUM(C157:C165)</f>
        <v>0</v>
      </c>
      <c r="D166" s="568">
        <f>SUM(D157:D165)</f>
        <v>0</v>
      </c>
      <c r="E166" s="568">
        <f>SUM(E157:E165)</f>
        <v>0</v>
      </c>
    </row>
    <row r="167" spans="1:5">
      <c r="A167" s="544"/>
      <c r="B167" s="41"/>
      <c r="C167" s="753"/>
      <c r="D167" s="718"/>
      <c r="E167" s="718"/>
    </row>
    <row r="168" spans="1:5" ht="13.5" thickBot="1">
      <c r="A168" s="393" t="s">
        <v>234</v>
      </c>
      <c r="B168" s="745" t="s">
        <v>330</v>
      </c>
      <c r="C168" s="752">
        <f>C154+C166</f>
        <v>2965870</v>
      </c>
      <c r="D168" s="752">
        <f>D154+D166</f>
        <v>2622000</v>
      </c>
      <c r="E168" s="752">
        <f>E154+E166</f>
        <v>1060600</v>
      </c>
    </row>
    <row r="169" spans="1:5">
      <c r="A169" s="345"/>
      <c r="B169" s="720"/>
      <c r="C169" s="267"/>
      <c r="D169" s="27"/>
      <c r="E169" s="27"/>
    </row>
    <row r="170" spans="1:5">
      <c r="A170" s="345"/>
      <c r="B170" s="720"/>
      <c r="C170" s="267"/>
      <c r="D170" s="27"/>
      <c r="E170" s="27"/>
    </row>
    <row r="171" spans="1:5">
      <c r="A171" s="345"/>
      <c r="B171" s="720"/>
      <c r="C171" s="267"/>
      <c r="D171" s="27"/>
      <c r="E171" s="27"/>
    </row>
    <row r="172" spans="1:5">
      <c r="A172" s="345"/>
      <c r="B172" s="720"/>
      <c r="C172" s="267"/>
      <c r="D172" s="27"/>
      <c r="E172" s="27"/>
    </row>
    <row r="173" spans="1:5">
      <c r="A173" s="1014"/>
      <c r="B173" s="1013"/>
      <c r="C173" s="1013"/>
      <c r="D173" s="1013"/>
      <c r="E173" s="1013"/>
    </row>
    <row r="174" spans="1:5">
      <c r="A174" s="992" t="s">
        <v>654</v>
      </c>
      <c r="B174" s="992"/>
      <c r="C174" s="992"/>
      <c r="D174" s="992"/>
      <c r="E174" s="992"/>
    </row>
    <row r="175" spans="1:5">
      <c r="A175" s="337"/>
      <c r="B175" s="337"/>
      <c r="C175" s="337"/>
      <c r="D175" s="337"/>
      <c r="E175" s="337"/>
    </row>
    <row r="176" spans="1:5" ht="15.75">
      <c r="B176" s="1012" t="s">
        <v>618</v>
      </c>
      <c r="C176" s="1012"/>
      <c r="D176" s="1012"/>
      <c r="E176" s="1012"/>
    </row>
    <row r="177" spans="1:5" ht="15.75">
      <c r="B177" s="18"/>
      <c r="C177" s="18"/>
      <c r="D177" s="18"/>
      <c r="E177" s="18"/>
    </row>
    <row r="178" spans="1:5" ht="13.5" thickBot="1">
      <c r="B178" s="1"/>
      <c r="C178" s="1"/>
      <c r="D178" s="1"/>
      <c r="E178" s="19" t="s">
        <v>585</v>
      </c>
    </row>
    <row r="179" spans="1:5" ht="39.75" thickBot="1">
      <c r="A179" s="348" t="s">
        <v>186</v>
      </c>
      <c r="B179" s="549" t="s">
        <v>11</v>
      </c>
      <c r="C179" s="346" t="s">
        <v>564</v>
      </c>
      <c r="D179" s="342" t="s">
        <v>620</v>
      </c>
      <c r="E179" s="322" t="s">
        <v>565</v>
      </c>
    </row>
    <row r="180" spans="1:5">
      <c r="A180" s="550" t="s">
        <v>187</v>
      </c>
      <c r="B180" s="551" t="s">
        <v>188</v>
      </c>
      <c r="C180" s="575" t="s">
        <v>189</v>
      </c>
      <c r="D180" s="561" t="s">
        <v>190</v>
      </c>
      <c r="E180" s="562" t="s">
        <v>210</v>
      </c>
    </row>
    <row r="181" spans="1:5">
      <c r="A181" s="325" t="s">
        <v>191</v>
      </c>
      <c r="B181" s="332" t="s">
        <v>131</v>
      </c>
      <c r="C181" s="303"/>
      <c r="D181" s="135"/>
      <c r="E181" s="128"/>
    </row>
    <row r="182" spans="1:5">
      <c r="A182" s="324" t="s">
        <v>192</v>
      </c>
      <c r="B182" s="186" t="s">
        <v>6</v>
      </c>
      <c r="C182" s="303">
        <v>3841000</v>
      </c>
      <c r="D182" s="135">
        <v>2527200</v>
      </c>
      <c r="E182" s="135">
        <v>5219600</v>
      </c>
    </row>
    <row r="183" spans="1:5">
      <c r="A183" s="324" t="s">
        <v>193</v>
      </c>
      <c r="B183" s="198" t="s">
        <v>7</v>
      </c>
      <c r="C183" s="303">
        <v>658000</v>
      </c>
      <c r="D183" s="135">
        <v>442260</v>
      </c>
      <c r="E183" s="135">
        <v>907430</v>
      </c>
    </row>
    <row r="184" spans="1:5">
      <c r="A184" s="324" t="s">
        <v>194</v>
      </c>
      <c r="B184" s="198" t="s">
        <v>8</v>
      </c>
      <c r="C184" s="303">
        <v>11938000</v>
      </c>
      <c r="D184" s="135">
        <v>1460500</v>
      </c>
      <c r="E184" s="135">
        <v>559000</v>
      </c>
    </row>
    <row r="185" spans="1:5">
      <c r="A185" s="324" t="s">
        <v>195</v>
      </c>
      <c r="B185" s="198" t="s">
        <v>265</v>
      </c>
      <c r="C185" s="303"/>
      <c r="D185" s="135"/>
      <c r="E185" s="128"/>
    </row>
    <row r="186" spans="1:5">
      <c r="A186" s="324" t="s">
        <v>196</v>
      </c>
      <c r="B186" s="198" t="s">
        <v>264</v>
      </c>
      <c r="C186" s="303"/>
      <c r="D186" s="135"/>
      <c r="E186" s="128"/>
    </row>
    <row r="187" spans="1:5">
      <c r="A187" s="324" t="s">
        <v>197</v>
      </c>
      <c r="B187" s="198" t="s">
        <v>312</v>
      </c>
      <c r="C187" s="303">
        <v>0</v>
      </c>
      <c r="D187" s="303">
        <v>0</v>
      </c>
      <c r="E187" s="303">
        <f>E188+E189+E190+E191+E192+E193+E194</f>
        <v>0</v>
      </c>
    </row>
    <row r="188" spans="1:5">
      <c r="A188" s="324" t="s">
        <v>198</v>
      </c>
      <c r="B188" s="198" t="s">
        <v>313</v>
      </c>
      <c r="C188" s="303"/>
      <c r="D188" s="135"/>
      <c r="E188" s="128"/>
    </row>
    <row r="189" spans="1:5">
      <c r="A189" s="324" t="s">
        <v>199</v>
      </c>
      <c r="B189" s="198" t="s">
        <v>314</v>
      </c>
      <c r="C189" s="303"/>
      <c r="D189" s="135"/>
      <c r="E189" s="128"/>
    </row>
    <row r="190" spans="1:5">
      <c r="A190" s="324" t="s">
        <v>200</v>
      </c>
      <c r="B190" s="198" t="s">
        <v>315</v>
      </c>
      <c r="C190" s="303"/>
      <c r="D190" s="135"/>
      <c r="E190" s="128"/>
    </row>
    <row r="191" spans="1:5">
      <c r="A191" s="324" t="s">
        <v>201</v>
      </c>
      <c r="B191" s="333" t="s">
        <v>316</v>
      </c>
      <c r="C191" s="223"/>
      <c r="D191" s="135">
        <v>0</v>
      </c>
      <c r="E191" s="128"/>
    </row>
    <row r="192" spans="1:5">
      <c r="A192" s="324" t="s">
        <v>202</v>
      </c>
      <c r="B192" s="731" t="s">
        <v>331</v>
      </c>
      <c r="C192" s="306"/>
      <c r="D192" s="136"/>
      <c r="E192" s="128"/>
    </row>
    <row r="193" spans="1:5">
      <c r="A193" s="324" t="s">
        <v>203</v>
      </c>
      <c r="B193" s="732" t="s">
        <v>324</v>
      </c>
      <c r="C193" s="306">
        <v>0</v>
      </c>
      <c r="D193" s="136"/>
      <c r="E193" s="128"/>
    </row>
    <row r="194" spans="1:5">
      <c r="A194" s="324" t="s">
        <v>204</v>
      </c>
      <c r="B194" s="117" t="s">
        <v>539</v>
      </c>
      <c r="C194" s="306"/>
      <c r="D194" s="136"/>
      <c r="E194" s="128"/>
    </row>
    <row r="195" spans="1:5" ht="13.5" thickBot="1">
      <c r="A195" s="324" t="s">
        <v>205</v>
      </c>
      <c r="B195" s="200" t="s">
        <v>127</v>
      </c>
      <c r="C195" s="304"/>
      <c r="D195" s="140"/>
      <c r="E195" s="128"/>
    </row>
    <row r="196" spans="1:5" ht="13.5" thickBot="1">
      <c r="A196" s="324" t="s">
        <v>206</v>
      </c>
      <c r="B196" s="555" t="s">
        <v>9</v>
      </c>
      <c r="C196" s="569">
        <f>C182+C183+C184+C185+C187+C195</f>
        <v>16437000</v>
      </c>
      <c r="D196" s="569">
        <f>D182+D183+D184+D185+D187+D195</f>
        <v>4429960</v>
      </c>
      <c r="E196" s="570">
        <f>E182+E183+E184+E185+E187+E195</f>
        <v>6686030</v>
      </c>
    </row>
    <row r="197" spans="1:5" ht="13.5" thickTop="1">
      <c r="A197" s="544"/>
      <c r="B197" s="332"/>
      <c r="C197" s="765"/>
      <c r="D197" s="765"/>
      <c r="E197" s="766"/>
    </row>
    <row r="198" spans="1:5">
      <c r="A198" s="325" t="s">
        <v>207</v>
      </c>
      <c r="B198" s="334" t="s">
        <v>132</v>
      </c>
      <c r="C198" s="305"/>
      <c r="D198" s="138"/>
      <c r="E198" s="130"/>
    </row>
    <row r="199" spans="1:5">
      <c r="A199" s="324" t="s">
        <v>208</v>
      </c>
      <c r="B199" s="198" t="s">
        <v>266</v>
      </c>
      <c r="C199" s="303">
        <v>76874070</v>
      </c>
      <c r="D199" s="135"/>
      <c r="E199" s="128"/>
    </row>
    <row r="200" spans="1:5">
      <c r="A200" s="325" t="s">
        <v>209</v>
      </c>
      <c r="B200" s="198" t="s">
        <v>267</v>
      </c>
      <c r="C200" s="303"/>
      <c r="D200" s="303"/>
      <c r="E200" s="135"/>
    </row>
    <row r="201" spans="1:5">
      <c r="A201" s="324" t="s">
        <v>211</v>
      </c>
      <c r="B201" s="198" t="s">
        <v>128</v>
      </c>
      <c r="C201" s="135">
        <v>0</v>
      </c>
      <c r="D201" s="135">
        <f>D202+D203+D204+D205+D206+D207+D208</f>
        <v>0</v>
      </c>
      <c r="E201" s="135">
        <f>E202+E203+E204+E205+E206+E207+E208</f>
        <v>0</v>
      </c>
    </row>
    <row r="202" spans="1:5">
      <c r="A202" s="325" t="s">
        <v>212</v>
      </c>
      <c r="B202" s="333" t="s">
        <v>317</v>
      </c>
      <c r="C202" s="303"/>
      <c r="D202" s="135"/>
      <c r="E202" s="128"/>
    </row>
    <row r="203" spans="1:5">
      <c r="A203" s="324" t="s">
        <v>213</v>
      </c>
      <c r="B203" s="333" t="s">
        <v>319</v>
      </c>
      <c r="C203" s="303"/>
      <c r="D203" s="135"/>
      <c r="E203" s="128"/>
    </row>
    <row r="204" spans="1:5">
      <c r="A204" s="325" t="s">
        <v>214</v>
      </c>
      <c r="B204" s="333" t="s">
        <v>318</v>
      </c>
      <c r="C204" s="303"/>
      <c r="D204" s="135"/>
      <c r="E204" s="128"/>
    </row>
    <row r="205" spans="1:5">
      <c r="A205" s="324" t="s">
        <v>215</v>
      </c>
      <c r="B205" s="333" t="s">
        <v>320</v>
      </c>
      <c r="C205" s="303"/>
      <c r="D205" s="135">
        <f>'7.8.9.m.szoc.ell.'!E33</f>
        <v>0</v>
      </c>
      <c r="E205" s="128"/>
    </row>
    <row r="206" spans="1:5">
      <c r="A206" s="325" t="s">
        <v>216</v>
      </c>
      <c r="B206" s="731" t="s">
        <v>321</v>
      </c>
      <c r="C206" s="303"/>
      <c r="D206" s="135"/>
      <c r="E206" s="128"/>
    </row>
    <row r="207" spans="1:5">
      <c r="A207" s="324" t="s">
        <v>217</v>
      </c>
      <c r="B207" s="281" t="s">
        <v>322</v>
      </c>
      <c r="C207" s="303"/>
      <c r="D207" s="135"/>
      <c r="E207" s="128"/>
    </row>
    <row r="208" spans="1:5">
      <c r="A208" s="325" t="s">
        <v>218</v>
      </c>
      <c r="B208" s="732" t="s">
        <v>339</v>
      </c>
      <c r="C208" s="303">
        <v>15000000</v>
      </c>
      <c r="D208" s="135"/>
      <c r="E208" s="128"/>
    </row>
    <row r="209" spans="1:5">
      <c r="A209" s="324" t="s">
        <v>219</v>
      </c>
      <c r="B209" s="198" t="s">
        <v>325</v>
      </c>
      <c r="C209" s="213"/>
      <c r="D209" s="303"/>
      <c r="E209" s="139"/>
    </row>
    <row r="210" spans="1:5" ht="13.5" thickBot="1">
      <c r="A210" s="324" t="s">
        <v>220</v>
      </c>
      <c r="B210" s="200" t="s">
        <v>130</v>
      </c>
      <c r="C210" s="222">
        <f>-C185</f>
        <v>0</v>
      </c>
      <c r="D210" s="222">
        <f>-D185</f>
        <v>0</v>
      </c>
      <c r="E210" s="143">
        <f>-E185</f>
        <v>0</v>
      </c>
    </row>
    <row r="211" spans="1:5" ht="13.5" thickBot="1">
      <c r="A211" s="554" t="s">
        <v>221</v>
      </c>
      <c r="B211" s="555" t="s">
        <v>10</v>
      </c>
      <c r="C211" s="760">
        <f>C199+C200+C201+C209+C210</f>
        <v>76874070</v>
      </c>
      <c r="D211" s="760">
        <f>D199+D200+D201+D209+D210</f>
        <v>0</v>
      </c>
      <c r="E211" s="786">
        <f>E199+E200+E201+E209+E210</f>
        <v>0</v>
      </c>
    </row>
    <row r="212" spans="1:5" ht="27" thickTop="1" thickBot="1">
      <c r="A212" s="554" t="s">
        <v>222</v>
      </c>
      <c r="B212" s="559" t="s">
        <v>326</v>
      </c>
      <c r="C212" s="233">
        <f>C211+C196</f>
        <v>93311070</v>
      </c>
      <c r="D212" s="233">
        <f>D211+D196</f>
        <v>4429960</v>
      </c>
      <c r="E212" s="239">
        <f>E211+E196</f>
        <v>6686030</v>
      </c>
    </row>
    <row r="213" spans="1:5" ht="13.5" thickTop="1">
      <c r="A213" s="544"/>
      <c r="B213" s="747"/>
      <c r="C213" s="757"/>
      <c r="D213" s="757"/>
      <c r="E213" s="761"/>
    </row>
    <row r="214" spans="1:5">
      <c r="A214" s="325" t="s">
        <v>223</v>
      </c>
      <c r="B214" s="424" t="s">
        <v>328</v>
      </c>
      <c r="C214" s="305"/>
      <c r="D214" s="138"/>
      <c r="E214" s="130"/>
    </row>
    <row r="215" spans="1:5">
      <c r="A215" s="324" t="s">
        <v>224</v>
      </c>
      <c r="B215" s="199" t="s">
        <v>327</v>
      </c>
      <c r="C215" s="303"/>
      <c r="D215" s="303"/>
      <c r="E215" s="135"/>
    </row>
    <row r="216" spans="1:5">
      <c r="A216" s="325" t="s">
        <v>225</v>
      </c>
      <c r="B216" s="630" t="s">
        <v>332</v>
      </c>
      <c r="C216" s="305"/>
      <c r="D216" s="138"/>
      <c r="E216" s="130"/>
    </row>
    <row r="217" spans="1:5">
      <c r="A217" s="324" t="s">
        <v>226</v>
      </c>
      <c r="B217" s="630" t="s">
        <v>333</v>
      </c>
      <c r="C217" s="223"/>
      <c r="D217" s="139"/>
      <c r="E217" s="131"/>
    </row>
    <row r="218" spans="1:5">
      <c r="A218" s="325" t="s">
        <v>227</v>
      </c>
      <c r="B218" s="630" t="s">
        <v>334</v>
      </c>
      <c r="C218" s="303"/>
      <c r="D218" s="135"/>
      <c r="E218" s="131"/>
    </row>
    <row r="219" spans="1:5">
      <c r="A219" s="324" t="s">
        <v>228</v>
      </c>
      <c r="B219" s="733" t="s">
        <v>335</v>
      </c>
      <c r="C219" s="214"/>
      <c r="D219" s="135"/>
      <c r="E219" s="131"/>
    </row>
    <row r="220" spans="1:5">
      <c r="A220" s="325" t="s">
        <v>229</v>
      </c>
      <c r="B220" s="734" t="s">
        <v>336</v>
      </c>
      <c r="C220" s="214"/>
      <c r="D220" s="135"/>
      <c r="E220" s="131"/>
    </row>
    <row r="221" spans="1:5">
      <c r="A221" s="324" t="s">
        <v>230</v>
      </c>
      <c r="B221" s="735" t="s">
        <v>337</v>
      </c>
      <c r="C221" s="214"/>
      <c r="D221" s="303"/>
      <c r="E221" s="135"/>
    </row>
    <row r="222" spans="1:5">
      <c r="A222" s="325" t="s">
        <v>231</v>
      </c>
      <c r="B222" s="735" t="s">
        <v>338</v>
      </c>
      <c r="C222" s="223"/>
      <c r="D222" s="223"/>
      <c r="E222" s="139"/>
    </row>
    <row r="223" spans="1:5" ht="13.5" thickBot="1">
      <c r="A223" s="544" t="s">
        <v>232</v>
      </c>
      <c r="B223" s="744" t="s">
        <v>540</v>
      </c>
      <c r="C223" s="233"/>
      <c r="D223" s="233"/>
      <c r="E223" s="239"/>
    </row>
    <row r="224" spans="1:5" ht="13.5" thickBot="1">
      <c r="A224" s="347" t="s">
        <v>233</v>
      </c>
      <c r="B224" s="284" t="s">
        <v>329</v>
      </c>
      <c r="C224" s="739">
        <f>SUM(C215:C223)</f>
        <v>0</v>
      </c>
      <c r="D224" s="739">
        <f>SUM(D215:D223)</f>
        <v>0</v>
      </c>
      <c r="E224" s="739">
        <f>SUM(E215:E223)</f>
        <v>0</v>
      </c>
    </row>
    <row r="225" spans="1:5">
      <c r="A225" s="544"/>
      <c r="B225" s="41"/>
      <c r="C225" s="753"/>
      <c r="D225" s="718"/>
      <c r="E225" s="718"/>
    </row>
    <row r="226" spans="1:5" ht="13.5" thickBot="1">
      <c r="A226" s="393" t="s">
        <v>234</v>
      </c>
      <c r="B226" s="745" t="s">
        <v>330</v>
      </c>
      <c r="C226" s="762">
        <f>C212+C224</f>
        <v>93311070</v>
      </c>
      <c r="D226" s="762">
        <f>D212+D224</f>
        <v>4429960</v>
      </c>
      <c r="E226" s="763">
        <f>E212+E224</f>
        <v>6686030</v>
      </c>
    </row>
    <row r="227" spans="1:5">
      <c r="A227" s="345"/>
      <c r="B227" s="720"/>
      <c r="C227" s="27"/>
      <c r="D227" s="27"/>
      <c r="E227" s="27"/>
    </row>
    <row r="228" spans="1:5">
      <c r="A228" s="345"/>
      <c r="B228" s="720"/>
      <c r="C228" s="27"/>
      <c r="D228" s="27"/>
      <c r="E228" s="27"/>
    </row>
    <row r="229" spans="1:5">
      <c r="A229" s="345"/>
      <c r="B229" s="720"/>
      <c r="C229" s="27"/>
      <c r="D229" s="27"/>
      <c r="E229" s="27"/>
    </row>
    <row r="230" spans="1:5">
      <c r="A230" s="1014"/>
      <c r="B230" s="1013"/>
      <c r="C230" s="1013"/>
      <c r="D230" s="1013"/>
      <c r="E230" s="1013"/>
    </row>
    <row r="231" spans="1:5">
      <c r="A231" s="992" t="s">
        <v>652</v>
      </c>
      <c r="B231" s="992"/>
      <c r="C231" s="992"/>
      <c r="D231" s="992"/>
      <c r="E231" s="992"/>
    </row>
    <row r="232" spans="1:5">
      <c r="A232" s="337"/>
      <c r="B232" s="337"/>
      <c r="C232" s="337"/>
      <c r="D232" s="337"/>
      <c r="E232" s="337"/>
    </row>
    <row r="233" spans="1:5" ht="15.75">
      <c r="B233" s="1012" t="s">
        <v>618</v>
      </c>
      <c r="C233" s="1012"/>
      <c r="D233" s="1012"/>
      <c r="E233" s="1012"/>
    </row>
    <row r="234" spans="1:5" ht="15.75">
      <c r="B234" s="18"/>
      <c r="C234" s="18"/>
      <c r="D234" s="18"/>
      <c r="E234" s="18"/>
    </row>
    <row r="235" spans="1:5" ht="13.5" thickBot="1">
      <c r="B235" s="1"/>
      <c r="C235" s="1"/>
      <c r="D235" s="1"/>
      <c r="E235" s="19" t="s">
        <v>555</v>
      </c>
    </row>
    <row r="236" spans="1:5" ht="27" thickBot="1">
      <c r="A236" s="348" t="s">
        <v>186</v>
      </c>
      <c r="B236" s="549" t="s">
        <v>11</v>
      </c>
      <c r="C236" s="154" t="s">
        <v>529</v>
      </c>
      <c r="D236" s="153" t="s">
        <v>566</v>
      </c>
      <c r="E236" s="342"/>
    </row>
    <row r="237" spans="1:5">
      <c r="A237" s="550" t="s">
        <v>187</v>
      </c>
      <c r="B237" s="551" t="s">
        <v>188</v>
      </c>
      <c r="C237" s="560" t="s">
        <v>189</v>
      </c>
      <c r="D237" s="561" t="s">
        <v>190</v>
      </c>
      <c r="E237" s="562" t="s">
        <v>210</v>
      </c>
    </row>
    <row r="238" spans="1:5">
      <c r="A238" s="325" t="s">
        <v>191</v>
      </c>
      <c r="B238" s="332" t="s">
        <v>131</v>
      </c>
      <c r="C238" s="303"/>
      <c r="D238" s="135"/>
      <c r="E238" s="128"/>
    </row>
    <row r="239" spans="1:5">
      <c r="A239" s="324" t="s">
        <v>192</v>
      </c>
      <c r="B239" s="186" t="s">
        <v>6</v>
      </c>
      <c r="C239" s="303">
        <v>1932000</v>
      </c>
      <c r="D239" s="135"/>
      <c r="E239" s="128">
        <v>0</v>
      </c>
    </row>
    <row r="240" spans="1:5">
      <c r="A240" s="324" t="s">
        <v>193</v>
      </c>
      <c r="B240" s="198" t="s">
        <v>7</v>
      </c>
      <c r="C240" s="303">
        <v>338100</v>
      </c>
      <c r="D240" s="135"/>
      <c r="E240" s="128">
        <v>0</v>
      </c>
    </row>
    <row r="241" spans="1:5">
      <c r="A241" s="324" t="s">
        <v>194</v>
      </c>
      <c r="B241" s="198" t="s">
        <v>8</v>
      </c>
      <c r="C241" s="303">
        <v>3048000</v>
      </c>
      <c r="D241" s="135"/>
      <c r="E241" s="128">
        <v>0</v>
      </c>
    </row>
    <row r="242" spans="1:5">
      <c r="A242" s="324" t="s">
        <v>195</v>
      </c>
      <c r="B242" s="198" t="s">
        <v>265</v>
      </c>
      <c r="C242" s="303"/>
      <c r="D242" s="135"/>
      <c r="E242" s="128"/>
    </row>
    <row r="243" spans="1:5">
      <c r="A243" s="324" t="s">
        <v>196</v>
      </c>
      <c r="B243" s="198" t="s">
        <v>264</v>
      </c>
      <c r="C243" s="303"/>
      <c r="D243" s="135"/>
      <c r="E243" s="128"/>
    </row>
    <row r="244" spans="1:5">
      <c r="A244" s="324" t="s">
        <v>197</v>
      </c>
      <c r="B244" s="198" t="s">
        <v>312</v>
      </c>
      <c r="C244" s="303">
        <f>C245+C246+C247+C248+C249+C250+C251</f>
        <v>0</v>
      </c>
      <c r="D244" s="303">
        <v>600000</v>
      </c>
      <c r="E244" s="303">
        <f>E245+E246+E247+E248+E249+E250+E251</f>
        <v>0</v>
      </c>
    </row>
    <row r="245" spans="1:5">
      <c r="A245" s="324" t="s">
        <v>198</v>
      </c>
      <c r="B245" s="198" t="s">
        <v>313</v>
      </c>
      <c r="C245" s="303"/>
      <c r="D245" s="135"/>
      <c r="E245" s="128"/>
    </row>
    <row r="246" spans="1:5">
      <c r="A246" s="324" t="s">
        <v>199</v>
      </c>
      <c r="B246" s="198" t="s">
        <v>314</v>
      </c>
      <c r="C246" s="303"/>
      <c r="D246" s="135"/>
      <c r="E246" s="128"/>
    </row>
    <row r="247" spans="1:5">
      <c r="A247" s="324" t="s">
        <v>200</v>
      </c>
      <c r="B247" s="198" t="s">
        <v>315</v>
      </c>
      <c r="C247" s="303"/>
      <c r="D247" s="135"/>
      <c r="E247" s="128"/>
    </row>
    <row r="248" spans="1:5">
      <c r="A248" s="324" t="s">
        <v>201</v>
      </c>
      <c r="B248" s="333" t="s">
        <v>316</v>
      </c>
      <c r="C248" s="223"/>
      <c r="D248" s="135">
        <v>600000</v>
      </c>
      <c r="E248" s="128">
        <f>'5-6.m.tám.ért.kiad.'!E26+'5-6.m.tám.ért.kiad.'!E27+'5-6.m.tám.ért.kiad.'!E23</f>
        <v>0</v>
      </c>
    </row>
    <row r="249" spans="1:5">
      <c r="A249" s="324" t="s">
        <v>202</v>
      </c>
      <c r="B249" s="731" t="s">
        <v>331</v>
      </c>
      <c r="C249" s="214"/>
      <c r="D249" s="135"/>
      <c r="E249" s="128"/>
    </row>
    <row r="250" spans="1:5">
      <c r="A250" s="324" t="s">
        <v>203</v>
      </c>
      <c r="B250" s="732" t="s">
        <v>324</v>
      </c>
      <c r="C250" s="214"/>
      <c r="D250" s="695"/>
      <c r="E250" s="128"/>
    </row>
    <row r="251" spans="1:5">
      <c r="A251" s="324" t="s">
        <v>204</v>
      </c>
      <c r="B251" s="117" t="s">
        <v>539</v>
      </c>
      <c r="C251" s="303"/>
      <c r="D251" s="695"/>
      <c r="E251" s="128"/>
    </row>
    <row r="252" spans="1:5" ht="13.5" thickBot="1">
      <c r="A252" s="324" t="s">
        <v>205</v>
      </c>
      <c r="B252" s="200" t="s">
        <v>127</v>
      </c>
      <c r="C252" s="222"/>
      <c r="D252" s="143"/>
      <c r="E252" s="134"/>
    </row>
    <row r="253" spans="1:5" ht="13.5" thickBot="1">
      <c r="A253" s="324" t="s">
        <v>206</v>
      </c>
      <c r="B253" s="555" t="s">
        <v>9</v>
      </c>
      <c r="C253" s="778">
        <f>C239+C240+C241+C242+C244+C252</f>
        <v>5318100</v>
      </c>
      <c r="D253" s="778">
        <f>D239+D240+D241+D242+D244+D252</f>
        <v>600000</v>
      </c>
      <c r="E253" s="786">
        <v>0</v>
      </c>
    </row>
    <row r="254" spans="1:5" ht="13.5" thickTop="1">
      <c r="A254" s="544"/>
      <c r="B254" s="332"/>
      <c r="C254" s="758"/>
      <c r="D254" s="758"/>
      <c r="E254" s="759"/>
    </row>
    <row r="255" spans="1:5">
      <c r="A255" s="325" t="s">
        <v>207</v>
      </c>
      <c r="B255" s="334" t="s">
        <v>132</v>
      </c>
      <c r="C255" s="307"/>
      <c r="D255" s="307"/>
      <c r="E255" s="141"/>
    </row>
    <row r="256" spans="1:5">
      <c r="A256" s="324" t="s">
        <v>208</v>
      </c>
      <c r="B256" s="198" t="s">
        <v>266</v>
      </c>
      <c r="C256" s="303"/>
      <c r="D256" s="135"/>
      <c r="E256" s="128"/>
    </row>
    <row r="257" spans="1:5">
      <c r="A257" s="325" t="s">
        <v>209</v>
      </c>
      <c r="B257" s="198" t="s">
        <v>267</v>
      </c>
      <c r="C257" s="303"/>
      <c r="D257" s="135"/>
      <c r="E257" s="128"/>
    </row>
    <row r="258" spans="1:5">
      <c r="A258" s="324" t="s">
        <v>211</v>
      </c>
      <c r="B258" s="198" t="s">
        <v>128</v>
      </c>
      <c r="C258" s="303">
        <f>C259+C260+C261+C262+C263+C264+C265</f>
        <v>0</v>
      </c>
      <c r="D258" s="303">
        <f>D259+D260+D261+D262+D263+D264+D265</f>
        <v>0</v>
      </c>
      <c r="E258" s="135">
        <f>E259+E260+E261+E262+E263+E264+E265</f>
        <v>0</v>
      </c>
    </row>
    <row r="259" spans="1:5">
      <c r="A259" s="325" t="s">
        <v>212</v>
      </c>
      <c r="B259" s="333" t="s">
        <v>317</v>
      </c>
      <c r="C259" s="303"/>
      <c r="D259" s="135"/>
      <c r="E259" s="128"/>
    </row>
    <row r="260" spans="1:5">
      <c r="A260" s="324" t="s">
        <v>213</v>
      </c>
      <c r="B260" s="333" t="s">
        <v>319</v>
      </c>
      <c r="C260" s="303"/>
      <c r="D260" s="135"/>
      <c r="E260" s="128"/>
    </row>
    <row r="261" spans="1:5">
      <c r="A261" s="325" t="s">
        <v>214</v>
      </c>
      <c r="B261" s="333" t="s">
        <v>318</v>
      </c>
      <c r="C261" s="303"/>
      <c r="D261" s="135"/>
      <c r="E261" s="128"/>
    </row>
    <row r="262" spans="1:5">
      <c r="A262" s="324" t="s">
        <v>215</v>
      </c>
      <c r="B262" s="333" t="s">
        <v>320</v>
      </c>
      <c r="C262" s="303"/>
      <c r="D262" s="135"/>
      <c r="E262" s="128"/>
    </row>
    <row r="263" spans="1:5">
      <c r="A263" s="325" t="s">
        <v>216</v>
      </c>
      <c r="B263" s="731" t="s">
        <v>321</v>
      </c>
      <c r="C263" s="303"/>
      <c r="D263" s="135"/>
      <c r="E263" s="128"/>
    </row>
    <row r="264" spans="1:5">
      <c r="A264" s="324" t="s">
        <v>217</v>
      </c>
      <c r="B264" s="281" t="s">
        <v>322</v>
      </c>
      <c r="C264" s="213"/>
      <c r="D264" s="223"/>
      <c r="E264" s="139"/>
    </row>
    <row r="265" spans="1:5">
      <c r="A265" s="325" t="s">
        <v>218</v>
      </c>
      <c r="B265" s="732" t="s">
        <v>339</v>
      </c>
      <c r="C265" s="214"/>
      <c r="D265" s="303"/>
      <c r="E265" s="135"/>
    </row>
    <row r="266" spans="1:5">
      <c r="A266" s="324" t="s">
        <v>219</v>
      </c>
      <c r="B266" s="198" t="s">
        <v>325</v>
      </c>
      <c r="C266" s="305"/>
      <c r="D266" s="138"/>
      <c r="E266" s="130"/>
    </row>
    <row r="267" spans="1:5" ht="13.5" thickBot="1">
      <c r="A267" s="324" t="s">
        <v>220</v>
      </c>
      <c r="B267" s="200" t="s">
        <v>130</v>
      </c>
      <c r="C267" s="304"/>
      <c r="D267" s="140"/>
      <c r="E267" s="132"/>
    </row>
    <row r="268" spans="1:5" ht="13.5" thickBot="1">
      <c r="A268" s="554" t="s">
        <v>221</v>
      </c>
      <c r="B268" s="555" t="s">
        <v>10</v>
      </c>
      <c r="C268" s="760">
        <f>C256+C257+C258+C266+C267</f>
        <v>0</v>
      </c>
      <c r="D268" s="760">
        <f>D256+D257+D258+D266+D267</f>
        <v>0</v>
      </c>
      <c r="E268" s="786">
        <f>E256+E257+E258+E266+E267</f>
        <v>0</v>
      </c>
    </row>
    <row r="269" spans="1:5" ht="27" thickTop="1" thickBot="1">
      <c r="A269" s="554" t="s">
        <v>222</v>
      </c>
      <c r="B269" s="559" t="s">
        <v>326</v>
      </c>
      <c r="C269" s="233">
        <f>C253+C268</f>
        <v>5318100</v>
      </c>
      <c r="D269" s="233">
        <f>D253+D268</f>
        <v>600000</v>
      </c>
      <c r="E269" s="239">
        <f>E253+E268</f>
        <v>0</v>
      </c>
    </row>
    <row r="270" spans="1:5" ht="13.5" thickTop="1">
      <c r="A270" s="544"/>
      <c r="B270" s="747"/>
      <c r="C270" s="761"/>
      <c r="D270" s="761"/>
      <c r="E270" s="761"/>
    </row>
    <row r="271" spans="1:5">
      <c r="A271" s="325" t="s">
        <v>223</v>
      </c>
      <c r="B271" s="424" t="s">
        <v>328</v>
      </c>
      <c r="C271" s="305"/>
      <c r="D271" s="138"/>
      <c r="E271" s="130"/>
    </row>
    <row r="272" spans="1:5">
      <c r="A272" s="324" t="s">
        <v>224</v>
      </c>
      <c r="B272" s="199" t="s">
        <v>327</v>
      </c>
      <c r="C272" s="223"/>
      <c r="D272" s="139"/>
      <c r="E272" s="131"/>
    </row>
    <row r="273" spans="1:5">
      <c r="A273" s="325" t="s">
        <v>225</v>
      </c>
      <c r="B273" s="630" t="s">
        <v>332</v>
      </c>
      <c r="C273" s="303"/>
      <c r="D273" s="135"/>
      <c r="E273" s="131"/>
    </row>
    <row r="274" spans="1:5">
      <c r="A274" s="324" t="s">
        <v>226</v>
      </c>
      <c r="B274" s="630" t="s">
        <v>333</v>
      </c>
      <c r="C274" s="303"/>
      <c r="D274" s="135"/>
      <c r="E274" s="131"/>
    </row>
    <row r="275" spans="1:5">
      <c r="A275" s="325" t="s">
        <v>227</v>
      </c>
      <c r="B275" s="630" t="s">
        <v>334</v>
      </c>
      <c r="C275" s="303"/>
      <c r="D275" s="135"/>
      <c r="E275" s="131"/>
    </row>
    <row r="276" spans="1:5">
      <c r="A276" s="324" t="s">
        <v>228</v>
      </c>
      <c r="B276" s="733" t="s">
        <v>335</v>
      </c>
      <c r="C276" s="214"/>
      <c r="D276" s="303"/>
      <c r="E276" s="135"/>
    </row>
    <row r="277" spans="1:5">
      <c r="A277" s="325" t="s">
        <v>229</v>
      </c>
      <c r="B277" s="734" t="s">
        <v>336</v>
      </c>
      <c r="C277" s="213"/>
      <c r="D277" s="223"/>
      <c r="E277" s="139"/>
    </row>
    <row r="278" spans="1:5">
      <c r="A278" s="324" t="s">
        <v>230</v>
      </c>
      <c r="B278" s="735" t="s">
        <v>337</v>
      </c>
      <c r="C278" s="779"/>
      <c r="D278" s="135"/>
      <c r="E278" s="128"/>
    </row>
    <row r="279" spans="1:5">
      <c r="A279" s="325" t="s">
        <v>231</v>
      </c>
      <c r="B279" s="743" t="s">
        <v>338</v>
      </c>
      <c r="C279" s="308"/>
      <c r="D279" s="135"/>
      <c r="E279" s="128"/>
    </row>
    <row r="280" spans="1:5" ht="13.5" thickBot="1">
      <c r="A280" s="544" t="s">
        <v>232</v>
      </c>
      <c r="B280" s="744" t="s">
        <v>540</v>
      </c>
      <c r="C280" s="218"/>
      <c r="D280" s="222"/>
      <c r="E280" s="134"/>
    </row>
    <row r="281" spans="1:5" ht="13.5" thickBot="1">
      <c r="A281" s="347" t="s">
        <v>233</v>
      </c>
      <c r="B281" s="284" t="s">
        <v>329</v>
      </c>
      <c r="C281" s="227">
        <f>C272+C273+C274+C275+C276+C277+C278+C279+C280</f>
        <v>0</v>
      </c>
      <c r="D281" s="227">
        <f>D272+D273+D274+D275+D276+D277+D278+D279+D280</f>
        <v>0</v>
      </c>
      <c r="E281" s="227">
        <f>E272+E273+E274+E275+E276+E277+E278+E279+E280</f>
        <v>0</v>
      </c>
    </row>
    <row r="282" spans="1:5">
      <c r="A282" s="544"/>
      <c r="B282" s="41"/>
      <c r="C282" s="718"/>
      <c r="D282" s="718"/>
      <c r="E282" s="718"/>
    </row>
    <row r="283" spans="1:5" ht="13.5" thickBot="1">
      <c r="A283" s="393" t="s">
        <v>234</v>
      </c>
      <c r="B283" s="745" t="s">
        <v>330</v>
      </c>
      <c r="C283" s="762">
        <f>C269+C281</f>
        <v>5318100</v>
      </c>
      <c r="D283" s="762">
        <f>D269+D281</f>
        <v>600000</v>
      </c>
      <c r="E283" s="763">
        <f>E269+E281</f>
        <v>0</v>
      </c>
    </row>
    <row r="284" spans="1:5">
      <c r="A284" s="345"/>
      <c r="B284" s="720"/>
      <c r="C284" s="721"/>
      <c r="D284" s="721"/>
      <c r="E284" s="721"/>
    </row>
    <row r="285" spans="1:5">
      <c r="A285" s="345"/>
      <c r="B285" s="720"/>
      <c r="C285" s="721"/>
      <c r="D285" s="721"/>
      <c r="E285" s="721"/>
    </row>
    <row r="286" spans="1:5">
      <c r="A286" s="345"/>
      <c r="B286" s="720"/>
      <c r="C286" s="721"/>
      <c r="D286" s="721"/>
      <c r="E286" s="721"/>
    </row>
    <row r="287" spans="1:5">
      <c r="A287" s="730"/>
      <c r="B287" s="12"/>
      <c r="C287" s="12"/>
      <c r="D287" s="12"/>
      <c r="E287" s="12"/>
    </row>
    <row r="288" spans="1:5">
      <c r="A288" s="992" t="s">
        <v>655</v>
      </c>
      <c r="B288" s="992"/>
      <c r="C288" s="992"/>
      <c r="D288" s="992"/>
      <c r="E288" s="992"/>
    </row>
    <row r="289" spans="1:5">
      <c r="A289" s="337"/>
      <c r="B289" s="337"/>
      <c r="C289" s="337"/>
      <c r="D289" s="337"/>
      <c r="E289" s="337"/>
    </row>
    <row r="290" spans="1:5" ht="15.75">
      <c r="B290" s="1012" t="s">
        <v>618</v>
      </c>
      <c r="C290" s="1012"/>
      <c r="D290" s="1012"/>
      <c r="E290" s="1012"/>
    </row>
    <row r="291" spans="1:5" ht="13.5" thickBot="1">
      <c r="B291" s="1"/>
      <c r="C291" s="1"/>
      <c r="D291" s="1"/>
      <c r="E291" s="19" t="s">
        <v>585</v>
      </c>
    </row>
    <row r="292" spans="1:5" ht="26.25" thickBot="1">
      <c r="A292" s="343" t="s">
        <v>186</v>
      </c>
      <c r="B292" s="549" t="s">
        <v>11</v>
      </c>
      <c r="C292" s="764" t="s">
        <v>134</v>
      </c>
      <c r="D292" s="578" t="s">
        <v>567</v>
      </c>
      <c r="E292" s="147" t="s">
        <v>537</v>
      </c>
    </row>
    <row r="293" spans="1:5">
      <c r="A293" s="550" t="s">
        <v>187</v>
      </c>
      <c r="B293" s="551" t="s">
        <v>188</v>
      </c>
      <c r="C293" s="575" t="s">
        <v>189</v>
      </c>
      <c r="D293" s="576" t="s">
        <v>190</v>
      </c>
      <c r="E293" s="577" t="s">
        <v>210</v>
      </c>
    </row>
    <row r="294" spans="1:5">
      <c r="A294" s="325" t="s">
        <v>191</v>
      </c>
      <c r="B294" s="332" t="s">
        <v>131</v>
      </c>
      <c r="C294" s="303"/>
      <c r="D294" s="135"/>
      <c r="E294" s="128"/>
    </row>
    <row r="295" spans="1:5">
      <c r="A295" s="324" t="s">
        <v>192</v>
      </c>
      <c r="B295" s="186" t="s">
        <v>6</v>
      </c>
      <c r="C295" s="303"/>
      <c r="D295" s="135"/>
      <c r="E295" s="128"/>
    </row>
    <row r="296" spans="1:5">
      <c r="A296" s="324" t="s">
        <v>193</v>
      </c>
      <c r="B296" s="198" t="s">
        <v>7</v>
      </c>
      <c r="C296" s="303"/>
      <c r="D296" s="135"/>
      <c r="E296" s="128"/>
    </row>
    <row r="297" spans="1:5">
      <c r="A297" s="324" t="s">
        <v>194</v>
      </c>
      <c r="B297" s="198" t="s">
        <v>8</v>
      </c>
      <c r="C297" s="303"/>
      <c r="D297" s="135"/>
      <c r="E297" s="128"/>
    </row>
    <row r="298" spans="1:5">
      <c r="A298" s="324" t="s">
        <v>195</v>
      </c>
      <c r="B298" s="198" t="s">
        <v>265</v>
      </c>
      <c r="C298" s="303"/>
      <c r="D298" s="135"/>
      <c r="E298" s="128"/>
    </row>
    <row r="299" spans="1:5">
      <c r="A299" s="324" t="s">
        <v>196</v>
      </c>
      <c r="B299" s="198" t="s">
        <v>264</v>
      </c>
      <c r="C299" s="303"/>
      <c r="D299" s="135"/>
      <c r="E299" s="128"/>
    </row>
    <row r="300" spans="1:5">
      <c r="A300" s="324" t="s">
        <v>197</v>
      </c>
      <c r="B300" s="198" t="s">
        <v>312</v>
      </c>
      <c r="C300" s="303">
        <f>C301+C302+C303+C304+C305+C306+C307</f>
        <v>0</v>
      </c>
      <c r="D300" s="303">
        <f>D301+D302+D303+D304+D305+D306+D307</f>
        <v>0</v>
      </c>
      <c r="E300" s="303">
        <v>300000</v>
      </c>
    </row>
    <row r="301" spans="1:5">
      <c r="A301" s="324" t="s">
        <v>198</v>
      </c>
      <c r="B301" s="198" t="s">
        <v>313</v>
      </c>
      <c r="C301" s="303"/>
      <c r="D301" s="135"/>
      <c r="E301" s="128"/>
    </row>
    <row r="302" spans="1:5">
      <c r="A302" s="324" t="s">
        <v>199</v>
      </c>
      <c r="B302" s="198" t="s">
        <v>314</v>
      </c>
      <c r="C302" s="303"/>
      <c r="D302" s="135"/>
      <c r="E302" s="128"/>
    </row>
    <row r="303" spans="1:5">
      <c r="A303" s="324" t="s">
        <v>200</v>
      </c>
      <c r="B303" s="198" t="s">
        <v>315</v>
      </c>
      <c r="C303" s="303"/>
      <c r="D303" s="135"/>
      <c r="E303" s="128"/>
    </row>
    <row r="304" spans="1:5">
      <c r="A304" s="324" t="s">
        <v>201</v>
      </c>
      <c r="B304" s="333" t="s">
        <v>316</v>
      </c>
      <c r="C304" s="223"/>
      <c r="D304" s="139"/>
      <c r="E304" s="128">
        <v>300000</v>
      </c>
    </row>
    <row r="305" spans="1:5">
      <c r="A305" s="324" t="s">
        <v>202</v>
      </c>
      <c r="B305" s="731" t="s">
        <v>331</v>
      </c>
      <c r="C305" s="306"/>
      <c r="D305" s="136"/>
      <c r="E305" s="128"/>
    </row>
    <row r="306" spans="1:5">
      <c r="A306" s="324" t="s">
        <v>203</v>
      </c>
      <c r="B306" s="732" t="s">
        <v>324</v>
      </c>
      <c r="C306" s="306"/>
      <c r="D306" s="136"/>
      <c r="E306" s="128"/>
    </row>
    <row r="307" spans="1:5">
      <c r="A307" s="324" t="s">
        <v>204</v>
      </c>
      <c r="B307" s="117" t="s">
        <v>539</v>
      </c>
      <c r="C307" s="306"/>
      <c r="D307" s="136"/>
      <c r="E307" s="128"/>
    </row>
    <row r="308" spans="1:5" ht="13.5" thickBot="1">
      <c r="A308" s="324" t="s">
        <v>205</v>
      </c>
      <c r="B308" s="200" t="s">
        <v>127</v>
      </c>
      <c r="C308" s="304">
        <v>200000</v>
      </c>
      <c r="D308" s="140">
        <v>0</v>
      </c>
      <c r="E308" s="128">
        <v>2205000</v>
      </c>
    </row>
    <row r="309" spans="1:5" ht="13.5" thickBot="1">
      <c r="A309" s="324" t="s">
        <v>206</v>
      </c>
      <c r="B309" s="555" t="s">
        <v>9</v>
      </c>
      <c r="C309" s="780">
        <f>C295+C296+C297+C298+C300+C308</f>
        <v>200000</v>
      </c>
      <c r="D309" s="780">
        <f>D295+D296+D297+D298+D300+D308</f>
        <v>0</v>
      </c>
      <c r="E309" s="655">
        <f>E295+E296+E297+E298+E300+E308</f>
        <v>2505000</v>
      </c>
    </row>
    <row r="310" spans="1:5" ht="13.5" thickTop="1">
      <c r="A310" s="544"/>
      <c r="B310" s="332"/>
      <c r="C310" s="758"/>
      <c r="D310" s="758"/>
      <c r="E310" s="759"/>
    </row>
    <row r="311" spans="1:5">
      <c r="A311" s="325" t="s">
        <v>207</v>
      </c>
      <c r="B311" s="334" t="s">
        <v>132</v>
      </c>
      <c r="C311" s="305"/>
      <c r="D311" s="138"/>
      <c r="E311" s="130"/>
    </row>
    <row r="312" spans="1:5">
      <c r="A312" s="324" t="s">
        <v>208</v>
      </c>
      <c r="B312" s="198" t="s">
        <v>266</v>
      </c>
      <c r="C312" s="303"/>
      <c r="D312" s="135"/>
      <c r="E312" s="128"/>
    </row>
    <row r="313" spans="1:5">
      <c r="A313" s="325" t="s">
        <v>209</v>
      </c>
      <c r="B313" s="198" t="s">
        <v>267</v>
      </c>
      <c r="C313" s="223"/>
      <c r="D313" s="223"/>
      <c r="E313" s="139"/>
    </row>
    <row r="314" spans="1:5">
      <c r="A314" s="324" t="s">
        <v>211</v>
      </c>
      <c r="B314" s="198" t="s">
        <v>128</v>
      </c>
      <c r="C314" s="303">
        <f>C315+C316+C317+C318+C319+C320+C321</f>
        <v>0</v>
      </c>
      <c r="D314" s="303">
        <v>0</v>
      </c>
      <c r="E314" s="135">
        <f>E315+E316+E317+E318+E319+E320+E321</f>
        <v>0</v>
      </c>
    </row>
    <row r="315" spans="1:5">
      <c r="A315" s="325" t="s">
        <v>212</v>
      </c>
      <c r="B315" s="333" t="s">
        <v>317</v>
      </c>
      <c r="C315" s="303"/>
      <c r="D315" s="135"/>
      <c r="E315" s="128"/>
    </row>
    <row r="316" spans="1:5">
      <c r="A316" s="324" t="s">
        <v>213</v>
      </c>
      <c r="B316" s="333" t="s">
        <v>319</v>
      </c>
      <c r="C316" s="303"/>
      <c r="D316" s="135"/>
      <c r="E316" s="128"/>
    </row>
    <row r="317" spans="1:5">
      <c r="A317" s="325" t="s">
        <v>214</v>
      </c>
      <c r="B317" s="333" t="s">
        <v>318</v>
      </c>
      <c r="C317" s="303"/>
      <c r="D317" s="135"/>
      <c r="E317" s="128"/>
    </row>
    <row r="318" spans="1:5">
      <c r="A318" s="324" t="s">
        <v>215</v>
      </c>
      <c r="B318" s="333" t="s">
        <v>320</v>
      </c>
      <c r="C318" s="303"/>
      <c r="D318" s="135"/>
      <c r="E318" s="128">
        <f>'7.8.9.m.szoc.ell.'!E36</f>
        <v>0</v>
      </c>
    </row>
    <row r="319" spans="1:5">
      <c r="A319" s="325" t="s">
        <v>216</v>
      </c>
      <c r="B319" s="731" t="s">
        <v>321</v>
      </c>
      <c r="C319" s="303"/>
      <c r="D319" s="135">
        <v>0</v>
      </c>
      <c r="E319" s="128"/>
    </row>
    <row r="320" spans="1:5">
      <c r="A320" s="324" t="s">
        <v>217</v>
      </c>
      <c r="B320" s="281" t="s">
        <v>322</v>
      </c>
      <c r="C320" s="303"/>
      <c r="D320" s="135"/>
      <c r="E320" s="128"/>
    </row>
    <row r="321" spans="1:5">
      <c r="A321" s="325" t="s">
        <v>218</v>
      </c>
      <c r="B321" s="732" t="s">
        <v>339</v>
      </c>
      <c r="C321" s="303"/>
      <c r="D321" s="135"/>
      <c r="E321" s="128"/>
    </row>
    <row r="322" spans="1:5">
      <c r="A322" s="324" t="s">
        <v>219</v>
      </c>
      <c r="B322" s="198" t="s">
        <v>325</v>
      </c>
      <c r="C322" s="213"/>
      <c r="D322" s="303"/>
      <c r="E322" s="139"/>
    </row>
    <row r="323" spans="1:5" ht="13.5" thickBot="1">
      <c r="A323" s="324" t="s">
        <v>220</v>
      </c>
      <c r="B323" s="200" t="s">
        <v>130</v>
      </c>
      <c r="C323" s="222">
        <f>-C298</f>
        <v>0</v>
      </c>
      <c r="D323" s="222">
        <f>-D298</f>
        <v>0</v>
      </c>
      <c r="E323" s="143">
        <f>-E298</f>
        <v>0</v>
      </c>
    </row>
    <row r="324" spans="1:5" ht="13.5" thickBot="1">
      <c r="A324" s="554" t="s">
        <v>221</v>
      </c>
      <c r="B324" s="756" t="s">
        <v>10</v>
      </c>
      <c r="C324" s="780">
        <f>C312+C313+C314+C322+C323</f>
        <v>0</v>
      </c>
      <c r="D324" s="780">
        <f>D312+D313+D314+D322+D323</f>
        <v>0</v>
      </c>
      <c r="E324" s="655">
        <f>E312+E313+E314+E322+E323</f>
        <v>0</v>
      </c>
    </row>
    <row r="325" spans="1:5" ht="27" thickTop="1" thickBot="1">
      <c r="A325" s="554" t="s">
        <v>222</v>
      </c>
      <c r="B325" s="559" t="s">
        <v>326</v>
      </c>
      <c r="C325" s="781">
        <f>C309+C324</f>
        <v>200000</v>
      </c>
      <c r="D325" s="781">
        <f>D309+D324</f>
        <v>0</v>
      </c>
      <c r="E325" s="885">
        <f>E309+E324</f>
        <v>2505000</v>
      </c>
    </row>
    <row r="326" spans="1:5" ht="13.5" thickTop="1">
      <c r="A326" s="544"/>
      <c r="B326" s="747"/>
      <c r="C326" s="757"/>
      <c r="D326" s="757"/>
      <c r="E326" s="761"/>
    </row>
    <row r="327" spans="1:5">
      <c r="A327" s="325" t="s">
        <v>223</v>
      </c>
      <c r="B327" s="424" t="s">
        <v>328</v>
      </c>
      <c r="C327" s="305"/>
      <c r="D327" s="138"/>
      <c r="E327" s="130"/>
    </row>
    <row r="328" spans="1:5">
      <c r="A328" s="324" t="s">
        <v>224</v>
      </c>
      <c r="B328" s="199" t="s">
        <v>327</v>
      </c>
      <c r="C328" s="303"/>
      <c r="D328" s="303"/>
      <c r="E328" s="135"/>
    </row>
    <row r="329" spans="1:5">
      <c r="A329" s="325" t="s">
        <v>225</v>
      </c>
      <c r="B329" s="630" t="s">
        <v>332</v>
      </c>
      <c r="C329" s="305"/>
      <c r="D329" s="138"/>
      <c r="E329" s="130"/>
    </row>
    <row r="330" spans="1:5">
      <c r="A330" s="324" t="s">
        <v>226</v>
      </c>
      <c r="B330" s="630" t="s">
        <v>333</v>
      </c>
      <c r="C330" s="223"/>
      <c r="D330" s="139"/>
      <c r="E330" s="131"/>
    </row>
    <row r="331" spans="1:5">
      <c r="A331" s="325" t="s">
        <v>227</v>
      </c>
      <c r="B331" s="630" t="s">
        <v>334</v>
      </c>
      <c r="C331" s="303"/>
      <c r="D331" s="135"/>
      <c r="E331" s="131"/>
    </row>
    <row r="332" spans="1:5">
      <c r="A332" s="324" t="s">
        <v>228</v>
      </c>
      <c r="B332" s="733" t="s">
        <v>335</v>
      </c>
      <c r="C332" s="303"/>
      <c r="D332" s="135"/>
      <c r="E332" s="131"/>
    </row>
    <row r="333" spans="1:5">
      <c r="A333" s="325" t="s">
        <v>229</v>
      </c>
      <c r="B333" s="734" t="s">
        <v>336</v>
      </c>
      <c r="C333" s="214"/>
      <c r="D333" s="135"/>
      <c r="E333" s="131"/>
    </row>
    <row r="334" spans="1:5">
      <c r="A334" s="324" t="s">
        <v>230</v>
      </c>
      <c r="B334" s="735" t="s">
        <v>337</v>
      </c>
      <c r="C334" s="215"/>
      <c r="D334" s="305"/>
      <c r="E334" s="138"/>
    </row>
    <row r="335" spans="1:5">
      <c r="A335" s="325" t="s">
        <v>231</v>
      </c>
      <c r="B335" s="743" t="s">
        <v>338</v>
      </c>
      <c r="C335" s="223"/>
      <c r="D335" s="223"/>
      <c r="E335" s="139"/>
    </row>
    <row r="336" spans="1:5" ht="13.5" thickBot="1">
      <c r="A336" s="544" t="s">
        <v>232</v>
      </c>
      <c r="B336" s="744" t="s">
        <v>540</v>
      </c>
      <c r="C336" s="233"/>
      <c r="D336" s="233"/>
      <c r="E336" s="239"/>
    </row>
    <row r="337" spans="1:5" ht="13.5" thickBot="1">
      <c r="A337" s="347" t="s">
        <v>233</v>
      </c>
      <c r="B337" s="284" t="s">
        <v>329</v>
      </c>
      <c r="C337" s="782">
        <f>SUM(C328:C336)</f>
        <v>0</v>
      </c>
      <c r="D337" s="782">
        <f>SUM(D328:D336)</f>
        <v>0</v>
      </c>
      <c r="E337" s="782">
        <f>SUM(E328:E336)</f>
        <v>0</v>
      </c>
    </row>
    <row r="338" spans="1:5">
      <c r="A338" s="544"/>
      <c r="B338" s="41"/>
      <c r="C338" s="753"/>
      <c r="D338" s="718"/>
      <c r="E338" s="718"/>
    </row>
    <row r="339" spans="1:5" ht="13.5" thickBot="1">
      <c r="A339" s="393" t="s">
        <v>234</v>
      </c>
      <c r="B339" s="745" t="s">
        <v>330</v>
      </c>
      <c r="C339" s="762">
        <f>C337+C325</f>
        <v>200000</v>
      </c>
      <c r="D339" s="762">
        <f>D337+D325</f>
        <v>0</v>
      </c>
      <c r="E339" s="763">
        <f>E337+E325</f>
        <v>2505000</v>
      </c>
    </row>
    <row r="340" spans="1:5">
      <c r="A340" s="345"/>
      <c r="B340" s="720"/>
      <c r="C340" s="27"/>
      <c r="D340" s="27"/>
      <c r="E340" s="27"/>
    </row>
    <row r="341" spans="1:5">
      <c r="A341" s="345"/>
      <c r="B341" s="720"/>
      <c r="C341" s="27"/>
      <c r="D341" s="27"/>
      <c r="E341" s="27"/>
    </row>
    <row r="342" spans="1:5">
      <c r="A342" s="730"/>
      <c r="B342" s="12"/>
      <c r="C342" s="12"/>
      <c r="D342" s="12"/>
      <c r="E342" s="12"/>
    </row>
    <row r="343" spans="1:5">
      <c r="A343" s="730"/>
      <c r="B343" s="12"/>
      <c r="C343" s="12"/>
      <c r="D343" s="12"/>
      <c r="E343" s="12"/>
    </row>
    <row r="344" spans="1:5">
      <c r="A344" s="992" t="s">
        <v>656</v>
      </c>
      <c r="B344" s="992"/>
      <c r="C344" s="992"/>
      <c r="D344" s="992"/>
      <c r="E344" s="992"/>
    </row>
    <row r="345" spans="1:5">
      <c r="A345" s="337"/>
      <c r="B345" s="337"/>
      <c r="C345" s="337"/>
      <c r="D345" s="337"/>
      <c r="E345" s="337"/>
    </row>
    <row r="346" spans="1:5" ht="15.75">
      <c r="B346" s="1012" t="s">
        <v>618</v>
      </c>
      <c r="C346" s="1012"/>
      <c r="D346" s="1012"/>
      <c r="E346" s="1012"/>
    </row>
    <row r="347" spans="1:5" ht="13.5" thickBot="1">
      <c r="B347" s="1"/>
      <c r="C347" s="1"/>
      <c r="D347" s="1"/>
      <c r="E347" s="19" t="s">
        <v>585</v>
      </c>
    </row>
    <row r="348" spans="1:5" ht="39.75" thickBot="1">
      <c r="A348" s="343" t="s">
        <v>186</v>
      </c>
      <c r="B348" s="549" t="s">
        <v>11</v>
      </c>
      <c r="C348" s="764" t="s">
        <v>568</v>
      </c>
      <c r="D348" s="578"/>
      <c r="E348" s="147"/>
    </row>
    <row r="349" spans="1:5">
      <c r="A349" s="550" t="s">
        <v>187</v>
      </c>
      <c r="B349" s="551" t="s">
        <v>188</v>
      </c>
      <c r="C349" s="575" t="s">
        <v>189</v>
      </c>
      <c r="D349" s="576" t="s">
        <v>190</v>
      </c>
      <c r="E349" s="577" t="s">
        <v>210</v>
      </c>
    </row>
    <row r="350" spans="1:5">
      <c r="A350" s="325" t="s">
        <v>191</v>
      </c>
      <c r="B350" s="332" t="s">
        <v>131</v>
      </c>
      <c r="C350" s="303"/>
      <c r="D350" s="135"/>
      <c r="E350" s="128"/>
    </row>
    <row r="351" spans="1:5">
      <c r="A351" s="324" t="s">
        <v>192</v>
      </c>
      <c r="B351" s="186" t="s">
        <v>6</v>
      </c>
      <c r="C351" s="303"/>
      <c r="D351" s="135"/>
      <c r="E351" s="128"/>
    </row>
    <row r="352" spans="1:5">
      <c r="A352" s="324" t="s">
        <v>193</v>
      </c>
      <c r="B352" s="198" t="s">
        <v>7</v>
      </c>
      <c r="C352" s="303"/>
      <c r="D352" s="135"/>
      <c r="E352" s="128"/>
    </row>
    <row r="353" spans="1:5">
      <c r="A353" s="324" t="s">
        <v>194</v>
      </c>
      <c r="B353" s="198" t="s">
        <v>8</v>
      </c>
      <c r="C353" s="303"/>
      <c r="D353" s="135"/>
      <c r="E353" s="128"/>
    </row>
    <row r="354" spans="1:5">
      <c r="A354" s="324" t="s">
        <v>195</v>
      </c>
      <c r="B354" s="198" t="s">
        <v>265</v>
      </c>
      <c r="C354" s="303"/>
      <c r="D354" s="135"/>
      <c r="E354" s="128"/>
    </row>
    <row r="355" spans="1:5">
      <c r="A355" s="324" t="s">
        <v>196</v>
      </c>
      <c r="B355" s="198" t="s">
        <v>264</v>
      </c>
      <c r="C355" s="303"/>
      <c r="D355" s="135"/>
      <c r="E355" s="128"/>
    </row>
    <row r="356" spans="1:5">
      <c r="A356" s="324" t="s">
        <v>197</v>
      </c>
      <c r="B356" s="198" t="s">
        <v>312</v>
      </c>
      <c r="C356" s="303">
        <f>C357+C358+C359+C360+C361+C362+C363</f>
        <v>0</v>
      </c>
      <c r="D356" s="303">
        <f>D357+D358+D359+D360+D361+D362+D363</f>
        <v>0</v>
      </c>
      <c r="E356" s="303">
        <f>E357+E358+E359+E360+E361+E362+E363</f>
        <v>0</v>
      </c>
    </row>
    <row r="357" spans="1:5">
      <c r="A357" s="324" t="s">
        <v>198</v>
      </c>
      <c r="B357" s="198" t="s">
        <v>313</v>
      </c>
      <c r="C357" s="303"/>
      <c r="D357" s="135"/>
      <c r="E357" s="128"/>
    </row>
    <row r="358" spans="1:5">
      <c r="A358" s="324" t="s">
        <v>199</v>
      </c>
      <c r="B358" s="198" t="s">
        <v>314</v>
      </c>
      <c r="C358" s="303"/>
      <c r="D358" s="135"/>
      <c r="E358" s="128"/>
    </row>
    <row r="359" spans="1:5">
      <c r="A359" s="324" t="s">
        <v>200</v>
      </c>
      <c r="B359" s="198" t="s">
        <v>315</v>
      </c>
      <c r="C359" s="303"/>
      <c r="D359" s="135"/>
      <c r="E359" s="128"/>
    </row>
    <row r="360" spans="1:5">
      <c r="A360" s="324" t="s">
        <v>201</v>
      </c>
      <c r="B360" s="333" t="s">
        <v>316</v>
      </c>
      <c r="C360" s="223"/>
      <c r="D360" s="139"/>
      <c r="E360" s="128"/>
    </row>
    <row r="361" spans="1:5">
      <c r="A361" s="324" t="s">
        <v>202</v>
      </c>
      <c r="B361" s="731" t="s">
        <v>331</v>
      </c>
      <c r="C361" s="306"/>
      <c r="D361" s="136"/>
      <c r="E361" s="128"/>
    </row>
    <row r="362" spans="1:5">
      <c r="A362" s="324" t="s">
        <v>203</v>
      </c>
      <c r="B362" s="732" t="s">
        <v>324</v>
      </c>
      <c r="C362" s="306"/>
      <c r="D362" s="136"/>
      <c r="E362" s="128"/>
    </row>
    <row r="363" spans="1:5">
      <c r="A363" s="324" t="s">
        <v>204</v>
      </c>
      <c r="B363" s="117" t="s">
        <v>539</v>
      </c>
      <c r="C363" s="306"/>
      <c r="D363" s="136"/>
      <c r="E363" s="128"/>
    </row>
    <row r="364" spans="1:5" ht="13.5" thickBot="1">
      <c r="A364" s="324" t="s">
        <v>205</v>
      </c>
      <c r="B364" s="200" t="s">
        <v>127</v>
      </c>
      <c r="C364" s="304"/>
      <c r="D364" s="140"/>
      <c r="E364" s="128"/>
    </row>
    <row r="365" spans="1:5" ht="13.5" thickBot="1">
      <c r="A365" s="324" t="s">
        <v>206</v>
      </c>
      <c r="B365" s="555" t="s">
        <v>9</v>
      </c>
      <c r="C365" s="780">
        <f>C351+C352+C353+C354+C356+C364</f>
        <v>0</v>
      </c>
      <c r="D365" s="780">
        <f>D351+D352+D353+D354+D356+D364</f>
        <v>0</v>
      </c>
      <c r="E365" s="655">
        <f>E351+E352+E353+E354+E356+E364</f>
        <v>0</v>
      </c>
    </row>
    <row r="366" spans="1:5" ht="13.5" thickTop="1">
      <c r="A366" s="544"/>
      <c r="B366" s="332"/>
      <c r="C366" s="758"/>
      <c r="D366" s="758"/>
      <c r="E366" s="759"/>
    </row>
    <row r="367" spans="1:5">
      <c r="A367" s="325" t="s">
        <v>207</v>
      </c>
      <c r="B367" s="334" t="s">
        <v>132</v>
      </c>
      <c r="C367" s="305"/>
      <c r="D367" s="138"/>
      <c r="E367" s="130"/>
    </row>
    <row r="368" spans="1:5">
      <c r="A368" s="324" t="s">
        <v>208</v>
      </c>
      <c r="B368" s="198" t="s">
        <v>266</v>
      </c>
      <c r="C368" s="303"/>
      <c r="D368" s="135"/>
      <c r="E368" s="128"/>
    </row>
    <row r="369" spans="1:5">
      <c r="A369" s="325" t="s">
        <v>209</v>
      </c>
      <c r="B369" s="198" t="s">
        <v>267</v>
      </c>
      <c r="C369" s="223"/>
      <c r="D369" s="223"/>
      <c r="E369" s="139"/>
    </row>
    <row r="370" spans="1:5">
      <c r="A370" s="324" t="s">
        <v>211</v>
      </c>
      <c r="B370" s="198" t="s">
        <v>128</v>
      </c>
      <c r="C370" s="303">
        <f>C371+C372+C373+C374+C375+C376+C377</f>
        <v>0</v>
      </c>
      <c r="D370" s="303">
        <v>0</v>
      </c>
      <c r="E370" s="135">
        <f>E371+E372+E373+E374+E375+E376+E377</f>
        <v>0</v>
      </c>
    </row>
    <row r="371" spans="1:5">
      <c r="A371" s="325" t="s">
        <v>212</v>
      </c>
      <c r="B371" s="333" t="s">
        <v>317</v>
      </c>
      <c r="C371" s="303"/>
      <c r="D371" s="135"/>
      <c r="E371" s="128"/>
    </row>
    <row r="372" spans="1:5">
      <c r="A372" s="324" t="s">
        <v>213</v>
      </c>
      <c r="B372" s="333" t="s">
        <v>319</v>
      </c>
      <c r="C372" s="303"/>
      <c r="D372" s="135"/>
      <c r="E372" s="128"/>
    </row>
    <row r="373" spans="1:5">
      <c r="A373" s="325" t="s">
        <v>214</v>
      </c>
      <c r="B373" s="333" t="s">
        <v>318</v>
      </c>
      <c r="C373" s="303"/>
      <c r="D373" s="135"/>
      <c r="E373" s="128"/>
    </row>
    <row r="374" spans="1:5">
      <c r="A374" s="324" t="s">
        <v>215</v>
      </c>
      <c r="B374" s="333" t="s">
        <v>320</v>
      </c>
      <c r="C374" s="303"/>
      <c r="D374" s="135"/>
      <c r="E374" s="128">
        <f>'7.8.9.m.szoc.ell.'!E96</f>
        <v>0</v>
      </c>
    </row>
    <row r="375" spans="1:5">
      <c r="A375" s="325" t="s">
        <v>216</v>
      </c>
      <c r="B375" s="731" t="s">
        <v>321</v>
      </c>
      <c r="C375" s="303"/>
      <c r="D375" s="135">
        <v>0</v>
      </c>
      <c r="E375" s="128"/>
    </row>
    <row r="376" spans="1:5">
      <c r="A376" s="324" t="s">
        <v>217</v>
      </c>
      <c r="B376" s="281" t="s">
        <v>322</v>
      </c>
      <c r="C376" s="303"/>
      <c r="D376" s="135"/>
      <c r="E376" s="128"/>
    </row>
    <row r="377" spans="1:5">
      <c r="A377" s="325" t="s">
        <v>218</v>
      </c>
      <c r="B377" s="732" t="s">
        <v>339</v>
      </c>
      <c r="C377" s="303"/>
      <c r="D377" s="135"/>
      <c r="E377" s="128"/>
    </row>
    <row r="378" spans="1:5">
      <c r="A378" s="324" t="s">
        <v>219</v>
      </c>
      <c r="B378" s="198" t="s">
        <v>325</v>
      </c>
      <c r="C378" s="213"/>
      <c r="D378" s="303"/>
      <c r="E378" s="139"/>
    </row>
    <row r="379" spans="1:5" ht="13.5" thickBot="1">
      <c r="A379" s="324" t="s">
        <v>220</v>
      </c>
      <c r="B379" s="200" t="s">
        <v>130</v>
      </c>
      <c r="C379" s="222">
        <f>-C354</f>
        <v>0</v>
      </c>
      <c r="D379" s="222">
        <f>-D354</f>
        <v>0</v>
      </c>
      <c r="E379" s="143">
        <f>-E354</f>
        <v>0</v>
      </c>
    </row>
    <row r="380" spans="1:5" ht="13.5" thickBot="1">
      <c r="A380" s="554" t="s">
        <v>221</v>
      </c>
      <c r="B380" s="756" t="s">
        <v>10</v>
      </c>
      <c r="C380" s="780">
        <f>C368+C369+C370+C378+C379</f>
        <v>0</v>
      </c>
      <c r="D380" s="780">
        <f>D368+D369+D370+D378+D379</f>
        <v>0</v>
      </c>
      <c r="E380" s="655">
        <f>E368+E369+E370+E378+E379</f>
        <v>0</v>
      </c>
    </row>
    <row r="381" spans="1:5" ht="27" thickTop="1" thickBot="1">
      <c r="A381" s="554" t="s">
        <v>222</v>
      </c>
      <c r="B381" s="559" t="s">
        <v>326</v>
      </c>
      <c r="C381" s="781">
        <f>C365+C380</f>
        <v>0</v>
      </c>
      <c r="D381" s="781">
        <f>D365+D380</f>
        <v>0</v>
      </c>
      <c r="E381" s="885">
        <f>E365+E380</f>
        <v>0</v>
      </c>
    </row>
    <row r="382" spans="1:5" ht="13.5" thickTop="1">
      <c r="A382" s="544"/>
      <c r="B382" s="747"/>
      <c r="C382" s="757"/>
      <c r="D382" s="757"/>
      <c r="E382" s="761"/>
    </row>
    <row r="383" spans="1:5">
      <c r="A383" s="325" t="s">
        <v>223</v>
      </c>
      <c r="B383" s="424" t="s">
        <v>328</v>
      </c>
      <c r="C383" s="305"/>
      <c r="D383" s="138"/>
      <c r="E383" s="130"/>
    </row>
    <row r="384" spans="1:5">
      <c r="A384" s="324" t="s">
        <v>224</v>
      </c>
      <c r="B384" s="199" t="s">
        <v>327</v>
      </c>
      <c r="C384" s="303"/>
      <c r="D384" s="303"/>
      <c r="E384" s="135"/>
    </row>
    <row r="385" spans="1:5">
      <c r="A385" s="325" t="s">
        <v>225</v>
      </c>
      <c r="B385" s="630" t="s">
        <v>332</v>
      </c>
      <c r="C385" s="305">
        <v>0</v>
      </c>
      <c r="D385" s="138"/>
      <c r="E385" s="130"/>
    </row>
    <row r="386" spans="1:5">
      <c r="A386" s="324" t="s">
        <v>226</v>
      </c>
      <c r="B386" s="630" t="s">
        <v>333</v>
      </c>
      <c r="C386" s="223"/>
      <c r="D386" s="139"/>
      <c r="E386" s="131"/>
    </row>
    <row r="387" spans="1:5">
      <c r="A387" s="325" t="s">
        <v>227</v>
      </c>
      <c r="B387" s="630" t="s">
        <v>334</v>
      </c>
      <c r="C387" s="303"/>
      <c r="D387" s="135"/>
      <c r="E387" s="131"/>
    </row>
    <row r="388" spans="1:5">
      <c r="A388" s="324" t="s">
        <v>228</v>
      </c>
      <c r="B388" s="733" t="s">
        <v>335</v>
      </c>
      <c r="C388" s="303"/>
      <c r="D388" s="135"/>
      <c r="E388" s="131"/>
    </row>
    <row r="389" spans="1:5">
      <c r="A389" s="325" t="s">
        <v>229</v>
      </c>
      <c r="B389" s="734" t="s">
        <v>336</v>
      </c>
      <c r="C389" s="214"/>
      <c r="D389" s="135"/>
      <c r="E389" s="131"/>
    </row>
    <row r="390" spans="1:5">
      <c r="A390" s="324" t="s">
        <v>230</v>
      </c>
      <c r="B390" s="735" t="s">
        <v>337</v>
      </c>
      <c r="C390" s="215"/>
      <c r="D390" s="305"/>
      <c r="E390" s="138"/>
    </row>
    <row r="391" spans="1:5">
      <c r="A391" s="325" t="s">
        <v>231</v>
      </c>
      <c r="B391" s="743" t="s">
        <v>338</v>
      </c>
      <c r="C391" s="223"/>
      <c r="D391" s="223"/>
      <c r="E391" s="139"/>
    </row>
    <row r="392" spans="1:5" ht="13.5" thickBot="1">
      <c r="A392" s="544" t="s">
        <v>232</v>
      </c>
      <c r="B392" s="744" t="s">
        <v>540</v>
      </c>
      <c r="C392" s="233"/>
      <c r="D392" s="233"/>
      <c r="E392" s="239"/>
    </row>
    <row r="393" spans="1:5" ht="13.5" thickBot="1">
      <c r="A393" s="347" t="s">
        <v>233</v>
      </c>
      <c r="B393" s="284" t="s">
        <v>329</v>
      </c>
      <c r="C393" s="782">
        <f>SUM(C384:C392)</f>
        <v>0</v>
      </c>
      <c r="D393" s="782">
        <f>SUM(D384:D392)</f>
        <v>0</v>
      </c>
      <c r="E393" s="782">
        <f>SUM(E384:E392)</f>
        <v>0</v>
      </c>
    </row>
    <row r="394" spans="1:5">
      <c r="A394" s="544"/>
      <c r="B394" s="41"/>
      <c r="C394" s="753"/>
      <c r="D394" s="718"/>
      <c r="E394" s="718"/>
    </row>
    <row r="395" spans="1:5" ht="13.5" thickBot="1">
      <c r="A395" s="393" t="s">
        <v>234</v>
      </c>
      <c r="B395" s="745" t="s">
        <v>330</v>
      </c>
      <c r="C395" s="762">
        <f>C393+C381</f>
        <v>0</v>
      </c>
      <c r="D395" s="762">
        <f>D393+D381</f>
        <v>0</v>
      </c>
      <c r="E395" s="763">
        <f>E393+E381</f>
        <v>0</v>
      </c>
    </row>
    <row r="396" spans="1:5">
      <c r="A396" s="345"/>
      <c r="B396" s="720"/>
      <c r="C396" s="27"/>
      <c r="D396" s="27"/>
      <c r="E396" s="27"/>
    </row>
    <row r="397" spans="1:5">
      <c r="A397" s="345"/>
      <c r="B397" s="720"/>
      <c r="C397" s="27"/>
      <c r="D397" s="27"/>
      <c r="E397" s="27"/>
    </row>
    <row r="398" spans="1:5">
      <c r="A398" s="345"/>
      <c r="B398" s="720"/>
      <c r="C398" s="27"/>
      <c r="D398" s="27"/>
      <c r="E398" s="27"/>
    </row>
    <row r="400" spans="1:5">
      <c r="A400" s="730"/>
      <c r="B400" s="12"/>
      <c r="C400" s="12"/>
      <c r="D400" s="12"/>
      <c r="E400" s="12"/>
    </row>
    <row r="401" spans="1:5">
      <c r="A401" s="992" t="s">
        <v>657</v>
      </c>
      <c r="B401" s="992"/>
      <c r="C401" s="992"/>
      <c r="D401" s="992"/>
      <c r="E401" s="992"/>
    </row>
    <row r="402" spans="1:5">
      <c r="A402" s="337"/>
      <c r="B402" s="337"/>
      <c r="C402" s="337"/>
      <c r="D402" s="337"/>
      <c r="E402" s="337"/>
    </row>
    <row r="403" spans="1:5" ht="15.75">
      <c r="B403" s="1012" t="s">
        <v>618</v>
      </c>
      <c r="C403" s="1012"/>
      <c r="D403" s="1012"/>
      <c r="E403" s="1012"/>
    </row>
    <row r="404" spans="1:5" ht="13.5" thickBot="1">
      <c r="B404" s="1"/>
      <c r="C404" s="1"/>
      <c r="D404" s="1"/>
      <c r="E404" s="19" t="s">
        <v>555</v>
      </c>
    </row>
    <row r="405" spans="1:5" ht="27" thickBot="1">
      <c r="A405" s="348" t="s">
        <v>186</v>
      </c>
      <c r="B405" s="549" t="s">
        <v>11</v>
      </c>
      <c r="C405" s="344" t="s">
        <v>12</v>
      </c>
      <c r="D405" s="149" t="s">
        <v>349</v>
      </c>
      <c r="E405" s="35" t="s">
        <v>14</v>
      </c>
    </row>
    <row r="406" spans="1:5">
      <c r="A406" s="550" t="s">
        <v>187</v>
      </c>
      <c r="B406" s="551" t="s">
        <v>188</v>
      </c>
      <c r="C406" s="560" t="s">
        <v>189</v>
      </c>
      <c r="D406" s="561" t="s">
        <v>190</v>
      </c>
      <c r="E406" s="875" t="s">
        <v>210</v>
      </c>
    </row>
    <row r="407" spans="1:5">
      <c r="A407" s="325" t="s">
        <v>191</v>
      </c>
      <c r="B407" s="332" t="s">
        <v>131</v>
      </c>
      <c r="C407" s="303"/>
      <c r="D407" s="135"/>
      <c r="E407" s="876"/>
    </row>
    <row r="408" spans="1:5">
      <c r="A408" s="324" t="s">
        <v>192</v>
      </c>
      <c r="B408" s="186" t="s">
        <v>6</v>
      </c>
      <c r="C408" s="303">
        <v>28590150</v>
      </c>
      <c r="D408" s="135"/>
      <c r="E408" s="876">
        <f>SUM(C408:D408)</f>
        <v>28590150</v>
      </c>
    </row>
    <row r="409" spans="1:5">
      <c r="A409" s="324" t="s">
        <v>193</v>
      </c>
      <c r="B409" s="198" t="s">
        <v>7</v>
      </c>
      <c r="C409" s="303">
        <v>4579400</v>
      </c>
      <c r="D409" s="135"/>
      <c r="E409" s="876">
        <f>SUM(C409:D409)</f>
        <v>4579400</v>
      </c>
    </row>
    <row r="410" spans="1:5">
      <c r="A410" s="324" t="s">
        <v>194</v>
      </c>
      <c r="B410" s="198" t="s">
        <v>8</v>
      </c>
      <c r="C410" s="303">
        <v>32842340</v>
      </c>
      <c r="D410" s="135"/>
      <c r="E410" s="876">
        <f>SUM(C410:D410)</f>
        <v>32842340</v>
      </c>
    </row>
    <row r="411" spans="1:5">
      <c r="A411" s="324" t="s">
        <v>195</v>
      </c>
      <c r="B411" s="198" t="s">
        <v>265</v>
      </c>
      <c r="C411" s="303">
        <f>E298+D298+C298+E242+D242+C242+E185+D185+C185+E127+D127+C127+E69+D69+C69+E12+D12+C12</f>
        <v>0</v>
      </c>
      <c r="D411" s="135"/>
      <c r="E411" s="876">
        <f>SUM(C411:D411)</f>
        <v>0</v>
      </c>
    </row>
    <row r="412" spans="1:5">
      <c r="A412" s="324" t="s">
        <v>196</v>
      </c>
      <c r="B412" s="198" t="s">
        <v>264</v>
      </c>
      <c r="C412" s="303">
        <f>E299+D299+C299+E243+D243+C243+E186+D186+C186+E128+D128+C128+E70+D70+C70+E13+D13+C13</f>
        <v>0</v>
      </c>
      <c r="D412" s="135"/>
      <c r="E412" s="876">
        <f>SUM(C412:D412)</f>
        <v>0</v>
      </c>
    </row>
    <row r="413" spans="1:5">
      <c r="A413" s="324" t="s">
        <v>197</v>
      </c>
      <c r="B413" s="198" t="s">
        <v>312</v>
      </c>
      <c r="C413" s="303">
        <v>6100000</v>
      </c>
      <c r="D413" s="303"/>
      <c r="E413" s="877">
        <f>E414+E415+E416+E417+E418+E419+E420</f>
        <v>6100000</v>
      </c>
    </row>
    <row r="414" spans="1:5">
      <c r="A414" s="324" t="s">
        <v>198</v>
      </c>
      <c r="B414" s="198" t="s">
        <v>313</v>
      </c>
      <c r="C414" s="303">
        <f>E301+D301+C301+E245+D245+C245+E188+D188+C188+E130+D130+C130+E72+D72+C72+E15+D15+C15</f>
        <v>5200000</v>
      </c>
      <c r="D414" s="135"/>
      <c r="E414" s="876">
        <f t="shared" ref="E414:E421" si="0">SUM(C414:D414)</f>
        <v>5200000</v>
      </c>
    </row>
    <row r="415" spans="1:5">
      <c r="A415" s="324" t="s">
        <v>199</v>
      </c>
      <c r="B415" s="198" t="s">
        <v>314</v>
      </c>
      <c r="C415" s="303">
        <f>E302+D302+C302+E246+D246+C246+E189+D189+C189+E131+D131+C131+E73+D73+C73+E16+D16+C16</f>
        <v>0</v>
      </c>
      <c r="D415" s="135"/>
      <c r="E415" s="876">
        <f t="shared" si="0"/>
        <v>0</v>
      </c>
    </row>
    <row r="416" spans="1:5">
      <c r="A416" s="324" t="s">
        <v>200</v>
      </c>
      <c r="B416" s="198" t="s">
        <v>315</v>
      </c>
      <c r="C416" s="303">
        <f>E303+D303+C303+E247+D247+C247+E190+D190+C190+E132+D132+C132+E74+D74+C74+E17+D17+C17</f>
        <v>0</v>
      </c>
      <c r="D416" s="135"/>
      <c r="E416" s="876">
        <f t="shared" si="0"/>
        <v>0</v>
      </c>
    </row>
    <row r="417" spans="1:5">
      <c r="A417" s="324" t="s">
        <v>201</v>
      </c>
      <c r="B417" s="333" t="s">
        <v>316</v>
      </c>
      <c r="C417" s="303">
        <v>900000</v>
      </c>
      <c r="D417" s="135"/>
      <c r="E417" s="876">
        <f t="shared" si="0"/>
        <v>900000</v>
      </c>
    </row>
    <row r="418" spans="1:5">
      <c r="A418" s="324" t="s">
        <v>202</v>
      </c>
      <c r="B418" s="731" t="s">
        <v>331</v>
      </c>
      <c r="C418" s="303">
        <f>C19+D19+E19+C76+D76+E76+C134+D134+E134+C192+D192+E192+C249+D249+E249+C305+D305+E305+C361+D361+E361</f>
        <v>0</v>
      </c>
      <c r="D418" s="135"/>
      <c r="E418" s="876">
        <f t="shared" si="0"/>
        <v>0</v>
      </c>
    </row>
    <row r="419" spans="1:5">
      <c r="A419" s="324" t="s">
        <v>203</v>
      </c>
      <c r="B419" s="732" t="s">
        <v>324</v>
      </c>
      <c r="C419" s="303">
        <v>0</v>
      </c>
      <c r="D419" s="135"/>
      <c r="E419" s="876">
        <f t="shared" si="0"/>
        <v>0</v>
      </c>
    </row>
    <row r="420" spans="1:5">
      <c r="A420" s="324" t="s">
        <v>204</v>
      </c>
      <c r="B420" s="117" t="s">
        <v>539</v>
      </c>
      <c r="C420" s="303">
        <f>C21+D21+E21+C78+D78+E78+C136+D136+E136+C194+D194+E194+C251+D251+E251+C307+D307+E307+C363+D363+E363</f>
        <v>0</v>
      </c>
      <c r="D420" s="135"/>
      <c r="E420" s="876">
        <f>C420+D420</f>
        <v>0</v>
      </c>
    </row>
    <row r="421" spans="1:5" ht="13.5" thickBot="1">
      <c r="A421" s="324" t="s">
        <v>205</v>
      </c>
      <c r="B421" s="200" t="s">
        <v>127</v>
      </c>
      <c r="C421" s="303">
        <v>2405000</v>
      </c>
      <c r="D421" s="135"/>
      <c r="E421" s="876">
        <f t="shared" si="0"/>
        <v>2405000</v>
      </c>
    </row>
    <row r="422" spans="1:5" ht="13.5" thickBot="1">
      <c r="A422" s="324" t="s">
        <v>206</v>
      </c>
      <c r="B422" s="555" t="s">
        <v>9</v>
      </c>
      <c r="C422" s="569">
        <f>C408+C409+C410+C411+C413+C421</f>
        <v>74516890</v>
      </c>
      <c r="D422" s="570">
        <f>D408+D409+D410+D411+D413+D421</f>
        <v>0</v>
      </c>
      <c r="E422" s="878">
        <f>E408+E409+E410+E411+E413+E421</f>
        <v>74516890</v>
      </c>
    </row>
    <row r="423" spans="1:5" ht="13.5" thickTop="1">
      <c r="A423" s="544"/>
      <c r="B423" s="332"/>
      <c r="C423" s="783"/>
      <c r="D423" s="761"/>
      <c r="E423" s="879"/>
    </row>
    <row r="424" spans="1:5">
      <c r="A424" s="325" t="s">
        <v>207</v>
      </c>
      <c r="B424" s="334" t="s">
        <v>132</v>
      </c>
      <c r="C424" s="305"/>
      <c r="D424" s="138"/>
      <c r="E424" s="880"/>
    </row>
    <row r="425" spans="1:5">
      <c r="A425" s="324" t="s">
        <v>208</v>
      </c>
      <c r="B425" s="198" t="s">
        <v>266</v>
      </c>
      <c r="C425" s="303">
        <f>E312+D312+C312+E256+D256+C256+E199+D199+C199+E141+D141+C141+E83+D83+C83+E26+D26+C26</f>
        <v>92907250</v>
      </c>
      <c r="D425" s="135"/>
      <c r="E425" s="876">
        <f>SUM(C425:D425)</f>
        <v>92907250</v>
      </c>
    </row>
    <row r="426" spans="1:5">
      <c r="A426" s="325" t="s">
        <v>209</v>
      </c>
      <c r="B426" s="198" t="s">
        <v>267</v>
      </c>
      <c r="C426" s="303">
        <f>E313+D313+C313+E257+D257+C257+E200+D200+C200+E142+D142+C142+E84+D84+C84+E27+D27+C27</f>
        <v>0</v>
      </c>
      <c r="D426" s="135"/>
      <c r="E426" s="876">
        <f>SUM(C426:D426)</f>
        <v>0</v>
      </c>
    </row>
    <row r="427" spans="1:5">
      <c r="A427" s="324" t="s">
        <v>211</v>
      </c>
      <c r="B427" s="198" t="s">
        <v>128</v>
      </c>
      <c r="C427" s="303"/>
      <c r="D427" s="135"/>
      <c r="E427" s="876"/>
    </row>
    <row r="428" spans="1:5">
      <c r="A428" s="325" t="s">
        <v>212</v>
      </c>
      <c r="B428" s="333" t="s">
        <v>317</v>
      </c>
      <c r="C428" s="303">
        <f t="shared" ref="C428:C433" si="1">E315+D315+C315+E259+D259+C259+E202+D202+C202+E144+D144+C144+E86+D86+C86+E29+D29+C29</f>
        <v>0</v>
      </c>
      <c r="D428" s="135"/>
      <c r="E428" s="876">
        <f>SUM(C428:D428)</f>
        <v>0</v>
      </c>
    </row>
    <row r="429" spans="1:5">
      <c r="A429" s="324" t="s">
        <v>213</v>
      </c>
      <c r="B429" s="333" t="s">
        <v>319</v>
      </c>
      <c r="C429" s="303">
        <f t="shared" si="1"/>
        <v>0</v>
      </c>
      <c r="D429" s="135"/>
      <c r="E429" s="876">
        <f t="shared" ref="E429:E436" si="2">SUM(C429:D429)</f>
        <v>0</v>
      </c>
    </row>
    <row r="430" spans="1:5">
      <c r="A430" s="325" t="s">
        <v>214</v>
      </c>
      <c r="B430" s="333" t="s">
        <v>318</v>
      </c>
      <c r="C430" s="303">
        <f t="shared" si="1"/>
        <v>0</v>
      </c>
      <c r="D430" s="135"/>
      <c r="E430" s="876">
        <f t="shared" si="2"/>
        <v>0</v>
      </c>
    </row>
    <row r="431" spans="1:5">
      <c r="A431" s="324" t="s">
        <v>215</v>
      </c>
      <c r="B431" s="333" t="s">
        <v>320</v>
      </c>
      <c r="C431" s="303">
        <f t="shared" si="1"/>
        <v>0</v>
      </c>
      <c r="D431" s="135"/>
      <c r="E431" s="876">
        <f t="shared" si="2"/>
        <v>0</v>
      </c>
    </row>
    <row r="432" spans="1:5">
      <c r="A432" s="325" t="s">
        <v>216</v>
      </c>
      <c r="B432" s="731" t="s">
        <v>321</v>
      </c>
      <c r="C432" s="303">
        <f t="shared" si="1"/>
        <v>0</v>
      </c>
      <c r="D432" s="135"/>
      <c r="E432" s="876">
        <f t="shared" si="2"/>
        <v>0</v>
      </c>
    </row>
    <row r="433" spans="1:6">
      <c r="A433" s="324" t="s">
        <v>217</v>
      </c>
      <c r="B433" s="281" t="s">
        <v>322</v>
      </c>
      <c r="C433" s="303">
        <f t="shared" si="1"/>
        <v>0</v>
      </c>
      <c r="D433" s="135"/>
      <c r="E433" s="876">
        <f t="shared" si="2"/>
        <v>0</v>
      </c>
    </row>
    <row r="434" spans="1:6" ht="11.25" customHeight="1">
      <c r="A434" s="325" t="s">
        <v>218</v>
      </c>
      <c r="B434" s="732" t="s">
        <v>339</v>
      </c>
      <c r="C434" s="303"/>
      <c r="D434" s="135"/>
      <c r="E434" s="876">
        <f t="shared" si="2"/>
        <v>0</v>
      </c>
    </row>
    <row r="435" spans="1:6">
      <c r="A435" s="324" t="s">
        <v>219</v>
      </c>
      <c r="B435" s="198" t="s">
        <v>325</v>
      </c>
      <c r="C435" s="303">
        <f>E322+D322+C322+E266+D266+C266+E209+D209+C209+E151+D151+C151+E93+D93+C93+E36+D36+C36</f>
        <v>0</v>
      </c>
      <c r="D435" s="135"/>
      <c r="E435" s="876">
        <f t="shared" si="2"/>
        <v>0</v>
      </c>
    </row>
    <row r="436" spans="1:6" ht="13.5" thickBot="1">
      <c r="A436" s="324" t="s">
        <v>220</v>
      </c>
      <c r="B436" s="33" t="s">
        <v>130</v>
      </c>
      <c r="C436" s="303">
        <f>E323+D323+C323+E267+D267+C267+E210+D210+C210+E152+D152+C152+E94+D94+C94+E37+D37+C37</f>
        <v>0</v>
      </c>
      <c r="D436" s="423"/>
      <c r="E436" s="876">
        <f t="shared" si="2"/>
        <v>0</v>
      </c>
    </row>
    <row r="437" spans="1:6" ht="13.5" thickBot="1">
      <c r="A437" s="554" t="s">
        <v>221</v>
      </c>
      <c r="B437" s="756" t="s">
        <v>10</v>
      </c>
      <c r="C437" s="780">
        <f>C425+C426+C427+C435+C436</f>
        <v>92907250</v>
      </c>
      <c r="D437" s="780">
        <f>D425+D426+D427+D435+D436</f>
        <v>0</v>
      </c>
      <c r="E437" s="881">
        <f>E425+E426+E427+E435+E436</f>
        <v>92907250</v>
      </c>
      <c r="F437" s="77"/>
    </row>
    <row r="438" spans="1:6" ht="27" thickTop="1" thickBot="1">
      <c r="A438" s="554" t="s">
        <v>222</v>
      </c>
      <c r="B438" s="559" t="s">
        <v>326</v>
      </c>
      <c r="C438" s="768">
        <f>C422+C437</f>
        <v>167424140</v>
      </c>
      <c r="D438" s="768">
        <f>D422+D437</f>
        <v>0</v>
      </c>
      <c r="E438" s="768">
        <f>E422+E437</f>
        <v>167424140</v>
      </c>
    </row>
    <row r="439" spans="1:6" ht="13.5" thickTop="1">
      <c r="A439" s="544"/>
      <c r="B439" s="747"/>
      <c r="C439" s="767"/>
      <c r="D439" s="767"/>
      <c r="E439" s="882"/>
    </row>
    <row r="440" spans="1:6">
      <c r="A440" s="325" t="s">
        <v>223</v>
      </c>
      <c r="B440" s="424" t="s">
        <v>328</v>
      </c>
      <c r="C440" s="305"/>
      <c r="D440" s="138"/>
      <c r="E440" s="880"/>
    </row>
    <row r="441" spans="1:6">
      <c r="A441" s="324" t="s">
        <v>224</v>
      </c>
      <c r="B441" s="199" t="s">
        <v>327</v>
      </c>
      <c r="C441" s="303">
        <f>E328+D328+C328+E272+D272+C272+E215+D215+C215+E157+D157+C157+E99+D99+C99+E42+D42+C42</f>
        <v>0</v>
      </c>
      <c r="D441" s="303"/>
      <c r="E441" s="877">
        <f>SUM(C441:D441)</f>
        <v>0</v>
      </c>
    </row>
    <row r="442" spans="1:6">
      <c r="A442" s="325" t="s">
        <v>225</v>
      </c>
      <c r="B442" s="630" t="s">
        <v>332</v>
      </c>
      <c r="C442" s="303">
        <f>C43+D43+E43+C100+D100+E100+C158+D158+E158+C216+D216+E216+C273+D273+E273+C329+D329+E329+C385+D385+E385</f>
        <v>0</v>
      </c>
      <c r="D442" s="138"/>
      <c r="E442" s="877">
        <f t="shared" ref="E442:E449" si="3">SUM(C442:D442)</f>
        <v>0</v>
      </c>
    </row>
    <row r="443" spans="1:6">
      <c r="A443" s="324" t="s">
        <v>226</v>
      </c>
      <c r="B443" s="630" t="s">
        <v>333</v>
      </c>
      <c r="C443" s="303">
        <f>E330+D330+C330+E274+D274+C274+E217+D217+C217+E159+D159+C159+E101+D101+C101+E44+D44+C44</f>
        <v>12600000</v>
      </c>
      <c r="D443" s="135"/>
      <c r="E443" s="877">
        <f t="shared" si="3"/>
        <v>12600000</v>
      </c>
    </row>
    <row r="444" spans="1:6">
      <c r="A444" s="325" t="s">
        <v>227</v>
      </c>
      <c r="B444" s="630" t="s">
        <v>334</v>
      </c>
      <c r="C444" s="303">
        <f>E331+D331+C331+E275+D275+C275+E218+D218+C218+E160+D160+C160+E102+D102+C102+E45+D45+C45</f>
        <v>0</v>
      </c>
      <c r="D444" s="135"/>
      <c r="E444" s="877">
        <f t="shared" si="3"/>
        <v>0</v>
      </c>
    </row>
    <row r="445" spans="1:6">
      <c r="A445" s="324" t="s">
        <v>228</v>
      </c>
      <c r="B445" s="733" t="s">
        <v>335</v>
      </c>
      <c r="C445" s="303">
        <f>E332+D332+C332+E276+D276+C276+E219+D219+C219+E161+D161+C161+E103+D103+C103+E46+D46+C46</f>
        <v>0</v>
      </c>
      <c r="D445" s="135"/>
      <c r="E445" s="877">
        <f t="shared" si="3"/>
        <v>0</v>
      </c>
    </row>
    <row r="446" spans="1:6">
      <c r="A446" s="325" t="s">
        <v>229</v>
      </c>
      <c r="B446" s="734" t="s">
        <v>336</v>
      </c>
      <c r="C446" s="303">
        <f>E333+D333+C333+E277+D277+C277+E220+D220+C220+E162+D162+C162+E104+D104+C104+E47+D47+C47</f>
        <v>0</v>
      </c>
      <c r="D446" s="135"/>
      <c r="E446" s="877">
        <f t="shared" si="3"/>
        <v>0</v>
      </c>
    </row>
    <row r="447" spans="1:6">
      <c r="A447" s="324" t="s">
        <v>230</v>
      </c>
      <c r="B447" s="735" t="s">
        <v>337</v>
      </c>
      <c r="C447" s="303">
        <f>E334+D334+C334+E278+D278+C278+E221+D221+C221+E163+D163+C163+E105+D105+C105+E48+D48+C48</f>
        <v>0</v>
      </c>
      <c r="D447" s="303"/>
      <c r="E447" s="877">
        <f t="shared" si="3"/>
        <v>0</v>
      </c>
    </row>
    <row r="448" spans="1:6">
      <c r="A448" s="325" t="s">
        <v>231</v>
      </c>
      <c r="B448" s="743" t="s">
        <v>338</v>
      </c>
      <c r="C448" s="303">
        <f>C49+D49+E49+C106+D106+E106+C164+D164+E164+C222+D222+E222+C279+D279+E279+C335+D335+E335+C391+D391+E391</f>
        <v>0</v>
      </c>
      <c r="D448" s="223"/>
      <c r="E448" s="877">
        <f t="shared" si="3"/>
        <v>0</v>
      </c>
    </row>
    <row r="449" spans="1:5" ht="13.5" thickBot="1">
      <c r="A449" s="544" t="s">
        <v>232</v>
      </c>
      <c r="B449" s="744" t="s">
        <v>540</v>
      </c>
      <c r="C449" s="222">
        <f>C50+D50+E50+C107+D107+E107+C165+D165+E165+C223+D223+E223+C280+D280+E280+C336+D336+E336+C392+D392+E392</f>
        <v>463577</v>
      </c>
      <c r="D449" s="233"/>
      <c r="E449" s="960">
        <f t="shared" si="3"/>
        <v>463577</v>
      </c>
    </row>
    <row r="450" spans="1:5" ht="13.5" thickBot="1">
      <c r="A450" s="347" t="s">
        <v>233</v>
      </c>
      <c r="B450" s="284" t="s">
        <v>329</v>
      </c>
      <c r="C450" s="782">
        <f>SUM(C441:C449)</f>
        <v>13063577</v>
      </c>
      <c r="D450" s="782">
        <f>SUM(D441:D449)</f>
        <v>0</v>
      </c>
      <c r="E450" s="782">
        <f>SUM(E441:E449)</f>
        <v>13063577</v>
      </c>
    </row>
    <row r="451" spans="1:5">
      <c r="A451" s="544"/>
      <c r="B451" s="41"/>
      <c r="C451" s="718"/>
      <c r="D451" s="718"/>
      <c r="E451" s="883"/>
    </row>
    <row r="452" spans="1:5" ht="13.5" thickBot="1">
      <c r="A452" s="393" t="s">
        <v>234</v>
      </c>
      <c r="B452" s="745" t="s">
        <v>330</v>
      </c>
      <c r="C452" s="763">
        <v>180487717</v>
      </c>
      <c r="D452" s="763">
        <f>D450+D438</f>
        <v>0</v>
      </c>
      <c r="E452" s="884">
        <f>E450+E438</f>
        <v>180487717</v>
      </c>
    </row>
  </sheetData>
  <mergeCells count="20">
    <mergeCell ref="A230:E230"/>
    <mergeCell ref="A401:E401"/>
    <mergeCell ref="B176:E176"/>
    <mergeCell ref="B403:E403"/>
    <mergeCell ref="A231:E231"/>
    <mergeCell ref="B233:E233"/>
    <mergeCell ref="A288:E288"/>
    <mergeCell ref="B290:E290"/>
    <mergeCell ref="A344:E344"/>
    <mergeCell ref="B346:E346"/>
    <mergeCell ref="A1:E1"/>
    <mergeCell ref="B3:E3"/>
    <mergeCell ref="A57:E57"/>
    <mergeCell ref="A115:E115"/>
    <mergeCell ref="A174:E174"/>
    <mergeCell ref="A173:E173"/>
    <mergeCell ref="B60:E60"/>
    <mergeCell ref="B118:E118"/>
    <mergeCell ref="A116:E116"/>
    <mergeCell ref="A58:E5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1"/>
  <sheetViews>
    <sheetView topLeftCell="A19"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992" t="s">
        <v>658</v>
      </c>
      <c r="B1" s="992"/>
      <c r="C1" s="992"/>
      <c r="D1" s="992"/>
      <c r="E1" s="992"/>
      <c r="F1" s="992"/>
    </row>
    <row r="2" spans="1:66">
      <c r="B2" s="19"/>
      <c r="C2" s="19"/>
      <c r="D2" s="19"/>
      <c r="E2" s="19"/>
      <c r="F2" s="19"/>
    </row>
    <row r="3" spans="1:66" ht="15" customHeight="1">
      <c r="A3" s="1012" t="s">
        <v>341</v>
      </c>
      <c r="B3" s="1013"/>
      <c r="C3" s="1013"/>
      <c r="D3" s="1013"/>
      <c r="E3" s="1013"/>
      <c r="F3" s="1013"/>
    </row>
    <row r="4" spans="1:66" ht="13.5" thickBot="1">
      <c r="B4" s="1015" t="s">
        <v>584</v>
      </c>
      <c r="C4" s="1015"/>
      <c r="D4" s="1015"/>
      <c r="E4" s="1015"/>
      <c r="F4" s="1015"/>
    </row>
    <row r="5" spans="1:66" ht="39" customHeight="1" thickBot="1">
      <c r="A5" s="348" t="s">
        <v>186</v>
      </c>
      <c r="B5" s="163" t="s">
        <v>13</v>
      </c>
      <c r="C5" s="360"/>
      <c r="D5" s="361"/>
      <c r="E5" s="344" t="s">
        <v>17</v>
      </c>
      <c r="F5" s="342" t="s">
        <v>263</v>
      </c>
    </row>
    <row r="6" spans="1:66" ht="14.25" customHeight="1" thickBot="1">
      <c r="A6" s="338" t="s">
        <v>187</v>
      </c>
      <c r="B6" s="353" t="s">
        <v>188</v>
      </c>
      <c r="C6" s="354" t="s">
        <v>189</v>
      </c>
      <c r="D6" s="355" t="s">
        <v>190</v>
      </c>
      <c r="E6" s="593" t="s">
        <v>210</v>
      </c>
      <c r="F6" s="592" t="s">
        <v>235</v>
      </c>
    </row>
    <row r="7" spans="1:66" s="37" customFormat="1" ht="13.5" thickBot="1">
      <c r="A7" s="370" t="s">
        <v>191</v>
      </c>
      <c r="B7" s="158" t="s">
        <v>523</v>
      </c>
      <c r="C7" s="371"/>
      <c r="D7" s="590"/>
      <c r="E7" s="937">
        <v>220000</v>
      </c>
      <c r="F7" s="532">
        <f t="shared" ref="F7:F12" si="0">SUM(C7:E7)</f>
        <v>220000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4" t="s">
        <v>192</v>
      </c>
      <c r="B8" s="158" t="s">
        <v>524</v>
      </c>
      <c r="C8" s="155"/>
      <c r="D8" s="156"/>
      <c r="E8" s="594">
        <v>380000</v>
      </c>
      <c r="F8" s="532">
        <f t="shared" si="0"/>
        <v>380000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4" t="s">
        <v>193</v>
      </c>
      <c r="B9" s="158" t="s">
        <v>525</v>
      </c>
      <c r="C9" s="5"/>
      <c r="D9" s="157"/>
      <c r="E9" s="594">
        <v>600000</v>
      </c>
      <c r="F9" s="532">
        <f t="shared" si="0"/>
        <v>600000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4" t="s">
        <v>194</v>
      </c>
      <c r="B10" s="589" t="s">
        <v>526</v>
      </c>
      <c r="C10" s="5"/>
      <c r="D10" s="157"/>
      <c r="E10" s="594">
        <v>3500000</v>
      </c>
      <c r="F10" s="532">
        <f t="shared" si="0"/>
        <v>3500000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4" t="s">
        <v>195</v>
      </c>
      <c r="B11" s="589" t="s">
        <v>621</v>
      </c>
      <c r="C11" s="5"/>
      <c r="D11" s="157"/>
      <c r="E11" s="594">
        <v>500000</v>
      </c>
      <c r="F11" s="532">
        <f t="shared" si="0"/>
        <v>500000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6" t="s">
        <v>196</v>
      </c>
      <c r="B12" s="357" t="s">
        <v>15</v>
      </c>
      <c r="C12" s="358">
        <f>SUM(C7:C11)</f>
        <v>0</v>
      </c>
      <c r="D12" s="359">
        <f>SUM(D7:D11)</f>
        <v>0</v>
      </c>
      <c r="E12" s="286">
        <f>SUM(E7:E11)</f>
        <v>5200000</v>
      </c>
      <c r="F12" s="286">
        <f t="shared" si="0"/>
        <v>5200000</v>
      </c>
    </row>
    <row r="13" spans="1:66" s="15" customFormat="1">
      <c r="A13" s="345"/>
      <c r="B13" s="41"/>
      <c r="C13" s="363"/>
      <c r="D13" s="363"/>
      <c r="E13" s="363"/>
      <c r="F13" s="363"/>
    </row>
    <row r="14" spans="1:66">
      <c r="B14" s="1"/>
      <c r="C14" s="1"/>
      <c r="D14" s="1"/>
      <c r="E14" s="1"/>
      <c r="F14" s="1"/>
    </row>
    <row r="15" spans="1:66">
      <c r="A15" s="992" t="s">
        <v>659</v>
      </c>
      <c r="B15" s="992"/>
      <c r="C15" s="992"/>
      <c r="D15" s="992"/>
      <c r="E15" s="992"/>
      <c r="F15" s="992"/>
    </row>
    <row r="16" spans="1:66">
      <c r="B16" s="19"/>
      <c r="C16" s="19"/>
      <c r="D16" s="19"/>
      <c r="E16" s="19"/>
      <c r="F16" s="19"/>
    </row>
    <row r="17" spans="1:6" ht="15.75">
      <c r="B17" s="1012" t="s">
        <v>340</v>
      </c>
      <c r="C17" s="1012"/>
      <c r="D17" s="1012"/>
      <c r="E17" s="1012"/>
      <c r="F17" s="1012"/>
    </row>
    <row r="18" spans="1:6">
      <c r="B18" s="1"/>
      <c r="C18" s="1"/>
      <c r="D18" s="1"/>
      <c r="E18" s="1"/>
      <c r="F18" s="1"/>
    </row>
    <row r="19" spans="1:6" ht="13.5" thickBot="1">
      <c r="B19" s="1015" t="s">
        <v>573</v>
      </c>
      <c r="C19" s="1015"/>
      <c r="D19" s="1015"/>
      <c r="E19" s="1015"/>
      <c r="F19" s="1015"/>
    </row>
    <row r="20" spans="1:6" ht="38.25" customHeight="1" thickBot="1">
      <c r="A20" s="348" t="s">
        <v>186</v>
      </c>
      <c r="B20" s="365" t="s">
        <v>13</v>
      </c>
      <c r="C20" s="701"/>
      <c r="D20" s="361"/>
      <c r="E20" s="344" t="s">
        <v>17</v>
      </c>
      <c r="F20" s="342" t="s">
        <v>263</v>
      </c>
    </row>
    <row r="21" spans="1:6" ht="13.5" customHeight="1">
      <c r="A21" s="338" t="s">
        <v>187</v>
      </c>
      <c r="B21" s="603" t="s">
        <v>188</v>
      </c>
      <c r="C21" s="593" t="s">
        <v>189</v>
      </c>
      <c r="D21" s="329" t="s">
        <v>190</v>
      </c>
      <c r="E21" s="597" t="s">
        <v>210</v>
      </c>
      <c r="F21" s="595" t="s">
        <v>235</v>
      </c>
    </row>
    <row r="22" spans="1:6" ht="15" customHeight="1">
      <c r="A22" s="364">
        <v>1</v>
      </c>
      <c r="B22" s="672" t="s">
        <v>535</v>
      </c>
      <c r="C22" s="235"/>
      <c r="D22" s="26"/>
      <c r="E22" s="235">
        <v>300000</v>
      </c>
      <c r="F22" s="219">
        <f t="shared" ref="F22:F39" si="1">SUM(C22:E22)</f>
        <v>300000</v>
      </c>
    </row>
    <row r="23" spans="1:6">
      <c r="A23" s="364">
        <v>2</v>
      </c>
      <c r="B23" s="672"/>
      <c r="C23" s="235"/>
      <c r="D23" s="26"/>
      <c r="E23" s="235"/>
      <c r="F23" s="219">
        <f t="shared" si="1"/>
        <v>0</v>
      </c>
    </row>
    <row r="24" spans="1:6" ht="15.75" customHeight="1">
      <c r="A24" s="364">
        <v>3</v>
      </c>
      <c r="B24" s="672"/>
      <c r="C24" s="235"/>
      <c r="D24" s="26"/>
      <c r="E24" s="235"/>
      <c r="F24" s="219">
        <f t="shared" si="1"/>
        <v>0</v>
      </c>
    </row>
    <row r="25" spans="1:6" ht="15.75" customHeight="1">
      <c r="A25" s="364">
        <v>4</v>
      </c>
      <c r="B25" s="672"/>
      <c r="C25" s="235"/>
      <c r="D25" s="26"/>
      <c r="E25" s="235"/>
      <c r="F25" s="219">
        <f t="shared" si="1"/>
        <v>0</v>
      </c>
    </row>
    <row r="26" spans="1:6" ht="15.75" customHeight="1">
      <c r="A26" s="364">
        <v>5</v>
      </c>
      <c r="B26" s="672"/>
      <c r="C26" s="235"/>
      <c r="D26" s="26"/>
      <c r="E26" s="235"/>
      <c r="F26" s="219">
        <f t="shared" si="1"/>
        <v>0</v>
      </c>
    </row>
    <row r="27" spans="1:6">
      <c r="A27" s="364">
        <v>6</v>
      </c>
      <c r="B27" s="672"/>
      <c r="C27" s="235"/>
      <c r="D27" s="26"/>
      <c r="E27" s="235"/>
      <c r="F27" s="219">
        <f t="shared" si="1"/>
        <v>0</v>
      </c>
    </row>
    <row r="28" spans="1:6">
      <c r="A28" s="364">
        <v>7</v>
      </c>
      <c r="B28" s="672"/>
      <c r="C28" s="235"/>
      <c r="D28" s="26"/>
      <c r="E28" s="235"/>
      <c r="F28" s="219">
        <f t="shared" si="1"/>
        <v>0</v>
      </c>
    </row>
    <row r="29" spans="1:6" ht="15.75" customHeight="1">
      <c r="A29" s="364">
        <v>8</v>
      </c>
      <c r="B29" s="672"/>
      <c r="C29" s="235"/>
      <c r="D29" s="26"/>
      <c r="E29" s="235"/>
      <c r="F29" s="219">
        <f t="shared" si="1"/>
        <v>0</v>
      </c>
    </row>
    <row r="30" spans="1:6" ht="13.5" customHeight="1">
      <c r="A30" s="364">
        <v>9</v>
      </c>
      <c r="B30" s="672"/>
      <c r="C30" s="235"/>
      <c r="D30" s="26"/>
      <c r="E30" s="235"/>
      <c r="F30" s="219">
        <f t="shared" si="1"/>
        <v>0</v>
      </c>
    </row>
    <row r="31" spans="1:6">
      <c r="A31" s="364">
        <v>10</v>
      </c>
      <c r="B31" s="673"/>
      <c r="C31" s="167"/>
      <c r="D31" s="28"/>
      <c r="E31" s="167"/>
      <c r="F31" s="219">
        <f t="shared" si="1"/>
        <v>0</v>
      </c>
    </row>
    <row r="32" spans="1:6">
      <c r="A32" s="364">
        <v>11</v>
      </c>
      <c r="B32" s="673"/>
      <c r="C32" s="167"/>
      <c r="D32" s="28"/>
      <c r="E32" s="167"/>
      <c r="F32" s="219">
        <f t="shared" si="1"/>
        <v>0</v>
      </c>
    </row>
    <row r="33" spans="1:6" ht="13.5" customHeight="1">
      <c r="A33" s="364">
        <v>12</v>
      </c>
      <c r="B33" s="672"/>
      <c r="C33" s="235"/>
      <c r="D33" s="26"/>
      <c r="E33" s="235"/>
      <c r="F33" s="219">
        <f t="shared" si="1"/>
        <v>0</v>
      </c>
    </row>
    <row r="34" spans="1:6" ht="15" customHeight="1">
      <c r="A34" s="364">
        <v>13</v>
      </c>
      <c r="B34" s="673"/>
      <c r="C34" s="167"/>
      <c r="D34" s="28"/>
      <c r="E34" s="167"/>
      <c r="F34" s="219">
        <f t="shared" si="1"/>
        <v>0</v>
      </c>
    </row>
    <row r="35" spans="1:6" ht="13.5" customHeight="1">
      <c r="A35" s="364">
        <v>14</v>
      </c>
      <c r="B35" s="673"/>
      <c r="C35" s="167"/>
      <c r="D35" s="28"/>
      <c r="E35" s="167"/>
      <c r="F35" s="219">
        <f t="shared" si="1"/>
        <v>0</v>
      </c>
    </row>
    <row r="36" spans="1:6">
      <c r="A36" s="364">
        <v>15</v>
      </c>
      <c r="B36" s="673"/>
      <c r="C36" s="167"/>
      <c r="D36" s="28"/>
      <c r="E36" s="167"/>
      <c r="F36" s="219">
        <f t="shared" si="1"/>
        <v>0</v>
      </c>
    </row>
    <row r="37" spans="1:6">
      <c r="A37" s="364">
        <v>16</v>
      </c>
      <c r="B37" s="674"/>
      <c r="C37" s="168"/>
      <c r="D37" s="620"/>
      <c r="E37" s="168"/>
      <c r="F37" s="375">
        <f t="shared" si="1"/>
        <v>0</v>
      </c>
    </row>
    <row r="38" spans="1:6">
      <c r="A38" s="364">
        <v>17</v>
      </c>
      <c r="B38" s="643"/>
      <c r="C38" s="135"/>
      <c r="D38" s="98"/>
      <c r="E38" s="135"/>
      <c r="F38" s="128">
        <f t="shared" si="1"/>
        <v>0</v>
      </c>
    </row>
    <row r="39" spans="1:6" ht="13.5" thickBot="1">
      <c r="A39" s="364">
        <v>18</v>
      </c>
      <c r="B39" s="671"/>
      <c r="C39" s="423"/>
      <c r="D39" s="27"/>
      <c r="E39" s="717"/>
      <c r="F39" s="134">
        <f t="shared" si="1"/>
        <v>0</v>
      </c>
    </row>
    <row r="40" spans="1:6" ht="13.5" thickBot="1">
      <c r="A40" s="369">
        <v>19</v>
      </c>
      <c r="B40" s="367" t="s">
        <v>15</v>
      </c>
      <c r="C40" s="632">
        <f>SUM(C22:C37)</f>
        <v>0</v>
      </c>
      <c r="D40" s="591">
        <f>SUM(D22:D37)</f>
        <v>0</v>
      </c>
      <c r="E40" s="142">
        <f>SUM(E22:E39)</f>
        <v>300000</v>
      </c>
      <c r="F40" s="596">
        <f>SUM(F22:F39)</f>
        <v>300000</v>
      </c>
    </row>
    <row r="41" spans="1:6">
      <c r="B41" s="1"/>
      <c r="C41" s="1"/>
      <c r="D41" s="1"/>
      <c r="E41" s="1"/>
      <c r="F41" s="1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 s="15" customFormat="1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31" workbookViewId="0">
      <selection activeCell="A26" sqref="A26:F26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992" t="s">
        <v>660</v>
      </c>
      <c r="B1" s="992"/>
      <c r="C1" s="992"/>
      <c r="D1" s="992"/>
      <c r="E1" s="992"/>
      <c r="F1" s="992"/>
    </row>
    <row r="2" spans="1:6" ht="15.75">
      <c r="B2" s="1012" t="s">
        <v>323</v>
      </c>
      <c r="C2" s="1012"/>
      <c r="D2" s="1012"/>
      <c r="E2" s="1012"/>
      <c r="F2" s="1012"/>
    </row>
    <row r="3" spans="1:6" ht="13.5" thickBot="1">
      <c r="B3" s="1015" t="s">
        <v>573</v>
      </c>
      <c r="C3" s="1015"/>
      <c r="D3" s="1015"/>
      <c r="E3" s="1015"/>
      <c r="F3" s="1015"/>
    </row>
    <row r="4" spans="1:6" ht="23.25" thickBot="1">
      <c r="A4" s="343" t="s">
        <v>186</v>
      </c>
      <c r="B4" s="121" t="s">
        <v>3</v>
      </c>
      <c r="C4" s="372"/>
      <c r="D4" s="361"/>
      <c r="E4" s="344" t="s">
        <v>17</v>
      </c>
      <c r="F4" s="342" t="s">
        <v>263</v>
      </c>
    </row>
    <row r="5" spans="1:6">
      <c r="A5" s="352" t="s">
        <v>187</v>
      </c>
      <c r="B5" s="603" t="s">
        <v>188</v>
      </c>
      <c r="C5" s="593" t="s">
        <v>189</v>
      </c>
      <c r="D5" s="329" t="s">
        <v>190</v>
      </c>
      <c r="E5" s="593"/>
      <c r="F5" s="595" t="s">
        <v>210</v>
      </c>
    </row>
    <row r="6" spans="1:6">
      <c r="A6" s="364" t="s">
        <v>191</v>
      </c>
      <c r="B6" s="145" t="s">
        <v>569</v>
      </c>
      <c r="C6" s="117" t="s">
        <v>311</v>
      </c>
      <c r="D6" s="145" t="s">
        <v>311</v>
      </c>
      <c r="E6" s="145" t="s">
        <v>311</v>
      </c>
      <c r="F6" s="117" t="s">
        <v>311</v>
      </c>
    </row>
    <row r="7" spans="1:6">
      <c r="A7" s="364" t="s">
        <v>192</v>
      </c>
      <c r="B7" s="675" t="s">
        <v>570</v>
      </c>
      <c r="C7" s="117" t="s">
        <v>311</v>
      </c>
      <c r="D7" s="145" t="s">
        <v>311</v>
      </c>
      <c r="E7" s="303">
        <v>1200000</v>
      </c>
      <c r="F7" s="135">
        <f>E7</f>
        <v>1200000</v>
      </c>
    </row>
    <row r="8" spans="1:6">
      <c r="A8" s="364" t="s">
        <v>193</v>
      </c>
      <c r="B8" s="675" t="s">
        <v>571</v>
      </c>
      <c r="C8" s="117" t="s">
        <v>311</v>
      </c>
      <c r="D8" s="145" t="s">
        <v>311</v>
      </c>
      <c r="E8" s="135">
        <v>655000</v>
      </c>
      <c r="F8" s="135">
        <f>SUM(C8:E8)</f>
        <v>655000</v>
      </c>
    </row>
    <row r="9" spans="1:6">
      <c r="A9" s="364" t="s">
        <v>194</v>
      </c>
      <c r="B9" s="145" t="s">
        <v>134</v>
      </c>
      <c r="C9" s="117" t="s">
        <v>311</v>
      </c>
      <c r="D9" s="145" t="s">
        <v>311</v>
      </c>
      <c r="E9" s="303">
        <v>200000</v>
      </c>
      <c r="F9" s="135">
        <f>SUM(C9:E9)</f>
        <v>200000</v>
      </c>
    </row>
    <row r="10" spans="1:6">
      <c r="A10" s="364" t="s">
        <v>195</v>
      </c>
      <c r="B10" s="145" t="s">
        <v>569</v>
      </c>
      <c r="C10" s="117" t="s">
        <v>311</v>
      </c>
      <c r="D10" s="145" t="s">
        <v>311</v>
      </c>
      <c r="E10" s="135">
        <v>0</v>
      </c>
      <c r="F10" s="135">
        <f>SUM(C10:E10)</f>
        <v>0</v>
      </c>
    </row>
    <row r="11" spans="1:6">
      <c r="A11" s="364" t="s">
        <v>196</v>
      </c>
      <c r="B11" s="145" t="s">
        <v>572</v>
      </c>
      <c r="C11" s="117" t="s">
        <v>311</v>
      </c>
      <c r="D11" s="145" t="s">
        <v>311</v>
      </c>
      <c r="E11" s="303">
        <v>0</v>
      </c>
      <c r="F11" s="135">
        <f>SUM(C11:E11)</f>
        <v>0</v>
      </c>
    </row>
    <row r="12" spans="1:6" ht="13.5" thickBot="1">
      <c r="A12" s="364" t="s">
        <v>197</v>
      </c>
      <c r="B12" s="145" t="s">
        <v>135</v>
      </c>
      <c r="C12" s="117" t="s">
        <v>311</v>
      </c>
      <c r="D12" s="145" t="s">
        <v>311</v>
      </c>
      <c r="E12" s="135">
        <v>350000</v>
      </c>
      <c r="F12" s="135">
        <f>SUM(C12:E12)</f>
        <v>350000</v>
      </c>
    </row>
    <row r="13" spans="1:6" ht="13.5" thickBot="1">
      <c r="A13" s="347" t="s">
        <v>198</v>
      </c>
      <c r="B13" s="606" t="s">
        <v>136</v>
      </c>
      <c r="C13" s="286">
        <f>SUM(C6:C12)</f>
        <v>0</v>
      </c>
      <c r="D13" s="359">
        <f>SUM(D6:D12)</f>
        <v>0</v>
      </c>
      <c r="E13" s="286">
        <f>SUM(E6:E12)</f>
        <v>2405000</v>
      </c>
      <c r="F13" s="286">
        <f>SUM(F6:F12)</f>
        <v>2405000</v>
      </c>
    </row>
    <row r="14" spans="1:6" ht="11.25" customHeight="1">
      <c r="B14" s="160"/>
      <c r="C14" s="18"/>
      <c r="D14" s="18"/>
      <c r="E14" s="18"/>
      <c r="F14" s="18"/>
    </row>
    <row r="15" spans="1:6">
      <c r="A15" s="992" t="s">
        <v>661</v>
      </c>
      <c r="B15" s="992"/>
      <c r="C15" s="992"/>
      <c r="D15" s="992"/>
      <c r="E15" s="992"/>
      <c r="F15" s="992"/>
    </row>
    <row r="16" spans="1:6" ht="15.75">
      <c r="B16" s="1012" t="s">
        <v>342</v>
      </c>
      <c r="C16" s="1012"/>
      <c r="D16" s="1012"/>
      <c r="E16" s="1012"/>
      <c r="F16" s="1012"/>
    </row>
    <row r="17" spans="1:6" ht="13.5" thickBot="1">
      <c r="B17" s="1015" t="s">
        <v>573</v>
      </c>
      <c r="C17" s="1015"/>
      <c r="D17" s="1015"/>
      <c r="E17" s="1015"/>
      <c r="F17" s="1015"/>
    </row>
    <row r="18" spans="1:6" ht="23.25" thickBot="1">
      <c r="A18" s="343" t="s">
        <v>186</v>
      </c>
      <c r="B18" s="121" t="s">
        <v>13</v>
      </c>
      <c r="C18" s="372"/>
      <c r="D18" s="361"/>
      <c r="E18" s="344" t="s">
        <v>17</v>
      </c>
      <c r="F18" s="342" t="s">
        <v>263</v>
      </c>
    </row>
    <row r="19" spans="1:6">
      <c r="A19" s="352" t="s">
        <v>187</v>
      </c>
      <c r="B19" s="603" t="s">
        <v>188</v>
      </c>
      <c r="C19" s="593" t="s">
        <v>189</v>
      </c>
      <c r="D19" s="329" t="s">
        <v>190</v>
      </c>
      <c r="E19" s="597" t="s">
        <v>210</v>
      </c>
      <c r="F19" s="595" t="s">
        <v>235</v>
      </c>
    </row>
    <row r="20" spans="1:6">
      <c r="A20" s="364" t="s">
        <v>191</v>
      </c>
      <c r="B20" s="145"/>
      <c r="C20" s="135"/>
      <c r="D20" s="98"/>
      <c r="E20" s="135"/>
      <c r="F20" s="128"/>
    </row>
    <row r="21" spans="1:6">
      <c r="A21" s="364" t="s">
        <v>192</v>
      </c>
      <c r="B21" s="145"/>
      <c r="C21" s="117"/>
      <c r="D21" s="151"/>
      <c r="E21" s="117"/>
      <c r="F21" s="128"/>
    </row>
    <row r="22" spans="1:6">
      <c r="A22" s="364" t="s">
        <v>193</v>
      </c>
      <c r="B22" s="145"/>
      <c r="C22" s="117"/>
      <c r="D22" s="151"/>
      <c r="E22" s="117"/>
      <c r="F22" s="128"/>
    </row>
    <row r="23" spans="1:6" ht="13.5" thickBot="1">
      <c r="A23" s="364" t="s">
        <v>194</v>
      </c>
      <c r="B23" s="145"/>
      <c r="C23" s="117"/>
      <c r="D23" s="151"/>
      <c r="E23" s="117"/>
      <c r="F23" s="128"/>
    </row>
    <row r="24" spans="1:6" ht="13.5" thickBot="1">
      <c r="A24" s="347" t="s">
        <v>195</v>
      </c>
      <c r="B24" s="121" t="s">
        <v>137</v>
      </c>
      <c r="C24" s="602">
        <f>SUM(C20:C23)</f>
        <v>0</v>
      </c>
      <c r="D24" s="604">
        <f>SUM(D20:D23)</f>
        <v>0</v>
      </c>
      <c r="E24" s="602">
        <f>SUM(E20:E23)</f>
        <v>0</v>
      </c>
      <c r="F24" s="601">
        <v>0</v>
      </c>
    </row>
    <row r="25" spans="1:6">
      <c r="A25" s="345"/>
      <c r="B25" s="41"/>
      <c r="C25" s="33"/>
      <c r="D25" s="41"/>
      <c r="E25" s="41"/>
      <c r="F25" s="41"/>
    </row>
    <row r="26" spans="1:6">
      <c r="A26" s="992" t="s">
        <v>662</v>
      </c>
      <c r="B26" s="992"/>
      <c r="C26" s="992"/>
      <c r="D26" s="992"/>
      <c r="E26" s="992"/>
      <c r="F26" s="992"/>
    </row>
    <row r="27" spans="1:6" ht="15.75">
      <c r="B27" s="1012" t="s">
        <v>343</v>
      </c>
      <c r="C27" s="1012"/>
      <c r="D27" s="1012"/>
      <c r="E27" s="1012"/>
      <c r="F27" s="1012"/>
    </row>
    <row r="28" spans="1:6" ht="13.5" thickBot="1">
      <c r="B28" s="1015" t="s">
        <v>573</v>
      </c>
      <c r="C28" s="1015"/>
      <c r="D28" s="1015"/>
      <c r="E28" s="1015"/>
      <c r="F28" s="1015"/>
    </row>
    <row r="29" spans="1:6" ht="23.25" thickBot="1">
      <c r="A29" s="343" t="s">
        <v>186</v>
      </c>
      <c r="B29" s="163" t="s">
        <v>13</v>
      </c>
      <c r="C29" s="360"/>
      <c r="D29" s="361"/>
      <c r="E29" s="344" t="s">
        <v>17</v>
      </c>
      <c r="F29" s="322" t="s">
        <v>263</v>
      </c>
    </row>
    <row r="30" spans="1:6" ht="13.5" thickBot="1">
      <c r="A30" s="352" t="s">
        <v>187</v>
      </c>
      <c r="B30" s="331" t="s">
        <v>188</v>
      </c>
      <c r="C30" s="328" t="s">
        <v>189</v>
      </c>
      <c r="D30" s="329" t="s">
        <v>190</v>
      </c>
      <c r="E30" s="597" t="s">
        <v>210</v>
      </c>
      <c r="F30" s="330" t="s">
        <v>235</v>
      </c>
    </row>
    <row r="31" spans="1:6">
      <c r="A31" s="364" t="s">
        <v>191</v>
      </c>
      <c r="B31" s="318"/>
      <c r="C31" s="162"/>
      <c r="D31" s="605"/>
      <c r="E31" s="579"/>
      <c r="F31" s="579">
        <f t="shared" ref="F31:F36" si="0">SUM(C31:E31)</f>
        <v>0</v>
      </c>
    </row>
    <row r="32" spans="1:6">
      <c r="A32" s="364" t="s">
        <v>192</v>
      </c>
      <c r="B32" s="103"/>
      <c r="C32" s="316"/>
      <c r="D32" s="599"/>
      <c r="E32" s="138"/>
      <c r="F32" s="135">
        <f t="shared" si="0"/>
        <v>0</v>
      </c>
    </row>
    <row r="33" spans="1:6">
      <c r="A33" s="364" t="s">
        <v>193</v>
      </c>
      <c r="B33" s="103"/>
      <c r="C33" s="110"/>
      <c r="D33" s="598"/>
      <c r="E33" s="716"/>
      <c r="F33" s="135">
        <f t="shared" si="0"/>
        <v>0</v>
      </c>
    </row>
    <row r="34" spans="1:6">
      <c r="A34" s="364" t="s">
        <v>194</v>
      </c>
      <c r="B34" s="244"/>
      <c r="C34" s="110"/>
      <c r="D34" s="598"/>
      <c r="E34" s="135"/>
      <c r="F34" s="135">
        <f t="shared" si="0"/>
        <v>0</v>
      </c>
    </row>
    <row r="35" spans="1:6">
      <c r="A35" s="364" t="s">
        <v>195</v>
      </c>
      <c r="B35" s="244"/>
      <c r="C35" s="110"/>
      <c r="D35" s="598"/>
      <c r="E35" s="716"/>
      <c r="F35" s="135">
        <f t="shared" si="0"/>
        <v>0</v>
      </c>
    </row>
    <row r="36" spans="1:6" ht="13.5" thickBot="1">
      <c r="A36" s="366" t="s">
        <v>196</v>
      </c>
      <c r="B36" s="319"/>
      <c r="C36" s="317"/>
      <c r="D36" s="600"/>
      <c r="E36" s="944"/>
      <c r="F36" s="134">
        <f t="shared" si="0"/>
        <v>0</v>
      </c>
    </row>
    <row r="37" spans="1:6" ht="13.5" thickBot="1">
      <c r="A37" s="347" t="s">
        <v>197</v>
      </c>
      <c r="B37" s="115" t="s">
        <v>138</v>
      </c>
      <c r="C37" s="283">
        <f>SUM(C31:C36)</f>
        <v>0</v>
      </c>
      <c r="D37" s="283">
        <f>SUM(D31:D36)</f>
        <v>0</v>
      </c>
      <c r="E37" s="142">
        <f>SUM(E31:E36)</f>
        <v>0</v>
      </c>
      <c r="F37" s="216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sqref="A1:E1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992" t="s">
        <v>663</v>
      </c>
      <c r="B1" s="992"/>
      <c r="C1" s="992"/>
      <c r="D1" s="992"/>
      <c r="E1" s="992"/>
    </row>
    <row r="2" spans="1:6" ht="12.75" customHeight="1">
      <c r="A2" s="337"/>
      <c r="B2" s="337"/>
      <c r="C2" s="337"/>
      <c r="D2" s="337"/>
      <c r="E2" s="337"/>
    </row>
    <row r="3" spans="1:6" ht="15.75">
      <c r="B3" s="1012" t="s">
        <v>606</v>
      </c>
      <c r="C3" s="1012"/>
      <c r="D3" s="1012"/>
      <c r="E3" s="1012"/>
      <c r="F3" s="1016"/>
    </row>
    <row r="4" spans="1:6" ht="12.75" customHeight="1" thickBot="1">
      <c r="B4" s="1"/>
      <c r="C4" s="1"/>
      <c r="D4" s="1"/>
      <c r="E4" s="19"/>
      <c r="F4" s="19" t="s">
        <v>584</v>
      </c>
    </row>
    <row r="5" spans="1:6" ht="15.75" customHeight="1" thickBot="1">
      <c r="A5" s="1017" t="s">
        <v>186</v>
      </c>
      <c r="B5" s="247" t="s">
        <v>18</v>
      </c>
      <c r="C5" s="1005" t="s">
        <v>556</v>
      </c>
      <c r="D5" s="1007" t="s">
        <v>17</v>
      </c>
      <c r="E5" s="1007"/>
      <c r="F5" s="1001" t="s">
        <v>263</v>
      </c>
    </row>
    <row r="6" spans="1:6" ht="24" customHeight="1" thickBot="1">
      <c r="A6" s="1017"/>
      <c r="B6" s="250"/>
      <c r="C6" s="1006"/>
      <c r="D6" s="1008"/>
      <c r="E6" s="1008"/>
      <c r="F6" s="1002"/>
    </row>
    <row r="7" spans="1:6" ht="13.5" thickBot="1">
      <c r="A7" s="486" t="s">
        <v>187</v>
      </c>
      <c r="B7" s="609" t="s">
        <v>188</v>
      </c>
      <c r="C7" s="610" t="s">
        <v>189</v>
      </c>
      <c r="D7" s="611" t="s">
        <v>190</v>
      </c>
      <c r="E7" s="611" t="s">
        <v>210</v>
      </c>
      <c r="F7" s="612" t="s">
        <v>235</v>
      </c>
    </row>
    <row r="8" spans="1:6" ht="13.5" thickBot="1">
      <c r="A8" s="486" t="s">
        <v>191</v>
      </c>
      <c r="B8" s="251" t="s">
        <v>392</v>
      </c>
      <c r="C8" s="63">
        <v>14963140</v>
      </c>
      <c r="D8" s="63">
        <v>67555849</v>
      </c>
      <c r="E8" s="63">
        <v>0</v>
      </c>
      <c r="F8" s="105">
        <v>82518989</v>
      </c>
    </row>
    <row r="9" spans="1:6" ht="13.5" thickBot="1">
      <c r="A9" s="486" t="s">
        <v>192</v>
      </c>
      <c r="B9" s="252" t="s">
        <v>167</v>
      </c>
      <c r="C9" s="32">
        <v>14963140</v>
      </c>
      <c r="D9" s="613">
        <v>5356573</v>
      </c>
      <c r="E9" s="613">
        <v>0</v>
      </c>
      <c r="F9" s="838">
        <f t="shared" ref="F9:F27" si="0">SUM(C9:E9)</f>
        <v>20319713</v>
      </c>
    </row>
    <row r="10" spans="1:6" s="14" customFormat="1" ht="13.5" thickBot="1">
      <c r="A10" s="486" t="s">
        <v>193</v>
      </c>
      <c r="B10" s="253" t="s">
        <v>385</v>
      </c>
      <c r="C10" s="258">
        <v>0</v>
      </c>
      <c r="D10" s="614">
        <v>37017000</v>
      </c>
      <c r="E10" s="614">
        <f>E11+E12+E13+E14+E15+E16</f>
        <v>0</v>
      </c>
      <c r="F10" s="839">
        <f>F11+F12+F13+F14+F15+F16</f>
        <v>37017000</v>
      </c>
    </row>
    <row r="11" spans="1:6" s="14" customFormat="1">
      <c r="A11" s="615" t="s">
        <v>194</v>
      </c>
      <c r="B11" s="789" t="s">
        <v>364</v>
      </c>
      <c r="C11" s="548"/>
      <c r="D11" s="390">
        <v>0</v>
      </c>
      <c r="E11" s="390"/>
      <c r="F11" s="259">
        <f t="shared" si="0"/>
        <v>0</v>
      </c>
    </row>
    <row r="12" spans="1:6" s="14" customFormat="1">
      <c r="A12" s="166" t="s">
        <v>195</v>
      </c>
      <c r="B12" s="790" t="s">
        <v>365</v>
      </c>
      <c r="C12" s="788"/>
      <c r="D12" s="779">
        <v>0</v>
      </c>
      <c r="E12" s="779"/>
      <c r="F12" s="259">
        <f t="shared" si="0"/>
        <v>0</v>
      </c>
    </row>
    <row r="13" spans="1:6" s="14" customFormat="1">
      <c r="A13" s="166" t="s">
        <v>196</v>
      </c>
      <c r="B13" s="254" t="s">
        <v>622</v>
      </c>
      <c r="C13" s="788"/>
      <c r="D13" s="779">
        <v>1500000</v>
      </c>
      <c r="E13" s="779"/>
      <c r="F13" s="259">
        <f t="shared" si="0"/>
        <v>1500000</v>
      </c>
    </row>
    <row r="14" spans="1:6" ht="12.75" customHeight="1">
      <c r="A14" s="769" t="s">
        <v>197</v>
      </c>
      <c r="B14" s="787" t="s">
        <v>367</v>
      </c>
      <c r="C14" s="21"/>
      <c r="D14" s="205">
        <v>34000000</v>
      </c>
      <c r="E14" s="205"/>
      <c r="F14" s="259">
        <f t="shared" si="0"/>
        <v>34000000</v>
      </c>
    </row>
    <row r="15" spans="1:6" ht="12.75" customHeight="1">
      <c r="A15" s="166" t="s">
        <v>198</v>
      </c>
      <c r="B15" s="254" t="s">
        <v>368</v>
      </c>
      <c r="C15" s="21"/>
      <c r="D15" s="30">
        <v>947000</v>
      </c>
      <c r="E15" s="30"/>
      <c r="F15" s="259">
        <f t="shared" si="0"/>
        <v>947000</v>
      </c>
    </row>
    <row r="16" spans="1:6" ht="12.75" customHeight="1" thickBot="1">
      <c r="A16" s="616" t="s">
        <v>199</v>
      </c>
      <c r="B16" s="255" t="s">
        <v>369</v>
      </c>
      <c r="C16" s="10"/>
      <c r="D16" s="209">
        <v>570000</v>
      </c>
      <c r="E16" s="209"/>
      <c r="F16" s="259">
        <f t="shared" si="0"/>
        <v>570000</v>
      </c>
    </row>
    <row r="17" spans="1:8" ht="13.5" thickBot="1">
      <c r="A17" s="486" t="s">
        <v>200</v>
      </c>
      <c r="B17" s="251" t="s">
        <v>533</v>
      </c>
      <c r="C17" s="617">
        <f>C18+C23+C24+C25+C26+C27</f>
        <v>0</v>
      </c>
      <c r="D17" s="617">
        <v>25182276</v>
      </c>
      <c r="E17" s="617">
        <f>E18+E23+E24+E25++E26+E27</f>
        <v>0</v>
      </c>
      <c r="F17" s="617">
        <v>25182276</v>
      </c>
    </row>
    <row r="18" spans="1:8" ht="12.75" customHeight="1">
      <c r="A18" s="615" t="s">
        <v>201</v>
      </c>
      <c r="B18" s="793" t="s">
        <v>386</v>
      </c>
      <c r="C18" s="21">
        <f>C19+C20+C21+C22</f>
        <v>0</v>
      </c>
      <c r="D18" s="21">
        <v>25182276</v>
      </c>
      <c r="E18" s="21">
        <f>E19+E20+E21+E22</f>
        <v>0</v>
      </c>
      <c r="F18" s="21">
        <v>30874669</v>
      </c>
      <c r="H18" s="77"/>
    </row>
    <row r="19" spans="1:8" ht="12.75" customHeight="1">
      <c r="A19" s="769" t="s">
        <v>202</v>
      </c>
      <c r="B19" s="810" t="s">
        <v>416</v>
      </c>
      <c r="C19" s="21"/>
      <c r="D19" s="809">
        <v>11589426</v>
      </c>
      <c r="E19" s="96"/>
      <c r="F19" s="102">
        <f>SUM(C19:E19)</f>
        <v>11589426</v>
      </c>
      <c r="H19" s="77"/>
    </row>
    <row r="20" spans="1:8" ht="12.75" customHeight="1">
      <c r="A20" s="769" t="s">
        <v>203</v>
      </c>
      <c r="B20" s="811" t="s">
        <v>417</v>
      </c>
      <c r="C20" s="21"/>
      <c r="D20" s="214">
        <v>0</v>
      </c>
      <c r="E20" s="97"/>
      <c r="F20" s="102">
        <f>SUM(C20:E20)</f>
        <v>0</v>
      </c>
      <c r="H20" s="77"/>
    </row>
    <row r="21" spans="1:8" ht="12.75" customHeight="1">
      <c r="A21" s="769" t="s">
        <v>204</v>
      </c>
      <c r="B21" s="811" t="s">
        <v>418</v>
      </c>
      <c r="C21" s="21"/>
      <c r="D21" s="214"/>
      <c r="E21" s="97"/>
      <c r="F21" s="102">
        <f>SUM(C21:E21)</f>
        <v>0</v>
      </c>
      <c r="H21" s="77"/>
    </row>
    <row r="22" spans="1:8" ht="12.75" customHeight="1">
      <c r="A22" s="769" t="s">
        <v>205</v>
      </c>
      <c r="B22" s="808" t="s">
        <v>594</v>
      </c>
      <c r="C22" s="21"/>
      <c r="D22" s="205">
        <v>5470800</v>
      </c>
      <c r="E22" s="205"/>
      <c r="F22" s="102">
        <f>SUM(C22:E22)</f>
        <v>5470800</v>
      </c>
      <c r="H22" s="77"/>
    </row>
    <row r="23" spans="1:8" ht="12.75" customHeight="1">
      <c r="A23" s="769" t="s">
        <v>206</v>
      </c>
      <c r="B23" s="246" t="s">
        <v>387</v>
      </c>
      <c r="C23" s="21"/>
      <c r="D23" s="209"/>
      <c r="E23" s="96"/>
      <c r="F23" s="102">
        <f t="shared" si="0"/>
        <v>0</v>
      </c>
    </row>
    <row r="24" spans="1:8" ht="12.75" customHeight="1">
      <c r="A24" s="769" t="s">
        <v>207</v>
      </c>
      <c r="B24" s="794" t="s">
        <v>388</v>
      </c>
      <c r="C24" s="8"/>
      <c r="D24" s="30"/>
      <c r="E24" s="207"/>
      <c r="F24" s="102">
        <f t="shared" si="0"/>
        <v>0</v>
      </c>
    </row>
    <row r="25" spans="1:8">
      <c r="A25" s="769" t="s">
        <v>208</v>
      </c>
      <c r="B25" s="256" t="s">
        <v>595</v>
      </c>
      <c r="C25" s="21"/>
      <c r="D25" s="207">
        <v>8122050</v>
      </c>
      <c r="E25" s="207"/>
      <c r="F25" s="102">
        <f t="shared" si="0"/>
        <v>8122050</v>
      </c>
    </row>
    <row r="26" spans="1:8">
      <c r="A26" s="769" t="s">
        <v>209</v>
      </c>
      <c r="B26" s="795" t="s">
        <v>390</v>
      </c>
      <c r="C26" s="21"/>
      <c r="D26" s="207">
        <f>'22.m kölcsön vissza'!C14</f>
        <v>0</v>
      </c>
      <c r="E26" s="207"/>
      <c r="F26" s="102">
        <f t="shared" si="0"/>
        <v>0</v>
      </c>
    </row>
    <row r="27" spans="1:8" ht="13.5" thickBot="1">
      <c r="A27" s="769" t="s">
        <v>211</v>
      </c>
      <c r="B27" s="256" t="s">
        <v>391</v>
      </c>
      <c r="C27" s="21"/>
      <c r="D27" s="207"/>
      <c r="E27" s="207"/>
      <c r="F27" s="102">
        <f t="shared" si="0"/>
        <v>0</v>
      </c>
    </row>
    <row r="28" spans="1:8" ht="5.25" customHeight="1" thickBot="1">
      <c r="A28" s="486"/>
      <c r="B28" s="257"/>
      <c r="C28" s="25"/>
      <c r="D28" s="205"/>
      <c r="E28" s="205"/>
      <c r="F28" s="104"/>
    </row>
    <row r="29" spans="1:8" ht="15" customHeight="1" thickBot="1">
      <c r="A29" s="486" t="s">
        <v>212</v>
      </c>
      <c r="B29" s="217" t="s">
        <v>475</v>
      </c>
      <c r="C29" s="142">
        <f>C30+C35+C38</f>
        <v>0</v>
      </c>
      <c r="D29" s="830"/>
      <c r="E29" s="95">
        <v>0</v>
      </c>
      <c r="F29" s="807"/>
    </row>
    <row r="30" spans="1:8" ht="12.75" customHeight="1">
      <c r="A30" s="615" t="s">
        <v>213</v>
      </c>
      <c r="B30" s="122" t="s">
        <v>393</v>
      </c>
      <c r="C30" s="235">
        <f>C31+C33+C34+C32</f>
        <v>0</v>
      </c>
      <c r="D30" s="619">
        <v>0</v>
      </c>
      <c r="E30" s="618">
        <v>0</v>
      </c>
      <c r="F30" s="618">
        <v>0</v>
      </c>
    </row>
    <row r="31" spans="1:8" ht="12.75" customHeight="1">
      <c r="A31" s="166" t="s">
        <v>214</v>
      </c>
      <c r="B31" s="119" t="s">
        <v>164</v>
      </c>
      <c r="C31" s="168">
        <f>'23. m.KEÉK m.bev.'!F29</f>
        <v>0</v>
      </c>
      <c r="D31" s="375">
        <v>0</v>
      </c>
      <c r="E31" s="168">
        <v>0</v>
      </c>
      <c r="F31" s="375">
        <f>SUM(C31:E31)</f>
        <v>0</v>
      </c>
    </row>
    <row r="32" spans="1:8" ht="12.75" customHeight="1">
      <c r="A32" s="166" t="s">
        <v>215</v>
      </c>
      <c r="B32" s="244" t="s">
        <v>394</v>
      </c>
      <c r="C32" s="138"/>
      <c r="D32" s="130">
        <v>0</v>
      </c>
      <c r="E32" s="138"/>
      <c r="F32" s="375">
        <f t="shared" ref="F32:F40" si="1">SUM(C32:E32)</f>
        <v>0</v>
      </c>
    </row>
    <row r="33" spans="1:6" ht="22.5" customHeight="1">
      <c r="A33" s="166" t="s">
        <v>216</v>
      </c>
      <c r="B33" s="621" t="s">
        <v>395</v>
      </c>
      <c r="C33" s="135"/>
      <c r="D33" s="128">
        <v>0</v>
      </c>
      <c r="E33" s="135"/>
      <c r="F33" s="375">
        <f t="shared" si="1"/>
        <v>0</v>
      </c>
    </row>
    <row r="34" spans="1:6" s="14" customFormat="1" ht="12.75" customHeight="1">
      <c r="A34" s="166" t="s">
        <v>217</v>
      </c>
      <c r="B34" s="244" t="s">
        <v>396</v>
      </c>
      <c r="C34" s="143">
        <f>'23. m.KEÉK m.bev.'!F32</f>
        <v>0</v>
      </c>
      <c r="D34" s="134">
        <v>0</v>
      </c>
      <c r="E34" s="143"/>
      <c r="F34" s="375">
        <f t="shared" si="1"/>
        <v>0</v>
      </c>
    </row>
    <row r="35" spans="1:6" s="15" customFormat="1" ht="12.75" customHeight="1">
      <c r="A35" s="166" t="s">
        <v>218</v>
      </c>
      <c r="B35" s="798" t="s">
        <v>399</v>
      </c>
      <c r="C35" s="146">
        <f>C36+C37+C38+C39+C40+C41</f>
        <v>0</v>
      </c>
      <c r="D35" s="831"/>
      <c r="E35" s="146">
        <f>E36+E37+E38+E39+E40+E41</f>
        <v>0</v>
      </c>
      <c r="F35" s="146">
        <f>F36+F37+F38+F39+F40+F41</f>
        <v>0</v>
      </c>
    </row>
    <row r="36" spans="1:6" ht="12.75" customHeight="1">
      <c r="A36" s="166" t="s">
        <v>219</v>
      </c>
      <c r="B36" s="622" t="s">
        <v>397</v>
      </c>
      <c r="C36" s="143"/>
      <c r="D36" s="134">
        <f>'18-19.m.kp.fejl.tám.bev'!C18</f>
        <v>0</v>
      </c>
      <c r="E36" s="143"/>
      <c r="F36" s="375">
        <f t="shared" si="1"/>
        <v>0</v>
      </c>
    </row>
    <row r="37" spans="1:6" ht="12.75" customHeight="1">
      <c r="A37" s="166" t="s">
        <v>220</v>
      </c>
      <c r="B37" s="797" t="s">
        <v>398</v>
      </c>
      <c r="C37" s="623"/>
      <c r="D37" s="832">
        <f>'18-19.m.kp.fejl.tám.bev'!C37</f>
        <v>0</v>
      </c>
      <c r="E37" s="623"/>
      <c r="F37" s="375">
        <f t="shared" si="1"/>
        <v>0</v>
      </c>
    </row>
    <row r="38" spans="1:6" ht="12.75" customHeight="1">
      <c r="A38" s="166" t="s">
        <v>221</v>
      </c>
      <c r="B38" s="799" t="s">
        <v>400</v>
      </c>
      <c r="C38" s="624"/>
      <c r="D38" s="833"/>
      <c r="E38" s="624"/>
      <c r="F38" s="375">
        <f t="shared" si="1"/>
        <v>0</v>
      </c>
    </row>
    <row r="39" spans="1:6" ht="12.75" customHeight="1">
      <c r="A39" s="166" t="s">
        <v>222</v>
      </c>
      <c r="B39" s="119" t="s">
        <v>401</v>
      </c>
      <c r="C39" s="168">
        <f>'20-21.m.felh bev'!C18</f>
        <v>0</v>
      </c>
      <c r="D39" s="221"/>
      <c r="E39" s="167"/>
      <c r="F39" s="375">
        <f t="shared" si="1"/>
        <v>0</v>
      </c>
    </row>
    <row r="40" spans="1:6" ht="12.75" customHeight="1">
      <c r="A40" s="166" t="s">
        <v>223</v>
      </c>
      <c r="B40" s="799" t="s">
        <v>402</v>
      </c>
      <c r="C40" s="168"/>
      <c r="D40" s="230">
        <f>'22.m kölcsön vissza'!C29</f>
        <v>0</v>
      </c>
      <c r="E40" s="237"/>
      <c r="F40" s="375">
        <f t="shared" si="1"/>
        <v>0</v>
      </c>
    </row>
    <row r="41" spans="1:6" ht="12.75" customHeight="1" thickBot="1">
      <c r="A41" s="166" t="s">
        <v>224</v>
      </c>
      <c r="B41" s="119" t="s">
        <v>403</v>
      </c>
      <c r="C41" s="656">
        <f>'20-21.m.felh bev'!C32</f>
        <v>0</v>
      </c>
      <c r="D41" s="834">
        <f>'20-21.m.felh bev'!E32</f>
        <v>0</v>
      </c>
      <c r="E41" s="656"/>
      <c r="F41" s="375">
        <f>SUM(C41:E41)</f>
        <v>0</v>
      </c>
    </row>
    <row r="42" spans="1:6" s="15" customFormat="1" ht="26.25" customHeight="1" thickBot="1">
      <c r="A42" s="486" t="s">
        <v>225</v>
      </c>
      <c r="B42" s="124" t="s">
        <v>404</v>
      </c>
      <c r="C42" s="625">
        <v>14963140</v>
      </c>
      <c r="D42" s="625">
        <v>67555849</v>
      </c>
      <c r="E42" s="625">
        <f>E8+E29</f>
        <v>0</v>
      </c>
      <c r="F42" s="625">
        <v>82518989</v>
      </c>
    </row>
    <row r="43" spans="1:6" ht="6" customHeight="1" thickBot="1">
      <c r="A43" s="486"/>
      <c r="B43" s="120"/>
      <c r="C43" s="25"/>
      <c r="D43" s="263"/>
      <c r="E43" s="263"/>
      <c r="F43" s="104"/>
    </row>
    <row r="44" spans="1:6" ht="13.5" thickBot="1">
      <c r="A44" s="486" t="s">
        <v>226</v>
      </c>
      <c r="B44" s="121" t="s">
        <v>405</v>
      </c>
      <c r="C44" s="265"/>
      <c r="D44" s="265"/>
      <c r="E44" s="265"/>
      <c r="F44" s="265"/>
    </row>
    <row r="45" spans="1:6" ht="12.75" customHeight="1">
      <c r="A45" s="615" t="s">
        <v>227</v>
      </c>
      <c r="B45" s="245" t="s">
        <v>166</v>
      </c>
      <c r="C45" s="264"/>
      <c r="D45" s="215"/>
      <c r="E45" s="215"/>
      <c r="F45" s="262"/>
    </row>
    <row r="46" spans="1:6" ht="12.75" customHeight="1">
      <c r="A46" s="166" t="s">
        <v>228</v>
      </c>
      <c r="B46" s="542" t="s">
        <v>407</v>
      </c>
      <c r="C46" s="97">
        <v>667451</v>
      </c>
      <c r="D46" s="214">
        <v>20025912</v>
      </c>
      <c r="E46" s="214"/>
      <c r="F46" s="800">
        <f>C46+D46+E46</f>
        <v>20693363</v>
      </c>
    </row>
    <row r="47" spans="1:6" ht="12.75" customHeight="1">
      <c r="A47" s="166" t="s">
        <v>229</v>
      </c>
      <c r="B47" s="542" t="s">
        <v>408</v>
      </c>
      <c r="C47" s="97"/>
      <c r="D47" s="214">
        <v>92905956</v>
      </c>
      <c r="E47" s="214"/>
      <c r="F47" s="800">
        <f>C47+D47+E47</f>
        <v>92905956</v>
      </c>
    </row>
    <row r="48" spans="1:6" ht="12.75" customHeight="1">
      <c r="A48" s="166" t="s">
        <v>230</v>
      </c>
      <c r="B48" s="542" t="s">
        <v>406</v>
      </c>
      <c r="C48" s="97">
        <v>12600000</v>
      </c>
      <c r="D48" s="214">
        <v>0</v>
      </c>
      <c r="E48" s="214">
        <v>0</v>
      </c>
      <c r="F48" s="800">
        <f>SUM(C48:E48)</f>
        <v>12600000</v>
      </c>
    </row>
    <row r="49" spans="1:6" ht="12.75" customHeight="1">
      <c r="A49" s="166" t="s">
        <v>231</v>
      </c>
      <c r="B49" s="733" t="s">
        <v>596</v>
      </c>
      <c r="C49" s="97"/>
      <c r="D49" s="214">
        <v>0</v>
      </c>
      <c r="E49" s="214"/>
      <c r="F49" s="800">
        <v>0</v>
      </c>
    </row>
    <row r="50" spans="1:6" ht="12.75" customHeight="1">
      <c r="A50" s="166" t="s">
        <v>232</v>
      </c>
      <c r="B50" s="734" t="s">
        <v>411</v>
      </c>
      <c r="C50" s="97"/>
      <c r="D50" s="214"/>
      <c r="E50" s="214"/>
      <c r="F50" s="800"/>
    </row>
    <row r="51" spans="1:6" ht="12.75" customHeight="1">
      <c r="A51" s="166" t="s">
        <v>233</v>
      </c>
      <c r="B51" s="735" t="s">
        <v>409</v>
      </c>
      <c r="C51" s="97"/>
      <c r="D51" s="214">
        <f>'32. m. hitel, kötvény'!C10+'32. m. hitel, kötvény'!D10</f>
        <v>0</v>
      </c>
      <c r="E51" s="214"/>
      <c r="F51" s="800">
        <f>SUM(C51:E51)</f>
        <v>0</v>
      </c>
    </row>
    <row r="52" spans="1:6" ht="12.75" customHeight="1" thickBot="1">
      <c r="A52" s="166" t="s">
        <v>234</v>
      </c>
      <c r="B52" s="804" t="s">
        <v>410</v>
      </c>
      <c r="C52" s="805"/>
      <c r="D52" s="629">
        <f>'32. m. hitel, kötvény'!E10+'32. m. hitel, kötvény'!F10+'32. m. hitel, kötvény'!G10+'32. m. hitel, kötvény'!H10+'32. m. hitel, kötvény'!I10+'32. m. hitel, kötvény'!J10+'32. m. hitel, kötvény'!K10</f>
        <v>0</v>
      </c>
      <c r="E52" s="629"/>
      <c r="F52" s="806">
        <f>SUM(C52:E52)</f>
        <v>0</v>
      </c>
    </row>
    <row r="53" spans="1:6" ht="12.75" customHeight="1" thickBot="1">
      <c r="A53" s="650" t="s">
        <v>237</v>
      </c>
      <c r="B53" s="796" t="s">
        <v>414</v>
      </c>
      <c r="C53" s="95">
        <f>SUM(C45:C52)</f>
        <v>13267451</v>
      </c>
      <c r="D53" s="95">
        <f>SUM(D45:D52)</f>
        <v>112931868</v>
      </c>
      <c r="E53" s="95">
        <f>SUM(E45:E52)</f>
        <v>0</v>
      </c>
      <c r="F53" s="807">
        <f>SUM(F45:F52)</f>
        <v>126199319</v>
      </c>
    </row>
    <row r="54" spans="1:6" ht="29.25" customHeight="1" thickBot="1">
      <c r="A54" s="486" t="s">
        <v>229</v>
      </c>
      <c r="B54" s="801" t="s">
        <v>413</v>
      </c>
      <c r="C54" s="802">
        <f>C42+C53</f>
        <v>28230591</v>
      </c>
      <c r="D54" s="802">
        <v>180487717</v>
      </c>
      <c r="E54" s="802">
        <f>E42+E53</f>
        <v>0</v>
      </c>
      <c r="F54" s="803">
        <f>F42+F53</f>
        <v>208718308</v>
      </c>
    </row>
    <row r="55" spans="1:6" ht="27" customHeight="1"/>
    <row r="56" spans="1:6" ht="38.25" customHeight="1">
      <c r="A56" s="34"/>
      <c r="B56" s="323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992" t="s">
        <v>664</v>
      </c>
      <c r="B1" s="992"/>
      <c r="C1" s="992"/>
      <c r="D1" s="992"/>
      <c r="E1" s="992"/>
      <c r="F1" s="992"/>
    </row>
    <row r="2" spans="1:6" ht="9.75" customHeight="1">
      <c r="B2" s="1"/>
      <c r="C2" s="1"/>
      <c r="D2" s="17"/>
      <c r="E2" s="17"/>
      <c r="F2" s="266" t="s">
        <v>19</v>
      </c>
    </row>
    <row r="3" spans="1:6" ht="15.75">
      <c r="B3" s="1012" t="s">
        <v>20</v>
      </c>
      <c r="C3" s="1012"/>
      <c r="D3" s="1012"/>
      <c r="E3" s="1012"/>
      <c r="F3" s="1012"/>
    </row>
    <row r="4" spans="1:6" ht="13.5" thickBot="1">
      <c r="B4" s="1"/>
      <c r="C4" s="1"/>
      <c r="D4" s="1"/>
      <c r="E4" s="1"/>
      <c r="F4" s="19" t="s">
        <v>573</v>
      </c>
    </row>
    <row r="5" spans="1:6" ht="41.25" customHeight="1" thickBot="1">
      <c r="A5" s="343" t="s">
        <v>186</v>
      </c>
      <c r="B5" s="271" t="s">
        <v>18</v>
      </c>
      <c r="C5" s="344"/>
      <c r="D5" s="361" t="s">
        <v>556</v>
      </c>
      <c r="E5" s="344" t="s">
        <v>17</v>
      </c>
      <c r="F5" s="391" t="s">
        <v>263</v>
      </c>
    </row>
    <row r="6" spans="1:6">
      <c r="A6" s="352" t="s">
        <v>187</v>
      </c>
      <c r="B6" s="331" t="s">
        <v>188</v>
      </c>
      <c r="C6" s="328"/>
      <c r="D6" s="329" t="s">
        <v>190</v>
      </c>
      <c r="E6" s="328" t="s">
        <v>189</v>
      </c>
      <c r="F6" s="320" t="s">
        <v>235</v>
      </c>
    </row>
    <row r="7" spans="1:6">
      <c r="A7" s="324" t="s">
        <v>192</v>
      </c>
      <c r="B7" s="119" t="s">
        <v>361</v>
      </c>
      <c r="C7" s="710"/>
      <c r="D7" s="933"/>
      <c r="E7" s="710"/>
      <c r="F7" s="631">
        <f>SUM(C7:E7)</f>
        <v>0</v>
      </c>
    </row>
    <row r="8" spans="1:6">
      <c r="A8" s="324" t="s">
        <v>193</v>
      </c>
      <c r="B8" s="119" t="s">
        <v>362</v>
      </c>
      <c r="C8" s="710"/>
      <c r="D8" s="933"/>
      <c r="E8" s="710"/>
      <c r="F8" s="631">
        <f>SUM(C8:E8)</f>
        <v>0</v>
      </c>
    </row>
    <row r="9" spans="1:6" ht="13.5" thickBot="1">
      <c r="A9" s="373" t="s">
        <v>194</v>
      </c>
      <c r="B9" s="242" t="s">
        <v>363</v>
      </c>
      <c r="C9" s="710"/>
      <c r="D9" s="933"/>
      <c r="E9" s="710"/>
      <c r="F9" s="631">
        <f>SUM(C9:E9)</f>
        <v>0</v>
      </c>
    </row>
    <row r="10" spans="1:6" ht="13.5" thickBot="1">
      <c r="A10" s="347" t="s">
        <v>195</v>
      </c>
      <c r="B10" s="367" t="s">
        <v>21</v>
      </c>
      <c r="C10" s="106">
        <f>SUM(C7:C9)</f>
        <v>0</v>
      </c>
      <c r="D10" s="392">
        <f>SUM(D7:D9)</f>
        <v>0</v>
      </c>
      <c r="E10" s="142">
        <f>SUM(E7:E9)</f>
        <v>0</v>
      </c>
      <c r="F10" s="59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992" t="s">
        <v>665</v>
      </c>
      <c r="B13" s="992"/>
      <c r="C13" s="992"/>
      <c r="D13" s="992"/>
      <c r="E13" s="992"/>
      <c r="F13" s="992"/>
    </row>
    <row r="14" spans="1:6">
      <c r="A14" s="337"/>
      <c r="B14" s="337"/>
      <c r="C14" s="337"/>
      <c r="D14" s="337"/>
      <c r="E14" s="337"/>
      <c r="F14" s="337"/>
    </row>
    <row r="15" spans="1:6" ht="15.75">
      <c r="A15" s="1012" t="s">
        <v>371</v>
      </c>
      <c r="B15" s="1013"/>
      <c r="C15" s="1013"/>
      <c r="D15" s="1013"/>
      <c r="E15" s="187"/>
      <c r="F15" s="187"/>
    </row>
    <row r="16" spans="1:6" ht="15.75" thickBot="1">
      <c r="B16" s="41"/>
      <c r="C16" s="116" t="s">
        <v>555</v>
      </c>
      <c r="D16" s="187"/>
      <c r="E16" s="187"/>
      <c r="F16" s="187"/>
    </row>
    <row r="17" spans="1:6" s="14" customFormat="1" ht="15.75">
      <c r="A17" s="1003" t="s">
        <v>186</v>
      </c>
      <c r="B17" s="396" t="s">
        <v>18</v>
      </c>
      <c r="C17" s="397" t="s">
        <v>17</v>
      </c>
      <c r="D17" s="41"/>
      <c r="E17" s="41"/>
      <c r="F17" s="41"/>
    </row>
    <row r="18" spans="1:6" s="14" customFormat="1" ht="21.75" customHeight="1" thickBot="1">
      <c r="A18" s="1018"/>
      <c r="B18" s="185"/>
      <c r="C18" s="398" t="s">
        <v>22</v>
      </c>
      <c r="D18" s="41"/>
      <c r="E18" s="41"/>
      <c r="F18" s="41"/>
    </row>
    <row r="19" spans="1:6" s="14" customFormat="1">
      <c r="A19" s="338" t="s">
        <v>187</v>
      </c>
      <c r="B19" s="331" t="s">
        <v>188</v>
      </c>
      <c r="C19" s="330" t="s">
        <v>189</v>
      </c>
      <c r="D19" s="41"/>
      <c r="E19" s="41"/>
      <c r="F19" s="41"/>
    </row>
    <row r="20" spans="1:6">
      <c r="A20" s="325" t="s">
        <v>191</v>
      </c>
      <c r="B20" s="31" t="s">
        <v>372</v>
      </c>
      <c r="C20" s="102"/>
      <c r="D20" s="33"/>
      <c r="E20" s="33"/>
      <c r="F20" s="33"/>
    </row>
    <row r="21" spans="1:6">
      <c r="A21" s="324" t="s">
        <v>192</v>
      </c>
      <c r="B21" s="31" t="s">
        <v>373</v>
      </c>
      <c r="C21" s="102">
        <v>0</v>
      </c>
      <c r="D21" s="33"/>
      <c r="E21" s="33"/>
      <c r="F21" s="33"/>
    </row>
    <row r="22" spans="1:6" ht="13.5" customHeight="1">
      <c r="A22" s="324" t="s">
        <v>193</v>
      </c>
      <c r="B22" s="6" t="s">
        <v>374</v>
      </c>
      <c r="C22" s="102"/>
      <c r="D22" s="33"/>
      <c r="E22" s="33"/>
      <c r="F22" s="33"/>
    </row>
    <row r="23" spans="1:6" ht="25.5">
      <c r="A23" s="364" t="s">
        <v>194</v>
      </c>
      <c r="B23" s="268" t="s">
        <v>375</v>
      </c>
      <c r="C23" s="100">
        <v>34000000</v>
      </c>
      <c r="D23" s="33"/>
      <c r="E23" s="33"/>
      <c r="F23" s="33"/>
    </row>
    <row r="24" spans="1:6" ht="25.5">
      <c r="A24" s="364" t="s">
        <v>195</v>
      </c>
      <c r="B24" s="268" t="s">
        <v>376</v>
      </c>
      <c r="C24" s="100"/>
      <c r="D24" s="269"/>
      <c r="E24" s="269"/>
      <c r="F24" s="269"/>
    </row>
    <row r="25" spans="1:6" ht="13.5" thickBot="1">
      <c r="A25" s="393" t="s">
        <v>196</v>
      </c>
      <c r="B25" s="268" t="s">
        <v>377</v>
      </c>
      <c r="C25" s="104">
        <v>570000</v>
      </c>
      <c r="D25" s="269"/>
      <c r="E25" s="269"/>
      <c r="F25" s="269"/>
    </row>
    <row r="26" spans="1:6" ht="13.5" thickBot="1">
      <c r="A26" s="347" t="s">
        <v>197</v>
      </c>
      <c r="B26" s="791" t="s">
        <v>378</v>
      </c>
      <c r="C26" s="399">
        <f>SUM(C20:C25)</f>
        <v>34570000</v>
      </c>
      <c r="D26" s="269"/>
      <c r="E26" s="269"/>
      <c r="F26" s="269"/>
    </row>
    <row r="27" spans="1:6" ht="13.5" thickBot="1">
      <c r="A27" s="458" t="s">
        <v>198</v>
      </c>
      <c r="B27" s="835" t="s">
        <v>379</v>
      </c>
      <c r="C27" s="399">
        <v>947000</v>
      </c>
      <c r="D27" s="33"/>
      <c r="E27" s="33"/>
      <c r="F27" s="33"/>
    </row>
    <row r="28" spans="1:6" ht="13.5" thickBot="1">
      <c r="A28" s="347" t="s">
        <v>199</v>
      </c>
      <c r="B28" s="836" t="s">
        <v>380</v>
      </c>
      <c r="C28" s="837">
        <v>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992" t="s">
        <v>666</v>
      </c>
      <c r="B30" s="992"/>
      <c r="C30" s="992"/>
      <c r="D30" s="992"/>
      <c r="E30" s="992"/>
      <c r="F30" s="992"/>
    </row>
    <row r="31" spans="1:6">
      <c r="A31" s="337"/>
      <c r="B31" s="337"/>
      <c r="C31" s="337"/>
      <c r="D31" s="337"/>
      <c r="E31" s="337"/>
      <c r="F31" s="337"/>
    </row>
    <row r="32" spans="1:6" ht="15.75">
      <c r="A32" s="1012" t="s">
        <v>370</v>
      </c>
      <c r="B32" s="1013"/>
      <c r="C32" s="1013"/>
      <c r="D32" s="1013"/>
      <c r="E32" s="1"/>
      <c r="F32" s="1"/>
    </row>
    <row r="33" spans="1:6" ht="13.5" customHeight="1">
      <c r="B33" s="41"/>
      <c r="C33" s="33"/>
      <c r="D33" s="187"/>
      <c r="E33" s="187"/>
      <c r="F33" s="187"/>
    </row>
    <row r="34" spans="1:6" ht="15.75" customHeight="1" thickBot="1">
      <c r="B34" s="41"/>
      <c r="C34" s="116" t="s">
        <v>555</v>
      </c>
      <c r="D34" s="187"/>
      <c r="E34" s="187"/>
      <c r="F34" s="187"/>
    </row>
    <row r="35" spans="1:6" ht="30.75" customHeight="1" thickBot="1">
      <c r="A35" s="343" t="s">
        <v>186</v>
      </c>
      <c r="B35" s="339" t="s">
        <v>18</v>
      </c>
      <c r="C35" s="395" t="s">
        <v>14</v>
      </c>
      <c r="D35" s="187"/>
      <c r="E35" s="692"/>
      <c r="F35" s="187"/>
    </row>
    <row r="36" spans="1:6" ht="12" customHeight="1" thickBot="1">
      <c r="A36" s="394" t="s">
        <v>187</v>
      </c>
      <c r="B36" s="331" t="s">
        <v>188</v>
      </c>
      <c r="C36" s="330" t="s">
        <v>189</v>
      </c>
      <c r="D36" s="187"/>
      <c r="E36" s="187"/>
      <c r="F36" s="187"/>
    </row>
    <row r="37" spans="1:6">
      <c r="A37" s="364" t="s">
        <v>194</v>
      </c>
      <c r="B37" s="31" t="s">
        <v>382</v>
      </c>
      <c r="C37" s="102">
        <v>1500000</v>
      </c>
      <c r="D37" s="33"/>
      <c r="E37" s="33"/>
      <c r="F37" s="33"/>
    </row>
    <row r="38" spans="1:6">
      <c r="A38" s="364" t="s">
        <v>195</v>
      </c>
      <c r="B38" s="6" t="s">
        <v>383</v>
      </c>
      <c r="C38" s="100">
        <v>0</v>
      </c>
      <c r="D38" s="33"/>
      <c r="E38" s="33"/>
      <c r="F38" s="33"/>
    </row>
    <row r="39" spans="1:6" ht="13.5" thickBot="1">
      <c r="A39" s="393" t="s">
        <v>196</v>
      </c>
      <c r="B39" s="270" t="s">
        <v>384</v>
      </c>
      <c r="C39" s="101">
        <v>0</v>
      </c>
      <c r="D39" s="33"/>
      <c r="E39" s="33"/>
      <c r="F39" s="33"/>
    </row>
    <row r="40" spans="1:6" ht="13.5" thickBot="1">
      <c r="A40" s="347" t="s">
        <v>197</v>
      </c>
      <c r="B40" s="792" t="s">
        <v>381</v>
      </c>
      <c r="C40" s="368">
        <f>SUM(C37:C39)</f>
        <v>1500000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topLeftCell="A46" zoomScale="120" zoomScaleNormal="120" workbookViewId="0">
      <selection activeCell="A61" sqref="A61:C61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>
      <c r="A1" s="337"/>
      <c r="B1" s="989" t="s">
        <v>667</v>
      </c>
      <c r="C1" s="337"/>
      <c r="D1" s="337"/>
      <c r="E1" s="337"/>
    </row>
    <row r="2" spans="1:5" ht="8.25" customHeight="1">
      <c r="B2" s="1"/>
      <c r="C2" s="38"/>
    </row>
    <row r="3" spans="1:5" ht="15.75">
      <c r="B3" s="1012" t="s">
        <v>415</v>
      </c>
      <c r="C3" s="1012"/>
    </row>
    <row r="4" spans="1:5" ht="7.5" customHeight="1">
      <c r="B4" s="39"/>
      <c r="C4" s="39"/>
    </row>
    <row r="5" spans="1:5" ht="13.5" thickBot="1">
      <c r="B5" s="1"/>
      <c r="C5" s="40" t="s">
        <v>573</v>
      </c>
    </row>
    <row r="6" spans="1:5" ht="27" customHeight="1" thickBot="1">
      <c r="A6" s="343" t="s">
        <v>186</v>
      </c>
      <c r="B6" s="910" t="s">
        <v>23</v>
      </c>
      <c r="C6" s="401" t="s">
        <v>14</v>
      </c>
    </row>
    <row r="7" spans="1:5" ht="12.75" customHeight="1" thickBot="1">
      <c r="A7" s="394" t="s">
        <v>187</v>
      </c>
      <c r="B7" s="350" t="s">
        <v>188</v>
      </c>
      <c r="C7" s="350" t="s">
        <v>189</v>
      </c>
    </row>
    <row r="8" spans="1:5" ht="12.75" customHeight="1">
      <c r="A8" s="608" t="s">
        <v>191</v>
      </c>
      <c r="B8" s="911" t="s">
        <v>532</v>
      </c>
      <c r="C8" s="952">
        <v>6023900</v>
      </c>
    </row>
    <row r="9" spans="1:5" ht="12.75" customHeight="1">
      <c r="A9" s="607" t="s">
        <v>192</v>
      </c>
      <c r="B9" s="908" t="s">
        <v>293</v>
      </c>
      <c r="C9" s="724"/>
    </row>
    <row r="10" spans="1:5" ht="12.75" customHeight="1">
      <c r="A10" s="607" t="s">
        <v>193</v>
      </c>
      <c r="B10" s="908" t="s">
        <v>292</v>
      </c>
      <c r="C10" s="724">
        <v>6233807</v>
      </c>
    </row>
    <row r="11" spans="1:5" ht="12.75" customHeight="1">
      <c r="A11" s="607" t="s">
        <v>194</v>
      </c>
      <c r="B11" s="908" t="s">
        <v>294</v>
      </c>
      <c r="C11" s="724">
        <v>2603160</v>
      </c>
    </row>
    <row r="12" spans="1:5" ht="12.75" customHeight="1">
      <c r="A12" s="607" t="s">
        <v>195</v>
      </c>
      <c r="B12" s="908" t="s">
        <v>295</v>
      </c>
      <c r="C12" s="724">
        <v>2272000</v>
      </c>
    </row>
    <row r="13" spans="1:5" ht="12.75" customHeight="1">
      <c r="A13" s="607" t="s">
        <v>196</v>
      </c>
      <c r="B13" s="908" t="s">
        <v>296</v>
      </c>
      <c r="C13" s="724">
        <v>100000</v>
      </c>
    </row>
    <row r="14" spans="1:5" ht="12.75" customHeight="1">
      <c r="A14" s="607" t="s">
        <v>197</v>
      </c>
      <c r="B14" s="908" t="s">
        <v>297</v>
      </c>
      <c r="C14" s="724">
        <v>1048740</v>
      </c>
    </row>
    <row r="15" spans="1:5" ht="12.75" customHeight="1">
      <c r="A15" s="607" t="s">
        <v>198</v>
      </c>
      <c r="B15" s="908" t="s">
        <v>479</v>
      </c>
      <c r="C15" s="724">
        <v>3500000</v>
      </c>
    </row>
    <row r="16" spans="1:5" ht="12.75" customHeight="1">
      <c r="A16" s="607" t="s">
        <v>199</v>
      </c>
      <c r="B16" s="908" t="s">
        <v>576</v>
      </c>
      <c r="C16" s="724">
        <v>0</v>
      </c>
    </row>
    <row r="17" spans="1:4" ht="12.75" customHeight="1">
      <c r="A17" s="607" t="s">
        <v>200</v>
      </c>
      <c r="B17" s="908" t="s">
        <v>577</v>
      </c>
      <c r="C17" s="724"/>
    </row>
    <row r="18" spans="1:4" ht="12.75" customHeight="1">
      <c r="A18" s="607" t="s">
        <v>202</v>
      </c>
      <c r="B18" s="908" t="s">
        <v>531</v>
      </c>
      <c r="C18" s="953">
        <v>5100</v>
      </c>
      <c r="D18" s="77"/>
    </row>
    <row r="19" spans="1:4" ht="12.75" customHeight="1">
      <c r="A19" s="607">
        <v>13</v>
      </c>
      <c r="B19" s="974" t="s">
        <v>586</v>
      </c>
      <c r="C19" s="953">
        <v>0</v>
      </c>
      <c r="D19" s="77"/>
    </row>
    <row r="20" spans="1:4" ht="12.75" customHeight="1">
      <c r="A20" s="607">
        <v>14</v>
      </c>
      <c r="B20" s="974" t="s">
        <v>578</v>
      </c>
      <c r="C20" s="953">
        <v>-7645196</v>
      </c>
      <c r="D20" s="77"/>
    </row>
    <row r="21" spans="1:4" ht="12.75" customHeight="1">
      <c r="A21" s="607">
        <v>15</v>
      </c>
      <c r="B21" s="974" t="s">
        <v>587</v>
      </c>
      <c r="C21" s="953">
        <v>1883804</v>
      </c>
      <c r="D21" s="77"/>
    </row>
    <row r="22" spans="1:4" ht="12.75" customHeight="1">
      <c r="A22" s="607">
        <v>16</v>
      </c>
      <c r="B22" s="974" t="s">
        <v>588</v>
      </c>
      <c r="C22" s="953">
        <v>0</v>
      </c>
      <c r="D22" s="77"/>
    </row>
    <row r="23" spans="1:4" ht="12.75" customHeight="1">
      <c r="A23" s="607">
        <v>17</v>
      </c>
      <c r="B23" s="974" t="s">
        <v>589</v>
      </c>
      <c r="C23" s="953">
        <v>1883804</v>
      </c>
      <c r="D23" s="77"/>
    </row>
    <row r="24" spans="1:4" ht="17.25" customHeight="1">
      <c r="A24" s="607">
        <v>18</v>
      </c>
      <c r="B24" s="912" t="s">
        <v>494</v>
      </c>
      <c r="C24" s="728"/>
    </row>
    <row r="25" spans="1:4" ht="12.75" customHeight="1">
      <c r="A25" s="607">
        <v>19</v>
      </c>
      <c r="B25" s="913" t="s">
        <v>298</v>
      </c>
      <c r="C25" s="724"/>
    </row>
    <row r="26" spans="1:4" ht="12.75" customHeight="1">
      <c r="A26" s="607">
        <v>20</v>
      </c>
      <c r="B26" s="914" t="s">
        <v>299</v>
      </c>
      <c r="C26" s="724"/>
    </row>
    <row r="27" spans="1:4" ht="12.75" customHeight="1">
      <c r="A27" s="607">
        <v>21</v>
      </c>
      <c r="B27" s="913" t="s">
        <v>300</v>
      </c>
      <c r="C27" s="724"/>
    </row>
    <row r="28" spans="1:4" ht="12.75" customHeight="1">
      <c r="A28" s="607">
        <v>22</v>
      </c>
      <c r="B28" s="913" t="s">
        <v>480</v>
      </c>
      <c r="C28" s="724"/>
    </row>
    <row r="29" spans="1:4" ht="12.75" customHeight="1">
      <c r="A29" s="607">
        <v>23</v>
      </c>
      <c r="B29" s="914" t="s">
        <v>301</v>
      </c>
      <c r="C29" s="724"/>
    </row>
    <row r="30" spans="1:4" ht="12.75" customHeight="1">
      <c r="A30" s="607">
        <v>24</v>
      </c>
      <c r="B30" s="908" t="s">
        <v>302</v>
      </c>
      <c r="C30" s="724"/>
    </row>
    <row r="31" spans="1:4" ht="12.75" customHeight="1">
      <c r="A31" s="607">
        <v>25</v>
      </c>
      <c r="B31" s="908" t="s">
        <v>303</v>
      </c>
      <c r="C31" s="724"/>
      <c r="D31" s="77"/>
    </row>
    <row r="32" spans="1:4" ht="25.5" customHeight="1">
      <c r="A32" s="607">
        <v>26</v>
      </c>
      <c r="B32" s="915" t="s">
        <v>495</v>
      </c>
      <c r="C32" s="953">
        <v>7905302</v>
      </c>
    </row>
    <row r="33" spans="1:4" ht="12.75" customHeight="1">
      <c r="A33" s="607">
        <v>27</v>
      </c>
      <c r="B33" s="908" t="s">
        <v>304</v>
      </c>
      <c r="C33" s="724">
        <v>0</v>
      </c>
    </row>
    <row r="34" spans="1:4" ht="12.75" customHeight="1">
      <c r="A34" s="607">
        <v>28</v>
      </c>
      <c r="B34" s="908" t="s">
        <v>484</v>
      </c>
      <c r="C34" s="724"/>
    </row>
    <row r="35" spans="1:4" ht="12.75" customHeight="1">
      <c r="A35" s="607">
        <v>29</v>
      </c>
      <c r="B35" s="908" t="s">
        <v>485</v>
      </c>
      <c r="C35" s="724"/>
    </row>
    <row r="36" spans="1:4" ht="12.75" customHeight="1">
      <c r="A36" s="607">
        <v>30</v>
      </c>
      <c r="B36" s="908" t="s">
        <v>486</v>
      </c>
      <c r="C36" s="724"/>
    </row>
    <row r="37" spans="1:4" ht="12.75" customHeight="1">
      <c r="A37" s="607">
        <v>31</v>
      </c>
      <c r="B37" s="908" t="s">
        <v>487</v>
      </c>
      <c r="C37" s="724"/>
    </row>
    <row r="38" spans="1:4" ht="12.75" customHeight="1">
      <c r="A38" s="607">
        <v>32</v>
      </c>
      <c r="B38" s="908" t="s">
        <v>305</v>
      </c>
      <c r="C38" s="724">
        <v>4052320</v>
      </c>
    </row>
    <row r="39" spans="1:4" ht="12.75" customHeight="1">
      <c r="A39" s="607">
        <v>33</v>
      </c>
      <c r="B39" s="908" t="s">
        <v>481</v>
      </c>
      <c r="C39" s="724"/>
    </row>
    <row r="40" spans="1:4" ht="12.75" customHeight="1">
      <c r="A40" s="607">
        <v>34</v>
      </c>
      <c r="B40" s="908" t="s">
        <v>482</v>
      </c>
      <c r="C40" s="724"/>
    </row>
    <row r="41" spans="1:4" ht="12.75" customHeight="1">
      <c r="A41" s="607">
        <v>35</v>
      </c>
      <c r="B41" s="908" t="s">
        <v>490</v>
      </c>
      <c r="C41" s="724"/>
    </row>
    <row r="42" spans="1:4" ht="12.75" customHeight="1">
      <c r="A42" s="607">
        <v>36</v>
      </c>
      <c r="B42" s="908" t="s">
        <v>492</v>
      </c>
      <c r="C42" s="724"/>
    </row>
    <row r="43" spans="1:4" ht="12.75" customHeight="1">
      <c r="A43" s="607">
        <v>37</v>
      </c>
      <c r="B43" s="908" t="s">
        <v>491</v>
      </c>
      <c r="C43" s="724"/>
    </row>
    <row r="44" spans="1:4" ht="12.75" customHeight="1">
      <c r="A44" s="607">
        <v>38</v>
      </c>
      <c r="B44" s="908" t="s">
        <v>483</v>
      </c>
      <c r="C44" s="724"/>
      <c r="D44" s="77"/>
    </row>
    <row r="45" spans="1:4" ht="24" customHeight="1">
      <c r="A45" s="607">
        <v>39</v>
      </c>
      <c r="B45" s="909" t="s">
        <v>488</v>
      </c>
      <c r="C45" s="724"/>
      <c r="D45" s="77"/>
    </row>
    <row r="46" spans="1:4" ht="24" customHeight="1">
      <c r="A46" s="607">
        <v>40</v>
      </c>
      <c r="B46" s="909" t="s">
        <v>489</v>
      </c>
      <c r="C46" s="724"/>
      <c r="D46" s="77"/>
    </row>
    <row r="47" spans="1:4" ht="13.5" customHeight="1">
      <c r="A47" s="607">
        <v>41</v>
      </c>
      <c r="B47" s="909" t="s">
        <v>493</v>
      </c>
      <c r="C47" s="724">
        <v>2464000</v>
      </c>
      <c r="D47" s="77"/>
    </row>
    <row r="48" spans="1:4" ht="12.75" customHeight="1">
      <c r="A48" s="607">
        <v>42</v>
      </c>
      <c r="B48" s="945" t="s">
        <v>498</v>
      </c>
      <c r="C48" s="728">
        <v>1389302</v>
      </c>
      <c r="D48" s="77"/>
    </row>
    <row r="49" spans="1:4" ht="12.75" customHeight="1">
      <c r="A49" s="607">
        <v>43</v>
      </c>
      <c r="B49" s="945" t="s">
        <v>544</v>
      </c>
      <c r="C49" s="728">
        <v>0</v>
      </c>
      <c r="D49" s="77"/>
    </row>
    <row r="50" spans="1:4" ht="12.75" customHeight="1">
      <c r="A50" s="607">
        <v>44</v>
      </c>
      <c r="B50" s="934" t="s">
        <v>579</v>
      </c>
      <c r="C50" s="728"/>
    </row>
    <row r="51" spans="1:4" ht="12.75" customHeight="1">
      <c r="A51" s="607">
        <v>45</v>
      </c>
      <c r="B51" s="916" t="s">
        <v>307</v>
      </c>
      <c r="C51" s="953">
        <v>1800000</v>
      </c>
    </row>
    <row r="52" spans="1:4" ht="12.75" customHeight="1">
      <c r="A52" s="607">
        <v>46</v>
      </c>
      <c r="B52" s="942" t="s">
        <v>308</v>
      </c>
      <c r="C52" s="943">
        <v>1800000</v>
      </c>
    </row>
    <row r="53" spans="1:4" ht="12.75" customHeight="1" thickBot="1">
      <c r="A53" s="607">
        <v>47</v>
      </c>
      <c r="B53" s="934" t="s">
        <v>309</v>
      </c>
      <c r="C53" s="728"/>
    </row>
    <row r="54" spans="1:4" ht="12.75" customHeight="1" thickBot="1">
      <c r="A54" s="402">
        <v>48</v>
      </c>
      <c r="B54" s="917" t="s">
        <v>306</v>
      </c>
      <c r="C54" s="729">
        <v>11589426</v>
      </c>
      <c r="D54" s="77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992" t="s">
        <v>668</v>
      </c>
      <c r="B61" s="992"/>
      <c r="C61" s="992"/>
    </row>
    <row r="62" spans="1:4" ht="12.75" customHeight="1">
      <c r="B62" s="1012" t="s">
        <v>421</v>
      </c>
      <c r="C62" s="1012"/>
    </row>
    <row r="63" spans="1:4" ht="12.75" customHeight="1" thickBot="1">
      <c r="B63" s="1"/>
      <c r="C63" s="40" t="s">
        <v>573</v>
      </c>
    </row>
    <row r="64" spans="1:4" ht="21.75" customHeight="1" thickBot="1">
      <c r="A64" s="400" t="s">
        <v>186</v>
      </c>
      <c r="B64" s="704" t="s">
        <v>23</v>
      </c>
      <c r="C64" s="705" t="s">
        <v>14</v>
      </c>
    </row>
    <row r="65" spans="1:3" s="818" customFormat="1" ht="12.75" customHeight="1" thickBot="1">
      <c r="A65" s="394" t="s">
        <v>187</v>
      </c>
      <c r="B65" s="816" t="s">
        <v>188</v>
      </c>
      <c r="C65" s="817" t="s">
        <v>189</v>
      </c>
    </row>
    <row r="66" spans="1:3" ht="14.25" customHeight="1">
      <c r="A66" s="706" t="s">
        <v>191</v>
      </c>
      <c r="B66" s="812"/>
      <c r="C66" s="417"/>
    </row>
    <row r="67" spans="1:3" ht="12.75" customHeight="1">
      <c r="A67" s="707" t="s">
        <v>192</v>
      </c>
      <c r="B67" s="726"/>
      <c r="C67" s="547"/>
    </row>
    <row r="68" spans="1:3" ht="12.75" customHeight="1">
      <c r="A68" s="707" t="s">
        <v>193</v>
      </c>
      <c r="B68" s="725"/>
      <c r="C68" s="724"/>
    </row>
    <row r="69" spans="1:3" ht="12.75" customHeight="1">
      <c r="A69" s="709" t="s">
        <v>194</v>
      </c>
      <c r="B69" s="727"/>
      <c r="C69" s="724"/>
    </row>
    <row r="70" spans="1:3" ht="12.75" customHeight="1">
      <c r="A70" s="709" t="s">
        <v>195</v>
      </c>
      <c r="B70" s="727"/>
      <c r="C70" s="724"/>
    </row>
    <row r="71" spans="1:3" ht="12.75" customHeight="1">
      <c r="A71" s="709" t="s">
        <v>196</v>
      </c>
      <c r="B71" s="727"/>
      <c r="C71" s="728"/>
    </row>
    <row r="72" spans="1:3" ht="12.75" customHeight="1">
      <c r="A72" s="709" t="s">
        <v>197</v>
      </c>
      <c r="B72" s="727"/>
      <c r="C72" s="724"/>
    </row>
    <row r="73" spans="1:3" ht="12.75" customHeight="1" thickBot="1">
      <c r="A73" s="708" t="s">
        <v>198</v>
      </c>
      <c r="B73" s="813"/>
      <c r="C73" s="815"/>
    </row>
    <row r="74" spans="1:3" ht="12.75" customHeight="1" thickBot="1">
      <c r="A74" s="376" t="s">
        <v>199</v>
      </c>
      <c r="B74" s="814" t="s">
        <v>422</v>
      </c>
      <c r="C74" s="142">
        <f>SUM(C68:C73)</f>
        <v>0</v>
      </c>
    </row>
    <row r="75" spans="1:3" ht="12.75" customHeight="1"/>
    <row r="76" spans="1:3" ht="12.75" customHeight="1"/>
    <row r="77" spans="1:3" ht="12.75" customHeight="1"/>
    <row r="78" spans="1:3" ht="12.75" customHeight="1">
      <c r="C78" s="77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7"/>
      <c r="E90" s="337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7"/>
      <c r="E135" s="427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7"/>
    </row>
    <row r="149" spans="2:4">
      <c r="B149" s="1"/>
      <c r="C149" s="1"/>
      <c r="D149" s="77"/>
    </row>
    <row r="150" spans="2:4">
      <c r="B150" s="1"/>
      <c r="C150" s="1"/>
      <c r="D150" s="77"/>
    </row>
    <row r="151" spans="2:4">
      <c r="B151" s="1"/>
      <c r="C151" s="1"/>
      <c r="D151" s="77"/>
    </row>
    <row r="152" spans="2:4">
      <c r="B152" s="1"/>
      <c r="C152" s="1"/>
      <c r="D152" s="77"/>
    </row>
    <row r="153" spans="2:4">
      <c r="B153" s="1"/>
      <c r="C153" s="1"/>
      <c r="D153" s="77"/>
    </row>
    <row r="154" spans="2:4">
      <c r="B154" s="1"/>
      <c r="C154" s="1"/>
      <c r="D154" s="77"/>
    </row>
    <row r="155" spans="2:4">
      <c r="B155" s="1"/>
      <c r="C155" s="1"/>
      <c r="D155" s="77"/>
    </row>
    <row r="156" spans="2:4">
      <c r="B156" s="1"/>
      <c r="C156" s="1"/>
      <c r="D156" s="77"/>
    </row>
    <row r="157" spans="2:4">
      <c r="B157" s="1"/>
      <c r="C157" s="1"/>
      <c r="D157" s="77"/>
    </row>
    <row r="158" spans="2:4">
      <c r="B158" s="1"/>
      <c r="C158" s="1"/>
      <c r="D158" s="77"/>
    </row>
    <row r="159" spans="2:4">
      <c r="B159" s="1"/>
      <c r="C159" s="1"/>
      <c r="D159" s="77"/>
    </row>
    <row r="160" spans="2:4">
      <c r="B160" s="1"/>
      <c r="C160" s="1"/>
      <c r="D160" s="77"/>
    </row>
    <row r="161" spans="2:5">
      <c r="B161" s="1"/>
      <c r="C161" s="1"/>
      <c r="D161" s="77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7"/>
    </row>
    <row r="178" spans="5:5">
      <c r="E178" s="77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2019-02-05T12:14:48Z</cp:lastPrinted>
  <dcterms:created xsi:type="dcterms:W3CDTF">2011-01-18T10:18:13Z</dcterms:created>
  <dcterms:modified xsi:type="dcterms:W3CDTF">2020-02-10T07:54:29Z</dcterms:modified>
</cp:coreProperties>
</file>