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ublikus\RENDELETEK\Miszla\Zárszámadás\"/>
    </mc:Choice>
  </mc:AlternateContent>
  <bookViews>
    <workbookView xWindow="0" yWindow="0" windowWidth="23016" windowHeight="9468" tabRatio="836"/>
  </bookViews>
  <sheets>
    <sheet name="1.1.sz.mell." sheetId="4" r:id="rId1"/>
    <sheet name="1.2.sz.mell." sheetId="5" r:id="rId2"/>
    <sheet name="1.3.sz.mell." sheetId="6" r:id="rId3"/>
    <sheet name="1.4.sz.mell." sheetId="7" r:id="rId4"/>
    <sheet name="2.sz.mell  " sheetId="8" r:id="rId5"/>
    <sheet name="8. sz. mell" sheetId="39" state="hidden" r:id="rId6"/>
    <sheet name="10. sz. mell" sheetId="41" state="hidden" r:id="rId7"/>
    <sheet name="11. sz. mell" sheetId="42" state="hidden" r:id="rId8"/>
    <sheet name="12.melléklet" sheetId="47" state="hidden" r:id="rId9"/>
    <sheet name="13.m." sheetId="43" state="hidden" r:id="rId10"/>
    <sheet name="15.m." sheetId="44" state="hidden" r:id="rId11"/>
    <sheet name="3" sheetId="54" r:id="rId12"/>
    <sheet name="4" sheetId="55" r:id="rId13"/>
    <sheet name="5" sheetId="56" r:id="rId14"/>
    <sheet name="6." sheetId="57" r:id="rId15"/>
    <sheet name="7A" sheetId="69" r:id="rId16"/>
    <sheet name="7B" sheetId="59" r:id="rId17"/>
    <sheet name="7C" sheetId="116" r:id="rId18"/>
    <sheet name="7D" sheetId="60" r:id="rId19"/>
    <sheet name="8" sheetId="62" r:id="rId20"/>
    <sheet name="9" sheetId="64" r:id="rId21"/>
    <sheet name="10" sheetId="66" r:id="rId22"/>
    <sheet name="11" sheetId="68" r:id="rId23"/>
  </sheets>
  <externalReferences>
    <externalReference r:id="rId24"/>
    <externalReference r:id="rId25"/>
  </externalReferences>
  <definedNames>
    <definedName name="_ftn1" localSheetId="18">'7D'!$A$28</definedName>
    <definedName name="_ftnref1" localSheetId="18">'7D'!$A$19</definedName>
    <definedName name="_xlnm.Print_Area" localSheetId="0">'1.1.sz.mell.'!$A$1:$I$140</definedName>
    <definedName name="_xlnm.Print_Area" localSheetId="1">'1.2.sz.mell.'!$A$1:$I$140</definedName>
    <definedName name="_xlnm.Print_Area" localSheetId="2">'1.3.sz.mell.'!$A$1:$I$143</definedName>
    <definedName name="_xlnm.Print_Area" localSheetId="3">'1.4.sz.mell.'!$A$1:$I$142</definedName>
    <definedName name="_xlnm.Print_Area" localSheetId="21">'10'!$A$1:$D$36</definedName>
    <definedName name="_xlnm.Print_Area" localSheetId="6">'10. sz. mell'!$A$1:$I$28</definedName>
    <definedName name="_xlnm.Print_Area" localSheetId="22">'11'!$A$1:$BE$26</definedName>
    <definedName name="_xlnm.Print_Area" localSheetId="8">'12.melléklet'!$A$1:$AG$36</definedName>
    <definedName name="_xlnm.Print_Area" localSheetId="4">'2.sz.mell  '!$A$1:$M$66</definedName>
    <definedName name="_xlnm.Print_Area" localSheetId="11">'3'!$A$2:$D$21</definedName>
    <definedName name="_xlnm.Print_Area" localSheetId="5">'8. sz. mell'!$A$1:$E$133</definedName>
  </definedNames>
  <calcPr calcId="162913"/>
</workbook>
</file>

<file path=xl/calcChain.xml><?xml version="1.0" encoding="utf-8"?>
<calcChain xmlns="http://schemas.openxmlformats.org/spreadsheetml/2006/main">
  <c r="T140" i="5" l="1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0" i="5"/>
  <c r="T91" i="5"/>
  <c r="T89" i="5" l="1"/>
  <c r="T88" i="5"/>
  <c r="T87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H92" i="6" l="1"/>
  <c r="H108" i="6" s="1"/>
  <c r="H135" i="6" s="1"/>
  <c r="I94" i="5"/>
  <c r="H134" i="6"/>
  <c r="H32" i="5"/>
  <c r="H85" i="6"/>
  <c r="T85" i="5" s="1"/>
  <c r="I42" i="6"/>
  <c r="H32" i="6"/>
  <c r="T32" i="5" s="1"/>
  <c r="I75" i="5"/>
  <c r="I74" i="5"/>
  <c r="H24" i="5"/>
  <c r="H18" i="5"/>
  <c r="H12" i="5"/>
  <c r="I23" i="5"/>
  <c r="H61" i="6" l="1"/>
  <c r="C52" i="69"/>
  <c r="E52" i="69"/>
  <c r="T61" i="5" l="1"/>
  <c r="H86" i="6"/>
  <c r="T86" i="5" s="1"/>
  <c r="I75" i="4"/>
  <c r="I54" i="4"/>
  <c r="I42" i="4"/>
  <c r="I38" i="4"/>
  <c r="G24" i="8" l="1"/>
  <c r="E68" i="69" l="1"/>
  <c r="D68" i="69"/>
  <c r="C68" i="69"/>
  <c r="D64" i="69"/>
  <c r="E60" i="69"/>
  <c r="D60" i="69"/>
  <c r="C60" i="69"/>
  <c r="E55" i="69"/>
  <c r="D55" i="69"/>
  <c r="C55" i="69"/>
  <c r="E46" i="69"/>
  <c r="D46" i="69"/>
  <c r="C46" i="69"/>
  <c r="E41" i="69"/>
  <c r="D41" i="69"/>
  <c r="C41" i="69"/>
  <c r="D36" i="69"/>
  <c r="D35" i="69" s="1"/>
  <c r="D52" i="69" s="1"/>
  <c r="D70" i="69" s="1"/>
  <c r="E30" i="69"/>
  <c r="D30" i="69"/>
  <c r="C30" i="69"/>
  <c r="D25" i="69"/>
  <c r="E20" i="69"/>
  <c r="D20" i="69"/>
  <c r="C20" i="69"/>
  <c r="E19" i="69"/>
  <c r="E70" i="69" l="1"/>
  <c r="C70" i="69"/>
  <c r="AX26" i="68"/>
  <c r="AT26" i="68"/>
  <c r="BB26" i="68" s="1"/>
  <c r="V26" i="68"/>
  <c r="R26" i="68"/>
  <c r="Z26" i="68" s="1"/>
  <c r="D10" i="60" l="1"/>
  <c r="E22" i="56" l="1"/>
  <c r="E18" i="56"/>
  <c r="E13" i="56"/>
  <c r="E8" i="56"/>
  <c r="E5" i="56"/>
  <c r="E33" i="56"/>
  <c r="C33" i="56"/>
  <c r="C22" i="56"/>
  <c r="C18" i="56"/>
  <c r="C13" i="56"/>
  <c r="C8" i="56"/>
  <c r="C5" i="56"/>
  <c r="I140" i="7" l="1"/>
  <c r="I95" i="6"/>
  <c r="I94" i="6"/>
  <c r="I93" i="6"/>
  <c r="I122" i="5"/>
  <c r="I105" i="5"/>
  <c r="I103" i="5"/>
  <c r="I97" i="5"/>
  <c r="I96" i="5"/>
  <c r="I95" i="5"/>
  <c r="I93" i="5"/>
  <c r="I72" i="5"/>
  <c r="I54" i="5"/>
  <c r="I38" i="5"/>
  <c r="I36" i="5"/>
  <c r="I34" i="5"/>
  <c r="I33" i="5"/>
  <c r="I31" i="5"/>
  <c r="I29" i="5"/>
  <c r="I27" i="5"/>
  <c r="I25" i="5"/>
  <c r="I19" i="5"/>
  <c r="I17" i="5"/>
  <c r="I10" i="5"/>
  <c r="I9" i="5"/>
  <c r="I8" i="5"/>
  <c r="I6" i="5"/>
  <c r="E120" i="5" l="1"/>
  <c r="G120" i="5"/>
  <c r="H120" i="5"/>
  <c r="I120" i="5" s="1"/>
  <c r="H102" i="5"/>
  <c r="G102" i="5"/>
  <c r="E102" i="5"/>
  <c r="E98" i="5"/>
  <c r="G98" i="5"/>
  <c r="H98" i="5"/>
  <c r="E92" i="5"/>
  <c r="G92" i="5"/>
  <c r="H92" i="5"/>
  <c r="G49" i="5"/>
  <c r="E49" i="5"/>
  <c r="H49" i="5"/>
  <c r="H55" i="5"/>
  <c r="G55" i="5"/>
  <c r="E74" i="5"/>
  <c r="G74" i="5"/>
  <c r="H74" i="5"/>
  <c r="H71" i="5"/>
  <c r="T97" i="6"/>
  <c r="T131" i="6"/>
  <c r="S131" i="6"/>
  <c r="T130" i="6"/>
  <c r="S130" i="6"/>
  <c r="T129" i="6"/>
  <c r="S129" i="6"/>
  <c r="T128" i="6"/>
  <c r="S128" i="6"/>
  <c r="T127" i="6"/>
  <c r="T126" i="6" s="1"/>
  <c r="S127" i="6"/>
  <c r="S126" i="6" s="1"/>
  <c r="AF126" i="6"/>
  <c r="AE126" i="6"/>
  <c r="AD126" i="6"/>
  <c r="AC126" i="6"/>
  <c r="AB126" i="6"/>
  <c r="AA126" i="6"/>
  <c r="Z126" i="6"/>
  <c r="Y126" i="6"/>
  <c r="X126" i="6"/>
  <c r="W126" i="6"/>
  <c r="V126" i="6"/>
  <c r="U126" i="6"/>
  <c r="R126" i="6"/>
  <c r="T125" i="6"/>
  <c r="S125" i="6"/>
  <c r="T124" i="6"/>
  <c r="S124" i="6"/>
  <c r="T123" i="6"/>
  <c r="S123" i="6"/>
  <c r="T122" i="6"/>
  <c r="S122" i="6"/>
  <c r="T121" i="6"/>
  <c r="S121" i="6"/>
  <c r="S120" i="6" s="1"/>
  <c r="AF120" i="6"/>
  <c r="AE120" i="6"/>
  <c r="AD120" i="6"/>
  <c r="AC120" i="6"/>
  <c r="AB120" i="6"/>
  <c r="AA120" i="6"/>
  <c r="Z120" i="6"/>
  <c r="Y120" i="6"/>
  <c r="X120" i="6"/>
  <c r="W120" i="6"/>
  <c r="V120" i="6"/>
  <c r="U120" i="6"/>
  <c r="R120" i="6"/>
  <c r="T119" i="6"/>
  <c r="S119" i="6"/>
  <c r="T118" i="6"/>
  <c r="S118" i="6"/>
  <c r="T117" i="6"/>
  <c r="S117" i="6"/>
  <c r="T116" i="6"/>
  <c r="S116" i="6"/>
  <c r="T115" i="6"/>
  <c r="S115" i="6"/>
  <c r="T114" i="6"/>
  <c r="T113" i="6" s="1"/>
  <c r="S114" i="6"/>
  <c r="AF113" i="6"/>
  <c r="AE113" i="6"/>
  <c r="AD113" i="6"/>
  <c r="AC113" i="6"/>
  <c r="AB113" i="6"/>
  <c r="AA113" i="6"/>
  <c r="Z113" i="6"/>
  <c r="Y113" i="6"/>
  <c r="X113" i="6"/>
  <c r="W113" i="6"/>
  <c r="V113" i="6"/>
  <c r="U113" i="6"/>
  <c r="R113" i="6"/>
  <c r="T112" i="6"/>
  <c r="S112" i="6"/>
  <c r="T111" i="6"/>
  <c r="S111" i="6"/>
  <c r="T110" i="6"/>
  <c r="T109" i="6" s="1"/>
  <c r="S110" i="6"/>
  <c r="S109" i="6" s="1"/>
  <c r="AF109" i="6"/>
  <c r="AE109" i="6"/>
  <c r="AD109" i="6"/>
  <c r="AD134" i="6" s="1"/>
  <c r="AC109" i="6"/>
  <c r="AC134" i="6" s="1"/>
  <c r="AB109" i="6"/>
  <c r="AA109" i="6"/>
  <c r="Z109" i="6"/>
  <c r="Z134" i="6" s="1"/>
  <c r="Y109" i="6"/>
  <c r="Y134" i="6" s="1"/>
  <c r="X109" i="6"/>
  <c r="X134" i="6" s="1"/>
  <c r="W109" i="6"/>
  <c r="V109" i="6"/>
  <c r="V134" i="6" s="1"/>
  <c r="U109" i="6"/>
  <c r="U134" i="6" s="1"/>
  <c r="R109" i="6"/>
  <c r="T107" i="6"/>
  <c r="S107" i="6"/>
  <c r="T106" i="6"/>
  <c r="S106" i="6"/>
  <c r="T105" i="6"/>
  <c r="S105" i="6"/>
  <c r="T104" i="6"/>
  <c r="S104" i="6"/>
  <c r="T103" i="6"/>
  <c r="T102" i="6" s="1"/>
  <c r="S103" i="6"/>
  <c r="S102" i="6" s="1"/>
  <c r="AF102" i="6"/>
  <c r="AE102" i="6"/>
  <c r="AD102" i="6"/>
  <c r="AC102" i="6"/>
  <c r="AB102" i="6"/>
  <c r="AA102" i="6"/>
  <c r="Z102" i="6"/>
  <c r="Y102" i="6"/>
  <c r="X102" i="6"/>
  <c r="W102" i="6"/>
  <c r="V102" i="6"/>
  <c r="U102" i="6"/>
  <c r="R102" i="6"/>
  <c r="T101" i="6"/>
  <c r="S101" i="6"/>
  <c r="T100" i="6"/>
  <c r="S100" i="6"/>
  <c r="T99" i="6"/>
  <c r="S99" i="6"/>
  <c r="AF98" i="6"/>
  <c r="AE98" i="6"/>
  <c r="AD98" i="6"/>
  <c r="AC98" i="6"/>
  <c r="AB98" i="6"/>
  <c r="AA98" i="6"/>
  <c r="Z98" i="6"/>
  <c r="Y98" i="6"/>
  <c r="X98" i="6"/>
  <c r="W98" i="6"/>
  <c r="V98" i="6"/>
  <c r="U98" i="6"/>
  <c r="S98" i="6"/>
  <c r="R98" i="6"/>
  <c r="S97" i="6"/>
  <c r="T96" i="6"/>
  <c r="S96" i="6"/>
  <c r="T95" i="6"/>
  <c r="S95" i="6"/>
  <c r="T94" i="6"/>
  <c r="S94" i="6"/>
  <c r="S92" i="6" s="1"/>
  <c r="T93" i="6"/>
  <c r="S93" i="6"/>
  <c r="AF92" i="6"/>
  <c r="AE92" i="6"/>
  <c r="AE108" i="6" s="1"/>
  <c r="AD92" i="6"/>
  <c r="AC92" i="6"/>
  <c r="AB92" i="6"/>
  <c r="AA92" i="6"/>
  <c r="AA108" i="6" s="1"/>
  <c r="Z92" i="6"/>
  <c r="Y92" i="6"/>
  <c r="X92" i="6"/>
  <c r="W92" i="6"/>
  <c r="V92" i="6"/>
  <c r="U92" i="6"/>
  <c r="R92" i="6"/>
  <c r="T82" i="6"/>
  <c r="S82" i="6"/>
  <c r="T81" i="6"/>
  <c r="S81" i="6"/>
  <c r="T80" i="6"/>
  <c r="S80" i="6"/>
  <c r="T79" i="6"/>
  <c r="S79" i="6"/>
  <c r="S78" i="6" s="1"/>
  <c r="AF78" i="6"/>
  <c r="AE78" i="6"/>
  <c r="AD78" i="6"/>
  <c r="AC78" i="6"/>
  <c r="AB78" i="6"/>
  <c r="AA78" i="6"/>
  <c r="Z78" i="6"/>
  <c r="Y78" i="6"/>
  <c r="X78" i="6"/>
  <c r="W78" i="6"/>
  <c r="V78" i="6"/>
  <c r="U78" i="6"/>
  <c r="R78" i="6"/>
  <c r="T77" i="6"/>
  <c r="S77" i="6"/>
  <c r="T76" i="6"/>
  <c r="S76" i="6"/>
  <c r="T75" i="6"/>
  <c r="T74" i="6" s="1"/>
  <c r="S75" i="6"/>
  <c r="AF74" i="6"/>
  <c r="AE74" i="6"/>
  <c r="AD74" i="6"/>
  <c r="AC74" i="6"/>
  <c r="AB74" i="6"/>
  <c r="AA74" i="6"/>
  <c r="Z74" i="6"/>
  <c r="Y74" i="6"/>
  <c r="X74" i="6"/>
  <c r="W74" i="6"/>
  <c r="V74" i="6"/>
  <c r="U74" i="6"/>
  <c r="R74" i="6"/>
  <c r="T73" i="6"/>
  <c r="S73" i="6"/>
  <c r="T72" i="6"/>
  <c r="S72" i="6"/>
  <c r="AF71" i="6"/>
  <c r="AE71" i="6"/>
  <c r="AD71" i="6"/>
  <c r="AC71" i="6"/>
  <c r="AB71" i="6"/>
  <c r="AA71" i="6"/>
  <c r="Z71" i="6"/>
  <c r="Y71" i="6"/>
  <c r="X71" i="6"/>
  <c r="W71" i="6"/>
  <c r="V71" i="6"/>
  <c r="U71" i="6"/>
  <c r="R71" i="6"/>
  <c r="T70" i="6"/>
  <c r="S70" i="6"/>
  <c r="T69" i="6"/>
  <c r="S69" i="6"/>
  <c r="T68" i="6"/>
  <c r="S68" i="6"/>
  <c r="T67" i="6"/>
  <c r="S67" i="6"/>
  <c r="AD66" i="6"/>
  <c r="AA66" i="6"/>
  <c r="X66" i="6"/>
  <c r="U66" i="6"/>
  <c r="R66" i="6"/>
  <c r="T65" i="6"/>
  <c r="S65" i="6"/>
  <c r="T64" i="6"/>
  <c r="S64" i="6"/>
  <c r="T63" i="6"/>
  <c r="S63" i="6"/>
  <c r="AF62" i="6"/>
  <c r="AF85" i="6" s="1"/>
  <c r="AE62" i="6"/>
  <c r="AD62" i="6"/>
  <c r="AC62" i="6"/>
  <c r="AB62" i="6"/>
  <c r="AB85" i="6" s="1"/>
  <c r="AA62" i="6"/>
  <c r="Z62" i="6"/>
  <c r="Y62" i="6"/>
  <c r="X62" i="6"/>
  <c r="X85" i="6" s="1"/>
  <c r="W62" i="6"/>
  <c r="V62" i="6"/>
  <c r="U62" i="6"/>
  <c r="R62" i="6"/>
  <c r="T60" i="6"/>
  <c r="S60" i="6"/>
  <c r="T59" i="6"/>
  <c r="S59" i="6"/>
  <c r="T58" i="6"/>
  <c r="S58" i="6"/>
  <c r="T57" i="6"/>
  <c r="S57" i="6"/>
  <c r="T56" i="6"/>
  <c r="S56" i="6"/>
  <c r="AF55" i="6"/>
  <c r="AE55" i="6"/>
  <c r="AD55" i="6"/>
  <c r="AC55" i="6"/>
  <c r="AB55" i="6"/>
  <c r="AA55" i="6"/>
  <c r="Z55" i="6"/>
  <c r="Y55" i="6"/>
  <c r="X55" i="6"/>
  <c r="W55" i="6"/>
  <c r="V55" i="6"/>
  <c r="U55" i="6"/>
  <c r="R55" i="6"/>
  <c r="T54" i="6"/>
  <c r="S54" i="6"/>
  <c r="T53" i="6"/>
  <c r="S53" i="6"/>
  <c r="T52" i="6"/>
  <c r="S52" i="6"/>
  <c r="T51" i="6"/>
  <c r="S51" i="6"/>
  <c r="T50" i="6"/>
  <c r="S50" i="6"/>
  <c r="AF49" i="6"/>
  <c r="AE49" i="6"/>
  <c r="AD49" i="6"/>
  <c r="AC49" i="6"/>
  <c r="AB49" i="6"/>
  <c r="AA49" i="6"/>
  <c r="Z49" i="6"/>
  <c r="Y49" i="6"/>
  <c r="X49" i="6"/>
  <c r="W49" i="6"/>
  <c r="V49" i="6"/>
  <c r="U49" i="6"/>
  <c r="R49" i="6"/>
  <c r="T48" i="6"/>
  <c r="S48" i="6"/>
  <c r="T47" i="6"/>
  <c r="S47" i="6"/>
  <c r="T46" i="6"/>
  <c r="S46" i="6"/>
  <c r="T45" i="6"/>
  <c r="S45" i="6"/>
  <c r="T44" i="6"/>
  <c r="T43" i="6" s="1"/>
  <c r="S44" i="6"/>
  <c r="AF43" i="6"/>
  <c r="AE43" i="6"/>
  <c r="AD43" i="6"/>
  <c r="AC43" i="6"/>
  <c r="AB43" i="6"/>
  <c r="AA43" i="6"/>
  <c r="Z43" i="6"/>
  <c r="Y43" i="6"/>
  <c r="X43" i="6"/>
  <c r="W43" i="6"/>
  <c r="V43" i="6"/>
  <c r="U43" i="6"/>
  <c r="R43" i="6"/>
  <c r="T42" i="6"/>
  <c r="S42" i="6"/>
  <c r="T41" i="6"/>
  <c r="S41" i="6"/>
  <c r="T40" i="6"/>
  <c r="S40" i="6"/>
  <c r="T39" i="6"/>
  <c r="S39" i="6"/>
  <c r="S38" i="6"/>
  <c r="T37" i="6"/>
  <c r="S37" i="6"/>
  <c r="T36" i="6"/>
  <c r="S36" i="6"/>
  <c r="T35" i="6"/>
  <c r="S35" i="6"/>
  <c r="S34" i="6"/>
  <c r="T33" i="6"/>
  <c r="S33" i="6"/>
  <c r="AF32" i="6"/>
  <c r="AE32" i="6"/>
  <c r="AD32" i="6"/>
  <c r="AC32" i="6"/>
  <c r="AB32" i="6"/>
  <c r="AA32" i="6"/>
  <c r="Z32" i="6"/>
  <c r="Y32" i="6"/>
  <c r="X32" i="6"/>
  <c r="W32" i="6"/>
  <c r="V32" i="6"/>
  <c r="U32" i="6"/>
  <c r="R32" i="6"/>
  <c r="T31" i="6"/>
  <c r="S31" i="6"/>
  <c r="T30" i="6"/>
  <c r="S30" i="6"/>
  <c r="T29" i="6"/>
  <c r="S29" i="6"/>
  <c r="T28" i="6"/>
  <c r="S28" i="6"/>
  <c r="T27" i="6"/>
  <c r="S27" i="6"/>
  <c r="T26" i="6"/>
  <c r="S26" i="6"/>
  <c r="T25" i="6"/>
  <c r="S25" i="6"/>
  <c r="AF24" i="6"/>
  <c r="AE24" i="6"/>
  <c r="AD24" i="6"/>
  <c r="AC24" i="6"/>
  <c r="AB24" i="6"/>
  <c r="AA24" i="6"/>
  <c r="Z24" i="6"/>
  <c r="Y24" i="6"/>
  <c r="X24" i="6"/>
  <c r="W24" i="6"/>
  <c r="V24" i="6"/>
  <c r="U24" i="6"/>
  <c r="R24" i="6"/>
  <c r="T23" i="6"/>
  <c r="S23" i="6"/>
  <c r="T22" i="6"/>
  <c r="S22" i="6"/>
  <c r="T21" i="6"/>
  <c r="S21" i="6"/>
  <c r="T20" i="6"/>
  <c r="S20" i="6"/>
  <c r="T19" i="6"/>
  <c r="S19" i="6"/>
  <c r="AF18" i="6"/>
  <c r="AE18" i="6"/>
  <c r="AD18" i="6"/>
  <c r="AC18" i="6"/>
  <c r="AB18" i="6"/>
  <c r="AA18" i="6"/>
  <c r="Z18" i="6"/>
  <c r="Y18" i="6"/>
  <c r="X18" i="6"/>
  <c r="W18" i="6"/>
  <c r="V18" i="6"/>
  <c r="U18" i="6"/>
  <c r="R18" i="6"/>
  <c r="T17" i="6"/>
  <c r="S17" i="6"/>
  <c r="T16" i="6"/>
  <c r="S16" i="6"/>
  <c r="T15" i="6"/>
  <c r="S15" i="6"/>
  <c r="T14" i="6"/>
  <c r="S14" i="6"/>
  <c r="T13" i="6"/>
  <c r="S13" i="6"/>
  <c r="AF12" i="6"/>
  <c r="AE12" i="6"/>
  <c r="AD12" i="6"/>
  <c r="AC12" i="6"/>
  <c r="AB12" i="6"/>
  <c r="AA12" i="6"/>
  <c r="Z12" i="6"/>
  <c r="Y12" i="6"/>
  <c r="X12" i="6"/>
  <c r="W12" i="6"/>
  <c r="V12" i="6"/>
  <c r="U12" i="6"/>
  <c r="S12" i="6"/>
  <c r="R12" i="6"/>
  <c r="T11" i="6"/>
  <c r="S11" i="6"/>
  <c r="T10" i="6"/>
  <c r="S10" i="6"/>
  <c r="T9" i="6"/>
  <c r="S9" i="6"/>
  <c r="T8" i="6"/>
  <c r="S8" i="6"/>
  <c r="T7" i="6"/>
  <c r="S7" i="6"/>
  <c r="T6" i="6"/>
  <c r="S6" i="6"/>
  <c r="AF5" i="6"/>
  <c r="AE5" i="6"/>
  <c r="AD5" i="6"/>
  <c r="AC5" i="6"/>
  <c r="AB5" i="6"/>
  <c r="AA5" i="6"/>
  <c r="Z5" i="6"/>
  <c r="Y5" i="6"/>
  <c r="X5" i="6"/>
  <c r="W5" i="6"/>
  <c r="V5" i="6"/>
  <c r="U5" i="6"/>
  <c r="R5" i="6"/>
  <c r="W134" i="6" l="1"/>
  <c r="AA134" i="6"/>
  <c r="AE134" i="6"/>
  <c r="AD61" i="6"/>
  <c r="AD86" i="6" s="1"/>
  <c r="AD142" i="6" s="1"/>
  <c r="T5" i="6"/>
  <c r="T24" i="6"/>
  <c r="S55" i="6"/>
  <c r="T62" i="6"/>
  <c r="T85" i="6" s="1"/>
  <c r="T71" i="6"/>
  <c r="S74" i="6"/>
  <c r="T78" i="6"/>
  <c r="U108" i="6"/>
  <c r="U135" i="6" s="1"/>
  <c r="S113" i="6"/>
  <c r="AB134" i="6"/>
  <c r="AF134" i="6"/>
  <c r="Z61" i="6"/>
  <c r="Z86" i="6" s="1"/>
  <c r="AA61" i="6"/>
  <c r="W85" i="6"/>
  <c r="AE85" i="6"/>
  <c r="S134" i="6"/>
  <c r="S32" i="6"/>
  <c r="R108" i="6"/>
  <c r="R85" i="6"/>
  <c r="R61" i="6"/>
  <c r="E108" i="5"/>
  <c r="I92" i="5"/>
  <c r="G108" i="5"/>
  <c r="S49" i="6"/>
  <c r="H108" i="5"/>
  <c r="AA85" i="6"/>
  <c r="X108" i="6"/>
  <c r="X135" i="6" s="1"/>
  <c r="X61" i="6"/>
  <c r="X139" i="6" s="1"/>
  <c r="AB140" i="6"/>
  <c r="Y108" i="6"/>
  <c r="Y135" i="6" s="1"/>
  <c r="H134" i="5"/>
  <c r="AD85" i="6"/>
  <c r="AD140" i="6" s="1"/>
  <c r="Z85" i="6"/>
  <c r="Z140" i="6" s="1"/>
  <c r="AB108" i="6"/>
  <c r="AB135" i="6" s="1"/>
  <c r="X140" i="6"/>
  <c r="AF140" i="6"/>
  <c r="AC108" i="6"/>
  <c r="AC135" i="6" s="1"/>
  <c r="T98" i="6"/>
  <c r="T120" i="6"/>
  <c r="Y61" i="6"/>
  <c r="Y139" i="6" s="1"/>
  <c r="S5" i="6"/>
  <c r="S62" i="6"/>
  <c r="U85" i="6"/>
  <c r="U140" i="6" s="1"/>
  <c r="Y85" i="6"/>
  <c r="Y140" i="6" s="1"/>
  <c r="AC85" i="6"/>
  <c r="AC140" i="6" s="1"/>
  <c r="S71" i="6"/>
  <c r="Z108" i="6"/>
  <c r="Z135" i="6" s="1"/>
  <c r="AD108" i="6"/>
  <c r="AD135" i="6" s="1"/>
  <c r="R134" i="6"/>
  <c r="R140" i="6" s="1"/>
  <c r="I49" i="5"/>
  <c r="I102" i="5"/>
  <c r="T55" i="6"/>
  <c r="T49" i="6"/>
  <c r="T18" i="6"/>
  <c r="T32" i="6"/>
  <c r="AC61" i="6"/>
  <c r="AC86" i="6" s="1"/>
  <c r="AF61" i="6"/>
  <c r="AF108" i="6"/>
  <c r="AF135" i="6" s="1"/>
  <c r="T92" i="6"/>
  <c r="AE61" i="6"/>
  <c r="AE86" i="6" s="1"/>
  <c r="S85" i="6"/>
  <c r="AB61" i="6"/>
  <c r="V108" i="6"/>
  <c r="V135" i="6" s="1"/>
  <c r="W108" i="6"/>
  <c r="W135" i="6" s="1"/>
  <c r="V85" i="6"/>
  <c r="V140" i="6" s="1"/>
  <c r="V61" i="6"/>
  <c r="S43" i="6"/>
  <c r="S24" i="6"/>
  <c r="S18" i="6"/>
  <c r="U61" i="6"/>
  <c r="W61" i="6"/>
  <c r="T12" i="6"/>
  <c r="V139" i="6"/>
  <c r="Z139" i="6"/>
  <c r="AA139" i="6"/>
  <c r="AA86" i="6"/>
  <c r="AB86" i="6"/>
  <c r="AB142" i="6" s="1"/>
  <c r="W140" i="6"/>
  <c r="AA140" i="6"/>
  <c r="AE140" i="6"/>
  <c r="U86" i="6"/>
  <c r="Y86" i="6"/>
  <c r="S108" i="6"/>
  <c r="AA135" i="6"/>
  <c r="AE135" i="6"/>
  <c r="Y142" i="6"/>
  <c r="T134" i="6"/>
  <c r="U142" i="6" l="1"/>
  <c r="AD139" i="6"/>
  <c r="R139" i="6"/>
  <c r="S135" i="6"/>
  <c r="U139" i="6"/>
  <c r="S61" i="6"/>
  <c r="S139" i="6" s="1"/>
  <c r="S140" i="6"/>
  <c r="AF139" i="6"/>
  <c r="R86" i="6"/>
  <c r="T61" i="6"/>
  <c r="T86" i="6" s="1"/>
  <c r="AC139" i="6"/>
  <c r="AE142" i="6"/>
  <c r="AA142" i="6"/>
  <c r="R135" i="6"/>
  <c r="R142" i="6" s="1"/>
  <c r="I108" i="5"/>
  <c r="H135" i="5"/>
  <c r="AB139" i="6"/>
  <c r="AF86" i="6"/>
  <c r="X86" i="6"/>
  <c r="X142" i="6" s="1"/>
  <c r="AE139" i="6"/>
  <c r="V86" i="6"/>
  <c r="V142" i="6" s="1"/>
  <c r="T108" i="6"/>
  <c r="W139" i="6"/>
  <c r="W86" i="6"/>
  <c r="T140" i="6"/>
  <c r="S86" i="6"/>
  <c r="S142" i="6" s="1"/>
  <c r="T139" i="6" l="1"/>
  <c r="T135" i="6"/>
  <c r="D14" i="54" l="1"/>
  <c r="D13" i="54"/>
  <c r="D11" i="54"/>
  <c r="D10" i="54"/>
  <c r="D7" i="54"/>
  <c r="D6" i="54"/>
  <c r="D4" i="54"/>
  <c r="D3" i="54"/>
  <c r="D36" i="66"/>
  <c r="C36" i="66"/>
  <c r="D10" i="64"/>
  <c r="D31" i="64" s="1"/>
  <c r="C10" i="64"/>
  <c r="C31" i="64" s="1"/>
  <c r="G18" i="62"/>
  <c r="F18" i="62"/>
  <c r="E18" i="62"/>
  <c r="D18" i="62"/>
  <c r="C18" i="62"/>
  <c r="H17" i="62"/>
  <c r="I17" i="62" s="1"/>
  <c r="H16" i="62"/>
  <c r="H18" i="62" s="1"/>
  <c r="G14" i="62"/>
  <c r="G19" i="62" s="1"/>
  <c r="F14" i="62"/>
  <c r="F19" i="62" s="1"/>
  <c r="E14" i="62"/>
  <c r="E19" i="62" s="1"/>
  <c r="D14" i="62"/>
  <c r="D19" i="62" s="1"/>
  <c r="C14" i="62"/>
  <c r="C19" i="62" s="1"/>
  <c r="H13" i="62"/>
  <c r="I13" i="62" s="1"/>
  <c r="H12" i="62"/>
  <c r="I12" i="62" s="1"/>
  <c r="H11" i="62"/>
  <c r="I11" i="62" s="1"/>
  <c r="H10" i="62"/>
  <c r="I10" i="62" s="1"/>
  <c r="H9" i="62"/>
  <c r="I9" i="62" s="1"/>
  <c r="H8" i="62"/>
  <c r="I8" i="62" s="1"/>
  <c r="H7" i="62"/>
  <c r="H2" i="62"/>
  <c r="D19" i="60"/>
  <c r="D15" i="60"/>
  <c r="C15" i="59"/>
  <c r="C12" i="57"/>
  <c r="E29" i="55"/>
  <c r="D29" i="55"/>
  <c r="C29" i="55"/>
  <c r="E22" i="55"/>
  <c r="D22" i="55"/>
  <c r="D35" i="55" s="1"/>
  <c r="C22" i="55"/>
  <c r="D14" i="55"/>
  <c r="E10" i="55"/>
  <c r="D10" i="55"/>
  <c r="C10" i="55"/>
  <c r="E9" i="55"/>
  <c r="E5" i="55" s="1"/>
  <c r="D5" i="55"/>
  <c r="C5" i="55"/>
  <c r="D21" i="54"/>
  <c r="D20" i="54"/>
  <c r="C35" i="55" l="1"/>
  <c r="C22" i="59"/>
  <c r="H14" i="62"/>
  <c r="H19" i="62" s="1"/>
  <c r="D12" i="54"/>
  <c r="D15" i="54"/>
  <c r="D8" i="54"/>
  <c r="D5" i="54"/>
  <c r="E35" i="55"/>
  <c r="E20" i="55"/>
  <c r="C20" i="55"/>
  <c r="D20" i="55"/>
  <c r="I16" i="62"/>
  <c r="I18" i="62" s="1"/>
  <c r="I7" i="62"/>
  <c r="I14" i="62" s="1"/>
  <c r="I19" i="62" l="1"/>
  <c r="D16" i="54"/>
  <c r="D9" i="54"/>
  <c r="D19" i="54" s="1"/>
  <c r="E20" i="8"/>
  <c r="E109" i="7"/>
  <c r="E134" i="7" s="1"/>
  <c r="G109" i="7"/>
  <c r="G134" i="7" s="1"/>
  <c r="H109" i="7"/>
  <c r="E92" i="7"/>
  <c r="E108" i="7" s="1"/>
  <c r="G92" i="7"/>
  <c r="G108" i="7" s="1"/>
  <c r="G135" i="7" s="1"/>
  <c r="H92" i="7"/>
  <c r="E85" i="7"/>
  <c r="G85" i="7"/>
  <c r="E32" i="7"/>
  <c r="G32" i="7"/>
  <c r="H32" i="7"/>
  <c r="E24" i="7"/>
  <c r="G24" i="7"/>
  <c r="H24" i="7"/>
  <c r="E12" i="7"/>
  <c r="G12" i="7"/>
  <c r="H12" i="7"/>
  <c r="E5" i="7"/>
  <c r="G5" i="7"/>
  <c r="H5" i="7"/>
  <c r="G61" i="7" l="1"/>
  <c r="G86" i="7" s="1"/>
  <c r="D17" i="54"/>
  <c r="E61" i="7"/>
  <c r="E86" i="7" s="1"/>
  <c r="E135" i="7"/>
  <c r="E71" i="5"/>
  <c r="G71" i="5"/>
  <c r="I71" i="5" s="1"/>
  <c r="E62" i="5"/>
  <c r="G62" i="5"/>
  <c r="H85" i="5"/>
  <c r="E32" i="5"/>
  <c r="G32" i="5"/>
  <c r="I32" i="5" s="1"/>
  <c r="E24" i="5"/>
  <c r="G24" i="5"/>
  <c r="I24" i="5" s="1"/>
  <c r="E18" i="5"/>
  <c r="G18" i="5"/>
  <c r="I18" i="5" s="1"/>
  <c r="E12" i="5"/>
  <c r="G12" i="5"/>
  <c r="I12" i="5" s="1"/>
  <c r="E5" i="5"/>
  <c r="G5" i="5"/>
  <c r="H5" i="5"/>
  <c r="E109" i="5"/>
  <c r="E134" i="5" s="1"/>
  <c r="E135" i="5" s="1"/>
  <c r="G109" i="5"/>
  <c r="G134" i="5" s="1"/>
  <c r="E71" i="6"/>
  <c r="G71" i="6"/>
  <c r="E62" i="6"/>
  <c r="G62" i="6"/>
  <c r="E55" i="6"/>
  <c r="G55" i="6"/>
  <c r="E49" i="6"/>
  <c r="G49" i="6"/>
  <c r="E43" i="6"/>
  <c r="G43" i="6"/>
  <c r="E32" i="6"/>
  <c r="G32" i="6"/>
  <c r="I32" i="6" s="1"/>
  <c r="E24" i="6"/>
  <c r="G24" i="6"/>
  <c r="E18" i="6"/>
  <c r="G18" i="6"/>
  <c r="E12" i="6"/>
  <c r="G12" i="6"/>
  <c r="E5" i="6"/>
  <c r="E92" i="6"/>
  <c r="E98" i="6"/>
  <c r="E102" i="6"/>
  <c r="E109" i="6"/>
  <c r="E134" i="6" s="1"/>
  <c r="G5" i="6"/>
  <c r="G109" i="6"/>
  <c r="G102" i="6"/>
  <c r="G98" i="6"/>
  <c r="G92" i="6"/>
  <c r="I92" i="6" s="1"/>
  <c r="E85" i="6" l="1"/>
  <c r="E140" i="6" s="1"/>
  <c r="E61" i="6"/>
  <c r="G135" i="5"/>
  <c r="I135" i="5" s="1"/>
  <c r="I134" i="5"/>
  <c r="G134" i="6"/>
  <c r="G85" i="6"/>
  <c r="G108" i="6"/>
  <c r="I108" i="6" s="1"/>
  <c r="I5" i="5"/>
  <c r="H61" i="5"/>
  <c r="G85" i="5"/>
  <c r="I85" i="5" s="1"/>
  <c r="I140" i="5" s="1"/>
  <c r="G61" i="5"/>
  <c r="E85" i="5"/>
  <c r="E108" i="6"/>
  <c r="E135" i="6" s="1"/>
  <c r="G61" i="6"/>
  <c r="E86" i="6" l="1"/>
  <c r="E139" i="6"/>
  <c r="G135" i="6"/>
  <c r="I135" i="6" s="1"/>
  <c r="I61" i="5"/>
  <c r="I139" i="5" s="1"/>
  <c r="I140" i="6"/>
  <c r="G86" i="6"/>
  <c r="I86" i="6" s="1"/>
  <c r="I61" i="6"/>
  <c r="I139" i="6" s="1"/>
  <c r="G86" i="5"/>
  <c r="K11" i="8" l="1"/>
  <c r="D49" i="5" l="1"/>
  <c r="G139" i="5" l="1"/>
  <c r="E140" i="5"/>
  <c r="G140" i="5"/>
  <c r="D55" i="6"/>
  <c r="D49" i="6"/>
  <c r="G140" i="6"/>
  <c r="H62" i="7"/>
  <c r="G139" i="6" l="1"/>
  <c r="K42" i="8" l="1"/>
  <c r="F99" i="5"/>
  <c r="G139" i="7" l="1"/>
  <c r="G144" i="7"/>
  <c r="G142" i="5"/>
  <c r="G140" i="7" l="1"/>
  <c r="G143" i="5"/>
  <c r="G142" i="6"/>
  <c r="H86" i="5" l="1"/>
  <c r="I86" i="5" s="1"/>
  <c r="H139" i="5" l="1"/>
  <c r="H99" i="4"/>
  <c r="H100" i="4"/>
  <c r="H101" i="4"/>
  <c r="H104" i="4"/>
  <c r="H106" i="4"/>
  <c r="H111" i="4"/>
  <c r="H112" i="4"/>
  <c r="H114" i="4"/>
  <c r="H115" i="4"/>
  <c r="H116" i="4"/>
  <c r="H117" i="4"/>
  <c r="H118" i="4"/>
  <c r="H119" i="4"/>
  <c r="H121" i="4"/>
  <c r="H124" i="4"/>
  <c r="H125" i="4"/>
  <c r="H127" i="4"/>
  <c r="H128" i="4"/>
  <c r="H129" i="4"/>
  <c r="H130" i="4"/>
  <c r="H131" i="4"/>
  <c r="H13" i="4"/>
  <c r="H14" i="4"/>
  <c r="H20" i="4"/>
  <c r="H21" i="4"/>
  <c r="H22" i="4"/>
  <c r="H28" i="4"/>
  <c r="H39" i="4"/>
  <c r="H44" i="4"/>
  <c r="H47" i="4"/>
  <c r="H48" i="4"/>
  <c r="H50" i="4"/>
  <c r="H53" i="4"/>
  <c r="H56" i="4"/>
  <c r="H63" i="4"/>
  <c r="H64" i="4"/>
  <c r="H65" i="4"/>
  <c r="H67" i="4"/>
  <c r="H68" i="4"/>
  <c r="H69" i="4"/>
  <c r="H70" i="4"/>
  <c r="H73" i="4"/>
  <c r="G19" i="8"/>
  <c r="G27" i="8" s="1"/>
  <c r="H76" i="4"/>
  <c r="H77" i="4"/>
  <c r="H79" i="4"/>
  <c r="H80" i="4"/>
  <c r="H81" i="4"/>
  <c r="H82" i="4"/>
  <c r="D10" i="4"/>
  <c r="D11" i="4"/>
  <c r="D13" i="4"/>
  <c r="D14" i="4"/>
  <c r="D15" i="4"/>
  <c r="D16" i="4"/>
  <c r="D20" i="4"/>
  <c r="D21" i="4"/>
  <c r="D22" i="4"/>
  <c r="D26" i="4"/>
  <c r="D28" i="4"/>
  <c r="D35" i="4"/>
  <c r="D37" i="4"/>
  <c r="D39" i="4"/>
  <c r="D40" i="4"/>
  <c r="D41" i="4"/>
  <c r="D44" i="4"/>
  <c r="D46" i="4"/>
  <c r="D47" i="4"/>
  <c r="D48" i="4"/>
  <c r="D50" i="4"/>
  <c r="D53" i="4"/>
  <c r="D54" i="4"/>
  <c r="D56" i="4"/>
  <c r="D59" i="4"/>
  <c r="D60" i="4"/>
  <c r="D63" i="4"/>
  <c r="D64" i="4"/>
  <c r="D65" i="4"/>
  <c r="D67" i="4"/>
  <c r="D68" i="4"/>
  <c r="D69" i="4"/>
  <c r="D70" i="4"/>
  <c r="D73" i="4"/>
  <c r="D75" i="4"/>
  <c r="C23" i="8" s="1"/>
  <c r="C19" i="8" s="1"/>
  <c r="D76" i="4"/>
  <c r="D77" i="4"/>
  <c r="D79" i="4"/>
  <c r="D80" i="4"/>
  <c r="D81" i="4"/>
  <c r="D82" i="4"/>
  <c r="D111" i="4"/>
  <c r="D112" i="4"/>
  <c r="D114" i="4"/>
  <c r="D115" i="4"/>
  <c r="D116" i="4"/>
  <c r="D117" i="4"/>
  <c r="D118" i="4"/>
  <c r="D119" i="4"/>
  <c r="D121" i="4"/>
  <c r="D124" i="4"/>
  <c r="D125" i="4"/>
  <c r="D127" i="4"/>
  <c r="D128" i="4"/>
  <c r="D129" i="4"/>
  <c r="D130" i="4"/>
  <c r="D131" i="4"/>
  <c r="H120" i="7"/>
  <c r="H102" i="7"/>
  <c r="H98" i="7"/>
  <c r="H71" i="7"/>
  <c r="H18" i="7"/>
  <c r="H85" i="7" l="1"/>
  <c r="H61" i="7"/>
  <c r="H86" i="7" s="1"/>
  <c r="H134" i="7"/>
  <c r="M8" i="8"/>
  <c r="M27" i="8"/>
  <c r="M52" i="8"/>
  <c r="M61" i="8" s="1"/>
  <c r="M38" i="8"/>
  <c r="M40" i="8"/>
  <c r="H108" i="7"/>
  <c r="H71" i="4"/>
  <c r="H62" i="4"/>
  <c r="M6" i="8"/>
  <c r="M39" i="8"/>
  <c r="M41" i="8"/>
  <c r="M10" i="8"/>
  <c r="D24" i="4"/>
  <c r="M9" i="8"/>
  <c r="D55" i="4"/>
  <c r="C40" i="8" s="1"/>
  <c r="H55" i="4"/>
  <c r="M7" i="8"/>
  <c r="M37" i="8"/>
  <c r="D120" i="4"/>
  <c r="D18" i="4"/>
  <c r="H78" i="4"/>
  <c r="H24" i="4"/>
  <c r="H140" i="6"/>
  <c r="D109" i="4"/>
  <c r="D98" i="4"/>
  <c r="D74" i="4"/>
  <c r="D49" i="4"/>
  <c r="D32" i="4"/>
  <c r="H66" i="4"/>
  <c r="H32" i="4"/>
  <c r="H5" i="4"/>
  <c r="H126" i="4"/>
  <c r="H109" i="4"/>
  <c r="D113" i="4"/>
  <c r="D102" i="4"/>
  <c r="D92" i="4"/>
  <c r="D78" i="4"/>
  <c r="D62" i="4"/>
  <c r="D43" i="4"/>
  <c r="D12" i="4"/>
  <c r="H49" i="4"/>
  <c r="H12" i="4"/>
  <c r="H113" i="4"/>
  <c r="G56" i="8"/>
  <c r="G55" i="8" s="1"/>
  <c r="G61" i="8" s="1"/>
  <c r="H140" i="7"/>
  <c r="D126" i="4"/>
  <c r="D71" i="4"/>
  <c r="D66" i="4"/>
  <c r="D5" i="4"/>
  <c r="H74" i="4"/>
  <c r="H43" i="4"/>
  <c r="H120" i="4"/>
  <c r="H98" i="4"/>
  <c r="H18" i="4"/>
  <c r="H102" i="4"/>
  <c r="H92" i="4"/>
  <c r="H139" i="6"/>
  <c r="H140" i="5"/>
  <c r="D108" i="4" l="1"/>
  <c r="H135" i="7"/>
  <c r="G10" i="8"/>
  <c r="G40" i="8"/>
  <c r="H85" i="4"/>
  <c r="D61" i="4"/>
  <c r="M48" i="8"/>
  <c r="M62" i="8" s="1"/>
  <c r="M18" i="8"/>
  <c r="M28" i="8" s="1"/>
  <c r="M65" i="8" s="1"/>
  <c r="D85" i="4"/>
  <c r="G6" i="8"/>
  <c r="G37" i="8"/>
  <c r="G9" i="8"/>
  <c r="G39" i="8"/>
  <c r="G7" i="8"/>
  <c r="G8" i="8"/>
  <c r="H61" i="4"/>
  <c r="H134" i="4"/>
  <c r="D134" i="4"/>
  <c r="H108" i="4"/>
  <c r="H139" i="7"/>
  <c r="D139" i="4" l="1"/>
  <c r="D86" i="4"/>
  <c r="I139" i="7"/>
  <c r="H86" i="4"/>
  <c r="D140" i="4"/>
  <c r="G18" i="8"/>
  <c r="G28" i="8" s="1"/>
  <c r="H140" i="4"/>
  <c r="G48" i="8"/>
  <c r="H135" i="4"/>
  <c r="D135" i="4"/>
  <c r="H139" i="4"/>
  <c r="D142" i="4" l="1"/>
  <c r="M29" i="8"/>
  <c r="G30" i="8"/>
  <c r="G29" i="8"/>
  <c r="M30" i="8"/>
  <c r="G62" i="8"/>
  <c r="G65" i="8" s="1"/>
  <c r="G63" i="8"/>
  <c r="G64" i="8"/>
  <c r="M63" i="8"/>
  <c r="M64" i="8"/>
  <c r="C56" i="8" l="1"/>
  <c r="D49" i="8"/>
  <c r="E49" i="8"/>
  <c r="D24" i="8"/>
  <c r="E24" i="8"/>
  <c r="E93" i="4"/>
  <c r="I93" i="4"/>
  <c r="E94" i="4"/>
  <c r="I94" i="4"/>
  <c r="E95" i="4"/>
  <c r="J8" i="8" s="1"/>
  <c r="I95" i="4"/>
  <c r="E96" i="4"/>
  <c r="I96" i="4"/>
  <c r="E97" i="4"/>
  <c r="I97" i="4"/>
  <c r="E99" i="4"/>
  <c r="E100" i="4"/>
  <c r="E101" i="4"/>
  <c r="E103" i="4"/>
  <c r="I103" i="4"/>
  <c r="E104" i="4"/>
  <c r="J38" i="8" s="1"/>
  <c r="E105" i="4"/>
  <c r="I105" i="4"/>
  <c r="E106" i="4"/>
  <c r="J40" i="8" s="1"/>
  <c r="E107" i="4"/>
  <c r="E110" i="4"/>
  <c r="J52" i="8" s="1"/>
  <c r="J61" i="8" s="1"/>
  <c r="E111" i="4"/>
  <c r="G111" i="4"/>
  <c r="E112" i="4"/>
  <c r="G112" i="4"/>
  <c r="E114" i="4"/>
  <c r="G114" i="4"/>
  <c r="E115" i="4"/>
  <c r="G115" i="4"/>
  <c r="E116" i="4"/>
  <c r="G116" i="4"/>
  <c r="E117" i="4"/>
  <c r="G117" i="4"/>
  <c r="E118" i="4"/>
  <c r="G118" i="4"/>
  <c r="E119" i="4"/>
  <c r="G119" i="4"/>
  <c r="E121" i="4"/>
  <c r="G121" i="4"/>
  <c r="E122" i="4"/>
  <c r="J26" i="8" s="1"/>
  <c r="J27" i="8" s="1"/>
  <c r="I122" i="4"/>
  <c r="E123" i="4"/>
  <c r="E124" i="4"/>
  <c r="G124" i="4"/>
  <c r="E125" i="4"/>
  <c r="G125" i="4"/>
  <c r="E127" i="4"/>
  <c r="G127" i="4"/>
  <c r="E128" i="4"/>
  <c r="G128" i="4"/>
  <c r="E129" i="4"/>
  <c r="G129" i="4"/>
  <c r="E130" i="4"/>
  <c r="G130" i="4"/>
  <c r="E131" i="4"/>
  <c r="G131" i="4"/>
  <c r="E6" i="4"/>
  <c r="I6" i="4"/>
  <c r="E7" i="4"/>
  <c r="E8" i="4"/>
  <c r="I8" i="4"/>
  <c r="E9" i="4"/>
  <c r="I9" i="4"/>
  <c r="E10" i="4"/>
  <c r="I10" i="4"/>
  <c r="E11" i="4"/>
  <c r="E13" i="4"/>
  <c r="G13" i="4"/>
  <c r="E14" i="4"/>
  <c r="G14" i="4"/>
  <c r="E15" i="4"/>
  <c r="G15" i="4"/>
  <c r="E16" i="4"/>
  <c r="G16" i="4"/>
  <c r="E17" i="4"/>
  <c r="I17" i="4"/>
  <c r="E19" i="4"/>
  <c r="E20" i="4"/>
  <c r="G20" i="4"/>
  <c r="E21" i="4"/>
  <c r="G21" i="4"/>
  <c r="E22" i="4"/>
  <c r="G22" i="4"/>
  <c r="E23" i="4"/>
  <c r="I23" i="4"/>
  <c r="E25" i="4"/>
  <c r="I25" i="4"/>
  <c r="E26" i="4"/>
  <c r="G26" i="4"/>
  <c r="E27" i="4"/>
  <c r="I27" i="4"/>
  <c r="E28" i="4"/>
  <c r="G28" i="4"/>
  <c r="E29" i="4"/>
  <c r="I29" i="4"/>
  <c r="E30" i="4"/>
  <c r="E31" i="4"/>
  <c r="I31" i="4"/>
  <c r="E33" i="4"/>
  <c r="E34" i="4"/>
  <c r="I34" i="4"/>
  <c r="E35" i="4"/>
  <c r="E36" i="4"/>
  <c r="E37" i="4"/>
  <c r="E38" i="4"/>
  <c r="E39" i="4"/>
  <c r="E40" i="4"/>
  <c r="E41" i="4"/>
  <c r="G41" i="4"/>
  <c r="E42" i="4"/>
  <c r="E44" i="4"/>
  <c r="G44" i="4"/>
  <c r="E45" i="4"/>
  <c r="E46" i="4"/>
  <c r="G46" i="4"/>
  <c r="E47" i="4"/>
  <c r="G47" i="4"/>
  <c r="E48" i="4"/>
  <c r="G48" i="4"/>
  <c r="E50" i="4"/>
  <c r="G50" i="4"/>
  <c r="E53" i="4"/>
  <c r="G53" i="4"/>
  <c r="E54" i="4"/>
  <c r="E56" i="4"/>
  <c r="G56" i="4"/>
  <c r="E59" i="4"/>
  <c r="G59" i="4"/>
  <c r="E60" i="4"/>
  <c r="E63" i="4"/>
  <c r="E64" i="4"/>
  <c r="G64" i="4"/>
  <c r="E65" i="4"/>
  <c r="G65" i="4"/>
  <c r="E67" i="4"/>
  <c r="G67" i="4"/>
  <c r="E68" i="4"/>
  <c r="G68" i="4"/>
  <c r="E69" i="4"/>
  <c r="G69" i="4"/>
  <c r="E70" i="4"/>
  <c r="G70" i="4"/>
  <c r="E72" i="4"/>
  <c r="I72" i="4"/>
  <c r="E73" i="4"/>
  <c r="G73" i="4"/>
  <c r="E75" i="4"/>
  <c r="D23" i="8" s="1"/>
  <c r="D19" i="8" s="1"/>
  <c r="E76" i="4"/>
  <c r="G76" i="4"/>
  <c r="E77" i="4"/>
  <c r="G77" i="4"/>
  <c r="E79" i="4"/>
  <c r="G79" i="4"/>
  <c r="E80" i="4"/>
  <c r="G80" i="4"/>
  <c r="E81" i="4"/>
  <c r="G81" i="4"/>
  <c r="E82" i="4"/>
  <c r="G82" i="4"/>
  <c r="F133" i="5"/>
  <c r="F132" i="5"/>
  <c r="F131" i="5"/>
  <c r="F130" i="5"/>
  <c r="F129" i="5"/>
  <c r="F128" i="5"/>
  <c r="F127" i="5"/>
  <c r="F126" i="5"/>
  <c r="F125" i="5"/>
  <c r="F124" i="5"/>
  <c r="F123" i="5"/>
  <c r="F122" i="5"/>
  <c r="F121" i="5"/>
  <c r="F119" i="5"/>
  <c r="F118" i="5"/>
  <c r="F117" i="5"/>
  <c r="F116" i="5"/>
  <c r="F115" i="5"/>
  <c r="F114" i="5"/>
  <c r="F113" i="5"/>
  <c r="F112" i="5"/>
  <c r="F111" i="5"/>
  <c r="F110" i="5"/>
  <c r="F107" i="5"/>
  <c r="F106" i="5"/>
  <c r="F105" i="5"/>
  <c r="F104" i="5"/>
  <c r="F103" i="5"/>
  <c r="F101" i="5"/>
  <c r="F100" i="5"/>
  <c r="F97" i="5"/>
  <c r="F96" i="5"/>
  <c r="F95" i="5"/>
  <c r="F94" i="5"/>
  <c r="F93" i="5"/>
  <c r="F84" i="5"/>
  <c r="F83" i="5"/>
  <c r="F82" i="5"/>
  <c r="F81" i="5"/>
  <c r="F80" i="5"/>
  <c r="F79" i="5"/>
  <c r="F78" i="5"/>
  <c r="F77" i="5"/>
  <c r="F76" i="5"/>
  <c r="F75" i="5"/>
  <c r="F73" i="5"/>
  <c r="F72" i="5"/>
  <c r="F70" i="5"/>
  <c r="F69" i="5"/>
  <c r="F68" i="5"/>
  <c r="F67" i="5"/>
  <c r="F66" i="5"/>
  <c r="F65" i="5"/>
  <c r="F64" i="5"/>
  <c r="F63" i="5"/>
  <c r="F60" i="5"/>
  <c r="F59" i="5"/>
  <c r="F58" i="5"/>
  <c r="F57" i="5"/>
  <c r="F56" i="5"/>
  <c r="F54" i="5"/>
  <c r="F53" i="5"/>
  <c r="F52" i="5"/>
  <c r="F51" i="5"/>
  <c r="F50" i="5"/>
  <c r="F48" i="5"/>
  <c r="F47" i="5"/>
  <c r="F46" i="5"/>
  <c r="F45" i="5"/>
  <c r="F44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27" i="5"/>
  <c r="F26" i="5"/>
  <c r="F25" i="5"/>
  <c r="F23" i="5"/>
  <c r="F22" i="5"/>
  <c r="F21" i="5"/>
  <c r="F20" i="5"/>
  <c r="F19" i="5"/>
  <c r="F17" i="5"/>
  <c r="F16" i="5"/>
  <c r="F15" i="5"/>
  <c r="F14" i="5"/>
  <c r="F13" i="5"/>
  <c r="F11" i="5"/>
  <c r="F10" i="5"/>
  <c r="F9" i="5"/>
  <c r="F8" i="5"/>
  <c r="F7" i="5"/>
  <c r="F6" i="5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7" i="6"/>
  <c r="F106" i="6"/>
  <c r="F105" i="6"/>
  <c r="F104" i="6"/>
  <c r="F103" i="6"/>
  <c r="F101" i="6"/>
  <c r="F100" i="6"/>
  <c r="F99" i="6"/>
  <c r="F97" i="6"/>
  <c r="F96" i="6"/>
  <c r="F95" i="6"/>
  <c r="F94" i="6"/>
  <c r="F93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 s="1"/>
  <c r="F70" i="6"/>
  <c r="F69" i="6"/>
  <c r="F68" i="6"/>
  <c r="F67" i="6"/>
  <c r="F66" i="6"/>
  <c r="F65" i="6"/>
  <c r="F64" i="6"/>
  <c r="F63" i="6"/>
  <c r="F60" i="6"/>
  <c r="F59" i="6"/>
  <c r="F58" i="6"/>
  <c r="F57" i="6"/>
  <c r="F56" i="6"/>
  <c r="F54" i="6"/>
  <c r="F53" i="6"/>
  <c r="F52" i="6"/>
  <c r="F51" i="6"/>
  <c r="F50" i="6"/>
  <c r="F48" i="6"/>
  <c r="F47" i="6"/>
  <c r="F46" i="6"/>
  <c r="F45" i="6"/>
  <c r="F44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27" i="6"/>
  <c r="F26" i="6"/>
  <c r="F25" i="6"/>
  <c r="F23" i="6"/>
  <c r="F22" i="6"/>
  <c r="F21" i="6"/>
  <c r="F20" i="6"/>
  <c r="F19" i="6"/>
  <c r="F17" i="6"/>
  <c r="F16" i="6"/>
  <c r="F15" i="6"/>
  <c r="F14" i="6"/>
  <c r="F13" i="6"/>
  <c r="F11" i="6"/>
  <c r="F10" i="6"/>
  <c r="F9" i="6"/>
  <c r="F8" i="6"/>
  <c r="F7" i="6"/>
  <c r="F6" i="6"/>
  <c r="F92" i="5" l="1"/>
  <c r="F24" i="6"/>
  <c r="F62" i="6"/>
  <c r="F85" i="6" s="1"/>
  <c r="F12" i="5"/>
  <c r="F49" i="5"/>
  <c r="F74" i="5"/>
  <c r="F98" i="5"/>
  <c r="F120" i="5"/>
  <c r="F55" i="5"/>
  <c r="D55" i="5"/>
  <c r="E55" i="5"/>
  <c r="E61" i="5" s="1"/>
  <c r="F102" i="5"/>
  <c r="L40" i="8"/>
  <c r="L38" i="8"/>
  <c r="F43" i="6"/>
  <c r="F18" i="5"/>
  <c r="F12" i="6"/>
  <c r="F49" i="6"/>
  <c r="F5" i="5"/>
  <c r="F24" i="5"/>
  <c r="F62" i="5"/>
  <c r="F71" i="5"/>
  <c r="F18" i="6"/>
  <c r="F55" i="6"/>
  <c r="F109" i="5"/>
  <c r="F32" i="5"/>
  <c r="F32" i="6"/>
  <c r="F92" i="6"/>
  <c r="F102" i="6"/>
  <c r="F98" i="6"/>
  <c r="F109" i="6"/>
  <c r="F134" i="6" s="1"/>
  <c r="F5" i="6"/>
  <c r="L41" i="8"/>
  <c r="L39" i="8"/>
  <c r="L37" i="8"/>
  <c r="J41" i="8"/>
  <c r="J39" i="8"/>
  <c r="J37" i="8"/>
  <c r="J10" i="8"/>
  <c r="J9" i="8"/>
  <c r="J7" i="8"/>
  <c r="G55" i="4"/>
  <c r="E55" i="4"/>
  <c r="D40" i="8" s="1"/>
  <c r="E49" i="4"/>
  <c r="D10" i="8" s="1"/>
  <c r="G49" i="4"/>
  <c r="G126" i="4"/>
  <c r="G98" i="4"/>
  <c r="F43" i="5"/>
  <c r="G62" i="4"/>
  <c r="G78" i="4"/>
  <c r="G32" i="4"/>
  <c r="I32" i="4" s="1"/>
  <c r="G18" i="4"/>
  <c r="I18" i="4" s="1"/>
  <c r="G5" i="4"/>
  <c r="I5" i="4" s="1"/>
  <c r="G120" i="4"/>
  <c r="I120" i="4" s="1"/>
  <c r="G113" i="4"/>
  <c r="G102" i="4"/>
  <c r="I102" i="4" s="1"/>
  <c r="G92" i="4"/>
  <c r="I92" i="4" s="1"/>
  <c r="F56" i="8"/>
  <c r="G74" i="4"/>
  <c r="I74" i="4" s="1"/>
  <c r="G71" i="4"/>
  <c r="I71" i="4" s="1"/>
  <c r="G66" i="4"/>
  <c r="G43" i="4"/>
  <c r="G24" i="4"/>
  <c r="I24" i="4" s="1"/>
  <c r="G12" i="4"/>
  <c r="I12" i="4" s="1"/>
  <c r="G109" i="4"/>
  <c r="L52" i="8"/>
  <c r="L61" i="8" s="1"/>
  <c r="E120" i="4"/>
  <c r="E62" i="4"/>
  <c r="E109" i="4"/>
  <c r="E78" i="4"/>
  <c r="E74" i="4"/>
  <c r="E71" i="4"/>
  <c r="E12" i="4"/>
  <c r="E98" i="4"/>
  <c r="E92" i="4"/>
  <c r="J6" i="8"/>
  <c r="D56" i="8"/>
  <c r="D55" i="8" s="1"/>
  <c r="D61" i="8" s="1"/>
  <c r="E66" i="4"/>
  <c r="E43" i="4"/>
  <c r="E24" i="4"/>
  <c r="E18" i="4"/>
  <c r="E126" i="4"/>
  <c r="E113" i="4"/>
  <c r="E32" i="4"/>
  <c r="E5" i="4"/>
  <c r="E102" i="4"/>
  <c r="D27" i="8"/>
  <c r="F108" i="5" l="1"/>
  <c r="F140" i="6"/>
  <c r="F134" i="5"/>
  <c r="F85" i="5"/>
  <c r="E86" i="5"/>
  <c r="E139" i="5"/>
  <c r="F61" i="5"/>
  <c r="F40" i="8"/>
  <c r="L48" i="8"/>
  <c r="L62" i="8" s="1"/>
  <c r="F61" i="6"/>
  <c r="F86" i="6" s="1"/>
  <c r="J48" i="8"/>
  <c r="J62" i="8" s="1"/>
  <c r="F108" i="6"/>
  <c r="F135" i="6" s="1"/>
  <c r="J18" i="8"/>
  <c r="J28" i="8" s="1"/>
  <c r="D37" i="8"/>
  <c r="D9" i="8"/>
  <c r="D8" i="8"/>
  <c r="D7" i="8"/>
  <c r="D6" i="8"/>
  <c r="D39" i="8"/>
  <c r="E134" i="4"/>
  <c r="E108" i="4"/>
  <c r="G61" i="4"/>
  <c r="I61" i="4" s="1"/>
  <c r="G85" i="4"/>
  <c r="I85" i="4" s="1"/>
  <c r="G108" i="4"/>
  <c r="I108" i="4" s="1"/>
  <c r="G134" i="4"/>
  <c r="I134" i="4" s="1"/>
  <c r="E85" i="4"/>
  <c r="E61" i="4"/>
  <c r="F140" i="5" l="1"/>
  <c r="F135" i="5"/>
  <c r="F86" i="5"/>
  <c r="I139" i="4"/>
  <c r="I140" i="4"/>
  <c r="J65" i="8"/>
  <c r="F139" i="6"/>
  <c r="D48" i="8"/>
  <c r="D62" i="8" s="1"/>
  <c r="D18" i="8"/>
  <c r="J30" i="8" s="1"/>
  <c r="G135" i="4"/>
  <c r="I135" i="4" s="1"/>
  <c r="E140" i="4"/>
  <c r="E135" i="4"/>
  <c r="F139" i="5"/>
  <c r="G86" i="4"/>
  <c r="I86" i="4" s="1"/>
  <c r="E86" i="4"/>
  <c r="E139" i="4"/>
  <c r="F133" i="7"/>
  <c r="F132" i="7"/>
  <c r="F131" i="7"/>
  <c r="F131" i="4" s="1"/>
  <c r="F130" i="7"/>
  <c r="F130" i="4" s="1"/>
  <c r="F129" i="7"/>
  <c r="F129" i="4" s="1"/>
  <c r="F128" i="7"/>
  <c r="F128" i="4" s="1"/>
  <c r="F127" i="7"/>
  <c r="F127" i="4" s="1"/>
  <c r="F126" i="7"/>
  <c r="F125" i="7"/>
  <c r="F125" i="4" s="1"/>
  <c r="F124" i="7"/>
  <c r="F124" i="4" s="1"/>
  <c r="F123" i="7"/>
  <c r="F123" i="4" s="1"/>
  <c r="F122" i="7"/>
  <c r="F122" i="4" s="1"/>
  <c r="K26" i="8" s="1"/>
  <c r="K27" i="8" s="1"/>
  <c r="F121" i="7"/>
  <c r="F121" i="4" s="1"/>
  <c r="F120" i="7"/>
  <c r="F119" i="7"/>
  <c r="F119" i="4" s="1"/>
  <c r="F118" i="7"/>
  <c r="F118" i="4" s="1"/>
  <c r="F117" i="7"/>
  <c r="F117" i="4" s="1"/>
  <c r="F116" i="7"/>
  <c r="F116" i="4" s="1"/>
  <c r="F115" i="7"/>
  <c r="F115" i="4" s="1"/>
  <c r="F114" i="7"/>
  <c r="F114" i="4" s="1"/>
  <c r="F113" i="7"/>
  <c r="F112" i="7"/>
  <c r="F112" i="4" s="1"/>
  <c r="F111" i="7"/>
  <c r="F111" i="4" s="1"/>
  <c r="F110" i="7"/>
  <c r="F107" i="7"/>
  <c r="F107" i="4" s="1"/>
  <c r="F106" i="7"/>
  <c r="F106" i="4" s="1"/>
  <c r="K40" i="8" s="1"/>
  <c r="F105" i="7"/>
  <c r="F105" i="4" s="1"/>
  <c r="F104" i="7"/>
  <c r="F104" i="4" s="1"/>
  <c r="K38" i="8" s="1"/>
  <c r="F103" i="7"/>
  <c r="F103" i="4" s="1"/>
  <c r="F102" i="7"/>
  <c r="F101" i="7"/>
  <c r="F101" i="4" s="1"/>
  <c r="F100" i="7"/>
  <c r="F100" i="4" s="1"/>
  <c r="F99" i="7"/>
  <c r="F99" i="4" s="1"/>
  <c r="F98" i="7"/>
  <c r="F97" i="7"/>
  <c r="F97" i="4" s="1"/>
  <c r="F96" i="7"/>
  <c r="F96" i="4" s="1"/>
  <c r="F95" i="7"/>
  <c r="F95" i="4" s="1"/>
  <c r="K8" i="8" s="1"/>
  <c r="F94" i="7"/>
  <c r="F94" i="4" s="1"/>
  <c r="F93" i="7"/>
  <c r="F84" i="7"/>
  <c r="F83" i="7"/>
  <c r="F82" i="7"/>
  <c r="F82" i="4" s="1"/>
  <c r="F81" i="7"/>
  <c r="F81" i="4" s="1"/>
  <c r="F80" i="7"/>
  <c r="F80" i="4" s="1"/>
  <c r="F79" i="7"/>
  <c r="F79" i="4" s="1"/>
  <c r="F78" i="7"/>
  <c r="F77" i="7"/>
  <c r="F77" i="4" s="1"/>
  <c r="F76" i="7"/>
  <c r="F76" i="4" s="1"/>
  <c r="F75" i="7"/>
  <c r="F75" i="4" s="1"/>
  <c r="E23" i="8" s="1"/>
  <c r="E19" i="8" s="1"/>
  <c r="E27" i="8" s="1"/>
  <c r="F74" i="7"/>
  <c r="F73" i="7"/>
  <c r="F73" i="4" s="1"/>
  <c r="F72" i="7"/>
  <c r="F72" i="4" s="1"/>
  <c r="F71" i="7"/>
  <c r="F70" i="7"/>
  <c r="F70" i="4" s="1"/>
  <c r="F69" i="7"/>
  <c r="F69" i="4" s="1"/>
  <c r="F68" i="7"/>
  <c r="F68" i="4" s="1"/>
  <c r="F67" i="7"/>
  <c r="F67" i="4" s="1"/>
  <c r="F66" i="7"/>
  <c r="F65" i="7"/>
  <c r="F65" i="4" s="1"/>
  <c r="F64" i="7"/>
  <c r="F64" i="4" s="1"/>
  <c r="F63" i="7"/>
  <c r="F60" i="7"/>
  <c r="F60" i="4" s="1"/>
  <c r="F59" i="7"/>
  <c r="F59" i="4" s="1"/>
  <c r="F58" i="7"/>
  <c r="F57" i="7"/>
  <c r="F56" i="7"/>
  <c r="F56" i="4" s="1"/>
  <c r="F55" i="7"/>
  <c r="F54" i="7"/>
  <c r="F54" i="4" s="1"/>
  <c r="F53" i="7"/>
  <c r="F53" i="4" s="1"/>
  <c r="F52" i="7"/>
  <c r="F51" i="7"/>
  <c r="F50" i="7"/>
  <c r="F50" i="4" s="1"/>
  <c r="F49" i="7"/>
  <c r="F48" i="7"/>
  <c r="F48" i="4" s="1"/>
  <c r="F47" i="7"/>
  <c r="F47" i="4" s="1"/>
  <c r="F46" i="7"/>
  <c r="F46" i="4" s="1"/>
  <c r="F45" i="7"/>
  <c r="F45" i="4" s="1"/>
  <c r="F44" i="7"/>
  <c r="F44" i="4" s="1"/>
  <c r="F43" i="7"/>
  <c r="F42" i="7"/>
  <c r="F42" i="4" s="1"/>
  <c r="F41" i="7"/>
  <c r="F41" i="4" s="1"/>
  <c r="F40" i="7"/>
  <c r="F40" i="4" s="1"/>
  <c r="F39" i="7"/>
  <c r="F39" i="4" s="1"/>
  <c r="F38" i="7"/>
  <c r="F38" i="4" s="1"/>
  <c r="F37" i="7"/>
  <c r="F37" i="4" s="1"/>
  <c r="F36" i="7"/>
  <c r="F36" i="4" s="1"/>
  <c r="F35" i="7"/>
  <c r="F35" i="4" s="1"/>
  <c r="F34" i="7"/>
  <c r="F34" i="4" s="1"/>
  <c r="F33" i="7"/>
  <c r="F31" i="7"/>
  <c r="F31" i="4" s="1"/>
  <c r="F30" i="7"/>
  <c r="F30" i="4" s="1"/>
  <c r="F29" i="7"/>
  <c r="F29" i="4" s="1"/>
  <c r="F28" i="7"/>
  <c r="F28" i="4" s="1"/>
  <c r="F27" i="7"/>
  <c r="F27" i="4" s="1"/>
  <c r="F26" i="7"/>
  <c r="F26" i="4" s="1"/>
  <c r="F25" i="7"/>
  <c r="F23" i="7"/>
  <c r="F23" i="4" s="1"/>
  <c r="F22" i="7"/>
  <c r="F22" i="4" s="1"/>
  <c r="F21" i="7"/>
  <c r="F21" i="4" s="1"/>
  <c r="F20" i="7"/>
  <c r="F20" i="4" s="1"/>
  <c r="F19" i="7"/>
  <c r="F19" i="4" s="1"/>
  <c r="F18" i="7"/>
  <c r="F17" i="7"/>
  <c r="F17" i="4" s="1"/>
  <c r="F16" i="7"/>
  <c r="F16" i="4" s="1"/>
  <c r="F15" i="7"/>
  <c r="F15" i="4" s="1"/>
  <c r="F14" i="7"/>
  <c r="F14" i="4" s="1"/>
  <c r="F13" i="7"/>
  <c r="F11" i="7"/>
  <c r="F11" i="4" s="1"/>
  <c r="F10" i="7"/>
  <c r="F10" i="4" s="1"/>
  <c r="F9" i="7"/>
  <c r="F9" i="4" s="1"/>
  <c r="F8" i="7"/>
  <c r="F8" i="4" s="1"/>
  <c r="F7" i="7"/>
  <c r="F7" i="4" s="1"/>
  <c r="F6" i="7"/>
  <c r="D63" i="8" l="1"/>
  <c r="F24" i="7"/>
  <c r="F109" i="7"/>
  <c r="F134" i="7" s="1"/>
  <c r="F32" i="7"/>
  <c r="F12" i="7"/>
  <c r="J64" i="8"/>
  <c r="F92" i="7"/>
  <c r="F108" i="7" s="1"/>
  <c r="F135" i="7" s="1"/>
  <c r="F5" i="7"/>
  <c r="D28" i="8"/>
  <c r="D65" i="8" s="1"/>
  <c r="D64" i="8"/>
  <c r="J63" i="8"/>
  <c r="J29" i="8"/>
  <c r="D30" i="8"/>
  <c r="D29" i="8"/>
  <c r="E142" i="4"/>
  <c r="K7" i="8"/>
  <c r="K41" i="8"/>
  <c r="K9" i="8"/>
  <c r="F110" i="4"/>
  <c r="F109" i="4" s="1"/>
  <c r="F93" i="4"/>
  <c r="K10" i="8"/>
  <c r="K39" i="8"/>
  <c r="F13" i="4"/>
  <c r="F12" i="4" s="1"/>
  <c r="F55" i="4"/>
  <c r="E40" i="8" s="1"/>
  <c r="F33" i="4"/>
  <c r="F32" i="4" s="1"/>
  <c r="F63" i="4"/>
  <c r="E56" i="8" s="1"/>
  <c r="E55" i="8" s="1"/>
  <c r="E61" i="8" s="1"/>
  <c r="F62" i="7"/>
  <c r="F85" i="7" s="1"/>
  <c r="F6" i="4"/>
  <c r="F5" i="4" s="1"/>
  <c r="F25" i="4"/>
  <c r="F24" i="4" s="1"/>
  <c r="F49" i="4"/>
  <c r="E10" i="8" s="1"/>
  <c r="F43" i="4"/>
  <c r="F71" i="4"/>
  <c r="F74" i="4"/>
  <c r="F78" i="4"/>
  <c r="F98" i="4"/>
  <c r="K37" i="8"/>
  <c r="F102" i="4"/>
  <c r="F126" i="4"/>
  <c r="F113" i="4"/>
  <c r="F18" i="4"/>
  <c r="F66" i="4"/>
  <c r="F120" i="4"/>
  <c r="AA28" i="47"/>
  <c r="Z28" i="47"/>
  <c r="G28" i="47"/>
  <c r="F28" i="47"/>
  <c r="X27" i="47"/>
  <c r="AF27" i="47" s="1"/>
  <c r="Q27" i="47"/>
  <c r="K27" i="47"/>
  <c r="W27" i="47" s="1"/>
  <c r="AE27" i="47" s="1"/>
  <c r="J27" i="47"/>
  <c r="E27" i="47"/>
  <c r="X26" i="47"/>
  <c r="AF26" i="47" s="1"/>
  <c r="K26" i="47"/>
  <c r="W26" i="47" s="1"/>
  <c r="AE26" i="47" s="1"/>
  <c r="J26" i="47"/>
  <c r="V26" i="47" s="1"/>
  <c r="X25" i="47"/>
  <c r="AF25" i="47" s="1"/>
  <c r="K25" i="47"/>
  <c r="W25" i="47" s="1"/>
  <c r="AE25" i="47" s="1"/>
  <c r="J25" i="47"/>
  <c r="I25" i="47"/>
  <c r="E25" i="47"/>
  <c r="AC24" i="47"/>
  <c r="X24" i="47"/>
  <c r="AF24" i="47" s="1"/>
  <c r="U24" i="47"/>
  <c r="Q24" i="47"/>
  <c r="Q21" i="47" s="1"/>
  <c r="K24" i="47"/>
  <c r="W24" i="47" s="1"/>
  <c r="AE24" i="47" s="1"/>
  <c r="J24" i="47"/>
  <c r="E24" i="47"/>
  <c r="X23" i="47"/>
  <c r="AF23" i="47" s="1"/>
  <c r="V23" i="47"/>
  <c r="K23" i="47"/>
  <c r="W23" i="47" s="1"/>
  <c r="AE23" i="47" s="1"/>
  <c r="J23" i="47"/>
  <c r="E23" i="47"/>
  <c r="X22" i="47"/>
  <c r="AF22" i="47" s="1"/>
  <c r="K22" i="47"/>
  <c r="W22" i="47" s="1"/>
  <c r="AE22" i="47" s="1"/>
  <c r="J22" i="47"/>
  <c r="M22" i="47" s="1"/>
  <c r="I22" i="47"/>
  <c r="I21" i="47" s="1"/>
  <c r="AB21" i="47"/>
  <c r="AC21" i="47" s="1"/>
  <c r="T21" i="47"/>
  <c r="T28" i="47" s="1"/>
  <c r="S21" i="47"/>
  <c r="S28" i="47" s="1"/>
  <c r="R21" i="47"/>
  <c r="R28" i="47" s="1"/>
  <c r="P21" i="47"/>
  <c r="P28" i="47" s="1"/>
  <c r="O21" i="47"/>
  <c r="O28" i="47" s="1"/>
  <c r="N21" i="47"/>
  <c r="N28" i="47" s="1"/>
  <c r="L21" i="47"/>
  <c r="H21" i="47"/>
  <c r="H28" i="47" s="1"/>
  <c r="D21" i="47"/>
  <c r="D28" i="47" s="1"/>
  <c r="C21" i="47"/>
  <c r="C28" i="47" s="1"/>
  <c r="B21" i="47"/>
  <c r="B28" i="47" s="1"/>
  <c r="X20" i="47"/>
  <c r="AF20" i="47" s="1"/>
  <c r="W20" i="47"/>
  <c r="AE20" i="47" s="1"/>
  <c r="J20" i="47"/>
  <c r="M20" i="47" s="1"/>
  <c r="I20" i="47"/>
  <c r="E20" i="47"/>
  <c r="L19" i="47"/>
  <c r="K19" i="47"/>
  <c r="W19" i="47" s="1"/>
  <c r="AE19" i="47" s="1"/>
  <c r="J19" i="47"/>
  <c r="I19" i="47"/>
  <c r="E19" i="47"/>
  <c r="AC15" i="47"/>
  <c r="Y15" i="47"/>
  <c r="X15" i="47"/>
  <c r="AF15" i="47" s="1"/>
  <c r="W15" i="47"/>
  <c r="AE15" i="47" s="1"/>
  <c r="V15" i="47"/>
  <c r="AD15" i="47" s="1"/>
  <c r="U15" i="47"/>
  <c r="X13" i="47"/>
  <c r="AF13" i="47" s="1"/>
  <c r="V13" i="47"/>
  <c r="K13" i="47"/>
  <c r="M13" i="47" s="1"/>
  <c r="E13" i="47"/>
  <c r="X12" i="47"/>
  <c r="AF12" i="47" s="1"/>
  <c r="W12" i="47"/>
  <c r="AE12" i="47" s="1"/>
  <c r="V12" i="47"/>
  <c r="AD12" i="47" s="1"/>
  <c r="X11" i="47"/>
  <c r="AF11" i="47" s="1"/>
  <c r="K11" i="47"/>
  <c r="W11" i="47" s="1"/>
  <c r="AE11" i="47" s="1"/>
  <c r="J11" i="47"/>
  <c r="V11" i="47" s="1"/>
  <c r="E11" i="47"/>
  <c r="X10" i="47"/>
  <c r="AF10" i="47" s="1"/>
  <c r="W10" i="47"/>
  <c r="AE10" i="47" s="1"/>
  <c r="V10" i="47"/>
  <c r="AD10" i="47" s="1"/>
  <c r="X9" i="47"/>
  <c r="AF9" i="47" s="1"/>
  <c r="W9" i="47"/>
  <c r="AE9" i="47" s="1"/>
  <c r="J9" i="47"/>
  <c r="V9" i="47" s="1"/>
  <c r="E9" i="47"/>
  <c r="X8" i="47"/>
  <c r="AF8" i="47" s="1"/>
  <c r="W8" i="47"/>
  <c r="AE8" i="47" s="1"/>
  <c r="V8" i="47"/>
  <c r="AD8" i="47" s="1"/>
  <c r="X7" i="47"/>
  <c r="AF7" i="47" s="1"/>
  <c r="W7" i="47"/>
  <c r="AE7" i="47" s="1"/>
  <c r="J7" i="47"/>
  <c r="V7" i="47" s="1"/>
  <c r="E7" i="47"/>
  <c r="X6" i="47"/>
  <c r="AF6" i="47" s="1"/>
  <c r="W6" i="47"/>
  <c r="V6" i="47"/>
  <c r="AD6" i="47" s="1"/>
  <c r="X5" i="47"/>
  <c r="K5" i="47"/>
  <c r="J5" i="47"/>
  <c r="V5" i="47" s="1"/>
  <c r="E5" i="47"/>
  <c r="F61" i="7" l="1"/>
  <c r="F86" i="7" s="1"/>
  <c r="M24" i="47"/>
  <c r="M25" i="47"/>
  <c r="Y6" i="47"/>
  <c r="L28" i="47"/>
  <c r="V20" i="47"/>
  <c r="Y20" i="47" s="1"/>
  <c r="M9" i="47"/>
  <c r="Y10" i="47"/>
  <c r="M11" i="47"/>
  <c r="I28" i="47"/>
  <c r="F92" i="4"/>
  <c r="F108" i="4" s="1"/>
  <c r="K6" i="8"/>
  <c r="K18" i="8" s="1"/>
  <c r="K28" i="8" s="1"/>
  <c r="K52" i="8"/>
  <c r="K61" i="8" s="1"/>
  <c r="K48" i="8"/>
  <c r="F62" i="4"/>
  <c r="F85" i="4" s="1"/>
  <c r="E37" i="8"/>
  <c r="E9" i="8"/>
  <c r="E8" i="8"/>
  <c r="E7" i="8"/>
  <c r="E39" i="8"/>
  <c r="AD9" i="47"/>
  <c r="AG9" i="47" s="1"/>
  <c r="Y9" i="47"/>
  <c r="U28" i="47"/>
  <c r="Y23" i="47"/>
  <c r="W5" i="47"/>
  <c r="AE5" i="47" s="1"/>
  <c r="M19" i="47"/>
  <c r="X21" i="47"/>
  <c r="K21" i="47"/>
  <c r="W21" i="47" s="1"/>
  <c r="AE21" i="47" s="1"/>
  <c r="E21" i="47"/>
  <c r="E28" i="47" s="1"/>
  <c r="AE6" i="47"/>
  <c r="AG6" i="47" s="1"/>
  <c r="Y12" i="47"/>
  <c r="W13" i="47"/>
  <c r="AE13" i="47" s="1"/>
  <c r="AE28" i="47" s="1"/>
  <c r="V22" i="47"/>
  <c r="Y22" i="47" s="1"/>
  <c r="M23" i="47"/>
  <c r="Q28" i="47"/>
  <c r="V25" i="47"/>
  <c r="Y25" i="47" s="1"/>
  <c r="M27" i="47"/>
  <c r="AG8" i="47"/>
  <c r="E6" i="8"/>
  <c r="F61" i="4"/>
  <c r="F134" i="4"/>
  <c r="AD5" i="47"/>
  <c r="AG12" i="47"/>
  <c r="AF21" i="47"/>
  <c r="Y11" i="47"/>
  <c r="AD11" i="47"/>
  <c r="AG11" i="47" s="1"/>
  <c r="AD7" i="47"/>
  <c r="AG7" i="47" s="1"/>
  <c r="Y7" i="47"/>
  <c r="AG10" i="47"/>
  <c r="AG15" i="47"/>
  <c r="AD26" i="47"/>
  <c r="AG26" i="47" s="1"/>
  <c r="Y26" i="47"/>
  <c r="AD22" i="47"/>
  <c r="AD23" i="47"/>
  <c r="AG23" i="47" s="1"/>
  <c r="AF5" i="47"/>
  <c r="M7" i="47"/>
  <c r="Y8" i="47"/>
  <c r="U21" i="47"/>
  <c r="AD13" i="47"/>
  <c r="V19" i="47"/>
  <c r="AD20" i="47"/>
  <c r="AG20" i="47" s="1"/>
  <c r="V27" i="47"/>
  <c r="M5" i="47"/>
  <c r="X19" i="47"/>
  <c r="AF19" i="47" s="1"/>
  <c r="J21" i="47"/>
  <c r="J28" i="47" s="1"/>
  <c r="V24" i="47"/>
  <c r="M26" i="47"/>
  <c r="AB28" i="47"/>
  <c r="AC28" i="47" s="1"/>
  <c r="H10" i="44"/>
  <c r="G10" i="44"/>
  <c r="F10" i="44"/>
  <c r="E10" i="44"/>
  <c r="H5" i="44"/>
  <c r="H15" i="44" s="1"/>
  <c r="G5" i="44"/>
  <c r="G15" i="44" s="1"/>
  <c r="F5" i="44"/>
  <c r="F15" i="44" s="1"/>
  <c r="E5" i="44"/>
  <c r="E15" i="44" s="1"/>
  <c r="G182" i="43"/>
  <c r="D9" i="42"/>
  <c r="D30" i="42" s="1"/>
  <c r="C9" i="42"/>
  <c r="C30" i="42" s="1"/>
  <c r="I27" i="41"/>
  <c r="H26" i="41"/>
  <c r="G26" i="41"/>
  <c r="F26" i="41"/>
  <c r="E26" i="41"/>
  <c r="D26" i="41"/>
  <c r="I25" i="41"/>
  <c r="H24" i="41"/>
  <c r="G24" i="41"/>
  <c r="F24" i="41"/>
  <c r="E24" i="41"/>
  <c r="D24" i="41"/>
  <c r="I23" i="41"/>
  <c r="H22" i="41"/>
  <c r="G22" i="41"/>
  <c r="F22" i="41"/>
  <c r="E22" i="41"/>
  <c r="D22" i="41"/>
  <c r="I21" i="41"/>
  <c r="I20" i="41"/>
  <c r="I19" i="41"/>
  <c r="I18" i="41"/>
  <c r="I17" i="41"/>
  <c r="I16" i="41"/>
  <c r="I15" i="41"/>
  <c r="I14" i="41"/>
  <c r="I13" i="41"/>
  <c r="I12" i="41"/>
  <c r="I11" i="41"/>
  <c r="I10" i="41"/>
  <c r="H9" i="41"/>
  <c r="G9" i="41"/>
  <c r="F9" i="41"/>
  <c r="E9" i="41"/>
  <c r="D9" i="41"/>
  <c r="I8" i="41"/>
  <c r="I7" i="41"/>
  <c r="H6" i="41"/>
  <c r="G6" i="41"/>
  <c r="F6" i="41"/>
  <c r="E6" i="41"/>
  <c r="D6" i="41"/>
  <c r="E131" i="39"/>
  <c r="E130" i="39"/>
  <c r="E128" i="39"/>
  <c r="E127" i="39"/>
  <c r="D126" i="39"/>
  <c r="C126" i="39"/>
  <c r="E122" i="39"/>
  <c r="E120" i="39" s="1"/>
  <c r="D120" i="39"/>
  <c r="C120" i="39"/>
  <c r="E113" i="39"/>
  <c r="D113" i="39"/>
  <c r="C113" i="39"/>
  <c r="E110" i="39"/>
  <c r="E109" i="39" s="1"/>
  <c r="D109" i="39"/>
  <c r="C109" i="39"/>
  <c r="E107" i="39"/>
  <c r="E106" i="39"/>
  <c r="E105" i="39"/>
  <c r="E104" i="39"/>
  <c r="E103" i="39"/>
  <c r="D102" i="39"/>
  <c r="C102" i="39"/>
  <c r="E101" i="39"/>
  <c r="E100" i="39"/>
  <c r="E99" i="39"/>
  <c r="D98" i="39"/>
  <c r="C98" i="39"/>
  <c r="E97" i="39"/>
  <c r="E96" i="39"/>
  <c r="E95" i="39"/>
  <c r="E94" i="39"/>
  <c r="E93" i="39"/>
  <c r="D92" i="39"/>
  <c r="C92" i="39"/>
  <c r="E78" i="39"/>
  <c r="D78" i="39"/>
  <c r="C78" i="39"/>
  <c r="E76" i="39"/>
  <c r="E75" i="39"/>
  <c r="D74" i="39"/>
  <c r="C74" i="39"/>
  <c r="E73" i="39"/>
  <c r="E72" i="39"/>
  <c r="D71" i="39"/>
  <c r="C71" i="39"/>
  <c r="E66" i="39"/>
  <c r="D66" i="39"/>
  <c r="C66" i="39"/>
  <c r="E62" i="39"/>
  <c r="D62" i="39"/>
  <c r="C62" i="39"/>
  <c r="E55" i="39"/>
  <c r="D55" i="39"/>
  <c r="C55" i="39"/>
  <c r="E54" i="39"/>
  <c r="E53" i="39"/>
  <c r="E52" i="39"/>
  <c r="E51" i="39"/>
  <c r="E50" i="39"/>
  <c r="D49" i="39"/>
  <c r="C49" i="39"/>
  <c r="E48" i="39"/>
  <c r="E47" i="39"/>
  <c r="E46" i="39"/>
  <c r="E45" i="39"/>
  <c r="E44" i="39"/>
  <c r="D43" i="39"/>
  <c r="C43" i="39"/>
  <c r="E42" i="39"/>
  <c r="E41" i="39"/>
  <c r="E40" i="39"/>
  <c r="E39" i="39"/>
  <c r="E38" i="39"/>
  <c r="E37" i="39"/>
  <c r="E36" i="39"/>
  <c r="E35" i="39"/>
  <c r="E34" i="39"/>
  <c r="E33" i="39"/>
  <c r="D32" i="39"/>
  <c r="C32" i="39"/>
  <c r="E31" i="39"/>
  <c r="E30" i="39"/>
  <c r="E29" i="39"/>
  <c r="E28" i="39"/>
  <c r="E27" i="39"/>
  <c r="E26" i="39"/>
  <c r="E25" i="39"/>
  <c r="D24" i="39"/>
  <c r="C24" i="39"/>
  <c r="E23" i="39"/>
  <c r="E22" i="39"/>
  <c r="E21" i="39"/>
  <c r="E20" i="39"/>
  <c r="E19" i="39"/>
  <c r="D18" i="39"/>
  <c r="C18" i="39"/>
  <c r="E17" i="39"/>
  <c r="E16" i="39"/>
  <c r="E15" i="39"/>
  <c r="E14" i="39"/>
  <c r="E13" i="39"/>
  <c r="D12" i="39"/>
  <c r="C12" i="39"/>
  <c r="E11" i="39"/>
  <c r="E10" i="39"/>
  <c r="E9" i="39"/>
  <c r="E8" i="39"/>
  <c r="E7" i="39"/>
  <c r="E6" i="39"/>
  <c r="D5" i="39"/>
  <c r="C5" i="39"/>
  <c r="Y5" i="47" l="1"/>
  <c r="H28" i="41"/>
  <c r="AG13" i="47"/>
  <c r="Y13" i="47"/>
  <c r="C132" i="39"/>
  <c r="D132" i="39"/>
  <c r="I24" i="41"/>
  <c r="AD25" i="47"/>
  <c r="AG25" i="47" s="1"/>
  <c r="W28" i="47"/>
  <c r="K62" i="8"/>
  <c r="K65" i="8" s="1"/>
  <c r="E18" i="8"/>
  <c r="K30" i="8" s="1"/>
  <c r="E48" i="8"/>
  <c r="G28" i="41"/>
  <c r="D61" i="39"/>
  <c r="D85" i="39"/>
  <c r="D108" i="39"/>
  <c r="I9" i="41"/>
  <c r="F28" i="41"/>
  <c r="AF28" i="47"/>
  <c r="F135" i="4"/>
  <c r="D28" i="41"/>
  <c r="C108" i="39"/>
  <c r="C133" i="39" s="1"/>
  <c r="C61" i="39"/>
  <c r="C85" i="39"/>
  <c r="E28" i="41"/>
  <c r="I22" i="41"/>
  <c r="I26" i="41"/>
  <c r="M21" i="47"/>
  <c r="M28" i="47" s="1"/>
  <c r="K28" i="47"/>
  <c r="F86" i="4"/>
  <c r="E74" i="39"/>
  <c r="E102" i="39"/>
  <c r="E71" i="39"/>
  <c r="E24" i="39"/>
  <c r="E49" i="39"/>
  <c r="E98" i="39"/>
  <c r="E18" i="39"/>
  <c r="E12" i="39"/>
  <c r="AD24" i="47"/>
  <c r="AG24" i="47" s="1"/>
  <c r="Y24" i="47"/>
  <c r="V21" i="47"/>
  <c r="Y19" i="47"/>
  <c r="AD19" i="47"/>
  <c r="AG19" i="47" s="1"/>
  <c r="AG22" i="47"/>
  <c r="X28" i="47"/>
  <c r="AG5" i="47"/>
  <c r="Y27" i="47"/>
  <c r="AD27" i="47"/>
  <c r="AG27" i="47" s="1"/>
  <c r="E43" i="39"/>
  <c r="E32" i="39"/>
  <c r="E92" i="39"/>
  <c r="E5" i="39"/>
  <c r="E126" i="39"/>
  <c r="E132" i="39" s="1"/>
  <c r="D86" i="39"/>
  <c r="I6" i="41"/>
  <c r="D133" i="39" l="1"/>
  <c r="C86" i="39"/>
  <c r="E64" i="8"/>
  <c r="E29" i="8"/>
  <c r="K64" i="8"/>
  <c r="K29" i="8"/>
  <c r="E30" i="8"/>
  <c r="E62" i="8"/>
  <c r="K63" i="8"/>
  <c r="E63" i="8"/>
  <c r="E28" i="8"/>
  <c r="I28" i="41"/>
  <c r="E85" i="39"/>
  <c r="E108" i="39"/>
  <c r="E133" i="39" s="1"/>
  <c r="E61" i="39"/>
  <c r="AD21" i="47"/>
  <c r="Y21" i="47"/>
  <c r="Y28" i="47" s="1"/>
  <c r="V28" i="47"/>
  <c r="E65" i="8" l="1"/>
  <c r="E86" i="39"/>
  <c r="AG21" i="47"/>
  <c r="AG28" i="47" s="1"/>
  <c r="AD28" i="47"/>
  <c r="F19" i="8" l="1"/>
  <c r="F24" i="8"/>
  <c r="L7" i="8"/>
  <c r="L8" i="8"/>
  <c r="L9" i="8"/>
  <c r="L10" i="8"/>
  <c r="L27" i="8"/>
  <c r="F10" i="8"/>
  <c r="F55" i="8"/>
  <c r="F140" i="7"/>
  <c r="F61" i="8" l="1"/>
  <c r="F39" i="8"/>
  <c r="F8" i="8"/>
  <c r="F7" i="8"/>
  <c r="F9" i="8"/>
  <c r="F37" i="8"/>
  <c r="F6" i="8"/>
  <c r="L6" i="8"/>
  <c r="L18" i="8" s="1"/>
  <c r="L28" i="8" s="1"/>
  <c r="L65" i="8" s="1"/>
  <c r="F27" i="8"/>
  <c r="F48" i="8" l="1"/>
  <c r="F62" i="8" s="1"/>
  <c r="F140" i="4"/>
  <c r="G140" i="4"/>
  <c r="F18" i="8"/>
  <c r="F143" i="7"/>
  <c r="F139" i="7"/>
  <c r="F64" i="8" l="1"/>
  <c r="F63" i="8"/>
  <c r="L64" i="8"/>
  <c r="L63" i="8"/>
  <c r="F139" i="4"/>
  <c r="G139" i="4"/>
  <c r="F142" i="7"/>
  <c r="L29" i="8"/>
  <c r="F29" i="8"/>
  <c r="F30" i="8"/>
  <c r="L30" i="8"/>
  <c r="F28" i="8"/>
  <c r="F65" i="8" s="1"/>
  <c r="F142" i="4" l="1"/>
  <c r="F143" i="5" l="1"/>
  <c r="F142" i="5"/>
  <c r="F143" i="6"/>
  <c r="F142" i="6"/>
  <c r="G142" i="4"/>
  <c r="D126" i="7" l="1"/>
  <c r="D120" i="7"/>
  <c r="D113" i="7"/>
  <c r="D109" i="7"/>
  <c r="D102" i="7"/>
  <c r="D98" i="7"/>
  <c r="D92" i="7"/>
  <c r="D78" i="7"/>
  <c r="D74" i="7"/>
  <c r="D71" i="7"/>
  <c r="D66" i="7"/>
  <c r="D62" i="7"/>
  <c r="D55" i="7"/>
  <c r="D49" i="7"/>
  <c r="D43" i="7"/>
  <c r="D32" i="7"/>
  <c r="D24" i="7"/>
  <c r="D18" i="7"/>
  <c r="D12" i="7"/>
  <c r="D5" i="7"/>
  <c r="D126" i="6"/>
  <c r="D120" i="6"/>
  <c r="D113" i="6"/>
  <c r="D109" i="6"/>
  <c r="D102" i="6"/>
  <c r="D98" i="6"/>
  <c r="D92" i="6"/>
  <c r="D78" i="6"/>
  <c r="D74" i="6"/>
  <c r="D71" i="6"/>
  <c r="D66" i="6"/>
  <c r="D62" i="6"/>
  <c r="D43" i="6"/>
  <c r="D32" i="6"/>
  <c r="D24" i="6"/>
  <c r="D18" i="6"/>
  <c r="D12" i="6"/>
  <c r="D5" i="6"/>
  <c r="D120" i="5"/>
  <c r="D85" i="6" l="1"/>
  <c r="D108" i="6"/>
  <c r="D61" i="6"/>
  <c r="I6" i="8"/>
  <c r="I8" i="8"/>
  <c r="I10" i="8"/>
  <c r="I39" i="8"/>
  <c r="I41" i="8"/>
  <c r="I7" i="8"/>
  <c r="I9" i="8"/>
  <c r="I38" i="8"/>
  <c r="I40" i="8"/>
  <c r="I52" i="8"/>
  <c r="I37" i="8"/>
  <c r="D134" i="6"/>
  <c r="D61" i="7"/>
  <c r="D85" i="7"/>
  <c r="D134" i="7"/>
  <c r="D108" i="7"/>
  <c r="D140" i="6" l="1"/>
  <c r="D86" i="7"/>
  <c r="D86" i="6"/>
  <c r="D139" i="6"/>
  <c r="D139" i="7"/>
  <c r="D135" i="6"/>
  <c r="D135" i="7"/>
  <c r="D140" i="7"/>
  <c r="D142" i="7" l="1"/>
  <c r="D142" i="6"/>
  <c r="D24" i="5" l="1"/>
  <c r="D98" i="5" l="1"/>
  <c r="D109" i="5" l="1"/>
  <c r="D113" i="5"/>
  <c r="D126" i="5"/>
  <c r="C24" i="8"/>
  <c r="D102" i="5"/>
  <c r="D92" i="5"/>
  <c r="D78" i="5"/>
  <c r="D74" i="5"/>
  <c r="D71" i="5"/>
  <c r="D66" i="5"/>
  <c r="D62" i="5"/>
  <c r="D43" i="5"/>
  <c r="D32" i="5"/>
  <c r="D18" i="5"/>
  <c r="D12" i="5"/>
  <c r="D5" i="5"/>
  <c r="C55" i="8" l="1"/>
  <c r="C61" i="8" s="1"/>
  <c r="C39" i="8"/>
  <c r="C27" i="8"/>
  <c r="C37" i="8"/>
  <c r="D85" i="5"/>
  <c r="D108" i="5"/>
  <c r="C6" i="8"/>
  <c r="D134" i="5"/>
  <c r="C8" i="8"/>
  <c r="I27" i="8"/>
  <c r="I61" i="8"/>
  <c r="C9" i="8"/>
  <c r="C7" i="8"/>
  <c r="C10" i="8"/>
  <c r="D61" i="5"/>
  <c r="D135" i="5" l="1"/>
  <c r="C48" i="8"/>
  <c r="D139" i="5"/>
  <c r="C18" i="8"/>
  <c r="C28" i="8" s="1"/>
  <c r="D140" i="5"/>
  <c r="I48" i="8"/>
  <c r="I18" i="8"/>
  <c r="D86" i="5"/>
  <c r="I62" i="8" l="1"/>
  <c r="C64" i="8" s="1"/>
  <c r="I28" i="8"/>
  <c r="C30" i="8" s="1"/>
  <c r="C62" i="8"/>
  <c r="C65" i="8" s="1"/>
  <c r="C63" i="8"/>
  <c r="D143" i="5"/>
  <c r="I63" i="8"/>
  <c r="I29" i="8"/>
  <c r="D142" i="5"/>
  <c r="I64" i="8"/>
  <c r="C29" i="8"/>
  <c r="I30" i="8" l="1"/>
  <c r="I65" i="8"/>
  <c r="H67" i="8" s="1"/>
</calcChain>
</file>

<file path=xl/comments1.xml><?xml version="1.0" encoding="utf-8"?>
<comments xmlns="http://schemas.openxmlformats.org/spreadsheetml/2006/main">
  <authors>
    <author>Palkó Roland</author>
  </authors>
  <commentList>
    <comment ref="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E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G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R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S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T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U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V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W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X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Y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Z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A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B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C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D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E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  <comment ref="AF72" authorId="0" shapeId="0">
      <text>
        <r>
          <rPr>
            <b/>
            <sz val="9"/>
            <color indexed="81"/>
            <rFont val="Tahoma"/>
            <family val="2"/>
            <charset val="238"/>
          </rPr>
          <t>Palkó Roland:</t>
        </r>
        <r>
          <rPr>
            <sz val="9"/>
            <color indexed="81"/>
            <rFont val="Tahoma"/>
            <family val="2"/>
            <charset val="238"/>
          </rPr>
          <t xml:space="preserve">
69529020 ÖNK+266750 Múzeum</t>
        </r>
      </text>
    </comment>
  </commentList>
</comments>
</file>

<file path=xl/sharedStrings.xml><?xml version="1.0" encoding="utf-8"?>
<sst xmlns="http://schemas.openxmlformats.org/spreadsheetml/2006/main" count="4101" uniqueCount="1613">
  <si>
    <t xml:space="preserve"> Sportlét.</t>
  </si>
  <si>
    <t>B E V É T E L E K</t>
  </si>
  <si>
    <t>1. sz. táblázat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</si>
  <si>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</si>
  <si>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</si>
  <si>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</si>
  <si>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</si>
  <si>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</si>
  <si>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</si>
  <si>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</si>
  <si>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</si>
  <si>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</si>
  <si>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1.4.</t>
  </si>
  <si>
    <t>Önkormányzatok kulturális feladatainak támogatása</t>
  </si>
  <si>
    <t>1.5.</t>
  </si>
  <si>
    <t>1.6.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</si>
  <si>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</si>
  <si>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</si>
  <si>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</si>
  <si>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</si>
  <si>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</si>
  <si>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</si>
  <si>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</si>
  <si>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</si>
  <si>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</si>
  <si>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</si>
  <si>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</si>
  <si>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</si>
  <si>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</si>
  <si>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</si>
  <si>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</si>
  <si>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</si>
  <si>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</si>
  <si>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</si>
  <si>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</si>
  <si>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</si>
  <si>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</si>
  <si>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</si>
  <si>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</si>
  <si>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</si>
  <si>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 xml:space="preserve">4. </t>
  </si>
  <si>
    <t>Közhatalmi bevételek (4.1.+4.2.+4.3.+4.4.)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</si>
  <si>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</si>
  <si>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</si>
  <si>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</si>
  <si>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</si>
  <si>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</si>
  <si>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</si>
  <si>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</si>
  <si>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</si>
  <si>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</si>
  <si>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</si>
  <si>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</si>
  <si>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</si>
  <si>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</si>
  <si>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</si>
  <si>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</si>
  <si>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</si>
  <si>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</si>
  <si>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</si>
  <si>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</si>
  <si>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</si>
  <si>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</si>
  <si>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</si>
  <si>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</si>
  <si>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</si>
  <si>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</si>
  <si>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</si>
  <si>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</si>
  <si>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</si>
  <si>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</si>
  <si>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</si>
  <si>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</si>
  <si>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</si>
  <si>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</si>
  <si>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</si>
  <si>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</si>
  <si>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</si>
  <si>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</si>
  <si>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7.2.</t>
  </si>
  <si>
    <t>7.3.</t>
  </si>
  <si>
    <t>7.4.</t>
  </si>
  <si>
    <t>8.</t>
  </si>
  <si>
    <t>Felhalmozási célú átvett pénzeszközök (8.1.+8.2.+8.3.)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</si>
  <si>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</si>
  <si>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</si>
  <si>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</si>
  <si>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</si>
  <si>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</si>
  <si>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</si>
  <si>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</si>
  <si>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</si>
  <si>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</si>
  <si>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</si>
  <si>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</si>
  <si>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</si>
  <si>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</si>
  <si>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</si>
  <si>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</si>
  <si>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</si>
  <si>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</si>
  <si>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</si>
  <si>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</si>
  <si>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</si>
  <si>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</si>
  <si>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</si>
  <si>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</si>
  <si>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</si>
  <si>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</si>
  <si>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</si>
  <si>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</si>
  <si>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</si>
  <si>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</si>
  <si>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</si>
  <si>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</si>
  <si>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>Külföldi finanszírozás bevételei (14.1.+…14.4.)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</si>
  <si>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</si>
  <si>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</si>
  <si>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</si>
  <si>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</si>
  <si>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</si>
  <si>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</si>
  <si>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</si>
  <si>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</si>
  <si>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</si>
  <si>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</si>
  <si>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</si>
  <si>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</si>
  <si>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</si>
  <si>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</si>
  <si>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</si>
  <si>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</si>
  <si>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</si>
  <si>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</si>
  <si>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</si>
  <si>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</si>
  <si>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</si>
  <si>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Általános 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</si>
  <si>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</si>
  <si>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</si>
  <si>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</si>
  <si>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</si>
  <si>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</si>
  <si>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</si>
  <si>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</si>
  <si>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</si>
  <si>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</si>
  <si>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</si>
  <si>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</si>
  <si>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Külföldi finanszírozás kiadásai (6.1. + … + 6.4.)</t>
  </si>
  <si>
    <t>FINANSZÍROZÁSI KIADÁSOK ÖSSZESEN: (5.+…+8.)</t>
  </si>
  <si>
    <t>10.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</si>
  <si>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</si>
  <si>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</si>
  <si>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</si>
  <si>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</si>
  <si>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</si>
  <si>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</si>
  <si>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</si>
  <si>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</si>
  <si>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</si>
  <si>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</si>
  <si>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</si>
  <si>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</si>
  <si>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</si>
  <si>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</si>
  <si>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</si>
  <si>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</si>
  <si>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</si>
  <si>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</si>
  <si>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</si>
  <si>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</si>
  <si>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</si>
  <si>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</si>
  <si>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</si>
  <si>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</si>
  <si>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</si>
  <si>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</si>
  <si>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</si>
  <si>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</si>
  <si>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</si>
  <si>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</si>
  <si>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</si>
  <si>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</si>
  <si>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</si>
  <si>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</si>
  <si>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</si>
  <si>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</si>
  <si>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</si>
  <si>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</si>
  <si>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</si>
  <si>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</si>
  <si>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</si>
  <si>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</si>
  <si>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</si>
  <si>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</si>
  <si>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</si>
  <si>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</si>
  <si>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</si>
  <si>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</si>
  <si>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</si>
  <si>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</si>
  <si>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</si>
  <si>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</si>
  <si>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</si>
  <si>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</si>
  <si>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</si>
  <si>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</si>
  <si>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</si>
  <si>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</si>
  <si>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</si>
  <si>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</si>
  <si>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</si>
  <si>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</si>
  <si>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</si>
  <si>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</si>
  <si>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</si>
  <si>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</si>
  <si>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</si>
  <si>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</si>
  <si>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</si>
  <si>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</si>
  <si>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</si>
  <si>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</si>
  <si>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</si>
  <si>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</si>
  <si>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</si>
  <si>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</si>
  <si>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</si>
  <si>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</si>
  <si>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</si>
  <si>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</si>
  <si>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</si>
  <si>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</si>
  <si>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</si>
  <si>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</si>
  <si>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29.</t>
  </si>
  <si>
    <t>BEVÉTEL MINDÖSSZESEN</t>
  </si>
  <si>
    <t>KIADÁSOK MINDÖSSZESEN</t>
  </si>
  <si>
    <t>Varázskapu Óvoda</t>
  </si>
  <si>
    <t>Solymár Imre Könyvtár</t>
  </si>
  <si>
    <t>Völgységi Múzeum</t>
  </si>
  <si>
    <t>Kötelező</t>
  </si>
  <si>
    <t>Összesen</t>
  </si>
  <si>
    <t>3</t>
  </si>
  <si>
    <t>Belföldi finanszírozás kiadásai (7.1. + … + 7.5.)</t>
  </si>
  <si>
    <t>Összesen:</t>
  </si>
  <si>
    <t>Sor-szám</t>
  </si>
  <si>
    <t>Működési bevételek</t>
  </si>
  <si>
    <t>Rovat azonosító</t>
  </si>
  <si>
    <t>K1</t>
  </si>
  <si>
    <t>K2</t>
  </si>
  <si>
    <t>K3</t>
  </si>
  <si>
    <t>K4</t>
  </si>
  <si>
    <t>K5</t>
  </si>
  <si>
    <t>K6</t>
  </si>
  <si>
    <t>K7</t>
  </si>
  <si>
    <t>K8</t>
  </si>
  <si>
    <t>K512</t>
  </si>
  <si>
    <t>K9111</t>
  </si>
  <si>
    <t>K9112</t>
  </si>
  <si>
    <t>K9113</t>
  </si>
  <si>
    <t>K912</t>
  </si>
  <si>
    <t>K9121</t>
  </si>
  <si>
    <t>K9122</t>
  </si>
  <si>
    <t>K9123</t>
  </si>
  <si>
    <t>K9124</t>
  </si>
  <si>
    <t>K913</t>
  </si>
  <si>
    <t>K914</t>
  </si>
  <si>
    <t>K916</t>
  </si>
  <si>
    <t>K917</t>
  </si>
  <si>
    <t>K92</t>
  </si>
  <si>
    <t>K921</t>
  </si>
  <si>
    <t>K922</t>
  </si>
  <si>
    <t>K923</t>
  </si>
  <si>
    <t>K924</t>
  </si>
  <si>
    <t>B11</t>
  </si>
  <si>
    <t>B111</t>
  </si>
  <si>
    <t>B112</t>
  </si>
  <si>
    <t>B113</t>
  </si>
  <si>
    <t>B114</t>
  </si>
  <si>
    <t>B115</t>
  </si>
  <si>
    <t>B116</t>
  </si>
  <si>
    <t>B12</t>
  </si>
  <si>
    <t>B13</t>
  </si>
  <si>
    <t>B14</t>
  </si>
  <si>
    <t>B15</t>
  </si>
  <si>
    <t>B16</t>
  </si>
  <si>
    <t>B2</t>
  </si>
  <si>
    <t>B21</t>
  </si>
  <si>
    <t>B22</t>
  </si>
  <si>
    <t>B23</t>
  </si>
  <si>
    <t>B24</t>
  </si>
  <si>
    <t>B25</t>
  </si>
  <si>
    <t>B3</t>
  </si>
  <si>
    <t>B34</t>
  </si>
  <si>
    <t>B354</t>
  </si>
  <si>
    <t>B355</t>
  </si>
  <si>
    <t>B36</t>
  </si>
  <si>
    <t>B4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</si>
  <si>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</si>
  <si>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</si>
  <si>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</si>
  <si>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</si>
  <si>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</si>
  <si>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</si>
  <si>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</si>
  <si>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</si>
  <si>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</si>
  <si>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</si>
  <si>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B5</t>
  </si>
  <si>
    <t>B51</t>
  </si>
  <si>
    <t>B52</t>
  </si>
  <si>
    <t>B53</t>
  </si>
  <si>
    <t>B54</t>
  </si>
  <si>
    <t>B55</t>
  </si>
  <si>
    <t>B6</t>
  </si>
  <si>
    <t>B61</t>
  </si>
  <si>
    <t>B62</t>
  </si>
  <si>
    <t>B63</t>
  </si>
  <si>
    <t>B7</t>
  </si>
  <si>
    <t>B71</t>
  </si>
  <si>
    <t>B72</t>
  </si>
  <si>
    <t>B73</t>
  </si>
  <si>
    <t>B8</t>
  </si>
  <si>
    <t>B81</t>
  </si>
  <si>
    <t>B8111</t>
  </si>
  <si>
    <t>B8112</t>
  </si>
  <si>
    <t>B8113</t>
  </si>
  <si>
    <t>B812</t>
  </si>
  <si>
    <t>B8121</t>
  </si>
  <si>
    <t>B8122</t>
  </si>
  <si>
    <t>B8123</t>
  </si>
  <si>
    <t>B8124</t>
  </si>
  <si>
    <t>B813</t>
  </si>
  <si>
    <t>B8131</t>
  </si>
  <si>
    <t>B8132</t>
  </si>
  <si>
    <t>B814</t>
  </si>
  <si>
    <t>B815</t>
  </si>
  <si>
    <t>B82</t>
  </si>
  <si>
    <t>B821</t>
  </si>
  <si>
    <t>B822</t>
  </si>
  <si>
    <t>B823</t>
  </si>
  <si>
    <t>B824</t>
  </si>
  <si>
    <t>B83</t>
  </si>
  <si>
    <t>2.1</t>
  </si>
  <si>
    <t>2.2</t>
  </si>
  <si>
    <t>2.3</t>
  </si>
  <si>
    <t>4.1</t>
  </si>
  <si>
    <t>4.2</t>
  </si>
  <si>
    <t>4.3</t>
  </si>
  <si>
    <t>4.4</t>
  </si>
  <si>
    <t>4.5</t>
  </si>
  <si>
    <t>4.6</t>
  </si>
  <si>
    <t>6.1</t>
  </si>
  <si>
    <t>6.2</t>
  </si>
  <si>
    <t>6.3</t>
  </si>
  <si>
    <t>6.4</t>
  </si>
  <si>
    <t xml:space="preserve">Megnevezés </t>
  </si>
  <si>
    <t>Engedélyezett létszám</t>
  </si>
  <si>
    <t>Létszámváltozás</t>
  </si>
  <si>
    <t xml:space="preserve">Engedélyezett </t>
  </si>
  <si>
    <t xml:space="preserve">Létszámváltozás </t>
  </si>
  <si>
    <t>Önként vállalt</t>
  </si>
  <si>
    <t xml:space="preserve">Önként vállalt </t>
  </si>
  <si>
    <t>Államig.</t>
  </si>
  <si>
    <t>Gazdasági Ellátó Szerv.</t>
  </si>
  <si>
    <t xml:space="preserve">Vörösm. Műv. Központ </t>
  </si>
  <si>
    <t>Bonyhádi Közös Önkorm.Hivatal</t>
  </si>
  <si>
    <t>Önkormányzat</t>
  </si>
  <si>
    <t xml:space="preserve">   iskolafogászat</t>
  </si>
  <si>
    <t>közfogl.</t>
  </si>
  <si>
    <t xml:space="preserve">   technikai, kisegítő</t>
  </si>
  <si>
    <t>Önkormányzatok szociális és gyermekjóléti, étkeztetési feladatainak támogatása</t>
  </si>
  <si>
    <t xml:space="preserve">Működési célú kvi támogatások és kiegészítő támogatások </t>
  </si>
  <si>
    <t>Elszámolásból származó bevételek</t>
  </si>
  <si>
    <t>B351</t>
  </si>
  <si>
    <t>B352</t>
  </si>
  <si>
    <t xml:space="preserve">Egyéb közhatalmi bevételek  </t>
  </si>
  <si>
    <t xml:space="preserve">Vagyoni tipusú adók  </t>
  </si>
  <si>
    <t xml:space="preserve">Értékesítési és forgalmi adók  </t>
  </si>
  <si>
    <t xml:space="preserve">Fogyasztási adók  </t>
  </si>
  <si>
    <t xml:space="preserve">Gépjárműadók </t>
  </si>
  <si>
    <t xml:space="preserve">Egyéb áruhasználati és szolgáltatási adók </t>
  </si>
  <si>
    <t>B65</t>
  </si>
  <si>
    <t>Működési célú garancia- és kezességvállalásból származó megtérülések ÁH kívülről</t>
  </si>
  <si>
    <t>Működési célú visszatérítendő támogatások, kölcsönök visszatérülése az Európai Uniótól</t>
  </si>
  <si>
    <t>B64</t>
  </si>
  <si>
    <t>7.1</t>
  </si>
  <si>
    <t>7.2</t>
  </si>
  <si>
    <t>7.3</t>
  </si>
  <si>
    <t>7.4</t>
  </si>
  <si>
    <t>7.5</t>
  </si>
  <si>
    <t>Működési célú visszatérítendő támogatások, kölcsönök visszatérülése ÁH kívülről</t>
  </si>
  <si>
    <t>Egyéb működési célú átvett pénzeszközök</t>
  </si>
  <si>
    <t>Felhalmozási célú garancia- és kezességvállalásból származó megtérülések ÁH kívülről</t>
  </si>
  <si>
    <t>Felhalmozási célú visszatérítendő támogatások, kölcsönök visszatérülése az Európai Uniótól</t>
  </si>
  <si>
    <t>Felhalmozási célú visszatérítendő támogatások, kölcsönök visszatérülése ÁH kívülről</t>
  </si>
  <si>
    <t>B74</t>
  </si>
  <si>
    <t>Egyéb felhalmozási célú átvett pénzeszközök</t>
  </si>
  <si>
    <t>8.1</t>
  </si>
  <si>
    <t>8.2</t>
  </si>
  <si>
    <t>8.3</t>
  </si>
  <si>
    <t>8.4</t>
  </si>
  <si>
    <t>8.5</t>
  </si>
  <si>
    <t>B75</t>
  </si>
  <si>
    <t>B17</t>
  </si>
  <si>
    <t>13.1</t>
  </si>
  <si>
    <t>13.2</t>
  </si>
  <si>
    <t>13.3</t>
  </si>
  <si>
    <t xml:space="preserve">    14.1</t>
  </si>
  <si>
    <t xml:space="preserve">    14.2</t>
  </si>
  <si>
    <t xml:space="preserve">    14.3</t>
  </si>
  <si>
    <t xml:space="preserve">    14.4</t>
  </si>
  <si>
    <t>Működési célú v.tér. tám., kölcsönök vtér.kormányoktól és más nemzetközi szervezetektől</t>
  </si>
  <si>
    <t>Felhalmozási célú v.tér.tám., kölcsönök v.tér. kormányoktól és más nemzetközi szervezetektől</t>
  </si>
  <si>
    <t>Pályázati céltartalék</t>
  </si>
  <si>
    <t>Egyéb céltartalék</t>
  </si>
  <si>
    <t>6.5</t>
  </si>
  <si>
    <t>Jövedelemadók</t>
  </si>
  <si>
    <t>B31</t>
  </si>
  <si>
    <t>4.7</t>
  </si>
  <si>
    <t>9</t>
  </si>
  <si>
    <t>10</t>
  </si>
  <si>
    <t>3.1</t>
  </si>
  <si>
    <t>3.2</t>
  </si>
  <si>
    <t>3.3</t>
  </si>
  <si>
    <t xml:space="preserve">   polgármester, alpolgárm</t>
  </si>
  <si>
    <t>Betétek megszüntetése</t>
  </si>
  <si>
    <t>Forgatási célú külföldi értékpapírok beváltása,  értékesítése</t>
  </si>
  <si>
    <t>Befektetési célú külföldi értékpapírok beváltása,  értékesítése</t>
  </si>
  <si>
    <t>Külföldi értékpapírok kibocsátása</t>
  </si>
  <si>
    <t>Külföldi hitelek, kölcsönök felvétele</t>
  </si>
  <si>
    <t>Tartalékok (2.1.+2.3.)</t>
  </si>
  <si>
    <t>3.4</t>
  </si>
  <si>
    <t>3.5</t>
  </si>
  <si>
    <r>
      <t xml:space="preserve">   Felhalmozási költségvetés kiadásai </t>
    </r>
    <r>
      <rPr>
        <sz val="8"/>
        <rFont val="Times New Roman CE"/>
        <charset val="238"/>
      </rPr>
      <t>(3.1.+3.3.+3.5.)</t>
    </r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</si>
  <si>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</si>
  <si>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</si>
  <si>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</si>
  <si>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</si>
  <si>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</si>
  <si>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</si>
  <si>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6.6</t>
  </si>
  <si>
    <t>Pénzeszközök lekötött betétként elhelyezése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</si>
  <si>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</si>
  <si>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</si>
  <si>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</si>
  <si>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</si>
  <si>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</si>
  <si>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</si>
  <si>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</si>
  <si>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(4+11)</t>
  </si>
  <si>
    <t>FINANSZÍROZÁSI KIADÁSOK ÖSSZESEN: (5.+…+9.)</t>
  </si>
  <si>
    <t>Váltóbevételek</t>
  </si>
  <si>
    <t>K93</t>
  </si>
  <si>
    <t>K94</t>
  </si>
  <si>
    <t>K9</t>
  </si>
  <si>
    <t>Forintban</t>
  </si>
  <si>
    <t>Tulajdonosi kölcsönök kiadásai</t>
  </si>
  <si>
    <t>K919</t>
  </si>
  <si>
    <t>K925</t>
  </si>
  <si>
    <t>Forintban !</t>
  </si>
  <si>
    <t>Belföldi értékpapírok kiadásai (6.1. + … + 6.6.)</t>
  </si>
  <si>
    <t>Külföldi finanszírozás kiadásai (8.1. + … + 8.5.)</t>
  </si>
  <si>
    <t>Államigazg</t>
  </si>
  <si>
    <t>K513</t>
  </si>
  <si>
    <t>2018. évi előirányzat</t>
  </si>
  <si>
    <t>Hivatal tecnikai</t>
  </si>
  <si>
    <t>Javasolt módosítás</t>
  </si>
  <si>
    <t>Módosított előirányzat</t>
  </si>
  <si>
    <t>Állam-igazg</t>
  </si>
  <si>
    <t>Államigaz-gatási</t>
  </si>
  <si>
    <t>Bonyhádi Sportcentrum</t>
  </si>
  <si>
    <t>2016. évi 
tényleges</t>
  </si>
  <si>
    <t>2017. évi várható</t>
  </si>
  <si>
    <t>Önkormányzatok szociális és gyermekjóléti feladatainak támogatása</t>
  </si>
  <si>
    <t>Működési célú központosított előirányzatok</t>
  </si>
  <si>
    <t xml:space="preserve">   Rövid lejáratú  hitelek, kölcsönök felvétele</t>
  </si>
  <si>
    <t xml:space="preserve">Lekötött bankbetétek megszüntetése </t>
  </si>
  <si>
    <t xml:space="preserve">Forgatási célú külföldi értékpapírok beváltása, értékesítése </t>
  </si>
  <si>
    <t xml:space="preserve">Befektetési célú külföldi értékpapírok beváltása, értékesítése </t>
  </si>
  <si>
    <t xml:space="preserve">Külföldi értékpapírok kibocsátása </t>
  </si>
  <si>
    <t>Hitelek, kölcsönök felvétele külföldi kormányoktól és nemzetközi szervezetektől</t>
  </si>
  <si>
    <t xml:space="preserve">    14.5</t>
  </si>
  <si>
    <t xml:space="preserve">Hitelek, kölcsönök felvétele külföldi pénzintézetektől </t>
  </si>
  <si>
    <t>KIADÁSOK ÖSSZESEN: (4+9)</t>
  </si>
  <si>
    <t>2018.</t>
  </si>
  <si>
    <t>2019.</t>
  </si>
  <si>
    <t>Többéves kihatással járó döntések számszerűsítése évenkénti bontásban és összesítve célok szerint</t>
  </si>
  <si>
    <t>Kötelezettség jogcíme</t>
  </si>
  <si>
    <t>Köt. váll.
 éve</t>
  </si>
  <si>
    <t>2018. előtti kifizetés</t>
  </si>
  <si>
    <t>Kiadás vonzata évenként</t>
  </si>
  <si>
    <t>2020.</t>
  </si>
  <si>
    <t>2020.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</si>
  <si>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</si>
  <si>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</si>
  <si>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</si>
  <si>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</si>
  <si>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5.1</t>
  </si>
  <si>
    <t>Önkormányzati tul. Bérlakás felújítás hitele</t>
  </si>
  <si>
    <t>2014</t>
  </si>
  <si>
    <t>Kamat+költség</t>
  </si>
  <si>
    <t>5.2</t>
  </si>
  <si>
    <t>Egyéb infrastruktúra fejlesztő beruházások hitele</t>
  </si>
  <si>
    <t xml:space="preserve">2014 </t>
  </si>
  <si>
    <t>5.3</t>
  </si>
  <si>
    <t>Egyéb közlekedésfejlesztési beruházások hitele</t>
  </si>
  <si>
    <t>5.4</t>
  </si>
  <si>
    <t>Városi sportpálya felújítás hitele</t>
  </si>
  <si>
    <t>5.5</t>
  </si>
  <si>
    <t>Műv.Ház tetőfelújítás hitele</t>
  </si>
  <si>
    <t>5.6</t>
  </si>
  <si>
    <t>Zeneiskola felújítás hitele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</si>
  <si>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</si>
  <si>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</si>
  <si>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</si>
  <si>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</si>
  <si>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</si>
  <si>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</si>
  <si>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</si>
  <si>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</si>
  <si>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</si>
  <si>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</si>
  <si>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</si>
  <si>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</si>
  <si>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</si>
  <si>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</si>
  <si>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</si>
  <si>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</si>
  <si>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</si>
  <si>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</si>
  <si>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</si>
  <si>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</si>
  <si>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</si>
  <si>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</si>
  <si>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</si>
  <si>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Talajterherhelési díj</t>
  </si>
  <si>
    <t>Pótlék</t>
  </si>
  <si>
    <t>No.</t>
  </si>
  <si>
    <t>Jogcím száma</t>
  </si>
  <si>
    <t>Jogcím megnevezése</t>
  </si>
  <si>
    <t>Mennyiségi egység</t>
  </si>
  <si>
    <t>Fajlagos összeg</t>
  </si>
  <si>
    <t>Mutató</t>
  </si>
  <si>
    <t>Forint</t>
  </si>
  <si>
    <t>1</t>
  </si>
  <si>
    <t>I.1.a</t>
  </si>
  <si>
    <t>Önkormányzati hivatal működésének támogatása - elismert hivatali létszám alapján</t>
  </si>
  <si>
    <t>elismert hivatali létszám</t>
  </si>
  <si>
    <t>2</t>
  </si>
  <si>
    <t>I.1.a - V.</t>
  </si>
  <si>
    <t>Önkormányzati hivatal működésének támogatása - beszámítás után</t>
  </si>
  <si>
    <t>forint</t>
  </si>
  <si>
    <t/>
  </si>
  <si>
    <t>I.1.b Település-üzemeltetéshez kapcsolódó feladatellátás támogatása</t>
  </si>
  <si>
    <t>I.1.b</t>
  </si>
  <si>
    <t>Támogatás összesen</t>
  </si>
  <si>
    <t>4</t>
  </si>
  <si>
    <t>I.1.ba</t>
  </si>
  <si>
    <t>A zöldterület-gazdálkodással kapcsolatos feladatok ellátásának támogatása</t>
  </si>
  <si>
    <t>hektár</t>
  </si>
  <si>
    <t>5</t>
  </si>
  <si>
    <t>I.1.bb</t>
  </si>
  <si>
    <t>Közvilágítás fenntartásának támogatása</t>
  </si>
  <si>
    <t>km</t>
  </si>
  <si>
    <t>6</t>
  </si>
  <si>
    <t>I.1.bc</t>
  </si>
  <si>
    <t>Köztemető fenntartással kapcsolatos feladatok támogatása</t>
  </si>
  <si>
    <t>m2</t>
  </si>
  <si>
    <t>7</t>
  </si>
  <si>
    <t>I.1.bd</t>
  </si>
  <si>
    <t>Közutak fenntartásának támogatása</t>
  </si>
  <si>
    <t>8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</si>
  <si>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</si>
  <si>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</si>
  <si>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</si>
  <si>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</si>
  <si>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</si>
  <si>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</si>
  <si>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11</t>
  </si>
  <si>
    <t>I.1.bc - V.</t>
  </si>
  <si>
    <t>Köztemető fenntartással kapcsolatos feladatok támogatása - beszámítás után</t>
  </si>
  <si>
    <t>12</t>
  </si>
  <si>
    <t>I.1.bd - V.</t>
  </si>
  <si>
    <t>Közutak fenntartásának támogatása - beszámítás után</t>
  </si>
  <si>
    <t>13</t>
  </si>
  <si>
    <t>I.1.c</t>
  </si>
  <si>
    <t>Egyéb önkormányzati feladatok támogatása</t>
  </si>
  <si>
    <t>fő</t>
  </si>
  <si>
    <t>14</t>
  </si>
  <si>
    <t>I.1.c - V.</t>
  </si>
  <si>
    <t>Egyéb önkormányzati feladatok támogatása - beszámítás után</t>
  </si>
  <si>
    <t>15</t>
  </si>
  <si>
    <t>I.1.d</t>
  </si>
  <si>
    <t>Lakott külterülettel kapcsolatos feladatok támogatása</t>
  </si>
  <si>
    <t>külterületi lakos</t>
  </si>
  <si>
    <t>16</t>
  </si>
  <si>
    <t>I.1.d - V.</t>
  </si>
  <si>
    <t>Lakott külterülettel kapcsolatos feladatok támogatása - beszámítás után</t>
  </si>
  <si>
    <t>17</t>
  </si>
  <si>
    <t>I.1.e</t>
  </si>
  <si>
    <t>Üdülőhelyi feladatok támogatása</t>
  </si>
  <si>
    <t xml:space="preserve">idegenforgalmi adóforint </t>
  </si>
  <si>
    <t>18</t>
  </si>
  <si>
    <t>I.1.e - V.</t>
  </si>
  <si>
    <t>Üdülőhelyi feladatok támogatása - beszámítás után</t>
  </si>
  <si>
    <t>19</t>
  </si>
  <si>
    <t>V. Info</t>
  </si>
  <si>
    <t>Beszámítás</t>
  </si>
  <si>
    <t>20</t>
  </si>
  <si>
    <t>V. I.1. kiegészítés</t>
  </si>
  <si>
    <t>I.1. jogcímekhez kapcsolódó kiegészítés</t>
  </si>
  <si>
    <t>21</t>
  </si>
  <si>
    <t>I.1. - V.</t>
  </si>
  <si>
    <t>A települési önkormányzatok működésének támogatása beszámítás és kiegészítés után</t>
  </si>
  <si>
    <t>22</t>
  </si>
  <si>
    <t>V. Info 2</t>
  </si>
  <si>
    <t>Nem teljesült beszámítás/szolidaritási hozzájárulás alapja</t>
  </si>
  <si>
    <t>23</t>
  </si>
  <si>
    <t>SZH</t>
  </si>
  <si>
    <t>Szolidaritási hozzájárulás</t>
  </si>
  <si>
    <t>24</t>
  </si>
  <si>
    <t>I.2.</t>
  </si>
  <si>
    <t>Nem közművel összegyűjtött háztartási szennyvíz ártalmatlanítása</t>
  </si>
  <si>
    <t>m3</t>
  </si>
  <si>
    <t>25</t>
  </si>
  <si>
    <t>I.3.</t>
  </si>
  <si>
    <t>Határátkelőhelyek fenntartásának támogatása</t>
  </si>
  <si>
    <t>ki- és belépési adatok</t>
  </si>
  <si>
    <t>26</t>
  </si>
  <si>
    <t>I.5.</t>
  </si>
  <si>
    <t>A 2016. évről áthúzódó bérkompenzáció támogatása</t>
  </si>
  <si>
    <t>27</t>
  </si>
  <si>
    <t>I.6</t>
  </si>
  <si>
    <t>Polgármesteri illetmény támogatása</t>
  </si>
  <si>
    <t>28</t>
  </si>
  <si>
    <t xml:space="preserve">I. </t>
  </si>
  <si>
    <t>A helyi önkormányzatok működésének általános támogatása összesen</t>
  </si>
  <si>
    <t>II.1. Óvodapedagógusok, és az óvodapedagógusok nevelő munkáját közvetlenül segítők bértámogatása</t>
  </si>
  <si>
    <t>2018. évben 8 hónapra - óvoda napi nyitvatartási ideje eléri a nyolc órát</t>
  </si>
  <si>
    <t>29</t>
  </si>
  <si>
    <t>II.1. (1) 1</t>
  </si>
  <si>
    <t>Óvodapedagógusok elismert létszáma</t>
  </si>
  <si>
    <t>30</t>
  </si>
  <si>
    <t>II.1. (2) 1</t>
  </si>
  <si>
    <t>pedagógus szakképzettséggel nem rendelkező, óvodapedagógusok nevelő munkáját közvetlenül segítők száma a Köznev. tv. 2. melléklete szerint</t>
  </si>
  <si>
    <t>31</t>
  </si>
  <si>
    <t>II.1. (3) 1</t>
  </si>
  <si>
    <t>pedagógus szakképzettséggel rendelkező, óvodapedagógusok nevelő munkáját közvetlenül segítők száma a Köznev. tv. 2. melléklete szerint</t>
  </si>
  <si>
    <t>2018. évben 8 hónapra - óvoda napi nyitvatartási ideje nem éri el a nyolc órát, de eléri a hat órát</t>
  </si>
  <si>
    <t>32</t>
  </si>
  <si>
    <t>II.1. (11) 1</t>
  </si>
  <si>
    <t>33</t>
  </si>
  <si>
    <t>II.1. (12) 1</t>
  </si>
  <si>
    <t>34</t>
  </si>
  <si>
    <t>II.1. (13) 1</t>
  </si>
  <si>
    <t>2018. évben 4 hónapra - óvoda napi nyitvatartási ideje eléri a nyolc órát</t>
  </si>
  <si>
    <t>35</t>
  </si>
  <si>
    <t>II.1. (1) 2</t>
  </si>
  <si>
    <t>36</t>
  </si>
  <si>
    <t>II.1. (2) 2</t>
  </si>
  <si>
    <t>37</t>
  </si>
  <si>
    <t>II.1. (3) 2</t>
  </si>
  <si>
    <t>2018. évben 4 hónapra - óvoda napi nyitvatartási ideje nem éri el a nyolc órát, de eléri a hat órát</t>
  </si>
  <si>
    <t>38</t>
  </si>
  <si>
    <t xml:space="preserve">II.1. (11) 2 </t>
  </si>
  <si>
    <t>39</t>
  </si>
  <si>
    <t xml:space="preserve">II.1. (12) 2 </t>
  </si>
  <si>
    <t>40</t>
  </si>
  <si>
    <t xml:space="preserve">II.1. (13) 2 </t>
  </si>
  <si>
    <t>II.2. Óvodaműködtetési támogatás</t>
  </si>
  <si>
    <t>41</t>
  </si>
  <si>
    <t>II.2. (1) 1</t>
  </si>
  <si>
    <t>Óvoda napi nyitvatartási ideje eléri a nyolc órát</t>
  </si>
  <si>
    <t>42</t>
  </si>
  <si>
    <t>II.2. (8) 1</t>
  </si>
  <si>
    <t>Óvoda napi nyitvatartási ideje nem éri el a nyolc órát, de eléri a hat órát</t>
  </si>
  <si>
    <t>43</t>
  </si>
  <si>
    <t>II.2. (1) 2</t>
  </si>
  <si>
    <t>44</t>
  </si>
  <si>
    <t>II.2. (6) 2</t>
  </si>
  <si>
    <t xml:space="preserve">II.3. Társulás által fenntartott óvodákba bejáró gyermekek utaztatásának támogatása </t>
  </si>
  <si>
    <t>45</t>
  </si>
  <si>
    <t>II.3. 1</t>
  </si>
  <si>
    <t xml:space="preserve">8 hónap </t>
  </si>
  <si>
    <t>46</t>
  </si>
  <si>
    <t>II.3. 2</t>
  </si>
  <si>
    <t>4 hónap</t>
  </si>
  <si>
    <t>II.4. Kiegészítő támogatás az óvodapedagógusok minősítéséből adódó többletkiadásokhoz</t>
  </si>
  <si>
    <t>47</t>
  </si>
  <si>
    <t>II.4.a (1)</t>
  </si>
  <si>
    <t>Alapfokozatú végzettségű pedagógus II. kategóriába sorolt óvodapedagógusok kiegészítő támogatása, akik a minősítést 2016. december 31-éig szerezték meg</t>
  </si>
  <si>
    <t>48</t>
  </si>
  <si>
    <t>II.4.b (1)</t>
  </si>
  <si>
    <t>Alapfokozatú végzettségű pedagógus II. kategóriába sorolt óvodapedagógusok kiegészítő támogatása, akik a minősítést 2018. január 1-jei átsorolássalszerezték meg</t>
  </si>
  <si>
    <t>49</t>
  </si>
  <si>
    <t>II.4.a (2)</t>
  </si>
  <si>
    <t>Alapfokozatú végzettségű mesterpedagógus kategóriába sorolt óvodapedagógusok kiegészítő támogatása, akik a minősítést 2016. december 31-éig szerezték meg</t>
  </si>
  <si>
    <t>50</t>
  </si>
  <si>
    <t>II.4.b (2)</t>
  </si>
  <si>
    <t>Alapfokozatú végzettségű mesterpedagógus kategóriába sorolt óvodapedagógusok kiegészítő támogatása, akik a minősítést 2018. január 1-jei átsorolássalszerezték meg</t>
  </si>
  <si>
    <t>51</t>
  </si>
  <si>
    <t>II.4.a (3)</t>
  </si>
  <si>
    <t>Mesterfokozatú végzettségű pedagógus II. kategóriába sorolt óvodapedagógusok kiegészítő támogatása, akik a minősítést 2016. december 31-éig szerezték meg</t>
  </si>
  <si>
    <t>52</t>
  </si>
  <si>
    <t>II.4.b (3)</t>
  </si>
  <si>
    <t>Mesterfokozatú végzettségű pedagógus II. kategóriába sorolt óvodapedagógusok kiegészítő támogatása, akik a minősítést 2018. január 1-jei átsorolássalszerezték meg</t>
  </si>
  <si>
    <t>53</t>
  </si>
  <si>
    <t>II.4.a (4)</t>
  </si>
  <si>
    <t>Mesterfokozatú végzettségű mesterpedagógus kategóriába sorolt óvodapedagógusok kiegészítő támogatása, akik a minősítést 2016. december 31-éig szerezték meg</t>
  </si>
  <si>
    <t>54</t>
  </si>
  <si>
    <t>II.4.b (4)</t>
  </si>
  <si>
    <t>Mesterfokozatú végzettségű mesterpedagógus kategóriába sorolt óvodapedagógusok kiegészítő támogatása, akik a minősítést 2018. január 1-jei átsorolássalszerezték meg</t>
  </si>
  <si>
    <t>55</t>
  </si>
  <si>
    <t>II.4.a (5)</t>
  </si>
  <si>
    <t>56</t>
  </si>
  <si>
    <t>II.4.b (5)</t>
  </si>
  <si>
    <t>57</t>
  </si>
  <si>
    <t>II.4.a (6)</t>
  </si>
  <si>
    <t>58</t>
  </si>
  <si>
    <t>II.4.b (6)</t>
  </si>
  <si>
    <t>59</t>
  </si>
  <si>
    <t>II.4.a (7)</t>
  </si>
  <si>
    <t>60</t>
  </si>
  <si>
    <t>II.4.b (7)</t>
  </si>
  <si>
    <t>61</t>
  </si>
  <si>
    <t>II.4.a (8)</t>
  </si>
  <si>
    <t>62</t>
  </si>
  <si>
    <t>II.4.b (8)</t>
  </si>
  <si>
    <t>63</t>
  </si>
  <si>
    <t xml:space="preserve">II. </t>
  </si>
  <si>
    <t>A települési önkormányzatok egyes köznevelési feladatainak támogatása</t>
  </si>
  <si>
    <t>64</t>
  </si>
  <si>
    <t>III.2.</t>
  </si>
  <si>
    <t>A települési önkormányzatok szociális feladatainak egyéb támogatása</t>
  </si>
  <si>
    <t>III.3. Egyes szociális és gyermekjóléti feladatok támogatása</t>
  </si>
  <si>
    <t>65</t>
  </si>
  <si>
    <t>III.3.a</t>
  </si>
  <si>
    <t>Család- és gyermekjóléti szolgálat</t>
  </si>
  <si>
    <t>számított létszám</t>
  </si>
  <si>
    <t>66</t>
  </si>
  <si>
    <t>III.3.b</t>
  </si>
  <si>
    <t>Család- és gyermekjóléti központ</t>
  </si>
  <si>
    <t>67</t>
  </si>
  <si>
    <t>III.3.c (1)</t>
  </si>
  <si>
    <t>szociális étkeztetés</t>
  </si>
  <si>
    <t>68</t>
  </si>
  <si>
    <t>III.3.c (2)</t>
  </si>
  <si>
    <t>szociális étkeztetés - társulás által történő feladatellátás</t>
  </si>
  <si>
    <t>69</t>
  </si>
  <si>
    <t>III.3.da</t>
  </si>
  <si>
    <t>házi segítségnyújtás- szociális segítés</t>
  </si>
  <si>
    <t>70</t>
  </si>
  <si>
    <t>III.3.db (1)</t>
  </si>
  <si>
    <t>házi segítségnyújtás- személyi gondozás</t>
  </si>
  <si>
    <t>71</t>
  </si>
  <si>
    <t>III.3.db (2)</t>
  </si>
  <si>
    <t>házi segítségnyújtás- személyi gondozás -  társulás által történő feladatellátás</t>
  </si>
  <si>
    <t>72</t>
  </si>
  <si>
    <t>III.3.e</t>
  </si>
  <si>
    <t>falugondnoki vagy tanyagondnoki szolgáltatás összesen</t>
  </si>
  <si>
    <t>működési hó</t>
  </si>
  <si>
    <t>III.3.f Időskorúak nappali intézményi ellátása</t>
  </si>
  <si>
    <t>73</t>
  </si>
  <si>
    <t>III.3.f (1)</t>
  </si>
  <si>
    <t>időskorúak nappali intézményi ellátása</t>
  </si>
  <si>
    <t>74</t>
  </si>
  <si>
    <t>III.3.f (2)</t>
  </si>
  <si>
    <t>időskorúak nappali intézményi ellátása - társulás által történő feladatellátás</t>
  </si>
  <si>
    <t>75</t>
  </si>
  <si>
    <t>III.3.f (3)</t>
  </si>
  <si>
    <t>foglalkoztatási támogatásban részesülő időskorúak nappali intézményben ellátottak száma</t>
  </si>
  <si>
    <t>76</t>
  </si>
  <si>
    <t>III.3.f (4)</t>
  </si>
  <si>
    <t>foglalkoztatási támogatásban részesülő időskorúak nappali intézményben ellátottak száma - társulás által történő feladatellátás</t>
  </si>
  <si>
    <t>III.3.g Fogyatékos és demens személyek nappali intézményi ellátása</t>
  </si>
  <si>
    <t>77</t>
  </si>
  <si>
    <t>III.3.g (1)</t>
  </si>
  <si>
    <t>fogyatékos személyek nappali intézményi ellátása</t>
  </si>
  <si>
    <t>78</t>
  </si>
  <si>
    <t>III.3.g (2)</t>
  </si>
  <si>
    <t>fogyatékos személyek nappali intézményi ellátása - társulás által történő feladatellátás</t>
  </si>
  <si>
    <t>79</t>
  </si>
  <si>
    <t>III.3.g (3)</t>
  </si>
  <si>
    <t>foglalkoztatási támogatásban részesülő fogyatékos nappali intézményben ellátottak száma</t>
  </si>
  <si>
    <t>80</t>
  </si>
  <si>
    <t>III.3.g (4)</t>
  </si>
  <si>
    <t>foglalkoztatási támogatásban részesülő fogyatékos nappali intézményben ellátottak száma - társulás által történő feladatellátás</t>
  </si>
  <si>
    <t>81</t>
  </si>
  <si>
    <t>III.3.g (5)</t>
  </si>
  <si>
    <t>demens személyek nappali intézményi ellátása</t>
  </si>
  <si>
    <t>82</t>
  </si>
  <si>
    <t>III.3.g (6)</t>
  </si>
  <si>
    <t>demens személyek nappali intézményi ellátása - társulás által történő feladatellátás</t>
  </si>
  <si>
    <t>83</t>
  </si>
  <si>
    <t>III.3.g (7)</t>
  </si>
  <si>
    <t>foglalkoztatási támogatásban részesülő, nappali intézményben ellátott demens személyek száma</t>
  </si>
  <si>
    <t>84</t>
  </si>
  <si>
    <t>III.3.g (8)</t>
  </si>
  <si>
    <t>foglalkoztatási támogatásban részesülő, nappali intézményben ellátott demens személyek száma - társulás által történő feladatellátás</t>
  </si>
  <si>
    <t>III.3.h Pszichiátriai és szenvedélybetegek nappali intézményi ellátása</t>
  </si>
  <si>
    <t>85</t>
  </si>
  <si>
    <t>III.3.h (1)</t>
  </si>
  <si>
    <t>pszichiátriai betegek nappali intézményi ellátása</t>
  </si>
  <si>
    <t>86</t>
  </si>
  <si>
    <t>III.3.h (2)</t>
  </si>
  <si>
    <t>pszichiátriai betegek nappali intézményi ellátása - társulás által történő feladatellátás</t>
  </si>
  <si>
    <t>87</t>
  </si>
  <si>
    <t>III.3.h (3)</t>
  </si>
  <si>
    <t>foglalkoztatási támogatásban részesülő, nappali intézményben ellátott pszichiátriai betegek száma</t>
  </si>
  <si>
    <t>88</t>
  </si>
  <si>
    <t>III.3.h (4)</t>
  </si>
  <si>
    <t>foglalkoztatási támogatásban részesülő, nappali intézményben ellátott pszichiátriai betegek száma - társulás által történő feladatellátás</t>
  </si>
  <si>
    <t>89</t>
  </si>
  <si>
    <t>III.3.h (5)</t>
  </si>
  <si>
    <t>szenvedélybetegek nappali intézményi ellátása</t>
  </si>
  <si>
    <t>90</t>
  </si>
  <si>
    <t>III.3.h (6)</t>
  </si>
  <si>
    <t>szenvedélybetegek nappali intézményi ellátása - társulás által történő feladatellátás</t>
  </si>
  <si>
    <t>91</t>
  </si>
  <si>
    <t>III.3.h (7)</t>
  </si>
  <si>
    <t>foglalkoztatási támogatásban részesülő, nappali intézményben ellátott szenvedélybetegek száma</t>
  </si>
  <si>
    <t>92</t>
  </si>
  <si>
    <t>III.3.h (8)</t>
  </si>
  <si>
    <t>foglalkoztatási támogatásban részesülő, nappali intézményben ellátott szenvedélybetegek száma - társulás által történő feladatellátás</t>
  </si>
  <si>
    <t>III.3.i Hajléktalanok nappali intézményi ellátása</t>
  </si>
  <si>
    <t>93</t>
  </si>
  <si>
    <t>III.3.i (1)</t>
  </si>
  <si>
    <t>hajléktalanok nappali intézményi ellátása</t>
  </si>
  <si>
    <t>94</t>
  </si>
  <si>
    <t>III.3.i (2)</t>
  </si>
  <si>
    <t>hajléktalanok nappali intézményi ellátása - társulás által történő feladatellátás</t>
  </si>
  <si>
    <t>III.3.j Családi bölcsőde</t>
  </si>
  <si>
    <t>95</t>
  </si>
  <si>
    <t>III.3.j (1)</t>
  </si>
  <si>
    <t>családi bölcsőde</t>
  </si>
  <si>
    <t>96</t>
  </si>
  <si>
    <t>III.3.j (2)</t>
  </si>
  <si>
    <t>családi bölcsőde - társulás által történő feladatellátás</t>
  </si>
  <si>
    <t>97</t>
  </si>
  <si>
    <t>III.3.j (3)</t>
  </si>
  <si>
    <t>Gyvt. 145. § (2c) bekezdés b) pontja alapján befogadást nyert napközbeni gyermekfelügyelet</t>
  </si>
  <si>
    <t>III.3.k Hajléktalanok átmeneti intézményei</t>
  </si>
  <si>
    <t>98</t>
  </si>
  <si>
    <t>III.3.k (1)</t>
  </si>
  <si>
    <t>hajléktalanok átmeneti szállása, éjjeli menedékhely összesen</t>
  </si>
  <si>
    <t>férőhely</t>
  </si>
  <si>
    <t>99</t>
  </si>
  <si>
    <t>III.3.k (6)</t>
  </si>
  <si>
    <t>hajléktalanok átmeneti szállása, éjjeli menedékhely összesen - társulás által történő feladatellátás</t>
  </si>
  <si>
    <t>100</t>
  </si>
  <si>
    <t>III.3.k (11)</t>
  </si>
  <si>
    <t xml:space="preserve">kizárólag lakhatási szolgáltatás </t>
  </si>
  <si>
    <t>III.3.l Támogató szolgáltatás</t>
  </si>
  <si>
    <t>101</t>
  </si>
  <si>
    <t>III.3.l (1)</t>
  </si>
  <si>
    <t>támogató szolgáltatás - alaptámogatás</t>
  </si>
  <si>
    <t>102</t>
  </si>
  <si>
    <t>III.3.l (2)</t>
  </si>
  <si>
    <t>támogató szolgáltatás - teljesítménytámogatás</t>
  </si>
  <si>
    <t>feladategység</t>
  </si>
  <si>
    <t>III.3.m Közösségi alapellátások</t>
  </si>
  <si>
    <t>103</t>
  </si>
  <si>
    <t>III.3.ma (1)</t>
  </si>
  <si>
    <t>pszichiátriai betegek részére nyújtott közösségi alapellátás - alaptámogatás</t>
  </si>
  <si>
    <t>104</t>
  </si>
  <si>
    <t>III.3.ma (2)</t>
  </si>
  <si>
    <t>pszichiátriai betegek részére nyújtott közösségi alapellátás - teljesítménytámogatás</t>
  </si>
  <si>
    <t>105</t>
  </si>
  <si>
    <t>III.3.mb (1)</t>
  </si>
  <si>
    <t>szenvedélybetegek részére nyújtott közösségi alapellátás - alaptámogatás</t>
  </si>
  <si>
    <t>106</t>
  </si>
  <si>
    <t>III.3.mb (2)</t>
  </si>
  <si>
    <t>szenvedélybetegek részére nyújtott közösségi alapellátás - teljesítménytámogatás</t>
  </si>
  <si>
    <t>III.3.n Óvodai és iskolai szociális segítő tevékenység támogatása</t>
  </si>
  <si>
    <t>107</t>
  </si>
  <si>
    <t>III.3.n</t>
  </si>
  <si>
    <t>Óvodai és iskolai szociális segítő tevékenység támogatása</t>
  </si>
  <si>
    <t>III. 4. A települési önkormányzatok által biztosított egyes szociális szakosított ellátások, valamint a gyermekek átmeneti gondozásával kapcsolatos feladatok támogatása</t>
  </si>
  <si>
    <t>108</t>
  </si>
  <si>
    <t>III.4.a</t>
  </si>
  <si>
    <t>A finanszírozás szempontjából elismert szakmai dolgozók bértámogatása</t>
  </si>
  <si>
    <t>109</t>
  </si>
  <si>
    <t>III.4.b</t>
  </si>
  <si>
    <t>Intézmény-üzemeltetési támogatás</t>
  </si>
  <si>
    <t>III.5. Gyermekétkeztetés támogatása</t>
  </si>
  <si>
    <t>110</t>
  </si>
  <si>
    <t>III.5.a</t>
  </si>
  <si>
    <t>A finanszírozás szempontjából elismert dolgozók bértámogatása</t>
  </si>
  <si>
    <t>111</t>
  </si>
  <si>
    <t>III.5.b</t>
  </si>
  <si>
    <t>Gyermekétkeztetés üzemeltetési támogatása</t>
  </si>
  <si>
    <t>III.6. A rászoruló gyermekek szünidei étkeztetésének támogatása</t>
  </si>
  <si>
    <t>112</t>
  </si>
  <si>
    <t>III.6.</t>
  </si>
  <si>
    <t>A rászoruló gyermekek szünidei étkeztetésének támogatása</t>
  </si>
  <si>
    <t>III.7. Bölcsőde, mini bölcsőde támogatása</t>
  </si>
  <si>
    <t>113</t>
  </si>
  <si>
    <t>III.7.a (1)</t>
  </si>
  <si>
    <t>A finanszírozás szempontjából elismert szakmai dolgozók bértámogatása: felsőfokú végzettségű kisgyermeknevelők, szaktanácsadók</t>
  </si>
  <si>
    <t>114</t>
  </si>
  <si>
    <t>III.7.a (2)</t>
  </si>
  <si>
    <t>A finanszírozás szempontjából elismert szakmai dolgozók bértámogatása: bölcsődei dajkák, középfokú végzettségű kisgyermeknevelők, szaktanácsadók</t>
  </si>
  <si>
    <t>115</t>
  </si>
  <si>
    <t>III.7.b</t>
  </si>
  <si>
    <t>Bölcsődei üzemeltetési támogatás</t>
  </si>
  <si>
    <t>116</t>
  </si>
  <si>
    <t>III.</t>
  </si>
  <si>
    <t>A települési önkormányzatok szociális, gyermekjóléti és gyermekétkeztetési feladatainak támogatása</t>
  </si>
  <si>
    <t>Könyvtári, közművelődési és múzeumi feladatok támogatása</t>
  </si>
  <si>
    <t>117</t>
  </si>
  <si>
    <t>IV.1.a</t>
  </si>
  <si>
    <t xml:space="preserve">Megyei hatókörű városi múzeumok feladatainak támogatása </t>
  </si>
  <si>
    <t>118</t>
  </si>
  <si>
    <t>IV.1.b</t>
  </si>
  <si>
    <t>Megyei hatókörű városi könyvtárak feladatainak támogatása</t>
  </si>
  <si>
    <t>119</t>
  </si>
  <si>
    <t>IV.1.c</t>
  </si>
  <si>
    <t xml:space="preserve">Megyeszékhely megyei jogú városok és Szentendre Város Önkormányzata közművelődési feladatainak támogatása </t>
  </si>
  <si>
    <t>120</t>
  </si>
  <si>
    <t>IV.1.d</t>
  </si>
  <si>
    <t>Települési önkormányzatok nyilvános könyvtári és a közművelődési feladatainak támogatása</t>
  </si>
  <si>
    <t>121</t>
  </si>
  <si>
    <t>IV.1.e</t>
  </si>
  <si>
    <t>Települési önkormányzatok muzeális intézményi feladatainak támogatása</t>
  </si>
  <si>
    <t>122</t>
  </si>
  <si>
    <t>IV.1.f</t>
  </si>
  <si>
    <t xml:space="preserve">Budapest Főváros Önkormányzata múzeumi, könyvtári és közművelődési feladatainak támogatása </t>
  </si>
  <si>
    <t>123</t>
  </si>
  <si>
    <t>IV.1.g</t>
  </si>
  <si>
    <t>Fővárosi kerületi önkormányzatok közművelődési feladatainak támogatása</t>
  </si>
  <si>
    <t>124</t>
  </si>
  <si>
    <t>IV.1.h</t>
  </si>
  <si>
    <t xml:space="preserve">Megyei hatókörű városi könyvtár kistelepülési könyvtári célú kiegészítő támogatása </t>
  </si>
  <si>
    <t>125</t>
  </si>
  <si>
    <t>IV.1.i</t>
  </si>
  <si>
    <t>A települési önkormányzatok könyvtári célú érdekeltségnövelő támogatása</t>
  </si>
  <si>
    <t>126</t>
  </si>
  <si>
    <t>IV.1.</t>
  </si>
  <si>
    <t>Könyvtári, közművelődési és műzeumi feladatok támogatása összesen</t>
  </si>
  <si>
    <t>A települési önkormányzatok által fenntartott, illetve támogatott előadó-művészeti szervezetek támogatása</t>
  </si>
  <si>
    <t>127</t>
  </si>
  <si>
    <t>IV.2.a</t>
  </si>
  <si>
    <t>Színházművészeti szervezetek támogatása</t>
  </si>
  <si>
    <t>IV.2.aa A nemzeti minősítésű színházművészeti szervezetek</t>
  </si>
  <si>
    <t>128</t>
  </si>
  <si>
    <t>IV.2.aa</t>
  </si>
  <si>
    <t>támogatása összesen</t>
  </si>
  <si>
    <t>129</t>
  </si>
  <si>
    <t>IV.2.aaa</t>
  </si>
  <si>
    <t xml:space="preserve">művészeti támogatása </t>
  </si>
  <si>
    <t>130</t>
  </si>
  <si>
    <t>IV.2.aab</t>
  </si>
  <si>
    <t xml:space="preserve">létesítmény-gazdálkodási célú működési támogatása </t>
  </si>
  <si>
    <t>IV.2.ab A kiemelt minősítésű színházművészeti szervezetek</t>
  </si>
  <si>
    <t>131</t>
  </si>
  <si>
    <t>IV.2.ab</t>
  </si>
  <si>
    <t>132</t>
  </si>
  <si>
    <t>IV.2.aba</t>
  </si>
  <si>
    <t>művészeti támogatása</t>
  </si>
  <si>
    <t>133</t>
  </si>
  <si>
    <t>IV.2.abb</t>
  </si>
  <si>
    <t>134</t>
  </si>
  <si>
    <t>IV.2.b</t>
  </si>
  <si>
    <t>Táncművészeti szervezetek támogatása</t>
  </si>
  <si>
    <t>IV.2.ba A nemzeti minősítésű táncművészeti szervezetek</t>
  </si>
  <si>
    <t>135</t>
  </si>
  <si>
    <t>IV.2.ba</t>
  </si>
  <si>
    <t>136</t>
  </si>
  <si>
    <t>IV.2.baa</t>
  </si>
  <si>
    <t>137</t>
  </si>
  <si>
    <t>IV.2.bab</t>
  </si>
  <si>
    <t>létesítmény-gazdálkodási célú működési támogatása</t>
  </si>
  <si>
    <t>IV.2.bb A kiemelt minősítésű táncművészeti szervezetek</t>
  </si>
  <si>
    <t>138</t>
  </si>
  <si>
    <t>IV.2.bb</t>
  </si>
  <si>
    <t>139</t>
  </si>
  <si>
    <t>IV.2.bba</t>
  </si>
  <si>
    <t>140</t>
  </si>
  <si>
    <t>IV.2.bbb</t>
  </si>
  <si>
    <t>141</t>
  </si>
  <si>
    <t>IV.2.c</t>
  </si>
  <si>
    <t>Zeneművészeti szervezetek támogatása</t>
  </si>
  <si>
    <t>142</t>
  </si>
  <si>
    <t>IV.2.ca</t>
  </si>
  <si>
    <t>Nemzeti és kiemelt minősítésű zenekarok támogatása</t>
  </si>
  <si>
    <t>143</t>
  </si>
  <si>
    <t>IV.2.cb</t>
  </si>
  <si>
    <t>Nemzeti és kiemelt minősítésű énekkarok támogatása</t>
  </si>
  <si>
    <t>144</t>
  </si>
  <si>
    <t>IV.2.</t>
  </si>
  <si>
    <t>A települési önkormányzatok által fenntartott, illetve támogatott előadó-művészeti szervezetek támogatása összesen</t>
  </si>
  <si>
    <t>145</t>
  </si>
  <si>
    <t>IV.</t>
  </si>
  <si>
    <t>A települési önkormányzatok kulturális feladatainak támogatása</t>
  </si>
  <si>
    <t>Normatív állami támogatás összesen:</t>
  </si>
  <si>
    <t xml:space="preserve">Hitel, kölcsön </t>
  </si>
  <si>
    <t>Kölcsön-
nyújtás
éve</t>
  </si>
  <si>
    <t xml:space="preserve">Lejárat
éve </t>
  </si>
  <si>
    <t>Hitel, kölcsön állomány január 1-jén</t>
  </si>
  <si>
    <t xml:space="preserve">Rövid lejáratú </t>
  </si>
  <si>
    <t>folyamatos</t>
  </si>
  <si>
    <t>Szociális kölcsön</t>
  </si>
  <si>
    <t>VIP Kft.</t>
  </si>
  <si>
    <t>2014, 2015, 2016</t>
  </si>
  <si>
    <t>Hosszú lejáratú</t>
  </si>
  <si>
    <t>Dolgozók lakásépítési kölcsöne</t>
  </si>
  <si>
    <t>Összesen (1+6)</t>
  </si>
  <si>
    <t>Testületi anyag által javasolt módosítás</t>
  </si>
  <si>
    <t>20/2018. (XII.14.) sz. rendelettel módosított előirányzat</t>
  </si>
  <si>
    <t>04</t>
  </si>
  <si>
    <t>05</t>
  </si>
  <si>
    <t>06</t>
  </si>
  <si>
    <t>Sorszám</t>
  </si>
  <si>
    <t>Múzeum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</si>
  <si>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</si>
  <si>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</si>
  <si>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</si>
  <si>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</si>
  <si>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</si>
  <si>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</si>
  <si>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</si>
  <si>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</si>
  <si>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</si>
  <si>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</si>
  <si>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</si>
  <si>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</si>
  <si>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</si>
  <si>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</si>
  <si>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</si>
  <si>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</si>
  <si>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</si>
  <si>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</si>
  <si>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</si>
  <si>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</si>
  <si>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</si>
  <si>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</si>
  <si>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</si>
  <si>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</si>
  <si>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</si>
  <si>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 S Z K Ö Z Ö K</t>
  </si>
  <si>
    <t>Előző időszak</t>
  </si>
  <si>
    <t>Módosítások</t>
  </si>
  <si>
    <t>Tárgyidőszak</t>
  </si>
  <si>
    <t>A) NEMZETI VAGYONBA TARTOZÓ BEFEKTETETT ESZKÖZÖK</t>
  </si>
  <si>
    <t xml:space="preserve">A/I        Immateriális javak </t>
  </si>
  <si>
    <t xml:space="preserve">A/II      Tárgyi eszközök </t>
  </si>
  <si>
    <t>A/III     Befektetett pénzügyi eszközök</t>
  </si>
  <si>
    <t>A/IV     Koncesszióba, vagyonkezelésbe adott eszközök</t>
  </si>
  <si>
    <t>B) NEMZETI VAGYONBA TARTOZÓ FORGÓESZKÖZÖK</t>
  </si>
  <si>
    <t xml:space="preserve">B/I        Készletek </t>
  </si>
  <si>
    <t>B/II       Értékpapírok</t>
  </si>
  <si>
    <t>C) PÉNZESZKÖZÖK</t>
  </si>
  <si>
    <t>D)  KÖVETELÉSEK (=D/I+D/II+D/III)</t>
  </si>
  <si>
    <t>D/I        Költségvetési évben esedékes követelések</t>
  </si>
  <si>
    <t>D/II       Költségvetési évet követően esedékes követelések</t>
  </si>
  <si>
    <t>D/III      Követelés jellegű sajátos elszámolások</t>
  </si>
  <si>
    <t>E)  EGYÉB SAJÁTOS ESZKÖZOLDALI ELSZÁMOLÁSOK</t>
  </si>
  <si>
    <t>F)  AKTÍV IDŐBELI ELHATÁROLÁSOK</t>
  </si>
  <si>
    <t>ESZKÖZÖK ÖSSZESEN</t>
  </si>
  <si>
    <t>F O R R Á S O K</t>
  </si>
  <si>
    <t>G)  SAJÁT TŐKE (=G/I+…+G/VI)</t>
  </si>
  <si>
    <t>G/I        Nemzeti vagyon induláskori értéke</t>
  </si>
  <si>
    <t>G/II       Nemzeti vagyon változásai</t>
  </si>
  <si>
    <t>G/III      Egyéb eszközök induláskori értéke és változásai</t>
  </si>
  <si>
    <t>G/IV       Felhalmozott eredmény</t>
  </si>
  <si>
    <t>G/V        Eszközök értékhelyesbítésének forrása</t>
  </si>
  <si>
    <t>G/VI       Mérleg szerinti eredmény</t>
  </si>
  <si>
    <t>H)  KÖTELEZETTSÉGEK (=H/I+H/II+H/III)</t>
  </si>
  <si>
    <t>H/I        Költségvetési évben esedékes kötelezettségek</t>
  </si>
  <si>
    <t>H/II       Költségvetési évet követően esedékes kötelezettségek</t>
  </si>
  <si>
    <t>H/III      Kötelezettség jellegű sajátos elszámolások</t>
  </si>
  <si>
    <t>I)   KINCSTÁRI SZÁMLAVEZETÉSSEL KAPCSOLATOS ELSZÁMOLÁSOK</t>
  </si>
  <si>
    <t>30.</t>
  </si>
  <si>
    <t>J)  PASSZÍV IDŐBELI ELHATÁROLÁSOK</t>
  </si>
  <si>
    <t>31.</t>
  </si>
  <si>
    <t>FORRÁSOK ÖSSZESEN</t>
  </si>
  <si>
    <t>#</t>
  </si>
  <si>
    <t>Módosítások (+/-)</t>
  </si>
  <si>
    <t>Tárgyi időszak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</si>
  <si>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</si>
  <si>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</si>
  <si>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</si>
  <si>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</si>
  <si>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</si>
  <si>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</si>
  <si>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</si>
  <si>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</si>
  <si>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</si>
  <si>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</si>
  <si>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</si>
  <si>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</si>
  <si>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</si>
  <si>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</si>
  <si>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</si>
  <si>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</si>
  <si>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</si>
  <si>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</si>
  <si>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</si>
  <si>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</si>
  <si>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</si>
  <si>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</si>
  <si>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</si>
  <si>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</si>
  <si>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</si>
  <si>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</si>
  <si>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</si>
  <si>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</si>
  <si>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</si>
  <si>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</si>
  <si>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</si>
  <si>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</si>
  <si>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</si>
  <si>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</si>
  <si>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</si>
  <si>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</si>
  <si>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</si>
  <si>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</si>
  <si>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</si>
  <si>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</si>
  <si>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</si>
  <si>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</si>
  <si>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</si>
  <si>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</si>
  <si>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</si>
  <si>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</si>
  <si>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</si>
  <si>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</si>
  <si>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</si>
  <si>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</si>
  <si>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</si>
  <si>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ESZKÖZÖK</t>
  </si>
  <si>
    <t>B</t>
  </si>
  <si>
    <t>C</t>
  </si>
  <si>
    <t>D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</si>
  <si>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</si>
  <si>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</si>
  <si>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</si>
  <si>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</si>
  <si>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</si>
  <si>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</si>
  <si>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</si>
  <si>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</si>
  <si>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</si>
  <si>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32.</t>
  </si>
  <si>
    <t>33.</t>
  </si>
  <si>
    <t>I. Készletek</t>
  </si>
  <si>
    <t>II. Értékpapírok</t>
  </si>
  <si>
    <t>I. Lekötött bankbetétek</t>
  </si>
  <si>
    <t>II. Pénztárak, csekkek, betétkönyvek</t>
  </si>
  <si>
    <t>III. Forintszámlák</t>
  </si>
  <si>
    <t>IV. Devizaszámlák</t>
  </si>
  <si>
    <t>I. Költségvetési évben esedékes követelések</t>
  </si>
  <si>
    <t>II. Költségvetési évet követően esedékes követelések</t>
  </si>
  <si>
    <t>III. Követelés jellegű sajátos elszámolások</t>
  </si>
  <si>
    <t>VAGYONKIMUTATÁS
a könyvviteli mérlegben értékkel szereplő forrásokról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</si>
  <si>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</si>
  <si>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</si>
  <si>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</si>
  <si>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</si>
  <si>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</si>
  <si>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</si>
  <si>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</si>
  <si>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</si>
  <si>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</si>
  <si>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</si>
  <si>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</si>
  <si>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</si>
  <si>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</si>
  <si>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</si>
  <si>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</si>
  <si>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</si>
  <si>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</si>
  <si>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az érték nélkül nyilvántartott eszközökről</t>
  </si>
  <si>
    <t>Mennyiség
(db)</t>
  </si>
  <si>
    <t>Bruttó értéke
(Ft)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</si>
  <si>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</si>
  <si>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</si>
  <si>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</si>
  <si>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</si>
  <si>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</si>
  <si>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</si>
  <si>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</si>
  <si>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</si>
  <si>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</si>
  <si>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</si>
  <si>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</si>
  <si>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</si>
  <si>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</si>
  <si>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</si>
  <si>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</si>
  <si>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</si>
  <si>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</si>
  <si>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</si>
  <si>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</si>
  <si>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</si>
  <si>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</si>
  <si>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</si>
  <si>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</si>
  <si>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</si>
  <si>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</si>
  <si>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</si>
  <si>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</si>
  <si>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</si>
  <si>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</si>
  <si>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8=(4+…+7)</t>
  </si>
  <si>
    <t>9=(3+8)</t>
  </si>
  <si>
    <t>I. Belföldi hitelezők</t>
  </si>
  <si>
    <t>Adóhatósággal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</si>
  <si>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</si>
  <si>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</si>
  <si>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</si>
  <si>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</si>
  <si>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</si>
  <si>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</si>
  <si>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</si>
  <si>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</si>
  <si>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</si>
  <si>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</si>
  <si>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</si>
  <si>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>Teljesítés</t>
  </si>
  <si>
    <t>E</t>
  </si>
  <si>
    <t>F</t>
  </si>
  <si>
    <t>G</t>
  </si>
  <si>
    <t>H</t>
  </si>
  <si>
    <t>I</t>
  </si>
  <si>
    <t>J</t>
  </si>
  <si>
    <t>Intézmény*</t>
  </si>
  <si>
    <t>Záró engedélyezett létszám</t>
  </si>
  <si>
    <t>Átlagos statisztikai állományi létszám</t>
  </si>
  <si>
    <t>Teljesítés %-a</t>
  </si>
  <si>
    <t>ÖNK</t>
  </si>
  <si>
    <t>HIV</t>
  </si>
  <si>
    <t>Sport</t>
  </si>
  <si>
    <t>Megnevezés - Maradványkimutatás</t>
  </si>
  <si>
    <t>Megnevezés - Eredménykimutatás</t>
  </si>
  <si>
    <r>
      <t>Pénzkészlet 2019. január 1-jén
e</t>
    </r>
    <r>
      <rPr>
        <i/>
        <sz val="10"/>
        <rFont val="Times New Roman CE"/>
        <charset val="238"/>
      </rPr>
      <t>bből:</t>
    </r>
  </si>
  <si>
    <r>
      <t>Záró pénzkészlet 2019. december 31-én
e</t>
    </r>
    <r>
      <rPr>
        <i/>
        <sz val="10"/>
        <rFont val="Times New Roman CE"/>
        <charset val="238"/>
      </rPr>
      <t>bből:</t>
    </r>
  </si>
  <si>
    <t>B411</t>
  </si>
  <si>
    <t>2019. évi előirányzat</t>
  </si>
  <si>
    <t>K915</t>
  </si>
  <si>
    <t>Központi irányítószervi támogatások</t>
  </si>
  <si>
    <t xml:space="preserve">2019. évi </t>
  </si>
  <si>
    <t>Adósság állomány alakulása lejárat, eszközök, bel- és külföldi hitelezők szerinti bontásban 2019. december 31-én</t>
  </si>
  <si>
    <t>ÁHB megelőlegezés</t>
  </si>
  <si>
    <t>Központi irányító szervi támogatások folyosítása</t>
  </si>
  <si>
    <t>Előző év</t>
  </si>
  <si>
    <t>Tárgyév</t>
  </si>
  <si>
    <t>A/ NEMZETI VAGYONBA TARTOZÓ BEFEKTETETT ESZKÖZÖK</t>
  </si>
  <si>
    <t>I. IMMATERIÁLIS JAVAK</t>
  </si>
  <si>
    <t>A/I</t>
  </si>
  <si>
    <t>0.00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</si>
  <si>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</si>
  <si>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</si>
  <si>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</si>
  <si>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</si>
  <si>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</si>
  <si>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</si>
  <si>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</si>
  <si>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</si>
  <si>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</si>
  <si>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</si>
  <si>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</si>
  <si>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</si>
  <si>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</si>
  <si>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</si>
  <si>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</si>
  <si>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</si>
  <si>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</si>
  <si>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</si>
  <si>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</si>
  <si>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</si>
  <si>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</si>
  <si>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</si>
  <si>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</si>
  <si>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</si>
  <si>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</si>
  <si>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</si>
  <si>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</si>
  <si>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</si>
  <si>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</si>
  <si>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</si>
  <si>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</si>
  <si>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</si>
  <si>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</si>
  <si>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</si>
  <si>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</si>
  <si>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</si>
  <si>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</si>
  <si>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</si>
  <si>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</si>
  <si>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</si>
  <si>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</si>
  <si>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</si>
  <si>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</si>
  <si>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</si>
  <si>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</si>
  <si>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</si>
  <si>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</si>
  <si>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</si>
  <si>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</si>
  <si>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</si>
  <si>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</si>
  <si>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</si>
  <si>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</si>
  <si>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</si>
  <si>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</si>
  <si>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</si>
  <si>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</si>
  <si>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</si>
  <si>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</si>
  <si>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</si>
  <si>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</si>
  <si>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</si>
  <si>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</si>
  <si>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</si>
  <si>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</si>
  <si>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</si>
  <si>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</si>
  <si>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</si>
  <si>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</si>
  <si>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</si>
  <si>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</si>
  <si>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</si>
  <si>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</si>
  <si>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</si>
  <si>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</si>
  <si>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</si>
  <si>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</si>
  <si>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</si>
  <si>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</si>
  <si>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</si>
  <si>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</si>
  <si>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</si>
  <si>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</si>
  <si>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</si>
  <si>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</si>
  <si>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</si>
  <si>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</si>
  <si>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</si>
  <si>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</si>
  <si>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B/I</t>
  </si>
  <si>
    <t>B/II</t>
  </si>
  <si>
    <t>C/ PÉNZESZKÖZÖK</t>
  </si>
  <si>
    <t>C/I</t>
  </si>
  <si>
    <t>C/II</t>
  </si>
  <si>
    <t>C/III</t>
  </si>
  <si>
    <t>C/IV</t>
  </si>
  <si>
    <t>D/ KÖVETELÉSEK</t>
  </si>
  <si>
    <t>D/I</t>
  </si>
  <si>
    <t>D/II</t>
  </si>
  <si>
    <t>D/III</t>
  </si>
  <si>
    <t>E/ EGYÉB SAJÁTOS ESZKÖZOLDALI ELSZÁMOLÁSOK</t>
  </si>
  <si>
    <t>F/ AKTÍV IDŐBELI ELHATÁROLÁSOK</t>
  </si>
  <si>
    <t>A+..+F</t>
  </si>
  <si>
    <t>G/ SAJÁT TŐKE</t>
  </si>
  <si>
    <t>G/I</t>
  </si>
  <si>
    <t>G/II</t>
  </si>
  <si>
    <t>G/III</t>
  </si>
  <si>
    <t>G/IV</t>
  </si>
  <si>
    <t>G/V</t>
  </si>
  <si>
    <t>G/VI</t>
  </si>
  <si>
    <t>H/ KÖTELEZETTSÉGEK</t>
  </si>
  <si>
    <t>H/I</t>
  </si>
  <si>
    <t>H/II</t>
  </si>
  <si>
    <t>H/III</t>
  </si>
  <si>
    <t>I/ KINCSTÁRI SZÁMLAVEZETÉSSEL KAPCSOLATOS ELSZÁMOLÁSOK</t>
  </si>
  <si>
    <t>J/ PASSZÍV IDŐBELI ELHATÁROLÁSOK (=K/1+K/2+K/3)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</si>
  <si>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</si>
  <si>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</si>
  <si>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</si>
  <si>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</si>
  <si>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</si>
  <si>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</si>
  <si>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</si>
  <si>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</si>
  <si>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</si>
  <si>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</si>
  <si>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</si>
  <si>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</si>
  <si>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</si>
  <si>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</si>
  <si>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</si>
  <si>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(intézményi szinten tervezett beruházások, felújítások)</t>
  </si>
  <si>
    <t>ezer Forintban</t>
  </si>
  <si>
    <t>Ssz.</t>
  </si>
  <si>
    <t>Bruttó ö.</t>
  </si>
  <si>
    <t>Ig. tám.</t>
  </si>
  <si>
    <t>Önrész</t>
  </si>
  <si>
    <t>Beruházások összesen (=01+…+05)</t>
  </si>
  <si>
    <t>Felújítások összesen (=01+…+05)</t>
  </si>
  <si>
    <t>Vagyonkimutatás a könyvviteli mérlegben szereplő eszközökről 2019. év</t>
  </si>
  <si>
    <t xml:space="preserve"> forintban</t>
  </si>
  <si>
    <t>Bruttó</t>
  </si>
  <si>
    <t>értékcsökkenés</t>
  </si>
  <si>
    <t>nettó érték</t>
  </si>
  <si>
    <t>állományi érték</t>
  </si>
  <si>
    <t xml:space="preserve">A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</si>
  <si>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</si>
  <si>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</si>
  <si>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</si>
  <si>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</si>
  <si>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</si>
  <si>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</si>
  <si>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</si>
  <si>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</si>
  <si>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</si>
  <si>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</si>
  <si>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</si>
  <si>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</si>
  <si>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</si>
  <si>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</si>
  <si>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</si>
  <si>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</si>
  <si>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</si>
  <si>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</si>
  <si>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</si>
  <si>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</si>
  <si>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</si>
  <si>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</si>
  <si>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</si>
  <si>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</si>
  <si>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</si>
  <si>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</si>
  <si>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</si>
  <si>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</si>
  <si>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</si>
  <si>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</si>
  <si>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</si>
  <si>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</si>
  <si>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</si>
  <si>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</si>
  <si>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</si>
  <si>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</si>
  <si>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</si>
  <si>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</si>
  <si>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</si>
  <si>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</si>
  <si>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</si>
  <si>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</si>
  <si>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</si>
  <si>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</si>
  <si>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</si>
  <si>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</si>
  <si>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</si>
  <si>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</si>
  <si>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</si>
  <si>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</si>
  <si>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</si>
  <si>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</si>
  <si>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</si>
  <si>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</si>
  <si>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</si>
  <si>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</si>
  <si>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</si>
  <si>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46.</t>
  </si>
  <si>
    <t>47.</t>
  </si>
  <si>
    <t>B) NEMZETI VAGYONBA TARTOZÓ FORGÓESZKÖZÖK (46+47)</t>
  </si>
  <si>
    <t>48.</t>
  </si>
  <si>
    <t>49.</t>
  </si>
  <si>
    <t>50.</t>
  </si>
  <si>
    <t>51.</t>
  </si>
  <si>
    <t>52.</t>
  </si>
  <si>
    <t>C) PÉNZESZKÖZÖK (49+50+51+52)</t>
  </si>
  <si>
    <t>53.</t>
  </si>
  <si>
    <t>54.</t>
  </si>
  <si>
    <t>55.</t>
  </si>
  <si>
    <t>56.</t>
  </si>
  <si>
    <t>D) KÖVETELÉSEK (54+55+56)</t>
  </si>
  <si>
    <t>57.</t>
  </si>
  <si>
    <t>E/I. Előzetesen felszámított általános forgalmi adó elszámolása</t>
  </si>
  <si>
    <t>58.</t>
  </si>
  <si>
    <t>E/II. Fizetendő általános forgalmi adó elszámolása</t>
  </si>
  <si>
    <t>59.</t>
  </si>
  <si>
    <t>E/III. Egyéb sajátos elszámolások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</si>
  <si>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</si>
  <si>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</si>
  <si>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</si>
  <si>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</si>
  <si>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</si>
  <si>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</si>
  <si>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2019. év</t>
  </si>
  <si>
    <t xml:space="preserve"> </t>
  </si>
  <si>
    <t>Közalkalmazott</t>
  </si>
  <si>
    <t>kKözfoglalkoztatott</t>
  </si>
  <si>
    <t>polgármester</t>
  </si>
  <si>
    <t>képviselő testület</t>
  </si>
  <si>
    <t>MISZLA KÖZSÉG ÖNKORMÁNYZATA
EGYSZERŰSÍTETT MÉRLEG 2019. ÉV</t>
  </si>
  <si>
    <t>Kispályás focikapu</t>
  </si>
  <si>
    <t>Burgonya kombájn</t>
  </si>
  <si>
    <t>Karácsonyi fénydekoráció</t>
  </si>
  <si>
    <t>Út helyreállítás múszaki ellenőrzés 12/1 hrsz</t>
  </si>
  <si>
    <t>Partfal károsodás helyreállítása</t>
  </si>
  <si>
    <t>Építészeti tervezés hrsz. 214.</t>
  </si>
  <si>
    <t>Talajvizsgálati jelentés és geotechnikai beszám.</t>
  </si>
  <si>
    <t>Építészeti tervezési díj hrsz 214.</t>
  </si>
  <si>
    <t>Műszaki ellenőrzés támfal építés 543. hrsz</t>
  </si>
  <si>
    <t>MFP pályázati tervdokumentáció</t>
  </si>
  <si>
    <t>Építészeti tervezés</t>
  </si>
  <si>
    <t>Művelődési ház külső homlokzat műszaki ell.</t>
  </si>
  <si>
    <t>Szoc. Eü központ belső és küéső festése</t>
  </si>
  <si>
    <t xml:space="preserve">Miszla Község Önkormányzata </t>
  </si>
  <si>
    <t>283 570 982.00</t>
  </si>
  <si>
    <t>292 437 163.00</t>
  </si>
  <si>
    <t>103.13</t>
  </si>
  <si>
    <t>280 570 982.00</t>
  </si>
  <si>
    <t>289 437 163.00</t>
  </si>
  <si>
    <t>103.16</t>
  </si>
  <si>
    <t>269 351 255.00</t>
  </si>
  <si>
    <t>273 432 846.00</t>
  </si>
  <si>
    <t>101.52</t>
  </si>
  <si>
    <t>171 997 149.00</t>
  </si>
  <si>
    <t>178 661 255.00</t>
  </si>
  <si>
    <t>103.87</t>
  </si>
  <si>
    <t>54 312 195.00</t>
  </si>
  <si>
    <t>51 821 956.00</t>
  </si>
  <si>
    <t>95.41</t>
  </si>
  <si>
    <t>43 041 911.00</t>
  </si>
  <si>
    <t>42 949 635.00</t>
  </si>
  <si>
    <t>99.79</t>
  </si>
  <si>
    <t>9 462 481.00</t>
  </si>
  <si>
    <t>7 115 260.00</t>
  </si>
  <si>
    <t>75.19</t>
  </si>
  <si>
    <t>538 232.00</t>
  </si>
  <si>
    <t>100.00</t>
  </si>
  <si>
    <t>1 385 171.00</t>
  </si>
  <si>
    <t>-6 225 422.00</t>
  </si>
  <si>
    <t>-4 417 095.00</t>
  </si>
  <si>
    <t>70.95</t>
  </si>
  <si>
    <t>13 764 500.00</t>
  </si>
  <si>
    <t>9 608 952.00</t>
  </si>
  <si>
    <t>69.81</t>
  </si>
  <si>
    <t>1 757 246.00</t>
  </si>
  <si>
    <t>8 889 057.00</t>
  </si>
  <si>
    <t>505.85</t>
  </si>
  <si>
    <t>3 000 000.00</t>
  </si>
  <si>
    <t>480 000.00</t>
  </si>
  <si>
    <t>1 040 000.00</t>
  </si>
  <si>
    <t>216.67</t>
  </si>
  <si>
    <t>29 734 329.00</t>
  </si>
  <si>
    <t>41 810 241.00</t>
  </si>
  <si>
    <t>140.61</t>
  </si>
  <si>
    <t>45 635.00</t>
  </si>
  <si>
    <t>3 010.00</t>
  </si>
  <si>
    <t>6.60</t>
  </si>
  <si>
    <t>29 688 694.00</t>
  </si>
  <si>
    <t>41 807 231.00</t>
  </si>
  <si>
    <t>140.82</t>
  </si>
  <si>
    <t>2 228 100.00</t>
  </si>
  <si>
    <t>2 171 327.00</t>
  </si>
  <si>
    <t>97.45</t>
  </si>
  <si>
    <t>2 157 100.00</t>
  </si>
  <si>
    <t>2 151 327.00</t>
  </si>
  <si>
    <t>99.73</t>
  </si>
  <si>
    <t>71 000.00</t>
  </si>
  <si>
    <t>20 000.00</t>
  </si>
  <si>
    <t>28.17</t>
  </si>
  <si>
    <t>-632 460.00</t>
  </si>
  <si>
    <t>779 697.00</t>
  </si>
  <si>
    <t>-123.28</t>
  </si>
  <si>
    <t>315 380 951.00</t>
  </si>
  <si>
    <t>338 238 428.00</t>
  </si>
  <si>
    <t>107.25</t>
  </si>
  <si>
    <t>309 684 041.00</t>
  </si>
  <si>
    <t>332 256 313.00</t>
  </si>
  <si>
    <t>107.29</t>
  </si>
  <si>
    <t>443 232 136.00</t>
  </si>
  <si>
    <t>10 523 000.00</t>
  </si>
  <si>
    <t>-150 839 062.00</t>
  </si>
  <si>
    <t>-144 071 095.00</t>
  </si>
  <si>
    <t>95.51</t>
  </si>
  <si>
    <t>6 767 967.00</t>
  </si>
  <si>
    <t>22 572 272.00</t>
  </si>
  <si>
    <t>333.52</t>
  </si>
  <si>
    <t>4 130 283.00</t>
  </si>
  <si>
    <t>4 134 011.00</t>
  </si>
  <si>
    <t>100.09</t>
  </si>
  <si>
    <t>1 122 844.00</t>
  </si>
  <si>
    <t>1 180 487.00</t>
  </si>
  <si>
    <t>105.13</t>
  </si>
  <si>
    <t>3 007 439.00</t>
  </si>
  <si>
    <t>2 953 524.00</t>
  </si>
  <si>
    <t>98.21</t>
  </si>
  <si>
    <t>1 566 627.00</t>
  </si>
  <si>
    <t>1 848 104.00</t>
  </si>
  <si>
    <t>117.97</t>
  </si>
  <si>
    <t>8 908 476.00</t>
  </si>
  <si>
    <t>8 699 085.00</t>
  </si>
  <si>
    <t>97.65</t>
  </si>
  <si>
    <t>1 247 643.00</t>
  </si>
  <si>
    <t>1 359 611.00</t>
  </si>
  <si>
    <t>108.97</t>
  </si>
  <si>
    <t>Változás (%)</t>
  </si>
  <si>
    <t xml:space="preserve">  </t>
  </si>
  <si>
    <t>I. Működési célú bevételek és kiadások mérlege
(Miszla Község Önkormányzata)</t>
  </si>
  <si>
    <t>II. Felhalmozási célú bevételek és kiadások mérlege
(Miszla Község Ökormányzata)</t>
  </si>
  <si>
    <t>2. sz. melléklet a …../2020 () önkormányzati rendelethez</t>
  </si>
  <si>
    <t>3. sz.melléklet a ..…./2020 () önkormányzati rendelethez</t>
  </si>
  <si>
    <t>4.sz melléklet a ……/2020 () önkormányzati rendelethez</t>
  </si>
  <si>
    <t>Miszla Község Önkormányzata</t>
  </si>
  <si>
    <t>6. sz. melléklet a ……/2020 () önkorányzati rendelethez</t>
  </si>
  <si>
    <t>7/A sz. melléklet  a ……./2020 () önkormányzati rendelethez</t>
  </si>
  <si>
    <t>7/B sz. melléklet a ……/2020 () Önkormányzati rendelethez</t>
  </si>
  <si>
    <t>Vagyonkimutatás</t>
  </si>
  <si>
    <t>7/Csz.melléklet a ……/2020 () önkormányzati rendelethez</t>
  </si>
  <si>
    <t>7/D sz. melléklet a ……/2020 () önkormányzati rendelethez</t>
  </si>
  <si>
    <t>Támfal építése Kis u. 543.</t>
  </si>
  <si>
    <t>11. melléklet a /2020.() önkormányzati rendelethez</t>
  </si>
  <si>
    <t>9. sz. melléklet a …../2020 () önkormányzati rendelethez</t>
  </si>
  <si>
    <t xml:space="preserve"> sz. rendelettel módosított előirányzat</t>
  </si>
  <si>
    <t>sz. rendelettel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</si>
</sst>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F_t_-;\-* #,##0.00\ _F_t_-;_-* &quot;-&quot;??\ _F_t_-;_-@_-"/>
    <numFmt numFmtId="164" formatCode="_(* #,##0.00_);_(* \(#,##0.00\);_(* &quot;-&quot;??_);_(@_)"/>
    <numFmt numFmtId="165" formatCode="#,###"/>
    <numFmt numFmtId="166" formatCode="_-* #,##0\ _F_t_-;\-* #,##0\ _F_t_-;_-* &quot;-&quot;??\ _F_t_-;_-@_-"/>
    <numFmt numFmtId="167" formatCode="_(&quot;$&quot;* #,##0.00_);_(&quot;$&quot;* \(#,##0.00\);_(&quot;$&quot;* &quot;-&quot;??_);_(@_)"/>
    <numFmt numFmtId="168" formatCode="_(* #,##0_);_(* \(#,##0\);_(* &quot;-&quot;??_);_(@_)"/>
    <numFmt numFmtId="169" formatCode="#"/>
    <numFmt numFmtId="170" formatCode="#,###__;\-\ #,###__"/>
    <numFmt numFmtId="171" formatCode="#,###__"/>
    <numFmt numFmtId="172" formatCode="00"/>
    <numFmt numFmtId="173" formatCode="#,###\ _F_t;\-#,###\ _F_t"/>
    <numFmt numFmtId="174" formatCode="#,###.00"/>
    <numFmt numFmtId="175" formatCode="#,###__;\-#,###__"/>
  </numFmts>
  <fonts count="83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Calibri"/>
      <family val="2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8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b/>
      <i/>
      <sz val="8"/>
      <name val="Times New Roman CE"/>
      <family val="1"/>
      <charset val="238"/>
    </font>
    <font>
      <i/>
      <sz val="10"/>
      <name val="Times New Roman CE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i/>
      <sz val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i/>
      <sz val="9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b/>
      <sz val="11"/>
      <name val="Arial"/>
      <family val="2"/>
      <charset val="238"/>
    </font>
    <font>
      <sz val="10"/>
      <name val="MS Sans Serif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Horizontal"/>
    </fill>
    <fill>
      <patternFill patternType="solid">
        <fgColor theme="0" tint="-0.249977111117893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0">
    <xf numFmtId="0" fontId="0" fillId="0" borderId="0"/>
    <xf numFmtId="164" fontId="28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5" fillId="0" borderId="0" applyFont="0" applyFill="0" applyBorder="0" applyAlignment="0" applyProtection="0"/>
    <xf numFmtId="0" fontId="1" fillId="0" borderId="0"/>
    <xf numFmtId="0" fontId="25" fillId="0" borderId="0"/>
    <xf numFmtId="0" fontId="12" fillId="0" borderId="0"/>
    <xf numFmtId="0" fontId="25" fillId="0" borderId="0"/>
    <xf numFmtId="0" fontId="25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43" fontId="41" fillId="0" borderId="0" applyFont="0" applyFill="0" applyBorder="0" applyAlignment="0" applyProtection="0"/>
    <xf numFmtId="0" fontId="42" fillId="0" borderId="0"/>
    <xf numFmtId="0" fontId="29" fillId="0" borderId="0"/>
    <xf numFmtId="0" fontId="29" fillId="0" borderId="0"/>
    <xf numFmtId="43" fontId="1" fillId="0" borderId="0" applyFont="0" applyFill="0" applyBorder="0" applyAlignment="0" applyProtection="0"/>
    <xf numFmtId="0" fontId="42" fillId="0" borderId="0"/>
    <xf numFmtId="0" fontId="41" fillId="0" borderId="0"/>
    <xf numFmtId="0" fontId="30" fillId="0" borderId="0"/>
    <xf numFmtId="0" fontId="1" fillId="0" borderId="0"/>
    <xf numFmtId="164" fontId="2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5" fillId="0" borderId="0"/>
    <xf numFmtId="0" fontId="59" fillId="0" borderId="0" applyNumberFormat="0" applyFill="0" applyBorder="0" applyAlignment="0" applyProtection="0"/>
    <xf numFmtId="0" fontId="29" fillId="0" borderId="0"/>
    <xf numFmtId="0" fontId="73" fillId="0" borderId="0"/>
    <xf numFmtId="0" fontId="42" fillId="0" borderId="0"/>
    <xf numFmtId="0" fontId="29" fillId="0" borderId="0"/>
    <xf numFmtId="0" fontId="29" fillId="0" borderId="0"/>
  </cellStyleXfs>
  <cellXfs count="902">
    <xf numFmtId="0" fontId="0" fillId="0" borderId="0" xfId="0"/>
    <xf numFmtId="0" fontId="1" fillId="0" borderId="0" xfId="5" applyAlignment="1">
      <alignment vertical="center" wrapText="1"/>
    </xf>
    <xf numFmtId="0" fontId="8" fillId="0" borderId="1" xfId="5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right" vertical="center" wrapText="1" indent="1"/>
    </xf>
    <xf numFmtId="0" fontId="13" fillId="0" borderId="7" xfId="7" applyFont="1" applyBorder="1" applyAlignment="1">
      <alignment horizontal="left" vertical="center" wrapText="1" indent="1"/>
    </xf>
    <xf numFmtId="165" fontId="13" fillId="0" borderId="8" xfId="5" applyNumberFormat="1" applyFont="1" applyBorder="1" applyAlignment="1" applyProtection="1">
      <alignment horizontal="right" vertical="center" wrapText="1" indent="1"/>
      <protection locked="0"/>
    </xf>
    <xf numFmtId="0" fontId="13" fillId="0" borderId="9" xfId="7" applyFont="1" applyBorder="1" applyAlignment="1">
      <alignment horizontal="left" vertical="center" wrapText="1" indent="1"/>
    </xf>
    <xf numFmtId="0" fontId="9" fillId="0" borderId="1" xfId="5" applyFont="1" applyBorder="1" applyAlignment="1">
      <alignment horizontal="center" vertical="center" wrapText="1"/>
    </xf>
    <xf numFmtId="0" fontId="9" fillId="0" borderId="2" xfId="7" applyFont="1" applyBorder="1" applyAlignment="1">
      <alignment horizontal="left" vertical="center" wrapText="1" indent="1"/>
    </xf>
    <xf numFmtId="165" fontId="11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8" xfId="5" applyNumberFormat="1" applyFont="1" applyBorder="1" applyAlignment="1" applyProtection="1">
      <alignment horizontal="right" vertical="center" wrapText="1" indent="1"/>
      <protection locked="0"/>
    </xf>
    <xf numFmtId="165" fontId="1" fillId="0" borderId="0" xfId="5" applyNumberFormat="1" applyAlignment="1">
      <alignment vertical="center" wrapText="1"/>
    </xf>
    <xf numFmtId="0" fontId="8" fillId="0" borderId="1" xfId="7" applyFont="1" applyBorder="1" applyAlignment="1">
      <alignment horizontal="center" vertical="center" wrapText="1"/>
    </xf>
    <xf numFmtId="165" fontId="8" fillId="0" borderId="5" xfId="7" applyNumberFormat="1" applyFont="1" applyBorder="1" applyAlignment="1">
      <alignment horizontal="right" vertical="center" wrapText="1" indent="1"/>
    </xf>
    <xf numFmtId="165" fontId="13" fillId="0" borderId="19" xfId="7" applyNumberFormat="1" applyFont="1" applyBorder="1" applyAlignment="1" applyProtection="1">
      <alignment horizontal="right" vertical="center" wrapText="1" indent="1"/>
      <protection locked="0"/>
    </xf>
    <xf numFmtId="0" fontId="13" fillId="0" borderId="21" xfId="7" applyFont="1" applyBorder="1" applyAlignment="1">
      <alignment horizontal="left" vertical="center" wrapText="1" indent="1"/>
    </xf>
    <xf numFmtId="165" fontId="9" fillId="0" borderId="5" xfId="7" applyNumberFormat="1" applyFont="1" applyBorder="1" applyAlignment="1">
      <alignment horizontal="right" vertical="center" wrapText="1" indent="1"/>
    </xf>
    <xf numFmtId="0" fontId="12" fillId="0" borderId="0" xfId="7"/>
    <xf numFmtId="0" fontId="6" fillId="0" borderId="22" xfId="5" applyFont="1" applyBorder="1" applyAlignment="1">
      <alignment horizontal="right" vertical="center"/>
    </xf>
    <xf numFmtId="0" fontId="4" fillId="0" borderId="1" xfId="7" applyFont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 wrapText="1"/>
    </xf>
    <xf numFmtId="0" fontId="8" fillId="0" borderId="23" xfId="7" applyFont="1" applyBorder="1" applyAlignment="1">
      <alignment horizontal="center" vertical="center" wrapText="1"/>
    </xf>
    <xf numFmtId="0" fontId="8" fillId="0" borderId="24" xfId="7" applyFont="1" applyBorder="1" applyAlignment="1">
      <alignment horizontal="center" vertical="center" wrapText="1"/>
    </xf>
    <xf numFmtId="0" fontId="8" fillId="0" borderId="25" xfId="7" applyFont="1" applyBorder="1" applyAlignment="1">
      <alignment horizontal="center" vertical="center" wrapText="1"/>
    </xf>
    <xf numFmtId="0" fontId="13" fillId="0" borderId="0" xfId="7" applyFont="1"/>
    <xf numFmtId="0" fontId="8" fillId="0" borderId="1" xfId="7" applyFont="1" applyBorder="1" applyAlignment="1">
      <alignment horizontal="left" vertical="center" wrapText="1" indent="1"/>
    </xf>
    <xf numFmtId="0" fontId="8" fillId="0" borderId="2" xfId="7" applyFont="1" applyBorder="1" applyAlignment="1">
      <alignment horizontal="left" vertical="center" wrapText="1" indent="1"/>
    </xf>
    <xf numFmtId="0" fontId="17" fillId="0" borderId="0" xfId="7" applyFont="1"/>
    <xf numFmtId="49" fontId="13" fillId="0" borderId="10" xfId="7" applyNumberFormat="1" applyFont="1" applyBorder="1" applyAlignment="1">
      <alignment horizontal="left" vertical="center" wrapText="1" indent="1"/>
    </xf>
    <xf numFmtId="0" fontId="18" fillId="0" borderId="9" xfId="5" applyFont="1" applyBorder="1" applyAlignment="1">
      <alignment horizontal="left" wrapText="1" indent="1"/>
    </xf>
    <xf numFmtId="165" fontId="13" fillId="0" borderId="11" xfId="7" applyNumberFormat="1" applyFont="1" applyBorder="1" applyAlignment="1" applyProtection="1">
      <alignment horizontal="right" vertical="center" wrapText="1" indent="1"/>
      <protection locked="0"/>
    </xf>
    <xf numFmtId="49" fontId="13" fillId="0" borderId="6" xfId="7" applyNumberFormat="1" applyFont="1" applyBorder="1" applyAlignment="1">
      <alignment horizontal="left" vertical="center" wrapText="1" indent="1"/>
    </xf>
    <xf numFmtId="0" fontId="18" fillId="0" borderId="7" xfId="5" applyFont="1" applyBorder="1" applyAlignment="1">
      <alignment horizontal="left" wrapText="1" indent="1"/>
    </xf>
    <xf numFmtId="165" fontId="13" fillId="0" borderId="8" xfId="7" applyNumberFormat="1" applyFont="1" applyBorder="1" applyAlignment="1" applyProtection="1">
      <alignment horizontal="right" vertical="center" wrapText="1" indent="1"/>
      <protection locked="0"/>
    </xf>
    <xf numFmtId="49" fontId="13" fillId="0" borderId="26" xfId="7" applyNumberFormat="1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wrapText="1" indent="1"/>
    </xf>
    <xf numFmtId="0" fontId="14" fillId="0" borderId="2" xfId="5" applyFont="1" applyBorder="1" applyAlignment="1">
      <alignment horizontal="left" vertical="center" wrapText="1" indent="1"/>
    </xf>
    <xf numFmtId="165" fontId="13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7" applyNumberFormat="1" applyFont="1" applyBorder="1" applyAlignment="1">
      <alignment horizontal="right" vertical="center" wrapText="1" indent="1"/>
    </xf>
    <xf numFmtId="165" fontId="11" fillId="0" borderId="8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28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11" xfId="7" applyNumberFormat="1" applyFont="1" applyBorder="1" applyAlignment="1" applyProtection="1">
      <alignment horizontal="right" vertical="center" wrapText="1" indent="1"/>
      <protection locked="0"/>
    </xf>
    <xf numFmtId="0" fontId="14" fillId="0" borderId="1" xfId="5" applyFont="1" applyBorder="1" applyAlignment="1">
      <alignment wrapText="1"/>
    </xf>
    <xf numFmtId="0" fontId="18" fillId="0" borderId="27" xfId="5" applyFont="1" applyBorder="1" applyAlignment="1">
      <alignment wrapText="1"/>
    </xf>
    <xf numFmtId="0" fontId="18" fillId="0" borderId="10" xfId="5" applyFont="1" applyBorder="1" applyAlignment="1">
      <alignment wrapText="1"/>
    </xf>
    <xf numFmtId="0" fontId="18" fillId="0" borderId="6" xfId="5" applyFont="1" applyBorder="1" applyAlignment="1">
      <alignment wrapText="1"/>
    </xf>
    <xf numFmtId="0" fontId="18" fillId="0" borderId="26" xfId="5" applyFont="1" applyBorder="1" applyAlignment="1">
      <alignment wrapText="1"/>
    </xf>
    <xf numFmtId="165" fontId="8" fillId="0" borderId="5" xfId="7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wrapText="1"/>
    </xf>
    <xf numFmtId="0" fontId="14" fillId="0" borderId="13" xfId="5" applyFont="1" applyBorder="1" applyAlignment="1">
      <alignment wrapText="1"/>
    </xf>
    <xf numFmtId="0" fontId="14" fillId="0" borderId="0" xfId="5" applyFont="1" applyAlignment="1">
      <alignment wrapText="1"/>
    </xf>
    <xf numFmtId="0" fontId="8" fillId="0" borderId="2" xfId="7" applyFont="1" applyBorder="1" applyAlignment="1">
      <alignment horizontal="center" vertical="center" wrapText="1"/>
    </xf>
    <xf numFmtId="0" fontId="8" fillId="0" borderId="5" xfId="7" applyFont="1" applyBorder="1" applyAlignment="1">
      <alignment horizontal="center" vertical="center" wrapText="1"/>
    </xf>
    <xf numFmtId="0" fontId="8" fillId="0" borderId="23" xfId="7" applyFont="1" applyBorder="1" applyAlignment="1">
      <alignment horizontal="left" vertical="center" wrapText="1" indent="1"/>
    </xf>
    <xf numFmtId="0" fontId="8" fillId="0" borderId="24" xfId="7" applyFont="1" applyBorder="1" applyAlignment="1">
      <alignment vertical="center" wrapText="1"/>
    </xf>
    <xf numFmtId="165" fontId="8" fillId="0" borderId="25" xfId="7" applyNumberFormat="1" applyFont="1" applyBorder="1" applyAlignment="1">
      <alignment horizontal="right" vertical="center" wrapText="1" indent="1"/>
    </xf>
    <xf numFmtId="49" fontId="13" fillId="0" borderId="30" xfId="7" applyNumberFormat="1" applyFont="1" applyBorder="1" applyAlignment="1">
      <alignment horizontal="left" vertical="center" wrapText="1" indent="1"/>
    </xf>
    <xf numFmtId="0" fontId="13" fillId="0" borderId="31" xfId="7" applyFont="1" applyBorder="1" applyAlignment="1">
      <alignment horizontal="left" vertical="center" wrapText="1" indent="1"/>
    </xf>
    <xf numFmtId="165" fontId="13" fillId="0" borderId="32" xfId="7" applyNumberFormat="1" applyFont="1" applyBorder="1" applyAlignment="1" applyProtection="1">
      <alignment horizontal="right" vertical="center" wrapText="1" indent="1"/>
      <protection locked="0"/>
    </xf>
    <xf numFmtId="0" fontId="13" fillId="0" borderId="33" xfId="7" applyFont="1" applyBorder="1" applyAlignment="1">
      <alignment horizontal="left" vertical="center" wrapText="1" indent="1"/>
    </xf>
    <xf numFmtId="0" fontId="13" fillId="0" borderId="0" xfId="7" applyFont="1" applyAlignment="1">
      <alignment horizontal="left" vertical="center" wrapText="1" indent="1"/>
    </xf>
    <xf numFmtId="49" fontId="13" fillId="0" borderId="20" xfId="7" applyNumberFormat="1" applyFont="1" applyBorder="1" applyAlignment="1">
      <alignment horizontal="left" vertical="center" wrapText="1" indent="1"/>
    </xf>
    <xf numFmtId="0" fontId="8" fillId="0" borderId="2" xfId="7" applyFont="1" applyBorder="1" applyAlignment="1">
      <alignment vertical="center" wrapText="1"/>
    </xf>
    <xf numFmtId="0" fontId="13" fillId="0" borderId="27" xfId="7" applyFont="1" applyBorder="1" applyAlignment="1">
      <alignment horizontal="left" vertical="center" wrapText="1" indent="1"/>
    </xf>
    <xf numFmtId="0" fontId="18" fillId="0" borderId="27" xfId="5" applyFont="1" applyBorder="1" applyAlignment="1">
      <alignment horizontal="left" vertical="center" wrapText="1" indent="1"/>
    </xf>
    <xf numFmtId="165" fontId="13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5" xfId="5" applyNumberFormat="1" applyFont="1" applyBorder="1" applyAlignment="1">
      <alignment horizontal="right" vertical="center" wrapText="1" indent="1"/>
    </xf>
    <xf numFmtId="165" fontId="15" fillId="0" borderId="5" xfId="5" quotePrefix="1" applyNumberFormat="1" applyFont="1" applyBorder="1" applyAlignment="1">
      <alignment horizontal="right" vertical="center" wrapText="1" indent="1"/>
    </xf>
    <xf numFmtId="0" fontId="20" fillId="0" borderId="0" xfId="7" applyFont="1"/>
    <xf numFmtId="0" fontId="14" fillId="0" borderId="29" xfId="5" applyFont="1" applyBorder="1" applyAlignment="1">
      <alignment horizontal="left" vertical="center" wrapText="1" indent="1"/>
    </xf>
    <xf numFmtId="0" fontId="15" fillId="0" borderId="13" xfId="5" applyFont="1" applyBorder="1" applyAlignment="1">
      <alignment horizontal="left" vertical="center" wrapText="1" indent="1"/>
    </xf>
    <xf numFmtId="0" fontId="12" fillId="0" borderId="0" xfId="7" applyAlignment="1">
      <alignment horizontal="right" vertical="center" indent="1"/>
    </xf>
    <xf numFmtId="0" fontId="5" fillId="0" borderId="0" xfId="7" applyFont="1" applyAlignment="1">
      <alignment horizontal="center" vertical="center" wrapText="1"/>
    </xf>
    <xf numFmtId="0" fontId="5" fillId="0" borderId="0" xfId="7" applyFont="1" applyAlignment="1">
      <alignment vertical="center" wrapText="1"/>
    </xf>
    <xf numFmtId="165" fontId="5" fillId="0" borderId="0" xfId="7" applyNumberFormat="1" applyFont="1" applyAlignment="1">
      <alignment horizontal="right" vertical="center" wrapText="1" indent="1"/>
    </xf>
    <xf numFmtId="165" fontId="5" fillId="0" borderId="0" xfId="5" applyNumberFormat="1" applyFont="1" applyAlignment="1">
      <alignment horizontal="centerContinuous" vertical="center" wrapText="1"/>
    </xf>
    <xf numFmtId="165" fontId="1" fillId="0" borderId="0" xfId="5" applyNumberFormat="1" applyAlignment="1">
      <alignment horizontal="centerContinuous" vertical="center"/>
    </xf>
    <xf numFmtId="165" fontId="1" fillId="0" borderId="0" xfId="5" applyNumberFormat="1" applyAlignment="1">
      <alignment horizontal="center" vertical="center" wrapText="1"/>
    </xf>
    <xf numFmtId="165" fontId="6" fillId="0" borderId="0" xfId="5" applyNumberFormat="1" applyFont="1" applyAlignment="1">
      <alignment horizontal="right" vertical="center"/>
    </xf>
    <xf numFmtId="165" fontId="4" fillId="0" borderId="1" xfId="5" applyNumberFormat="1" applyFont="1" applyBorder="1" applyAlignment="1">
      <alignment horizontal="centerContinuous" vertical="center" wrapText="1"/>
    </xf>
    <xf numFmtId="165" fontId="4" fillId="0" borderId="2" xfId="5" applyNumberFormat="1" applyFont="1" applyBorder="1" applyAlignment="1">
      <alignment horizontal="centerContinuous" vertical="center" wrapText="1"/>
    </xf>
    <xf numFmtId="165" fontId="4" fillId="0" borderId="5" xfId="5" applyNumberFormat="1" applyFont="1" applyBorder="1" applyAlignment="1">
      <alignment horizontal="centerContinuous" vertical="center" wrapText="1"/>
    </xf>
    <xf numFmtId="165" fontId="4" fillId="0" borderId="1" xfId="5" applyNumberFormat="1" applyFont="1" applyBorder="1" applyAlignment="1">
      <alignment horizontal="center" vertical="center" wrapText="1"/>
    </xf>
    <xf numFmtId="165" fontId="7" fillId="0" borderId="0" xfId="5" applyNumberFormat="1" applyFont="1" applyAlignment="1">
      <alignment horizontal="center" vertical="center" wrapText="1"/>
    </xf>
    <xf numFmtId="165" fontId="9" fillId="0" borderId="35" xfId="5" applyNumberFormat="1" applyFont="1" applyBorder="1" applyAlignment="1">
      <alignment horizontal="center" vertical="center" wrapText="1"/>
    </xf>
    <xf numFmtId="165" fontId="9" fillId="0" borderId="1" xfId="5" applyNumberFormat="1" applyFont="1" applyBorder="1" applyAlignment="1">
      <alignment horizontal="center" vertical="center" wrapText="1"/>
    </xf>
    <xf numFmtId="165" fontId="9" fillId="0" borderId="2" xfId="5" applyNumberFormat="1" applyFont="1" applyBorder="1" applyAlignment="1">
      <alignment horizontal="center" vertical="center" wrapText="1"/>
    </xf>
    <xf numFmtId="165" fontId="9" fillId="0" borderId="5" xfId="5" applyNumberFormat="1" applyFont="1" applyBorder="1" applyAlignment="1">
      <alignment horizontal="center" vertical="center" wrapText="1"/>
    </xf>
    <xf numFmtId="165" fontId="9" fillId="0" borderId="0" xfId="5" applyNumberFormat="1" applyFont="1" applyAlignment="1">
      <alignment horizontal="center" vertical="center" wrapText="1"/>
    </xf>
    <xf numFmtId="165" fontId="1" fillId="0" borderId="36" xfId="5" applyNumberFormat="1" applyBorder="1" applyAlignment="1">
      <alignment horizontal="left" vertical="center" wrapText="1" indent="1"/>
    </xf>
    <xf numFmtId="165" fontId="13" fillId="0" borderId="10" xfId="5" applyNumberFormat="1" applyFont="1" applyBorder="1" applyAlignment="1">
      <alignment horizontal="left" vertical="center" wrapText="1" indent="1"/>
    </xf>
    <xf numFmtId="165" fontId="13" fillId="0" borderId="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11" xfId="5" applyNumberFormat="1" applyFont="1" applyBorder="1" applyAlignment="1" applyProtection="1">
      <alignment horizontal="right" vertical="center" wrapText="1" indent="1"/>
      <protection locked="0"/>
    </xf>
    <xf numFmtId="165" fontId="1" fillId="0" borderId="37" xfId="5" applyNumberFormat="1" applyBorder="1" applyAlignment="1">
      <alignment horizontal="left" vertical="center" wrapText="1" indent="1"/>
    </xf>
    <xf numFmtId="165" fontId="13" fillId="0" borderId="6" xfId="5" applyNumberFormat="1" applyFont="1" applyBorder="1" applyAlignment="1">
      <alignment horizontal="left" vertical="center" wrapText="1" indent="1"/>
    </xf>
    <xf numFmtId="165" fontId="13" fillId="0" borderId="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38" xfId="5" applyNumberFormat="1" applyFont="1" applyBorder="1" applyAlignment="1">
      <alignment horizontal="left" vertical="center" wrapText="1" indent="1"/>
    </xf>
    <xf numFmtId="165" fontId="13" fillId="0" borderId="39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6" xfId="5" applyNumberFormat="1" applyFont="1" applyBorder="1" applyAlignment="1" applyProtection="1">
      <alignment horizontal="left" vertical="center" wrapText="1" indent="1"/>
      <protection locked="0"/>
    </xf>
    <xf numFmtId="165" fontId="11" fillId="0" borderId="0" xfId="5" applyNumberFormat="1" applyFont="1" applyAlignment="1" applyProtection="1">
      <alignment horizontal="left" vertical="center" wrapText="1" indent="1"/>
      <protection locked="0"/>
    </xf>
    <xf numFmtId="165" fontId="13" fillId="0" borderId="26" xfId="5" applyNumberFormat="1" applyFont="1" applyBorder="1" applyAlignment="1" applyProtection="1">
      <alignment horizontal="left" vertical="center" wrapText="1" indent="1"/>
      <protection locked="0"/>
    </xf>
    <xf numFmtId="165" fontId="13" fillId="0" borderId="27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8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35" xfId="5" applyNumberFormat="1" applyFont="1" applyBorder="1" applyAlignment="1">
      <alignment horizontal="left" vertical="center" wrapText="1" indent="1"/>
    </xf>
    <xf numFmtId="165" fontId="9" fillId="0" borderId="1" xfId="5" applyNumberFormat="1" applyFont="1" applyBorder="1" applyAlignment="1">
      <alignment horizontal="left" vertical="center" wrapText="1" indent="1"/>
    </xf>
    <xf numFmtId="165" fontId="9" fillId="0" borderId="2" xfId="5" applyNumberFormat="1" applyFont="1" applyBorder="1" applyAlignment="1">
      <alignment horizontal="right" vertical="center" wrapText="1" indent="1"/>
    </xf>
    <xf numFmtId="165" fontId="1" fillId="0" borderId="40" xfId="5" applyNumberFormat="1" applyBorder="1" applyAlignment="1">
      <alignment horizontal="left" vertical="center" wrapText="1" indent="1"/>
    </xf>
    <xf numFmtId="165" fontId="11" fillId="0" borderId="20" xfId="5" applyNumberFormat="1" applyFont="1" applyBorder="1" applyAlignment="1">
      <alignment horizontal="left" vertical="center" wrapText="1" indent="1"/>
    </xf>
    <xf numFmtId="165" fontId="23" fillId="0" borderId="21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1"/>
    </xf>
    <xf numFmtId="165" fontId="11" fillId="0" borderId="7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7" xfId="5" applyNumberFormat="1" applyFont="1" applyBorder="1" applyAlignment="1">
      <alignment horizontal="right" vertical="center" wrapText="1" indent="1"/>
    </xf>
    <xf numFmtId="165" fontId="11" fillId="0" borderId="21" xfId="5" applyNumberFormat="1" applyFont="1" applyBorder="1" applyAlignment="1" applyProtection="1">
      <alignment horizontal="right" vertical="center" wrapText="1" indent="1"/>
      <protection locked="0"/>
    </xf>
    <xf numFmtId="165" fontId="22" fillId="0" borderId="1" xfId="5" applyNumberFormat="1" applyFont="1" applyBorder="1" applyAlignment="1">
      <alignment horizontal="left" vertical="center" wrapText="1" indent="1"/>
    </xf>
    <xf numFmtId="165" fontId="22" fillId="0" borderId="15" xfId="5" applyNumberFormat="1" applyFont="1" applyBorder="1" applyAlignment="1">
      <alignment horizontal="right" vertical="center" wrapText="1" indent="1"/>
    </xf>
    <xf numFmtId="165" fontId="13" fillId="0" borderId="2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41" xfId="5" applyNumberFormat="1" applyFont="1" applyBorder="1" applyAlignment="1" applyProtection="1">
      <alignment horizontal="right" vertical="center" wrapText="1" indent="1"/>
      <protection locked="0"/>
    </xf>
    <xf numFmtId="165" fontId="13" fillId="0" borderId="20" xfId="5" applyNumberFormat="1" applyFont="1" applyBorder="1" applyAlignment="1">
      <alignment horizontal="left" vertical="center" wrapText="1" indent="1"/>
    </xf>
    <xf numFmtId="165" fontId="13" fillId="0" borderId="12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20" xfId="5" applyNumberFormat="1" applyFont="1" applyBorder="1" applyAlignment="1">
      <alignment horizontal="left" vertical="center" wrapText="1" indent="1"/>
    </xf>
    <xf numFmtId="165" fontId="23" fillId="0" borderId="9" xfId="5" applyNumberFormat="1" applyFont="1" applyBorder="1" applyAlignment="1">
      <alignment horizontal="right" vertical="center" wrapText="1" indent="1"/>
    </xf>
    <xf numFmtId="165" fontId="11" fillId="0" borderId="6" xfId="5" applyNumberFormat="1" applyFont="1" applyBorder="1" applyAlignment="1">
      <alignment horizontal="left" vertical="center" wrapText="1" indent="2"/>
    </xf>
    <xf numFmtId="165" fontId="11" fillId="0" borderId="7" xfId="5" applyNumberFormat="1" applyFont="1" applyBorder="1" applyAlignment="1">
      <alignment horizontal="left" vertical="center" wrapText="1" indent="2"/>
    </xf>
    <xf numFmtId="165" fontId="23" fillId="0" borderId="7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>
      <alignment horizontal="left" vertical="center" wrapText="1" indent="1"/>
    </xf>
    <xf numFmtId="165" fontId="11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 applyProtection="1">
      <alignment horizontal="left" vertical="center" wrapText="1" indent="1"/>
      <protection locked="0"/>
    </xf>
    <xf numFmtId="165" fontId="13" fillId="0" borderId="10" xfId="5" applyNumberFormat="1" applyFont="1" applyBorder="1" applyAlignment="1">
      <alignment horizontal="left" vertical="center" wrapText="1" indent="2"/>
    </xf>
    <xf numFmtId="165" fontId="13" fillId="0" borderId="26" xfId="5" applyNumberFormat="1" applyFont="1" applyBorder="1" applyAlignment="1">
      <alignment horizontal="left" vertical="center" wrapText="1" indent="2"/>
    </xf>
    <xf numFmtId="0" fontId="4" fillId="0" borderId="16" xfId="7" applyFont="1" applyBorder="1" applyAlignment="1">
      <alignment horizontal="center" vertical="center" wrapText="1"/>
    </xf>
    <xf numFmtId="165" fontId="8" fillId="0" borderId="15" xfId="7" applyNumberFormat="1" applyFont="1" applyBorder="1" applyAlignment="1">
      <alignment horizontal="right" vertical="center" wrapText="1" indent="1"/>
    </xf>
    <xf numFmtId="165" fontId="13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42" xfId="7" applyNumberFormat="1" applyFont="1" applyBorder="1" applyAlignment="1">
      <alignment horizontal="right" vertical="center" wrapText="1" indent="1"/>
    </xf>
    <xf numFmtId="0" fontId="8" fillId="0" borderId="5" xfId="5" applyFont="1" applyBorder="1" applyAlignment="1">
      <alignment horizontal="center" vertical="center" wrapText="1"/>
    </xf>
    <xf numFmtId="165" fontId="13" fillId="0" borderId="12" xfId="7" applyNumberFormat="1" applyFont="1" applyBorder="1" applyAlignment="1" applyProtection="1">
      <alignment horizontal="right" vertical="center" wrapText="1" indent="1"/>
      <protection locked="0"/>
    </xf>
    <xf numFmtId="165" fontId="12" fillId="0" borderId="0" xfId="7" applyNumberFormat="1" applyAlignment="1">
      <alignment horizontal="right" vertical="center" indent="1"/>
    </xf>
    <xf numFmtId="0" fontId="8" fillId="0" borderId="16" xfId="7" applyFont="1" applyBorder="1" applyAlignment="1">
      <alignment horizontal="left" vertical="center" wrapText="1" indent="1"/>
    </xf>
    <xf numFmtId="49" fontId="13" fillId="0" borderId="53" xfId="7" applyNumberFormat="1" applyFont="1" applyBorder="1" applyAlignment="1">
      <alignment horizontal="left" vertical="center" wrapText="1" indent="1"/>
    </xf>
    <xf numFmtId="49" fontId="13" fillId="0" borderId="33" xfId="7" applyNumberFormat="1" applyFont="1" applyBorder="1" applyAlignment="1">
      <alignment horizontal="left" vertical="center" wrapText="1" indent="1"/>
    </xf>
    <xf numFmtId="49" fontId="13" fillId="0" borderId="59" xfId="7" applyNumberFormat="1" applyFont="1" applyBorder="1" applyAlignment="1">
      <alignment horizontal="left" vertical="center" wrapText="1" indent="1"/>
    </xf>
    <xf numFmtId="0" fontId="14" fillId="0" borderId="60" xfId="5" applyFont="1" applyBorder="1" applyAlignment="1">
      <alignment wrapText="1"/>
    </xf>
    <xf numFmtId="0" fontId="8" fillId="0" borderId="61" xfId="7" applyFont="1" applyBorder="1" applyAlignment="1">
      <alignment horizontal="left" vertical="center" wrapText="1" indent="1"/>
    </xf>
    <xf numFmtId="49" fontId="13" fillId="0" borderId="62" xfId="7" applyNumberFormat="1" applyFont="1" applyBorder="1" applyAlignment="1">
      <alignment horizontal="left" vertical="center" wrapText="1" indent="1"/>
    </xf>
    <xf numFmtId="49" fontId="13" fillId="0" borderId="63" xfId="7" applyNumberFormat="1" applyFont="1" applyBorder="1" applyAlignment="1">
      <alignment horizontal="left" vertical="center" wrapText="1" indent="1"/>
    </xf>
    <xf numFmtId="0" fontId="14" fillId="0" borderId="60" xfId="5" applyFont="1" applyBorder="1" applyAlignment="1">
      <alignment horizontal="left" vertical="center" wrapText="1" indent="1"/>
    </xf>
    <xf numFmtId="49" fontId="13" fillId="0" borderId="54" xfId="7" applyNumberFormat="1" applyFont="1" applyBorder="1" applyAlignment="1">
      <alignment horizontal="left" vertical="center" wrapText="1" indent="1"/>
    </xf>
    <xf numFmtId="49" fontId="13" fillId="0" borderId="7" xfId="7" applyNumberFormat="1" applyFont="1" applyBorder="1" applyAlignment="1">
      <alignment horizontal="left" vertical="center" wrapText="1" indent="1"/>
    </xf>
    <xf numFmtId="165" fontId="13" fillId="0" borderId="64" xfId="7" applyNumberFormat="1" applyFont="1" applyBorder="1" applyAlignment="1" applyProtection="1">
      <alignment horizontal="right" vertical="center" wrapText="1" indent="1"/>
      <protection locked="0"/>
    </xf>
    <xf numFmtId="0" fontId="13" fillId="0" borderId="41" xfId="7" applyFont="1" applyBorder="1" applyAlignment="1">
      <alignment horizontal="left" vertical="center" wrapText="1" indent="1"/>
    </xf>
    <xf numFmtId="0" fontId="31" fillId="0" borderId="33" xfId="9" applyFont="1" applyBorder="1" applyAlignment="1">
      <alignment vertical="center" wrapText="1"/>
    </xf>
    <xf numFmtId="0" fontId="31" fillId="0" borderId="7" xfId="9" applyFont="1" applyBorder="1" applyAlignment="1">
      <alignment horizontal="center" vertical="center" wrapText="1"/>
    </xf>
    <xf numFmtId="0" fontId="31" fillId="0" borderId="7" xfId="9" applyFont="1" applyBorder="1" applyAlignment="1">
      <alignment vertical="center" wrapText="1"/>
    </xf>
    <xf numFmtId="0" fontId="31" fillId="0" borderId="69" xfId="8" applyFont="1" applyBorder="1"/>
    <xf numFmtId="0" fontId="25" fillId="0" borderId="27" xfId="9" applyBorder="1"/>
    <xf numFmtId="0" fontId="25" fillId="0" borderId="21" xfId="9" applyBorder="1"/>
    <xf numFmtId="0" fontId="25" fillId="0" borderId="7" xfId="9" applyBorder="1"/>
    <xf numFmtId="0" fontId="25" fillId="0" borderId="58" xfId="9" applyBorder="1"/>
    <xf numFmtId="0" fontId="31" fillId="0" borderId="70" xfId="8" applyFont="1" applyBorder="1"/>
    <xf numFmtId="0" fontId="31" fillId="0" borderId="70" xfId="8" applyFont="1" applyBorder="1" applyAlignment="1">
      <alignment vertical="center" wrapText="1"/>
    </xf>
    <xf numFmtId="0" fontId="25" fillId="0" borderId="0" xfId="9"/>
    <xf numFmtId="0" fontId="25" fillId="0" borderId="2" xfId="9" applyBorder="1"/>
    <xf numFmtId="0" fontId="31" fillId="0" borderId="0" xfId="8" applyFont="1"/>
    <xf numFmtId="165" fontId="9" fillId="0" borderId="15" xfId="7" applyNumberFormat="1" applyFont="1" applyBorder="1" applyAlignment="1" applyProtection="1">
      <alignment horizontal="right" vertical="center" wrapText="1" indent="1"/>
      <protection locked="0"/>
    </xf>
    <xf numFmtId="165" fontId="24" fillId="0" borderId="43" xfId="5" applyNumberFormat="1" applyFont="1" applyBorder="1" applyAlignment="1">
      <alignment horizontal="center" vertical="center" wrapText="1"/>
    </xf>
    <xf numFmtId="0" fontId="31" fillId="0" borderId="70" xfId="8" applyFont="1" applyBorder="1" applyAlignment="1">
      <alignment wrapText="1"/>
    </xf>
    <xf numFmtId="0" fontId="31" fillId="0" borderId="70" xfId="8" applyFont="1" applyBorder="1" applyAlignment="1">
      <alignment horizontal="left" wrapText="1"/>
    </xf>
    <xf numFmtId="49" fontId="9" fillId="0" borderId="1" xfId="7" applyNumberFormat="1" applyFont="1" applyBorder="1" applyAlignment="1">
      <alignment horizontal="left" vertical="center" wrapText="1" indent="1"/>
    </xf>
    <xf numFmtId="49" fontId="9" fillId="0" borderId="16" xfId="7" applyNumberFormat="1" applyFont="1" applyBorder="1" applyAlignment="1">
      <alignment horizontal="left" vertical="center" wrapText="1" indent="1"/>
    </xf>
    <xf numFmtId="0" fontId="14" fillId="0" borderId="1" xfId="5" applyFont="1" applyBorder="1" applyAlignment="1">
      <alignment horizontal="center" wrapText="1"/>
    </xf>
    <xf numFmtId="0" fontId="31" fillId="0" borderId="7" xfId="9" applyFont="1" applyBorder="1"/>
    <xf numFmtId="0" fontId="25" fillId="0" borderId="9" xfId="9" applyBorder="1"/>
    <xf numFmtId="0" fontId="25" fillId="0" borderId="71" xfId="9" applyBorder="1"/>
    <xf numFmtId="0" fontId="25" fillId="0" borderId="4" xfId="9" applyBorder="1"/>
    <xf numFmtId="0" fontId="25" fillId="0" borderId="5" xfId="9" applyBorder="1"/>
    <xf numFmtId="0" fontId="25" fillId="0" borderId="63" xfId="9" applyBorder="1"/>
    <xf numFmtId="0" fontId="31" fillId="0" borderId="3" xfId="8" applyFont="1" applyBorder="1"/>
    <xf numFmtId="0" fontId="31" fillId="0" borderId="1" xfId="8" applyFont="1" applyBorder="1"/>
    <xf numFmtId="0" fontId="31" fillId="0" borderId="0" xfId="9" applyFont="1" applyAlignment="1">
      <alignment vertical="center" wrapText="1"/>
    </xf>
    <xf numFmtId="0" fontId="31" fillId="0" borderId="0" xfId="9" applyFont="1" applyAlignment="1">
      <alignment horizontal="center" vertical="center" wrapText="1"/>
    </xf>
    <xf numFmtId="0" fontId="31" fillId="0" borderId="0" xfId="8" applyFont="1" applyAlignment="1">
      <alignment wrapText="1"/>
    </xf>
    <xf numFmtId="0" fontId="31" fillId="0" borderId="0" xfId="8" applyFont="1" applyAlignment="1">
      <alignment vertical="center" wrapText="1"/>
    </xf>
    <xf numFmtId="0" fontId="31" fillId="0" borderId="8" xfId="9" applyFont="1" applyBorder="1" applyAlignment="1">
      <alignment vertical="center" wrapText="1"/>
    </xf>
    <xf numFmtId="0" fontId="25" fillId="0" borderId="28" xfId="9" applyBorder="1"/>
    <xf numFmtId="0" fontId="25" fillId="0" borderId="8" xfId="9" applyBorder="1"/>
    <xf numFmtId="0" fontId="25" fillId="0" borderId="14" xfId="9" applyBorder="1"/>
    <xf numFmtId="0" fontId="4" fillId="0" borderId="5" xfId="0" applyFont="1" applyBorder="1" applyAlignment="1">
      <alignment horizontal="center" vertical="center" wrapText="1"/>
    </xf>
    <xf numFmtId="165" fontId="5" fillId="0" borderId="0" xfId="7" applyNumberFormat="1" applyFont="1" applyAlignment="1">
      <alignment horizontal="center" vertical="center"/>
    </xf>
    <xf numFmtId="0" fontId="20" fillId="0" borderId="0" xfId="7" applyFont="1" applyAlignment="1">
      <alignment horizontal="center"/>
    </xf>
    <xf numFmtId="165" fontId="5" fillId="0" borderId="0" xfId="5" applyNumberFormat="1" applyFont="1" applyAlignment="1">
      <alignment horizontal="center" vertical="center" wrapText="1"/>
    </xf>
    <xf numFmtId="165" fontId="16" fillId="0" borderId="22" xfId="7" applyNumberFormat="1" applyFont="1" applyBorder="1" applyAlignment="1">
      <alignment horizontal="left" vertical="center"/>
    </xf>
    <xf numFmtId="2" fontId="25" fillId="0" borderId="35" xfId="9" applyNumberFormat="1" applyBorder="1"/>
    <xf numFmtId="0" fontId="25" fillId="0" borderId="16" xfId="9" applyBorder="1"/>
    <xf numFmtId="0" fontId="4" fillId="0" borderId="15" xfId="7" applyFont="1" applyBorder="1" applyAlignment="1">
      <alignment horizontal="center" vertical="center" wrapText="1"/>
    </xf>
    <xf numFmtId="0" fontId="8" fillId="0" borderId="15" xfId="7" applyFont="1" applyBorder="1" applyAlignment="1">
      <alignment horizontal="center" vertical="center" wrapText="1"/>
    </xf>
    <xf numFmtId="165" fontId="8" fillId="0" borderId="2" xfId="7" applyNumberFormat="1" applyFont="1" applyBorder="1" applyAlignment="1">
      <alignment horizontal="right" vertical="center" wrapText="1" indent="1"/>
    </xf>
    <xf numFmtId="165" fontId="13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3" fillId="2" borderId="7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2" borderId="27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Border="1" applyAlignment="1">
      <alignment horizontal="right" vertical="center" wrapText="1" indent="1"/>
    </xf>
    <xf numFmtId="165" fontId="13" fillId="0" borderId="9" xfId="7" applyNumberFormat="1" applyFont="1" applyBorder="1" applyAlignment="1">
      <alignment horizontal="right" vertical="center" wrapText="1" indent="1"/>
    </xf>
    <xf numFmtId="165" fontId="13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19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27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34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9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42" xfId="7" applyNumberFormat="1" applyFont="1" applyBorder="1" applyAlignment="1" applyProtection="1">
      <alignment horizontal="right" vertical="center" wrapText="1" indent="1"/>
      <protection locked="0"/>
    </xf>
    <xf numFmtId="165" fontId="9" fillId="0" borderId="2" xfId="7" applyNumberFormat="1" applyFont="1" applyBorder="1" applyAlignment="1">
      <alignment horizontal="right" vertical="center" wrapText="1" indent="1"/>
    </xf>
    <xf numFmtId="0" fontId="14" fillId="0" borderId="1" xfId="5" applyFont="1" applyBorder="1" applyAlignment="1">
      <alignment vertical="center" wrapText="1"/>
    </xf>
    <xf numFmtId="0" fontId="18" fillId="0" borderId="27" xfId="5" applyFont="1" applyBorder="1" applyAlignment="1">
      <alignment horizontal="left" vertical="center" wrapText="1"/>
    </xf>
    <xf numFmtId="0" fontId="19" fillId="0" borderId="0" xfId="7" applyFont="1"/>
    <xf numFmtId="0" fontId="18" fillId="0" borderId="10" xfId="5" applyFont="1" applyBorder="1" applyAlignment="1">
      <alignment vertical="center" wrapText="1"/>
    </xf>
    <xf numFmtId="165" fontId="8" fillId="0" borderId="2" xfId="7" applyNumberFormat="1" applyFont="1" applyBorder="1" applyAlignment="1" applyProtection="1">
      <alignment horizontal="right" vertical="center" wrapText="1" indent="1"/>
      <protection locked="0"/>
    </xf>
    <xf numFmtId="165" fontId="8" fillId="0" borderId="15" xfId="7" applyNumberFormat="1" applyFont="1" applyBorder="1" applyAlignment="1" applyProtection="1">
      <alignment horizontal="right" vertical="center" wrapText="1" indent="1"/>
      <protection locked="0"/>
    </xf>
    <xf numFmtId="0" fontId="14" fillId="0" borderId="2" xfId="5" applyFont="1" applyBorder="1" applyAlignment="1">
      <alignment vertical="center" wrapText="1"/>
    </xf>
    <xf numFmtId="0" fontId="14" fillId="0" borderId="29" xfId="5" applyFont="1" applyBorder="1" applyAlignment="1">
      <alignment vertical="center" wrapText="1"/>
    </xf>
    <xf numFmtId="0" fontId="14" fillId="0" borderId="13" xfId="5" applyFont="1" applyBorder="1" applyAlignment="1">
      <alignment vertical="center" wrapText="1"/>
    </xf>
    <xf numFmtId="0" fontId="5" fillId="0" borderId="43" xfId="7" applyFont="1" applyBorder="1" applyAlignment="1">
      <alignment horizontal="center" vertical="center" wrapText="1"/>
    </xf>
    <xf numFmtId="0" fontId="5" fillId="0" borderId="43" xfId="7" applyFont="1" applyBorder="1" applyAlignment="1">
      <alignment vertical="center" wrapText="1"/>
    </xf>
    <xf numFmtId="0" fontId="13" fillId="0" borderId="43" xfId="7" applyFont="1" applyBorder="1" applyAlignment="1" applyProtection="1">
      <alignment horizontal="right" vertical="center" wrapText="1" indent="1"/>
      <protection locked="0"/>
    </xf>
    <xf numFmtId="165" fontId="11" fillId="0" borderId="43" xfId="7" applyNumberFormat="1" applyFont="1" applyBorder="1" applyAlignment="1" applyProtection="1">
      <alignment horizontal="right" vertical="center" wrapText="1" indent="1"/>
      <protection locked="0"/>
    </xf>
    <xf numFmtId="165" fontId="11" fillId="0" borderId="0" xfId="7" applyNumberFormat="1" applyFont="1" applyAlignment="1" applyProtection="1">
      <alignment horizontal="right" vertical="center" wrapText="1" indent="1"/>
      <protection locked="0"/>
    </xf>
    <xf numFmtId="165" fontId="8" fillId="0" borderId="24" xfId="7" applyNumberFormat="1" applyFont="1" applyBorder="1" applyAlignment="1">
      <alignment horizontal="right" vertical="center" wrapText="1" indent="1"/>
    </xf>
    <xf numFmtId="165" fontId="8" fillId="0" borderId="44" xfId="7" applyNumberFormat="1" applyFont="1" applyBorder="1" applyAlignment="1">
      <alignment horizontal="right" vertical="center" wrapText="1" indent="1"/>
    </xf>
    <xf numFmtId="165" fontId="13" fillId="0" borderId="31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45" xfId="7" applyNumberFormat="1" applyFont="1" applyBorder="1" applyAlignment="1" applyProtection="1">
      <alignment horizontal="right" vertical="center" wrapText="1" indent="1"/>
      <protection locked="0"/>
    </xf>
    <xf numFmtId="165" fontId="13" fillId="0" borderId="21" xfId="7" applyNumberFormat="1" applyFont="1" applyBorder="1" applyAlignment="1" applyProtection="1">
      <alignment horizontal="right" vertical="center" wrapText="1" indent="1"/>
      <protection locked="0"/>
    </xf>
    <xf numFmtId="165" fontId="14" fillId="0" borderId="2" xfId="5" applyNumberFormat="1" applyFont="1" applyBorder="1" applyAlignment="1">
      <alignment horizontal="right" vertical="center" wrapText="1" indent="1"/>
    </xf>
    <xf numFmtId="165" fontId="14" fillId="0" borderId="15" xfId="5" applyNumberFormat="1" applyFont="1" applyBorder="1" applyAlignment="1">
      <alignment horizontal="right" vertical="center" wrapText="1" indent="1"/>
    </xf>
    <xf numFmtId="165" fontId="15" fillId="0" borderId="2" xfId="5" quotePrefix="1" applyNumberFormat="1" applyFont="1" applyBorder="1" applyAlignment="1">
      <alignment horizontal="right" vertical="center" wrapText="1" indent="1"/>
    </xf>
    <xf numFmtId="165" fontId="15" fillId="0" borderId="15" xfId="5" quotePrefix="1" applyNumberFormat="1" applyFont="1" applyBorder="1" applyAlignment="1">
      <alignment horizontal="right" vertical="center" wrapText="1" indent="1"/>
    </xf>
    <xf numFmtId="165" fontId="6" fillId="0" borderId="0" xfId="5" applyNumberFormat="1" applyFont="1" applyAlignment="1">
      <alignment horizontal="right"/>
    </xf>
    <xf numFmtId="165" fontId="39" fillId="0" borderId="0" xfId="5" applyNumberFormat="1" applyFont="1" applyAlignment="1">
      <alignment vertical="center"/>
    </xf>
    <xf numFmtId="165" fontId="4" fillId="0" borderId="51" xfId="5" applyNumberFormat="1" applyFont="1" applyBorder="1" applyAlignment="1">
      <alignment horizontal="center" vertical="center"/>
    </xf>
    <xf numFmtId="165" fontId="4" fillId="0" borderId="14" xfId="5" applyNumberFormat="1" applyFont="1" applyBorder="1" applyAlignment="1">
      <alignment horizontal="center" vertical="center" wrapText="1"/>
    </xf>
    <xf numFmtId="165" fontId="39" fillId="0" borderId="0" xfId="5" applyNumberFormat="1" applyFont="1" applyAlignment="1">
      <alignment horizontal="center" vertical="center"/>
    </xf>
    <xf numFmtId="165" fontId="8" fillId="0" borderId="17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center" vertical="center" wrapText="1"/>
    </xf>
    <xf numFmtId="165" fontId="8" fillId="0" borderId="18" xfId="5" applyNumberFormat="1" applyFont="1" applyBorder="1" applyAlignment="1">
      <alignment horizontal="center" vertical="center" wrapText="1"/>
    </xf>
    <xf numFmtId="165" fontId="8" fillId="0" borderId="5" xfId="5" applyNumberFormat="1" applyFont="1" applyBorder="1" applyAlignment="1">
      <alignment horizontal="center" vertical="center" wrapText="1"/>
    </xf>
    <xf numFmtId="165" fontId="8" fillId="0" borderId="40" xfId="5" applyNumberFormat="1" applyFont="1" applyBorder="1" applyAlignment="1">
      <alignment horizontal="center" vertical="center" wrapText="1"/>
    </xf>
    <xf numFmtId="165" fontId="39" fillId="0" borderId="0" xfId="5" applyNumberFormat="1" applyFont="1" applyAlignment="1">
      <alignment horizontal="center" vertical="center" wrapText="1"/>
    </xf>
    <xf numFmtId="165" fontId="8" fillId="0" borderId="1" xfId="5" applyNumberFormat="1" applyFont="1" applyBorder="1" applyAlignment="1">
      <alignment horizontal="center" vertical="center" wrapText="1"/>
    </xf>
    <xf numFmtId="165" fontId="8" fillId="0" borderId="35" xfId="5" applyNumberFormat="1" applyFont="1" applyBorder="1" applyAlignment="1">
      <alignment horizontal="left" vertical="center" wrapText="1" indent="1"/>
    </xf>
    <xf numFmtId="49" fontId="13" fillId="0" borderId="2" xfId="5" applyNumberFormat="1" applyFont="1" applyBorder="1" applyAlignment="1" applyProtection="1">
      <alignment horizontal="center" vertical="center" wrapText="1"/>
      <protection locked="0"/>
    </xf>
    <xf numFmtId="165" fontId="13" fillId="0" borderId="35" xfId="5" applyNumberFormat="1" applyFont="1" applyBorder="1" applyAlignment="1">
      <alignment vertical="center" wrapText="1"/>
    </xf>
    <xf numFmtId="165" fontId="13" fillId="0" borderId="1" xfId="5" applyNumberFormat="1" applyFont="1" applyBorder="1" applyAlignment="1">
      <alignment vertical="center" wrapText="1"/>
    </xf>
    <xf numFmtId="165" fontId="13" fillId="0" borderId="2" xfId="5" applyNumberFormat="1" applyFont="1" applyBorder="1" applyAlignment="1">
      <alignment vertical="center" wrapText="1"/>
    </xf>
    <xf numFmtId="165" fontId="13" fillId="0" borderId="5" xfId="5" applyNumberFormat="1" applyFont="1" applyBorder="1" applyAlignment="1">
      <alignment vertical="center" wrapText="1"/>
    </xf>
    <xf numFmtId="165" fontId="8" fillId="0" borderId="6" xfId="5" applyNumberFormat="1" applyFont="1" applyBorder="1" applyAlignment="1">
      <alignment horizontal="center" vertical="center" wrapText="1"/>
    </xf>
    <xf numFmtId="165" fontId="13" fillId="0" borderId="37" xfId="5" applyNumberFormat="1" applyFont="1" applyBorder="1" applyAlignment="1" applyProtection="1">
      <alignment horizontal="left" vertical="center" wrapText="1" indent="1"/>
      <protection locked="0"/>
    </xf>
    <xf numFmtId="49" fontId="17" fillId="0" borderId="7" xfId="5" applyNumberFormat="1" applyFont="1" applyBorder="1" applyAlignment="1" applyProtection="1">
      <alignment horizontal="center" vertical="center" wrapText="1"/>
      <protection locked="0"/>
    </xf>
    <xf numFmtId="165" fontId="13" fillId="0" borderId="37" xfId="5" applyNumberFormat="1" applyFont="1" applyBorder="1" applyAlignment="1" applyProtection="1">
      <alignment vertical="center" wrapText="1"/>
      <protection locked="0"/>
    </xf>
    <xf numFmtId="165" fontId="13" fillId="0" borderId="6" xfId="5" applyNumberFormat="1" applyFont="1" applyBorder="1" applyAlignment="1" applyProtection="1">
      <alignment vertical="center" wrapText="1"/>
      <protection locked="0"/>
    </xf>
    <xf numFmtId="165" fontId="13" fillId="0" borderId="7" xfId="5" applyNumberFormat="1" applyFont="1" applyBorder="1" applyAlignment="1" applyProtection="1">
      <alignment vertical="center" wrapText="1"/>
      <protection locked="0"/>
    </xf>
    <xf numFmtId="165" fontId="13" fillId="0" borderId="8" xfId="5" applyNumberFormat="1" applyFont="1" applyBorder="1" applyAlignment="1" applyProtection="1">
      <alignment vertical="center" wrapText="1"/>
      <protection locked="0"/>
    </xf>
    <xf numFmtId="165" fontId="13" fillId="0" borderId="37" xfId="5" applyNumberFormat="1" applyFont="1" applyBorder="1" applyAlignment="1">
      <alignment vertical="center" wrapText="1"/>
    </xf>
    <xf numFmtId="49" fontId="17" fillId="0" borderId="2" xfId="5" applyNumberFormat="1" applyFont="1" applyBorder="1" applyAlignment="1" applyProtection="1">
      <alignment horizontal="center" vertical="center" wrapText="1"/>
      <protection locked="0"/>
    </xf>
    <xf numFmtId="49" fontId="8" fillId="0" borderId="6" xfId="5" applyNumberFormat="1" applyFont="1" applyBorder="1" applyAlignment="1">
      <alignment horizontal="center" vertical="center" wrapText="1"/>
    </xf>
    <xf numFmtId="166" fontId="40" fillId="0" borderId="9" xfId="1" applyNumberFormat="1" applyFont="1" applyBorder="1" applyAlignment="1" applyProtection="1">
      <alignment horizontal="right" vertical="center" wrapText="1"/>
      <protection locked="0"/>
    </xf>
    <xf numFmtId="166" fontId="40" fillId="0" borderId="53" xfId="1" applyNumberFormat="1" applyFont="1" applyBorder="1" applyAlignment="1" applyProtection="1">
      <alignment horizontal="right" vertical="center" wrapText="1"/>
      <protection locked="0"/>
    </xf>
    <xf numFmtId="165" fontId="8" fillId="0" borderId="26" xfId="5" applyNumberFormat="1" applyFont="1" applyBorder="1" applyAlignment="1">
      <alignment horizontal="center" vertical="center" wrapText="1"/>
    </xf>
    <xf numFmtId="165" fontId="13" fillId="0" borderId="52" xfId="5" applyNumberFormat="1" applyFont="1" applyBorder="1" applyAlignment="1" applyProtection="1">
      <alignment horizontal="left" vertical="center" wrapText="1" indent="1"/>
      <protection locked="0"/>
    </xf>
    <xf numFmtId="49" fontId="17" fillId="0" borderId="27" xfId="5" applyNumberFormat="1" applyFont="1" applyBorder="1" applyAlignment="1" applyProtection="1">
      <alignment horizontal="center" vertical="center" wrapText="1"/>
      <protection locked="0"/>
    </xf>
    <xf numFmtId="165" fontId="13" fillId="0" borderId="52" xfId="5" applyNumberFormat="1" applyFont="1" applyBorder="1" applyAlignment="1" applyProtection="1">
      <alignment vertical="center" wrapText="1"/>
      <protection locked="0"/>
    </xf>
    <xf numFmtId="165" fontId="13" fillId="0" borderId="26" xfId="5" applyNumberFormat="1" applyFont="1" applyBorder="1" applyAlignment="1" applyProtection="1">
      <alignment vertical="center" wrapText="1"/>
      <protection locked="0"/>
    </xf>
    <xf numFmtId="165" fontId="13" fillId="0" borderId="27" xfId="5" applyNumberFormat="1" applyFont="1" applyBorder="1" applyAlignment="1" applyProtection="1">
      <alignment vertical="center" wrapText="1"/>
      <protection locked="0"/>
    </xf>
    <xf numFmtId="165" fontId="13" fillId="0" borderId="28" xfId="5" applyNumberFormat="1" applyFont="1" applyBorder="1" applyAlignment="1" applyProtection="1">
      <alignment vertical="center" wrapText="1"/>
      <protection locked="0"/>
    </xf>
    <xf numFmtId="165" fontId="13" fillId="0" borderId="52" xfId="5" applyNumberFormat="1" applyFont="1" applyBorder="1" applyAlignment="1">
      <alignment vertical="center" wrapText="1"/>
    </xf>
    <xf numFmtId="165" fontId="9" fillId="0" borderId="35" xfId="5" applyNumberFormat="1" applyFont="1" applyBorder="1" applyAlignment="1">
      <alignment horizontal="left" vertical="center" wrapText="1" indent="1"/>
    </xf>
    <xf numFmtId="165" fontId="8" fillId="0" borderId="20" xfId="5" applyNumberFormat="1" applyFont="1" applyBorder="1" applyAlignment="1">
      <alignment horizontal="center" vertical="center" wrapText="1"/>
    </xf>
    <xf numFmtId="165" fontId="13" fillId="0" borderId="36" xfId="5" applyNumberFormat="1" applyFont="1" applyBorder="1" applyAlignment="1" applyProtection="1">
      <alignment horizontal="left" vertical="center" wrapText="1" indent="1"/>
      <protection locked="0"/>
    </xf>
    <xf numFmtId="49" fontId="17" fillId="0" borderId="41" xfId="5" applyNumberFormat="1" applyFont="1" applyBorder="1" applyAlignment="1" applyProtection="1">
      <alignment horizontal="center" vertical="center" wrapText="1"/>
      <protection locked="0"/>
    </xf>
    <xf numFmtId="165" fontId="13" fillId="0" borderId="40" xfId="5" applyNumberFormat="1" applyFont="1" applyBorder="1" applyAlignment="1" applyProtection="1">
      <alignment vertical="center" wrapText="1"/>
      <protection locked="0"/>
    </xf>
    <xf numFmtId="165" fontId="13" fillId="0" borderId="20" xfId="5" applyNumberFormat="1" applyFont="1" applyBorder="1" applyAlignment="1" applyProtection="1">
      <alignment vertical="center" wrapText="1"/>
      <protection locked="0"/>
    </xf>
    <xf numFmtId="165" fontId="13" fillId="0" borderId="21" xfId="5" applyNumberFormat="1" applyFont="1" applyBorder="1" applyAlignment="1" applyProtection="1">
      <alignment vertical="center" wrapText="1"/>
      <protection locked="0"/>
    </xf>
    <xf numFmtId="165" fontId="13" fillId="0" borderId="12" xfId="5" applyNumberFormat="1" applyFont="1" applyBorder="1" applyAlignment="1" applyProtection="1">
      <alignment vertical="center" wrapText="1"/>
      <protection locked="0"/>
    </xf>
    <xf numFmtId="165" fontId="13" fillId="0" borderId="40" xfId="5" applyNumberFormat="1" applyFont="1" applyBorder="1" applyAlignment="1">
      <alignment vertical="center" wrapText="1"/>
    </xf>
    <xf numFmtId="165" fontId="17" fillId="3" borderId="18" xfId="5" applyNumberFormat="1" applyFont="1" applyFill="1" applyBorder="1" applyAlignment="1">
      <alignment horizontal="left" vertical="center" wrapText="1" indent="2"/>
    </xf>
    <xf numFmtId="0" fontId="1" fillId="0" borderId="0" xfId="5" applyAlignment="1">
      <alignment horizontal="center" vertical="center" wrapText="1"/>
    </xf>
    <xf numFmtId="165" fontId="10" fillId="0" borderId="0" xfId="5" applyNumberFormat="1" applyFont="1" applyAlignment="1">
      <alignment horizontal="center" vertical="center" wrapText="1"/>
    </xf>
    <xf numFmtId="0" fontId="26" fillId="0" borderId="0" xfId="5" applyFont="1" applyAlignment="1">
      <alignment horizontal="center" wrapText="1"/>
    </xf>
    <xf numFmtId="165" fontId="10" fillId="0" borderId="0" xfId="5" applyNumberFormat="1" applyFont="1" applyAlignment="1">
      <alignment vertical="center" wrapText="1"/>
    </xf>
    <xf numFmtId="0" fontId="4" fillId="0" borderId="1" xfId="5" applyFont="1" applyBorder="1" applyAlignment="1">
      <alignment horizontal="center" vertical="center" wrapText="1"/>
    </xf>
    <xf numFmtId="0" fontId="4" fillId="0" borderId="2" xfId="5" applyFont="1" applyBorder="1" applyAlignment="1">
      <alignment horizontal="center" vertical="center" wrapText="1"/>
    </xf>
    <xf numFmtId="0" fontId="4" fillId="0" borderId="5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0" fontId="8" fillId="0" borderId="2" xfId="5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wrapText="1"/>
    </xf>
    <xf numFmtId="0" fontId="18" fillId="0" borderId="53" xfId="5" applyFont="1" applyBorder="1" applyAlignment="1">
      <alignment horizontal="left" vertical="center" wrapText="1" indent="1"/>
    </xf>
    <xf numFmtId="165" fontId="11" fillId="0" borderId="53" xfId="5" applyNumberFormat="1" applyFont="1" applyBorder="1" applyAlignment="1" applyProtection="1">
      <alignment horizontal="right" vertical="center" wrapText="1" indent="1"/>
      <protection locked="0"/>
    </xf>
    <xf numFmtId="0" fontId="11" fillId="0" borderId="6" xfId="5" applyFont="1" applyBorder="1" applyAlignment="1">
      <alignment horizontal="center" vertical="center" wrapText="1"/>
    </xf>
    <xf numFmtId="0" fontId="18" fillId="0" borderId="33" xfId="5" applyFont="1" applyBorder="1" applyAlignment="1">
      <alignment horizontal="left" vertical="center" wrapText="1" indent="1"/>
    </xf>
    <xf numFmtId="165" fontId="11" fillId="0" borderId="33" xfId="5" applyNumberFormat="1" applyFont="1" applyBorder="1" applyAlignment="1" applyProtection="1">
      <alignment horizontal="right" vertical="center" wrapText="1" indent="1"/>
      <protection locked="0"/>
    </xf>
    <xf numFmtId="0" fontId="18" fillId="0" borderId="33" xfId="5" applyFont="1" applyBorder="1" applyAlignment="1">
      <alignment horizontal="left" vertical="center" wrapText="1" indent="8"/>
    </xf>
    <xf numFmtId="0" fontId="11" fillId="0" borderId="7" xfId="5" applyFont="1" applyBorder="1" applyAlignment="1" applyProtection="1">
      <alignment vertical="center" wrapText="1"/>
      <protection locked="0"/>
    </xf>
    <xf numFmtId="0" fontId="11" fillId="0" borderId="26" xfId="5" applyFont="1" applyBorder="1" applyAlignment="1">
      <alignment horizontal="center" vertical="center" wrapText="1"/>
    </xf>
    <xf numFmtId="0" fontId="11" fillId="0" borderId="54" xfId="5" applyFont="1" applyBorder="1" applyAlignment="1" applyProtection="1">
      <alignment vertical="center" wrapText="1"/>
      <protection locked="0"/>
    </xf>
    <xf numFmtId="165" fontId="11" fillId="0" borderId="54" xfId="5" applyNumberFormat="1" applyFont="1" applyBorder="1" applyAlignment="1" applyProtection="1">
      <alignment horizontal="right" vertical="center" wrapText="1" indent="1"/>
      <protection locked="0"/>
    </xf>
    <xf numFmtId="0" fontId="21" fillId="0" borderId="13" xfId="5" applyFont="1" applyBorder="1" applyAlignment="1">
      <alignment vertical="center" wrapText="1"/>
    </xf>
    <xf numFmtId="165" fontId="9" fillId="0" borderId="13" xfId="5" applyNumberFormat="1" applyFont="1" applyBorder="1" applyAlignment="1">
      <alignment vertical="center" wrapText="1"/>
    </xf>
    <xf numFmtId="165" fontId="9" fillId="0" borderId="55" xfId="5" applyNumberFormat="1" applyFont="1" applyBorder="1" applyAlignment="1">
      <alignment vertical="center" wrapText="1"/>
    </xf>
    <xf numFmtId="0" fontId="1" fillId="0" borderId="0" xfId="5" applyAlignment="1">
      <alignment horizontal="right" vertical="center" wrapText="1"/>
    </xf>
    <xf numFmtId="0" fontId="31" fillId="0" borderId="7" xfId="0" applyFont="1" applyBorder="1" applyAlignment="1">
      <alignment wrapText="1"/>
    </xf>
    <xf numFmtId="3" fontId="31" fillId="0" borderId="7" xfId="1" applyNumberFormat="1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7" xfId="0" applyBorder="1"/>
    <xf numFmtId="3" fontId="0" fillId="0" borderId="7" xfId="1" applyNumberFormat="1" applyFont="1" applyBorder="1"/>
    <xf numFmtId="0" fontId="31" fillId="0" borderId="7" xfId="0" applyFont="1" applyBorder="1"/>
    <xf numFmtId="3" fontId="31" fillId="0" borderId="7" xfId="1" applyNumberFormat="1" applyFont="1" applyBorder="1"/>
    <xf numFmtId="0" fontId="0" fillId="0" borderId="0" xfId="0" applyAlignment="1">
      <alignment wrapText="1"/>
    </xf>
    <xf numFmtId="3" fontId="0" fillId="0" borderId="0" xfId="1" applyNumberFormat="1" applyFont="1"/>
    <xf numFmtId="0" fontId="31" fillId="0" borderId="1" xfId="6" applyFont="1" applyBorder="1" applyAlignment="1">
      <alignment wrapText="1"/>
    </xf>
    <xf numFmtId="0" fontId="0" fillId="0" borderId="2" xfId="0" applyBorder="1" applyAlignment="1">
      <alignment wrapText="1"/>
    </xf>
    <xf numFmtId="3" fontId="0" fillId="0" borderId="2" xfId="1" applyNumberFormat="1" applyFont="1" applyBorder="1"/>
    <xf numFmtId="3" fontId="31" fillId="0" borderId="5" xfId="1" applyNumberFormat="1" applyFont="1" applyBorder="1"/>
    <xf numFmtId="165" fontId="4" fillId="0" borderId="74" xfId="5" applyNumberFormat="1" applyFont="1" applyBorder="1" applyAlignment="1">
      <alignment horizontal="centerContinuous" vertical="center" wrapText="1"/>
    </xf>
    <xf numFmtId="165" fontId="4" fillId="0" borderId="56" xfId="5" applyNumberFormat="1" applyFont="1" applyBorder="1" applyAlignment="1">
      <alignment horizontal="centerContinuous" vertical="center"/>
    </xf>
    <xf numFmtId="165" fontId="4" fillId="0" borderId="45" xfId="5" applyNumberFormat="1" applyFont="1" applyBorder="1" applyAlignment="1">
      <alignment horizontal="centerContinuous" vertical="center"/>
    </xf>
    <xf numFmtId="165" fontId="4" fillId="0" borderId="57" xfId="5" applyNumberFormat="1" applyFont="1" applyBorder="1" applyAlignment="1">
      <alignment horizontal="center" vertical="center"/>
    </xf>
    <xf numFmtId="165" fontId="17" fillId="0" borderId="35" xfId="5" applyNumberFormat="1" applyFont="1" applyBorder="1" applyAlignment="1">
      <alignment horizontal="left" vertical="center" wrapText="1" indent="2"/>
    </xf>
    <xf numFmtId="165" fontId="17" fillId="0" borderId="16" xfId="5" applyNumberFormat="1" applyFont="1" applyBorder="1" applyAlignment="1">
      <alignment horizontal="left" vertical="center" wrapText="1" indent="2"/>
    </xf>
    <xf numFmtId="165" fontId="8" fillId="0" borderId="1" xfId="5" applyNumberFormat="1" applyFont="1" applyBorder="1" applyAlignment="1">
      <alignment vertical="center" wrapText="1"/>
    </xf>
    <xf numFmtId="165" fontId="8" fillId="0" borderId="2" xfId="5" applyNumberFormat="1" applyFont="1" applyBorder="1" applyAlignment="1">
      <alignment vertical="center" wrapText="1"/>
    </xf>
    <xf numFmtId="165" fontId="8" fillId="0" borderId="5" xfId="5" applyNumberFormat="1" applyFont="1" applyBorder="1" applyAlignment="1">
      <alignment vertical="center" wrapText="1"/>
    </xf>
    <xf numFmtId="169" fontId="17" fillId="0" borderId="37" xfId="5" applyNumberFormat="1" applyFont="1" applyBorder="1" applyAlignment="1" applyProtection="1">
      <alignment horizontal="left" vertical="center" wrapText="1" indent="2"/>
      <protection locked="0"/>
    </xf>
    <xf numFmtId="169" fontId="17" fillId="0" borderId="7" xfId="5" applyNumberFormat="1" applyFont="1" applyBorder="1" applyAlignment="1" applyProtection="1">
      <alignment horizontal="left" vertical="center" wrapText="1" indent="2"/>
      <protection locked="0"/>
    </xf>
    <xf numFmtId="165" fontId="4" fillId="0" borderId="35" xfId="5" applyNumberFormat="1" applyFont="1" applyBorder="1" applyAlignment="1">
      <alignment horizontal="left" vertical="center" wrapText="1" indent="1"/>
    </xf>
    <xf numFmtId="165" fontId="17" fillId="3" borderId="35" xfId="5" applyNumberFormat="1" applyFont="1" applyFill="1" applyBorder="1" applyAlignment="1">
      <alignment horizontal="left" vertical="center" wrapText="1" indent="2"/>
    </xf>
    <xf numFmtId="165" fontId="17" fillId="3" borderId="16" xfId="5" applyNumberFormat="1" applyFont="1" applyFill="1" applyBorder="1" applyAlignment="1">
      <alignment horizontal="left" vertical="center" wrapText="1" indent="2"/>
    </xf>
    <xf numFmtId="165" fontId="4" fillId="0" borderId="16" xfId="5" applyNumberFormat="1" applyFont="1" applyBorder="1" applyAlignment="1">
      <alignment horizontal="centerContinuous" vertical="center" wrapText="1"/>
    </xf>
    <xf numFmtId="0" fontId="4" fillId="0" borderId="48" xfId="0" applyFont="1" applyBorder="1" applyAlignment="1">
      <alignment horizontal="center" vertical="center" wrapText="1"/>
    </xf>
    <xf numFmtId="165" fontId="9" fillId="0" borderId="16" xfId="5" applyNumberFormat="1" applyFont="1" applyBorder="1" applyAlignment="1">
      <alignment horizontal="center" vertical="center" wrapText="1"/>
    </xf>
    <xf numFmtId="165" fontId="13" fillId="0" borderId="33" xfId="5" applyNumberFormat="1" applyFont="1" applyBorder="1" applyAlignment="1" applyProtection="1">
      <alignment horizontal="right" vertical="center" wrapText="1" indent="1"/>
      <protection locked="0"/>
    </xf>
    <xf numFmtId="165" fontId="11" fillId="0" borderId="63" xfId="5" applyNumberFormat="1" applyFont="1" applyBorder="1" applyAlignment="1" applyProtection="1">
      <alignment horizontal="right" vertical="center" wrapText="1" indent="1"/>
      <protection locked="0"/>
    </xf>
    <xf numFmtId="165" fontId="23" fillId="0" borderId="33" xfId="5" applyNumberFormat="1" applyFont="1" applyBorder="1" applyAlignment="1">
      <alignment horizontal="right" vertical="center" wrapText="1" indent="1"/>
    </xf>
    <xf numFmtId="168" fontId="11" fillId="0" borderId="0" xfId="1" applyNumberFormat="1" applyFont="1" applyAlignment="1">
      <alignment horizontal="right" vertical="center" indent="1"/>
    </xf>
    <xf numFmtId="0" fontId="43" fillId="0" borderId="7" xfId="13" applyFont="1" applyBorder="1" applyAlignment="1">
      <alignment horizontal="center" vertical="center"/>
    </xf>
    <xf numFmtId="0" fontId="37" fillId="0" borderId="7" xfId="14" applyFont="1" applyFill="1" applyBorder="1" applyAlignment="1">
      <alignment horizontal="center" vertical="center" wrapText="1"/>
    </xf>
    <xf numFmtId="0" fontId="43" fillId="0" borderId="0" xfId="13" applyFont="1"/>
    <xf numFmtId="0" fontId="25" fillId="0" borderId="7" xfId="13" applyFont="1" applyBorder="1" applyAlignment="1">
      <alignment horizontal="center" vertical="top" wrapText="1"/>
    </xf>
    <xf numFmtId="0" fontId="25" fillId="0" borderId="7" xfId="13" applyFont="1" applyBorder="1" applyAlignment="1">
      <alignment horizontal="left" vertical="top" wrapText="1"/>
    </xf>
    <xf numFmtId="3" fontId="25" fillId="0" borderId="7" xfId="13" applyNumberFormat="1" applyFont="1" applyBorder="1" applyAlignment="1">
      <alignment horizontal="right" vertical="top" wrapText="1"/>
    </xf>
    <xf numFmtId="0" fontId="42" fillId="0" borderId="0" xfId="13"/>
    <xf numFmtId="0" fontId="31" fillId="0" borderId="7" xfId="13" applyFont="1" applyBorder="1" applyAlignment="1">
      <alignment horizontal="center" vertical="top" wrapText="1"/>
    </xf>
    <xf numFmtId="0" fontId="31" fillId="0" borderId="7" xfId="13" applyFont="1" applyBorder="1" applyAlignment="1">
      <alignment horizontal="left" vertical="top" wrapText="1"/>
    </xf>
    <xf numFmtId="3" fontId="31" fillId="0" borderId="7" xfId="13" applyNumberFormat="1" applyFont="1" applyBorder="1" applyAlignment="1">
      <alignment horizontal="right" vertical="top" wrapText="1"/>
    </xf>
    <xf numFmtId="3" fontId="42" fillId="0" borderId="0" xfId="13" applyNumberFormat="1"/>
    <xf numFmtId="0" fontId="45" fillId="0" borderId="0" xfId="15" applyFont="1" applyFill="1"/>
    <xf numFmtId="0" fontId="5" fillId="0" borderId="0" xfId="15" applyFont="1" applyFill="1" applyAlignment="1">
      <alignment horizontal="centerContinuous" vertical="center"/>
    </xf>
    <xf numFmtId="0" fontId="2" fillId="0" borderId="0" xfId="15" applyFont="1" applyFill="1" applyAlignment="1">
      <alignment horizontal="centerContinuous" vertical="center"/>
    </xf>
    <xf numFmtId="0" fontId="6" fillId="0" borderId="0" xfId="15" applyFont="1" applyFill="1" applyAlignment="1">
      <alignment horizontal="right"/>
    </xf>
    <xf numFmtId="0" fontId="4" fillId="0" borderId="73" xfId="15" applyFont="1" applyFill="1" applyBorder="1" applyAlignment="1">
      <alignment horizontal="center" vertical="center" wrapText="1"/>
    </xf>
    <xf numFmtId="0" fontId="4" fillId="0" borderId="67" xfId="15" applyFont="1" applyFill="1" applyBorder="1" applyAlignment="1">
      <alignment horizontal="center" vertical="center" wrapText="1"/>
    </xf>
    <xf numFmtId="0" fontId="8" fillId="0" borderId="45" xfId="15" applyFont="1" applyFill="1" applyBorder="1" applyAlignment="1">
      <alignment horizontal="center" vertical="center" wrapText="1"/>
    </xf>
    <xf numFmtId="0" fontId="29" fillId="0" borderId="0" xfId="15" applyFill="1"/>
    <xf numFmtId="37" fontId="8" fillId="0" borderId="1" xfId="15" applyNumberFormat="1" applyFont="1" applyFill="1" applyBorder="1" applyAlignment="1">
      <alignment horizontal="left" vertical="center" indent="1"/>
    </xf>
    <xf numFmtId="0" fontId="8" fillId="0" borderId="2" xfId="15" applyFont="1" applyFill="1" applyBorder="1" applyAlignment="1">
      <alignment horizontal="left" vertical="center" indent="1"/>
    </xf>
    <xf numFmtId="170" fontId="8" fillId="0" borderId="17" xfId="15" applyNumberFormat="1" applyFont="1" applyFill="1" applyBorder="1" applyAlignment="1">
      <alignment horizontal="right" vertical="center"/>
    </xf>
    <xf numFmtId="170" fontId="8" fillId="0" borderId="35" xfId="15" applyNumberFormat="1" applyFont="1" applyFill="1" applyBorder="1" applyAlignment="1">
      <alignment horizontal="right" vertical="center"/>
    </xf>
    <xf numFmtId="170" fontId="8" fillId="0" borderId="15" xfId="15" applyNumberFormat="1" applyFont="1" applyFill="1" applyBorder="1" applyAlignment="1">
      <alignment horizontal="right" vertical="center"/>
    </xf>
    <xf numFmtId="0" fontId="46" fillId="0" borderId="0" xfId="15" applyFont="1" applyFill="1" applyAlignment="1">
      <alignment vertical="center"/>
    </xf>
    <xf numFmtId="37" fontId="13" fillId="0" borderId="30" xfId="15" applyNumberFormat="1" applyFont="1" applyFill="1" applyBorder="1" applyAlignment="1">
      <alignment horizontal="left" indent="1"/>
    </xf>
    <xf numFmtId="0" fontId="13" fillId="0" borderId="31" xfId="15" applyFont="1" applyFill="1" applyBorder="1" applyAlignment="1">
      <alignment horizontal="left" indent="3"/>
    </xf>
    <xf numFmtId="170" fontId="13" fillId="0" borderId="74" xfId="16" quotePrefix="1" applyNumberFormat="1" applyFont="1" applyFill="1" applyBorder="1" applyAlignment="1" applyProtection="1">
      <alignment horizontal="right"/>
      <protection locked="0"/>
    </xf>
    <xf numFmtId="170" fontId="13" fillId="0" borderId="67" xfId="16" applyNumberFormat="1" applyFont="1" applyFill="1" applyBorder="1" applyAlignment="1" applyProtection="1">
      <alignment vertical="center"/>
      <protection locked="0"/>
    </xf>
    <xf numFmtId="170" fontId="13" fillId="0" borderId="45" xfId="15" applyNumberFormat="1" applyFont="1" applyFill="1" applyBorder="1"/>
    <xf numFmtId="37" fontId="13" fillId="0" borderId="6" xfId="15" applyNumberFormat="1" applyFont="1" applyFill="1" applyBorder="1" applyAlignment="1">
      <alignment horizontal="left" indent="1"/>
    </xf>
    <xf numFmtId="0" fontId="13" fillId="0" borderId="7" xfId="15" applyFont="1" applyFill="1" applyBorder="1" applyAlignment="1">
      <alignment horizontal="left" indent="3"/>
    </xf>
    <xf numFmtId="170" fontId="13" fillId="0" borderId="70" xfId="16" applyNumberFormat="1" applyFont="1" applyFill="1" applyBorder="1" applyProtection="1">
      <protection locked="0"/>
    </xf>
    <xf numFmtId="170" fontId="13" fillId="0" borderId="37" xfId="16" applyNumberFormat="1" applyFont="1" applyFill="1" applyBorder="1" applyAlignment="1" applyProtection="1">
      <alignment vertical="center"/>
      <protection locked="0"/>
    </xf>
    <xf numFmtId="170" fontId="13" fillId="0" borderId="19" xfId="15" applyNumberFormat="1" applyFont="1" applyFill="1" applyBorder="1"/>
    <xf numFmtId="170" fontId="13" fillId="0" borderId="70" xfId="15" applyNumberFormat="1" applyFont="1" applyFill="1" applyBorder="1" applyProtection="1">
      <protection locked="0"/>
    </xf>
    <xf numFmtId="170" fontId="13" fillId="0" borderId="37" xfId="15" applyNumberFormat="1" applyFont="1" applyFill="1" applyBorder="1" applyAlignment="1" applyProtection="1">
      <alignment vertical="center"/>
      <protection locked="0"/>
    </xf>
    <xf numFmtId="37" fontId="13" fillId="0" borderId="26" xfId="15" applyNumberFormat="1" applyFont="1" applyFill="1" applyBorder="1" applyAlignment="1">
      <alignment horizontal="left" indent="1"/>
    </xf>
    <xf numFmtId="0" fontId="13" fillId="0" borderId="27" xfId="15" applyFont="1" applyFill="1" applyBorder="1" applyAlignment="1">
      <alignment horizontal="left" indent="3"/>
    </xf>
    <xf numFmtId="170" fontId="13" fillId="0" borderId="3" xfId="15" applyNumberFormat="1" applyFont="1" applyFill="1" applyBorder="1" applyProtection="1">
      <protection locked="0"/>
    </xf>
    <xf numFmtId="170" fontId="13" fillId="0" borderId="52" xfId="15" applyNumberFormat="1" applyFont="1" applyFill="1" applyBorder="1" applyAlignment="1" applyProtection="1">
      <alignment vertical="center"/>
      <protection locked="0"/>
    </xf>
    <xf numFmtId="170" fontId="13" fillId="0" borderId="75" xfId="15" applyNumberFormat="1" applyFont="1" applyFill="1" applyBorder="1"/>
    <xf numFmtId="37" fontId="13" fillId="0" borderId="1" xfId="15" applyNumberFormat="1" applyFont="1" applyFill="1" applyBorder="1" applyAlignment="1">
      <alignment horizontal="left" indent="1"/>
    </xf>
    <xf numFmtId="0" fontId="8" fillId="0" borderId="18" xfId="15" applyFont="1" applyFill="1" applyBorder="1" applyAlignment="1">
      <alignment horizontal="left" vertical="center" indent="1"/>
    </xf>
    <xf numFmtId="170" fontId="9" fillId="0" borderId="35" xfId="15" applyNumberFormat="1" applyFont="1" applyFill="1" applyBorder="1" applyProtection="1">
      <protection locked="0"/>
    </xf>
    <xf numFmtId="37" fontId="13" fillId="0" borderId="10" xfId="15" applyNumberFormat="1" applyFont="1" applyFill="1" applyBorder="1" applyAlignment="1">
      <alignment horizontal="left" indent="1"/>
    </xf>
    <xf numFmtId="0" fontId="13" fillId="0" borderId="46" xfId="15" applyFont="1" applyFill="1" applyBorder="1" applyAlignment="1">
      <alignment horizontal="left" indent="3"/>
    </xf>
    <xf numFmtId="170" fontId="13" fillId="0" borderId="36" xfId="15" applyNumberFormat="1" applyFont="1" applyFill="1" applyBorder="1" applyProtection="1">
      <protection locked="0"/>
    </xf>
    <xf numFmtId="170" fontId="13" fillId="0" borderId="71" xfId="15" applyNumberFormat="1" applyFont="1" applyFill="1" applyBorder="1" applyAlignment="1" applyProtection="1">
      <alignment vertical="center"/>
      <protection locked="0"/>
    </xf>
    <xf numFmtId="170" fontId="13" fillId="0" borderId="36" xfId="15" applyNumberFormat="1" applyFont="1" applyFill="1" applyBorder="1"/>
    <xf numFmtId="0" fontId="13" fillId="0" borderId="66" xfId="15" applyFont="1" applyFill="1" applyBorder="1" applyAlignment="1">
      <alignment horizontal="left" indent="3"/>
    </xf>
    <xf numFmtId="170" fontId="13" fillId="0" borderId="52" xfId="15" applyNumberFormat="1" applyFont="1" applyFill="1" applyBorder="1" applyProtection="1">
      <protection locked="0"/>
    </xf>
    <xf numFmtId="170" fontId="13" fillId="0" borderId="4" xfId="15" applyNumberFormat="1" applyFont="1" applyFill="1" applyBorder="1" applyAlignment="1" applyProtection="1">
      <alignment vertical="center"/>
      <protection locked="0"/>
    </xf>
    <xf numFmtId="170" fontId="13" fillId="0" borderId="52" xfId="15" applyNumberFormat="1" applyFont="1" applyFill="1" applyBorder="1"/>
    <xf numFmtId="170" fontId="9" fillId="0" borderId="48" xfId="15" applyNumberFormat="1" applyFont="1" applyFill="1" applyBorder="1" applyAlignment="1" applyProtection="1">
      <alignment vertical="center"/>
      <protection locked="0"/>
    </xf>
    <xf numFmtId="170" fontId="9" fillId="0" borderId="35" xfId="15" applyNumberFormat="1" applyFont="1" applyFill="1" applyBorder="1"/>
    <xf numFmtId="170" fontId="8" fillId="0" borderId="17" xfId="15" applyNumberFormat="1" applyFont="1" applyFill="1" applyBorder="1" applyAlignment="1">
      <alignment vertical="center"/>
    </xf>
    <xf numFmtId="170" fontId="8" fillId="0" borderId="35" xfId="15" applyNumberFormat="1" applyFont="1" applyFill="1" applyBorder="1" applyAlignment="1">
      <alignment vertical="center"/>
    </xf>
    <xf numFmtId="170" fontId="8" fillId="0" borderId="15" xfId="15" applyNumberFormat="1" applyFont="1" applyFill="1" applyBorder="1" applyAlignment="1">
      <alignment vertical="center"/>
    </xf>
    <xf numFmtId="0" fontId="47" fillId="0" borderId="0" xfId="15" applyFont="1" applyFill="1" applyAlignment="1">
      <alignment vertical="center"/>
    </xf>
    <xf numFmtId="170" fontId="13" fillId="0" borderId="74" xfId="15" applyNumberFormat="1" applyFont="1" applyFill="1" applyBorder="1" applyProtection="1">
      <protection locked="0"/>
    </xf>
    <xf numFmtId="170" fontId="13" fillId="0" borderId="67" xfId="15" applyNumberFormat="1" applyFont="1" applyFill="1" applyBorder="1" applyAlignment="1" applyProtection="1">
      <alignment vertical="center"/>
      <protection locked="0"/>
    </xf>
    <xf numFmtId="170" fontId="13" fillId="0" borderId="34" xfId="15" applyNumberFormat="1" applyFont="1" applyFill="1" applyBorder="1"/>
    <xf numFmtId="37" fontId="13" fillId="0" borderId="1" xfId="15" applyNumberFormat="1" applyFont="1" applyFill="1" applyBorder="1" applyAlignment="1">
      <alignment horizontal="left" wrapText="1" indent="1"/>
    </xf>
    <xf numFmtId="170" fontId="9" fillId="0" borderId="17" xfId="15" applyNumberFormat="1" applyFont="1" applyFill="1" applyBorder="1" applyProtection="1">
      <protection locked="0"/>
    </xf>
    <xf numFmtId="170" fontId="9" fillId="0" borderId="35" xfId="15" applyNumberFormat="1" applyFont="1" applyFill="1" applyBorder="1" applyAlignment="1" applyProtection="1">
      <alignment vertical="center"/>
      <protection locked="0"/>
    </xf>
    <xf numFmtId="170" fontId="9" fillId="0" borderId="15" xfId="15" applyNumberFormat="1" applyFont="1" applyFill="1" applyBorder="1"/>
    <xf numFmtId="0" fontId="4" fillId="0" borderId="2" xfId="15" applyFont="1" applyFill="1" applyBorder="1" applyAlignment="1">
      <alignment horizontal="left" vertical="center" indent="1"/>
    </xf>
    <xf numFmtId="0" fontId="48" fillId="0" borderId="0" xfId="15" applyFont="1" applyFill="1" applyAlignment="1">
      <alignment vertical="center"/>
    </xf>
    <xf numFmtId="0" fontId="8" fillId="0" borderId="1" xfId="15" applyFont="1" applyFill="1" applyBorder="1" applyAlignment="1">
      <alignment horizontal="left" vertical="center" indent="1"/>
    </xf>
    <xf numFmtId="0" fontId="8" fillId="0" borderId="18" xfId="15" quotePrefix="1" applyFont="1" applyFill="1" applyBorder="1" applyAlignment="1">
      <alignment horizontal="left" vertical="center" indent="1"/>
    </xf>
    <xf numFmtId="0" fontId="13" fillId="0" borderId="6" xfId="15" applyFont="1" applyFill="1" applyBorder="1" applyAlignment="1">
      <alignment horizontal="left" indent="1"/>
    </xf>
    <xf numFmtId="0" fontId="13" fillId="0" borderId="39" xfId="15" applyFont="1" applyFill="1" applyBorder="1" applyAlignment="1">
      <alignment horizontal="left" indent="3"/>
    </xf>
    <xf numFmtId="170" fontId="13" fillId="0" borderId="67" xfId="15" applyNumberFormat="1" applyFont="1" applyFill="1" applyBorder="1"/>
    <xf numFmtId="170" fontId="13" fillId="0" borderId="37" xfId="15" applyNumberFormat="1" applyFont="1" applyFill="1" applyBorder="1"/>
    <xf numFmtId="0" fontId="13" fillId="0" borderId="41" xfId="15" applyFont="1" applyFill="1" applyBorder="1" applyAlignment="1">
      <alignment horizontal="left" indent="3"/>
    </xf>
    <xf numFmtId="170" fontId="13" fillId="0" borderId="76" xfId="15" applyNumberFormat="1" applyFont="1" applyFill="1" applyBorder="1" applyProtection="1">
      <protection locked="0"/>
    </xf>
    <xf numFmtId="170" fontId="13" fillId="0" borderId="50" xfId="15" applyNumberFormat="1" applyFont="1" applyFill="1" applyBorder="1" applyAlignment="1" applyProtection="1">
      <alignment vertical="center"/>
      <protection locked="0"/>
    </xf>
    <xf numFmtId="170" fontId="13" fillId="0" borderId="50" xfId="15" applyNumberFormat="1" applyFont="1" applyFill="1" applyBorder="1"/>
    <xf numFmtId="0" fontId="13" fillId="0" borderId="26" xfId="15" applyFont="1" applyFill="1" applyBorder="1" applyAlignment="1">
      <alignment horizontal="left" indent="1"/>
    </xf>
    <xf numFmtId="0" fontId="9" fillId="0" borderId="1" xfId="15" applyFont="1" applyFill="1" applyBorder="1" applyAlignment="1">
      <alignment horizontal="left" indent="1"/>
    </xf>
    <xf numFmtId="0" fontId="8" fillId="0" borderId="5" xfId="5" applyFont="1" applyBorder="1" applyAlignment="1">
      <alignment horizontal="left" vertical="center" indent="1"/>
    </xf>
    <xf numFmtId="0" fontId="9" fillId="0" borderId="10" xfId="15" applyFont="1" applyFill="1" applyBorder="1" applyAlignment="1">
      <alignment horizontal="left" indent="1"/>
    </xf>
    <xf numFmtId="0" fontId="8" fillId="0" borderId="47" xfId="5" applyFont="1" applyBorder="1" applyAlignment="1">
      <alignment horizontal="left" vertical="center" indent="1"/>
    </xf>
    <xf numFmtId="170" fontId="9" fillId="0" borderId="69" xfId="15" applyNumberFormat="1" applyFont="1" applyFill="1" applyBorder="1" applyProtection="1">
      <protection locked="0"/>
    </xf>
    <xf numFmtId="170" fontId="9" fillId="0" borderId="36" xfId="15" applyNumberFormat="1" applyFont="1" applyFill="1" applyBorder="1" applyAlignment="1" applyProtection="1">
      <alignment vertical="center"/>
      <protection locked="0"/>
    </xf>
    <xf numFmtId="170" fontId="9" fillId="0" borderId="36" xfId="15" applyNumberFormat="1" applyFont="1" applyFill="1" applyBorder="1"/>
    <xf numFmtId="0" fontId="4" fillId="0" borderId="18" xfId="15" applyFont="1" applyFill="1" applyBorder="1" applyAlignment="1">
      <alignment horizontal="left" vertical="center" indent="1"/>
    </xf>
    <xf numFmtId="0" fontId="49" fillId="0" borderId="0" xfId="15" applyFont="1" applyFill="1" applyAlignment="1">
      <alignment vertical="center"/>
    </xf>
    <xf numFmtId="0" fontId="17" fillId="0" borderId="0" xfId="15" applyFont="1" applyFill="1" applyAlignment="1">
      <alignment horizontal="right"/>
    </xf>
    <xf numFmtId="0" fontId="17" fillId="0" borderId="0" xfId="15" applyFont="1" applyFill="1"/>
    <xf numFmtId="165" fontId="29" fillId="0" borderId="0" xfId="15" applyNumberFormat="1" applyFill="1" applyAlignment="1">
      <alignment vertical="center"/>
    </xf>
    <xf numFmtId="0" fontId="50" fillId="0" borderId="30" xfId="5" applyFont="1" applyFill="1" applyBorder="1" applyAlignment="1">
      <alignment horizontal="center" vertical="top" wrapText="1"/>
    </xf>
    <xf numFmtId="0" fontId="50" fillId="0" borderId="31" xfId="5" applyFont="1" applyFill="1" applyBorder="1" applyAlignment="1">
      <alignment horizontal="center" vertical="top" wrapText="1"/>
    </xf>
    <xf numFmtId="0" fontId="50" fillId="0" borderId="32" xfId="5" applyFont="1" applyFill="1" applyBorder="1" applyAlignment="1">
      <alignment horizontal="center" vertical="top" wrapText="1"/>
    </xf>
    <xf numFmtId="0" fontId="42" fillId="0" borderId="0" xfId="17"/>
    <xf numFmtId="0" fontId="25" fillId="0" borderId="6" xfId="5" applyFont="1" applyBorder="1" applyAlignment="1">
      <alignment horizontal="center" vertical="top" wrapText="1"/>
    </xf>
    <xf numFmtId="0" fontId="25" fillId="0" borderId="7" xfId="5" applyFont="1" applyBorder="1" applyAlignment="1">
      <alignment horizontal="left" vertical="top" wrapText="1"/>
    </xf>
    <xf numFmtId="3" fontId="25" fillId="0" borderId="7" xfId="5" applyNumberFormat="1" applyFont="1" applyBorder="1" applyAlignment="1">
      <alignment horizontal="right" vertical="top" wrapText="1"/>
    </xf>
    <xf numFmtId="3" fontId="25" fillId="0" borderId="8" xfId="5" applyNumberFormat="1" applyFont="1" applyBorder="1" applyAlignment="1">
      <alignment horizontal="right" vertical="top" wrapText="1"/>
    </xf>
    <xf numFmtId="0" fontId="25" fillId="0" borderId="26" xfId="5" applyFont="1" applyBorder="1" applyAlignment="1">
      <alignment horizontal="center" vertical="top" wrapText="1"/>
    </xf>
    <xf numFmtId="0" fontId="25" fillId="0" borderId="27" xfId="5" applyFont="1" applyBorder="1" applyAlignment="1">
      <alignment horizontal="left" vertical="top" wrapText="1"/>
    </xf>
    <xf numFmtId="3" fontId="25" fillId="0" borderId="27" xfId="5" applyNumberFormat="1" applyFont="1" applyBorder="1" applyAlignment="1">
      <alignment horizontal="right" vertical="top" wrapText="1"/>
    </xf>
    <xf numFmtId="3" fontId="25" fillId="0" borderId="28" xfId="5" applyNumberFormat="1" applyFont="1" applyBorder="1" applyAlignment="1">
      <alignment horizontal="right" vertical="top" wrapText="1"/>
    </xf>
    <xf numFmtId="0" fontId="31" fillId="0" borderId="1" xfId="5" applyFont="1" applyBorder="1" applyAlignment="1">
      <alignment horizontal="center" vertical="top" wrapText="1"/>
    </xf>
    <xf numFmtId="0" fontId="31" fillId="0" borderId="2" xfId="5" applyFont="1" applyBorder="1" applyAlignment="1">
      <alignment horizontal="left" vertical="top" wrapText="1"/>
    </xf>
    <xf numFmtId="3" fontId="31" fillId="0" borderId="2" xfId="5" applyNumberFormat="1" applyFont="1" applyBorder="1" applyAlignment="1">
      <alignment horizontal="right" vertical="top" wrapText="1"/>
    </xf>
    <xf numFmtId="3" fontId="31" fillId="0" borderId="5" xfId="5" applyNumberFormat="1" applyFont="1" applyBorder="1" applyAlignment="1">
      <alignment horizontal="right" vertical="top" wrapText="1"/>
    </xf>
    <xf numFmtId="0" fontId="25" fillId="0" borderId="10" xfId="5" applyFont="1" applyBorder="1" applyAlignment="1">
      <alignment horizontal="center" vertical="top" wrapText="1"/>
    </xf>
    <xf numFmtId="0" fontId="25" fillId="0" borderId="9" xfId="5" applyFont="1" applyBorder="1" applyAlignment="1">
      <alignment horizontal="left" vertical="top" wrapText="1"/>
    </xf>
    <xf numFmtId="3" fontId="25" fillId="0" borderId="9" xfId="5" applyNumberFormat="1" applyFont="1" applyBorder="1" applyAlignment="1">
      <alignment horizontal="right" vertical="top" wrapText="1"/>
    </xf>
    <xf numFmtId="3" fontId="25" fillId="0" borderId="11" xfId="5" applyNumberFormat="1" applyFont="1" applyBorder="1" applyAlignment="1">
      <alignment horizontal="right" vertical="top" wrapText="1"/>
    </xf>
    <xf numFmtId="0" fontId="1" fillId="0" borderId="0" xfId="5" applyFill="1"/>
    <xf numFmtId="0" fontId="39" fillId="0" borderId="0" xfId="5" applyFont="1" applyFill="1" applyAlignment="1">
      <alignment horizontal="center"/>
    </xf>
    <xf numFmtId="0" fontId="51" fillId="0" borderId="0" xfId="5" applyFont="1" applyFill="1" applyAlignment="1">
      <alignment horizontal="right"/>
    </xf>
    <xf numFmtId="0" fontId="7" fillId="0" borderId="1" xfId="18" applyFont="1" applyFill="1" applyBorder="1" applyAlignment="1">
      <alignment horizontal="center" vertical="center" wrapText="1"/>
    </xf>
    <xf numFmtId="0" fontId="39" fillId="0" borderId="2" xfId="18" applyFont="1" applyFill="1" applyBorder="1" applyAlignment="1">
      <alignment horizontal="center" vertical="center"/>
    </xf>
    <xf numFmtId="0" fontId="39" fillId="0" borderId="5" xfId="18" applyFont="1" applyFill="1" applyBorder="1" applyAlignment="1">
      <alignment horizontal="center" vertical="center" wrapText="1"/>
    </xf>
    <xf numFmtId="0" fontId="41" fillId="0" borderId="0" xfId="18" applyFill="1" applyAlignment="1">
      <alignment horizontal="center"/>
    </xf>
    <xf numFmtId="0" fontId="41" fillId="0" borderId="10" xfId="18" applyFill="1" applyBorder="1" applyAlignment="1">
      <alignment horizontal="center" vertical="center"/>
    </xf>
    <xf numFmtId="171" fontId="21" fillId="0" borderId="11" xfId="18" applyNumberFormat="1" applyFont="1" applyFill="1" applyBorder="1" applyAlignment="1" applyProtection="1">
      <alignment horizontal="right" vertical="center"/>
    </xf>
    <xf numFmtId="0" fontId="41" fillId="0" borderId="0" xfId="18" applyFill="1"/>
    <xf numFmtId="0" fontId="41" fillId="0" borderId="6" xfId="18" applyFill="1" applyBorder="1" applyAlignment="1">
      <alignment horizontal="center" vertical="center"/>
    </xf>
    <xf numFmtId="0" fontId="53" fillId="0" borderId="7" xfId="18" applyFont="1" applyFill="1" applyBorder="1" applyAlignment="1">
      <alignment horizontal="left" vertical="center" indent="5"/>
    </xf>
    <xf numFmtId="171" fontId="54" fillId="0" borderId="8" xfId="18" applyNumberFormat="1" applyFont="1" applyFill="1" applyBorder="1" applyAlignment="1" applyProtection="1">
      <alignment horizontal="right" vertical="center"/>
      <protection locked="0"/>
    </xf>
    <xf numFmtId="0" fontId="1" fillId="0" borderId="7" xfId="18" applyFont="1" applyFill="1" applyBorder="1" applyAlignment="1">
      <alignment horizontal="left" vertical="center" indent="1"/>
    </xf>
    <xf numFmtId="0" fontId="41" fillId="0" borderId="26" xfId="18" applyFill="1" applyBorder="1" applyAlignment="1">
      <alignment horizontal="center" vertical="center"/>
    </xf>
    <xf numFmtId="0" fontId="1" fillId="0" borderId="27" xfId="18" applyFont="1" applyFill="1" applyBorder="1" applyAlignment="1">
      <alignment horizontal="left" vertical="center" indent="1"/>
    </xf>
    <xf numFmtId="171" fontId="54" fillId="0" borderId="28" xfId="18" applyNumberFormat="1" applyFont="1" applyFill="1" applyBorder="1" applyAlignment="1" applyProtection="1">
      <alignment horizontal="right" vertical="center"/>
      <protection locked="0"/>
    </xf>
    <xf numFmtId="171" fontId="41" fillId="0" borderId="0" xfId="18" applyNumberFormat="1" applyFill="1"/>
    <xf numFmtId="0" fontId="41" fillId="0" borderId="68" xfId="18" applyFill="1" applyBorder="1" applyAlignment="1">
      <alignment horizontal="center" vertical="center"/>
    </xf>
    <xf numFmtId="0" fontId="41" fillId="0" borderId="54" xfId="18" applyFill="1" applyBorder="1" applyAlignment="1">
      <alignment horizontal="left" vertical="center" indent="1"/>
    </xf>
    <xf numFmtId="171" fontId="54" fillId="0" borderId="14" xfId="18" applyNumberFormat="1" applyFont="1" applyFill="1" applyBorder="1" applyAlignment="1" applyProtection="1">
      <alignment horizontal="right" vertical="center"/>
      <protection locked="0"/>
    </xf>
    <xf numFmtId="0" fontId="41" fillId="0" borderId="30" xfId="18" applyFill="1" applyBorder="1" applyAlignment="1">
      <alignment horizontal="center" vertical="center"/>
    </xf>
    <xf numFmtId="171" fontId="21" fillId="0" borderId="32" xfId="18" applyNumberFormat="1" applyFont="1" applyFill="1" applyBorder="1" applyAlignment="1" applyProtection="1">
      <alignment horizontal="right" vertical="center"/>
    </xf>
    <xf numFmtId="0" fontId="53" fillId="0" borderId="54" xfId="18" applyFont="1" applyFill="1" applyBorder="1" applyAlignment="1">
      <alignment horizontal="left" vertical="center" indent="5"/>
    </xf>
    <xf numFmtId="0" fontId="14" fillId="0" borderId="6" xfId="19" applyFont="1" applyFill="1" applyBorder="1" applyAlignment="1" applyProtection="1">
      <alignment vertical="center" wrapText="1"/>
    </xf>
    <xf numFmtId="172" fontId="13" fillId="0" borderId="7" xfId="20" applyNumberFormat="1" applyFont="1" applyFill="1" applyBorder="1" applyAlignment="1" applyProtection="1">
      <alignment horizontal="center" vertical="center"/>
    </xf>
    <xf numFmtId="172" fontId="13" fillId="0" borderId="54" xfId="20" applyNumberFormat="1" applyFont="1" applyFill="1" applyBorder="1" applyAlignment="1" applyProtection="1">
      <alignment horizontal="center" vertical="center"/>
    </xf>
    <xf numFmtId="0" fontId="18" fillId="0" borderId="0" xfId="19" applyFont="1" applyFill="1" applyProtection="1"/>
    <xf numFmtId="3" fontId="30" fillId="0" borderId="0" xfId="19" applyNumberFormat="1" applyFont="1" applyFill="1" applyProtection="1"/>
    <xf numFmtId="0" fontId="30" fillId="0" borderId="0" xfId="19" applyFont="1" applyFill="1" applyProtection="1"/>
    <xf numFmtId="0" fontId="1" fillId="0" borderId="0" xfId="20" applyFill="1" applyAlignment="1" applyProtection="1">
      <alignment vertical="center"/>
    </xf>
    <xf numFmtId="0" fontId="1" fillId="0" borderId="0" xfId="20" applyFill="1" applyAlignment="1" applyProtection="1">
      <alignment vertical="center" wrapText="1"/>
    </xf>
    <xf numFmtId="0" fontId="16" fillId="0" borderId="22" xfId="20" applyFont="1" applyFill="1" applyBorder="1" applyAlignment="1" applyProtection="1">
      <alignment vertical="center"/>
    </xf>
    <xf numFmtId="0" fontId="16" fillId="0" borderId="22" xfId="20" applyFont="1" applyFill="1" applyBorder="1" applyAlignment="1" applyProtection="1">
      <alignment horizontal="right" vertical="center"/>
    </xf>
    <xf numFmtId="0" fontId="1" fillId="0" borderId="0" xfId="20" applyFill="1" applyAlignment="1" applyProtection="1">
      <alignment horizontal="center" vertical="center"/>
    </xf>
    <xf numFmtId="49" fontId="8" fillId="0" borderId="68" xfId="20" applyNumberFormat="1" applyFont="1" applyFill="1" applyBorder="1" applyAlignment="1" applyProtection="1">
      <alignment horizontal="center" vertical="center" wrapText="1"/>
    </xf>
    <xf numFmtId="49" fontId="8" fillId="0" borderId="54" xfId="20" applyNumberFormat="1" applyFont="1" applyFill="1" applyBorder="1" applyAlignment="1" applyProtection="1">
      <alignment horizontal="center" vertical="center"/>
    </xf>
    <xf numFmtId="49" fontId="8" fillId="0" borderId="14" xfId="20" applyNumberFormat="1" applyFont="1" applyFill="1" applyBorder="1" applyAlignment="1" applyProtection="1">
      <alignment horizontal="center" vertical="center"/>
    </xf>
    <xf numFmtId="49" fontId="17" fillId="0" borderId="0" xfId="20" applyNumberFormat="1" applyFont="1" applyFill="1" applyAlignment="1" applyProtection="1">
      <alignment horizontal="center" vertical="center"/>
    </xf>
    <xf numFmtId="172" fontId="13" fillId="0" borderId="9" xfId="20" applyNumberFormat="1" applyFont="1" applyFill="1" applyBorder="1" applyAlignment="1" applyProtection="1">
      <alignment horizontal="center" vertical="center"/>
    </xf>
    <xf numFmtId="173" fontId="13" fillId="0" borderId="11" xfId="20" applyNumberFormat="1" applyFont="1" applyFill="1" applyBorder="1" applyAlignment="1" applyProtection="1">
      <alignment vertical="center"/>
      <protection locked="0"/>
    </xf>
    <xf numFmtId="173" fontId="13" fillId="0" borderId="8" xfId="20" applyNumberFormat="1" applyFont="1" applyFill="1" applyBorder="1" applyAlignment="1" applyProtection="1">
      <alignment vertical="center"/>
      <protection locked="0"/>
    </xf>
    <xf numFmtId="173" fontId="8" fillId="0" borderId="8" xfId="20" applyNumberFormat="1" applyFont="1" applyFill="1" applyBorder="1" applyAlignment="1" applyProtection="1">
      <alignment vertical="center"/>
    </xf>
    <xf numFmtId="173" fontId="8" fillId="0" borderId="8" xfId="20" applyNumberFormat="1" applyFont="1" applyFill="1" applyBorder="1" applyAlignment="1" applyProtection="1">
      <alignment vertical="center"/>
      <protection locked="0"/>
    </xf>
    <xf numFmtId="0" fontId="17" fillId="0" borderId="0" xfId="20" applyFont="1" applyFill="1" applyAlignment="1" applyProtection="1">
      <alignment vertical="center"/>
    </xf>
    <xf numFmtId="0" fontId="8" fillId="0" borderId="68" xfId="20" applyFont="1" applyFill="1" applyBorder="1" applyAlignment="1" applyProtection="1">
      <alignment horizontal="left" vertical="center" wrapText="1"/>
    </xf>
    <xf numFmtId="173" fontId="8" fillId="0" borderId="14" xfId="20" applyNumberFormat="1" applyFont="1" applyFill="1" applyBorder="1" applyAlignment="1" applyProtection="1">
      <alignment vertical="center"/>
    </xf>
    <xf numFmtId="0" fontId="30" fillId="0" borderId="0" xfId="19" applyFont="1" applyFill="1" applyAlignment="1" applyProtection="1"/>
    <xf numFmtId="0" fontId="3" fillId="0" borderId="0" xfId="20" applyFont="1" applyFill="1" applyAlignment="1" applyProtection="1">
      <alignment horizontal="center" vertical="center"/>
    </xf>
    <xf numFmtId="0" fontId="30" fillId="0" borderId="0" xfId="19" applyFill="1"/>
    <xf numFmtId="0" fontId="15" fillId="0" borderId="23" xfId="19" applyFont="1" applyFill="1" applyBorder="1" applyAlignment="1">
      <alignment horizontal="center" vertical="center"/>
    </xf>
    <xf numFmtId="0" fontId="34" fillId="0" borderId="24" xfId="20" applyFont="1" applyFill="1" applyBorder="1" applyAlignment="1" applyProtection="1">
      <alignment horizontal="center" vertical="center" textRotation="90"/>
    </xf>
    <xf numFmtId="0" fontId="15" fillId="0" borderId="24" xfId="19" applyFont="1" applyFill="1" applyBorder="1" applyAlignment="1">
      <alignment horizontal="center" vertical="center" wrapText="1"/>
    </xf>
    <xf numFmtId="0" fontId="15" fillId="0" borderId="25" xfId="19" applyFont="1" applyFill="1" applyBorder="1" applyAlignment="1">
      <alignment horizontal="center" vertical="center" wrapText="1"/>
    </xf>
    <xf numFmtId="0" fontId="15" fillId="0" borderId="1" xfId="19" applyFont="1" applyFill="1" applyBorder="1" applyAlignment="1">
      <alignment horizontal="center" vertical="center"/>
    </xf>
    <xf numFmtId="0" fontId="15" fillId="0" borderId="2" xfId="19" applyFont="1" applyFill="1" applyBorder="1" applyAlignment="1">
      <alignment horizontal="center" vertical="center" wrapText="1"/>
    </xf>
    <xf numFmtId="0" fontId="15" fillId="0" borderId="5" xfId="19" applyFont="1" applyFill="1" applyBorder="1" applyAlignment="1">
      <alignment horizontal="center" vertical="center" wrapText="1"/>
    </xf>
    <xf numFmtId="0" fontId="18" fillId="0" borderId="6" xfId="19" applyFont="1" applyFill="1" applyBorder="1" applyProtection="1">
      <protection locked="0"/>
    </xf>
    <xf numFmtId="0" fontId="18" fillId="0" borderId="9" xfId="19" applyFont="1" applyFill="1" applyBorder="1" applyAlignment="1">
      <alignment horizontal="right" indent="1"/>
    </xf>
    <xf numFmtId="3" fontId="18" fillId="0" borderId="9" xfId="19" applyNumberFormat="1" applyFont="1" applyFill="1" applyBorder="1" applyProtection="1">
      <protection locked="0"/>
    </xf>
    <xf numFmtId="3" fontId="18" fillId="0" borderId="11" xfId="19" applyNumberFormat="1" applyFont="1" applyFill="1" applyBorder="1" applyProtection="1">
      <protection locked="0"/>
    </xf>
    <xf numFmtId="0" fontId="18" fillId="0" borderId="7" xfId="19" applyFont="1" applyFill="1" applyBorder="1" applyAlignment="1">
      <alignment horizontal="right" indent="1"/>
    </xf>
    <xf numFmtId="3" fontId="18" fillId="0" borderId="7" xfId="19" applyNumberFormat="1" applyFont="1" applyFill="1" applyBorder="1" applyProtection="1">
      <protection locked="0"/>
    </xf>
    <xf numFmtId="3" fontId="18" fillId="0" borderId="8" xfId="19" applyNumberFormat="1" applyFont="1" applyFill="1" applyBorder="1" applyProtection="1">
      <protection locked="0"/>
    </xf>
    <xf numFmtId="0" fontId="18" fillId="0" borderId="26" xfId="19" applyFont="1" applyFill="1" applyBorder="1" applyProtection="1">
      <protection locked="0"/>
    </xf>
    <xf numFmtId="0" fontId="18" fillId="0" borderId="27" xfId="19" applyFont="1" applyFill="1" applyBorder="1" applyAlignment="1">
      <alignment horizontal="right" indent="1"/>
    </xf>
    <xf numFmtId="3" fontId="18" fillId="0" borderId="27" xfId="19" applyNumberFormat="1" applyFont="1" applyFill="1" applyBorder="1" applyProtection="1">
      <protection locked="0"/>
    </xf>
    <xf numFmtId="3" fontId="18" fillId="0" borderId="28" xfId="19" applyNumberFormat="1" applyFont="1" applyFill="1" applyBorder="1" applyProtection="1">
      <protection locked="0"/>
    </xf>
    <xf numFmtId="0" fontId="14" fillId="0" borderId="1" xfId="19" applyFont="1" applyFill="1" applyBorder="1" applyProtection="1">
      <protection locked="0"/>
    </xf>
    <xf numFmtId="0" fontId="18" fillId="0" borderId="2" xfId="19" applyFont="1" applyFill="1" applyBorder="1" applyAlignment="1">
      <alignment horizontal="right" indent="1"/>
    </xf>
    <xf numFmtId="3" fontId="18" fillId="0" borderId="2" xfId="19" applyNumberFormat="1" applyFont="1" applyFill="1" applyBorder="1" applyProtection="1">
      <protection locked="0"/>
    </xf>
    <xf numFmtId="173" fontId="8" fillId="0" borderId="5" xfId="20" applyNumberFormat="1" applyFont="1" applyFill="1" applyBorder="1" applyAlignment="1" applyProtection="1">
      <alignment vertical="center"/>
    </xf>
    <xf numFmtId="0" fontId="18" fillId="0" borderId="10" xfId="19" applyFont="1" applyFill="1" applyBorder="1" applyProtection="1">
      <protection locked="0"/>
    </xf>
    <xf numFmtId="3" fontId="18" fillId="0" borderId="77" xfId="19" applyNumberFormat="1" applyFont="1" applyFill="1" applyBorder="1"/>
    <xf numFmtId="0" fontId="56" fillId="0" borderId="0" xfId="19" applyFont="1" applyFill="1"/>
    <xf numFmtId="0" fontId="57" fillId="0" borderId="0" xfId="19" applyFont="1" applyFill="1"/>
    <xf numFmtId="0" fontId="18" fillId="0" borderId="0" xfId="19" applyFont="1" applyFill="1"/>
    <xf numFmtId="0" fontId="30" fillId="0" borderId="0" xfId="19" applyFont="1" applyFill="1"/>
    <xf numFmtId="3" fontId="30" fillId="0" borderId="0" xfId="19" applyNumberFormat="1" applyFont="1" applyFill="1" applyAlignment="1">
      <alignment horizontal="center"/>
    </xf>
    <xf numFmtId="0" fontId="30" fillId="0" borderId="0" xfId="19" applyFont="1" applyFill="1" applyAlignment="1"/>
    <xf numFmtId="0" fontId="4" fillId="0" borderId="2" xfId="5" applyFont="1" applyFill="1" applyBorder="1" applyAlignment="1">
      <alignment horizontal="center" vertical="center" wrapText="1"/>
    </xf>
    <xf numFmtId="0" fontId="4" fillId="0" borderId="18" xfId="5" applyFont="1" applyFill="1" applyBorder="1" applyAlignment="1">
      <alignment horizontal="center" vertical="center" wrapText="1"/>
    </xf>
    <xf numFmtId="0" fontId="7" fillId="0" borderId="0" xfId="5" applyFont="1" applyFill="1" applyAlignment="1">
      <alignment horizontal="center" vertical="center" wrapText="1"/>
    </xf>
    <xf numFmtId="0" fontId="8" fillId="0" borderId="1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11" fillId="0" borderId="6" xfId="5" applyFont="1" applyFill="1" applyBorder="1" applyAlignment="1" applyProtection="1">
      <alignment horizontal="center" vertical="center"/>
    </xf>
    <xf numFmtId="0" fontId="11" fillId="0" borderId="7" xfId="5" applyFont="1" applyFill="1" applyBorder="1" applyAlignment="1" applyProtection="1">
      <alignment vertical="center" wrapText="1"/>
    </xf>
    <xf numFmtId="165" fontId="11" fillId="0" borderId="7" xfId="5" applyNumberFormat="1" applyFont="1" applyFill="1" applyBorder="1" applyAlignment="1" applyProtection="1">
      <alignment vertical="center"/>
      <protection locked="0"/>
    </xf>
    <xf numFmtId="165" fontId="11" fillId="0" borderId="39" xfId="5" applyNumberFormat="1" applyFont="1" applyFill="1" applyBorder="1" applyAlignment="1" applyProtection="1">
      <alignment vertical="center"/>
      <protection locked="0"/>
    </xf>
    <xf numFmtId="165" fontId="9" fillId="0" borderId="39" xfId="5" applyNumberFormat="1" applyFont="1" applyFill="1" applyBorder="1" applyAlignment="1" applyProtection="1">
      <alignment vertical="center"/>
    </xf>
    <xf numFmtId="165" fontId="9" fillId="0" borderId="8" xfId="5" applyNumberFormat="1" applyFont="1" applyFill="1" applyBorder="1" applyAlignment="1" applyProtection="1">
      <alignment vertical="center"/>
    </xf>
    <xf numFmtId="0" fontId="11" fillId="0" borderId="26" xfId="5" applyFont="1" applyFill="1" applyBorder="1" applyAlignment="1" applyProtection="1">
      <alignment horizontal="center" vertical="center"/>
    </xf>
    <xf numFmtId="0" fontId="11" fillId="0" borderId="27" xfId="5" applyFont="1" applyFill="1" applyBorder="1" applyAlignment="1" applyProtection="1">
      <alignment vertical="center" wrapText="1"/>
    </xf>
    <xf numFmtId="165" fontId="11" fillId="0" borderId="27" xfId="5" applyNumberFormat="1" applyFont="1" applyFill="1" applyBorder="1" applyAlignment="1" applyProtection="1">
      <alignment vertical="center"/>
      <protection locked="0"/>
    </xf>
    <xf numFmtId="165" fontId="11" fillId="0" borderId="66" xfId="5" applyNumberFormat="1" applyFont="1" applyFill="1" applyBorder="1" applyAlignment="1" applyProtection="1">
      <alignment vertical="center"/>
      <protection locked="0"/>
    </xf>
    <xf numFmtId="0" fontId="11" fillId="0" borderId="68" xfId="5" applyFont="1" applyFill="1" applyBorder="1" applyAlignment="1" applyProtection="1">
      <alignment horizontal="center" vertical="center"/>
    </xf>
    <xf numFmtId="0" fontId="11" fillId="0" borderId="54" xfId="5" applyFont="1" applyFill="1" applyBorder="1" applyAlignment="1" applyProtection="1">
      <alignment vertical="center" wrapText="1"/>
    </xf>
    <xf numFmtId="165" fontId="11" fillId="0" borderId="54" xfId="5" applyNumberFormat="1" applyFont="1" applyFill="1" applyBorder="1" applyAlignment="1" applyProtection="1">
      <alignment vertical="center"/>
      <protection locked="0"/>
    </xf>
    <xf numFmtId="165" fontId="11" fillId="0" borderId="51" xfId="5" applyNumberFormat="1" applyFont="1" applyFill="1" applyBorder="1" applyAlignment="1" applyProtection="1">
      <alignment vertical="center"/>
      <protection locked="0"/>
    </xf>
    <xf numFmtId="165" fontId="9" fillId="0" borderId="2" xfId="5" applyNumberFormat="1" applyFont="1" applyFill="1" applyBorder="1" applyAlignment="1" applyProtection="1">
      <alignment vertical="center"/>
    </xf>
    <xf numFmtId="165" fontId="9" fillId="0" borderId="18" xfId="5" applyNumberFormat="1" applyFont="1" applyFill="1" applyBorder="1" applyAlignment="1" applyProtection="1">
      <alignment vertical="center"/>
    </xf>
    <xf numFmtId="165" fontId="9" fillId="0" borderId="5" xfId="5" applyNumberFormat="1" applyFont="1" applyFill="1" applyBorder="1" applyAlignment="1" applyProtection="1">
      <alignment vertical="center"/>
    </xf>
    <xf numFmtId="0" fontId="7" fillId="0" borderId="0" xfId="5" applyFont="1" applyFill="1"/>
    <xf numFmtId="0" fontId="1" fillId="0" borderId="0" xfId="5" applyFill="1" applyProtection="1">
      <protection locked="0"/>
    </xf>
    <xf numFmtId="165" fontId="9" fillId="0" borderId="14" xfId="5" applyNumberFormat="1" applyFont="1" applyFill="1" applyBorder="1" applyAlignment="1" applyProtection="1">
      <alignment vertical="center"/>
    </xf>
    <xf numFmtId="165" fontId="21" fillId="0" borderId="2" xfId="5" applyNumberFormat="1" applyFont="1" applyFill="1" applyBorder="1" applyAlignment="1" applyProtection="1">
      <alignment vertical="center"/>
    </xf>
    <xf numFmtId="0" fontId="1" fillId="0" borderId="0" xfId="5" applyFill="1" applyAlignment="1">
      <alignment horizontal="center" vertical="center" wrapText="1"/>
    </xf>
    <xf numFmtId="0" fontId="1" fillId="0" borderId="0" xfId="5" applyFill="1" applyAlignment="1">
      <alignment vertical="center" wrapText="1"/>
    </xf>
    <xf numFmtId="165" fontId="10" fillId="0" borderId="0" xfId="5" applyNumberFormat="1" applyFont="1" applyFill="1" applyAlignment="1">
      <alignment vertical="center" wrapText="1"/>
    </xf>
    <xf numFmtId="165" fontId="6" fillId="0" borderId="0" xfId="5" applyNumberFormat="1" applyFont="1" applyFill="1" applyAlignment="1">
      <alignment horizontal="right" vertical="center"/>
    </xf>
    <xf numFmtId="0" fontId="4" fillId="0" borderId="1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 applyProtection="1">
      <alignment horizontal="center" vertical="center" wrapText="1"/>
    </xf>
    <xf numFmtId="0" fontId="4" fillId="0" borderId="5" xfId="5" applyFont="1" applyFill="1" applyBorder="1" applyAlignment="1" applyProtection="1">
      <alignment horizontal="center" vertical="center" wrapText="1"/>
    </xf>
    <xf numFmtId="0" fontId="8" fillId="0" borderId="2" xfId="5" applyFont="1" applyFill="1" applyBorder="1" applyAlignment="1" applyProtection="1">
      <alignment horizontal="center" vertical="center" wrapText="1"/>
    </xf>
    <xf numFmtId="0" fontId="8" fillId="0" borderId="5" xfId="5" applyFont="1" applyFill="1" applyBorder="1" applyAlignment="1" applyProtection="1">
      <alignment horizontal="center" vertical="center" wrapText="1"/>
    </xf>
    <xf numFmtId="0" fontId="11" fillId="0" borderId="30" xfId="5" applyFont="1" applyFill="1" applyBorder="1" applyAlignment="1">
      <alignment horizontal="center" vertical="center" wrapText="1"/>
    </xf>
    <xf numFmtId="0" fontId="18" fillId="0" borderId="53" xfId="5" applyFont="1" applyFill="1" applyBorder="1" applyAlignment="1" applyProtection="1">
      <alignment horizontal="left" vertical="center" wrapText="1" indent="1"/>
    </xf>
    <xf numFmtId="165" fontId="11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6" xfId="5" applyFont="1" applyFill="1" applyBorder="1" applyAlignment="1">
      <alignment horizontal="center" vertical="center" wrapText="1"/>
    </xf>
    <xf numFmtId="0" fontId="18" fillId="0" borderId="33" xfId="5" applyFont="1" applyFill="1" applyBorder="1" applyAlignment="1" applyProtection="1">
      <alignment horizontal="left" vertical="center" wrapText="1" indent="1"/>
    </xf>
    <xf numFmtId="165" fontId="11" fillId="0" borderId="33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8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3" xfId="5" applyFont="1" applyFill="1" applyBorder="1" applyAlignment="1" applyProtection="1">
      <alignment horizontal="left" vertical="center" wrapText="1" indent="8"/>
    </xf>
    <xf numFmtId="165" fontId="11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7" xfId="5" applyFont="1" applyFill="1" applyBorder="1" applyAlignment="1" applyProtection="1">
      <alignment vertical="center" wrapText="1"/>
      <protection locked="0"/>
    </xf>
    <xf numFmtId="0" fontId="11" fillId="0" borderId="26" xfId="5" applyFont="1" applyFill="1" applyBorder="1" applyAlignment="1">
      <alignment horizontal="center" vertical="center" wrapText="1"/>
    </xf>
    <xf numFmtId="0" fontId="11" fillId="0" borderId="54" xfId="5" applyFont="1" applyFill="1" applyBorder="1" applyAlignment="1" applyProtection="1">
      <alignment vertical="center" wrapText="1"/>
      <protection locked="0"/>
    </xf>
    <xf numFmtId="165" fontId="11" fillId="0" borderId="54" xfId="5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 applyProtection="1">
      <alignment vertical="center" wrapText="1"/>
    </xf>
    <xf numFmtId="165" fontId="9" fillId="0" borderId="13" xfId="5" applyNumberFormat="1" applyFont="1" applyFill="1" applyBorder="1" applyAlignment="1" applyProtection="1">
      <alignment vertical="center" wrapText="1"/>
    </xf>
    <xf numFmtId="165" fontId="9" fillId="0" borderId="55" xfId="5" applyNumberFormat="1" applyFont="1" applyFill="1" applyBorder="1" applyAlignment="1" applyProtection="1">
      <alignment vertical="center" wrapText="1"/>
    </xf>
    <xf numFmtId="0" fontId="1" fillId="0" borderId="0" xfId="5" applyFill="1" applyAlignment="1">
      <alignment horizontal="right" vertical="center" wrapText="1"/>
    </xf>
    <xf numFmtId="0" fontId="31" fillId="0" borderId="24" xfId="23" applyFont="1" applyBorder="1" applyAlignment="1">
      <alignment horizontal="center"/>
    </xf>
    <xf numFmtId="0" fontId="25" fillId="0" borderId="0" xfId="23"/>
    <xf numFmtId="0" fontId="31" fillId="0" borderId="9" xfId="23" applyFont="1" applyBorder="1" applyAlignment="1">
      <alignment horizontal="center"/>
    </xf>
    <xf numFmtId="0" fontId="31" fillId="0" borderId="7" xfId="23" applyFont="1" applyBorder="1" applyAlignment="1">
      <alignment horizontal="center" wrapText="1"/>
    </xf>
    <xf numFmtId="0" fontId="31" fillId="0" borderId="8" xfId="23" applyFont="1" applyBorder="1" applyAlignment="1">
      <alignment horizontal="center" wrapText="1"/>
    </xf>
    <xf numFmtId="0" fontId="25" fillId="0" borderId="6" xfId="23" applyBorder="1"/>
    <xf numFmtId="0" fontId="25" fillId="0" borderId="7" xfId="23" applyFont="1" applyBorder="1"/>
    <xf numFmtId="0" fontId="25" fillId="0" borderId="7" xfId="23" applyBorder="1"/>
    <xf numFmtId="0" fontId="25" fillId="0" borderId="8" xfId="23" applyBorder="1"/>
    <xf numFmtId="0" fontId="31" fillId="0" borderId="68" xfId="23" applyFont="1" applyBorder="1"/>
    <xf numFmtId="0" fontId="31" fillId="0" borderId="54" xfId="23" applyFont="1" applyBorder="1"/>
    <xf numFmtId="0" fontId="31" fillId="0" borderId="14" xfId="23" applyFont="1" applyBorder="1"/>
    <xf numFmtId="0" fontId="31" fillId="0" borderId="0" xfId="23" applyFont="1"/>
    <xf numFmtId="0" fontId="31" fillId="0" borderId="0" xfId="23" applyFont="1" applyBorder="1"/>
    <xf numFmtId="168" fontId="12" fillId="0" borderId="0" xfId="1" applyNumberFormat="1" applyFont="1"/>
    <xf numFmtId="0" fontId="0" fillId="0" borderId="9" xfId="18" applyFont="1" applyFill="1" applyBorder="1" applyAlignment="1" applyProtection="1">
      <alignment horizontal="left" vertical="center" wrapText="1" indent="1"/>
      <protection locked="0"/>
    </xf>
    <xf numFmtId="0" fontId="0" fillId="0" borderId="31" xfId="18" applyFont="1" applyFill="1" applyBorder="1" applyAlignment="1" applyProtection="1">
      <alignment horizontal="left" vertical="center" wrapText="1" indent="1"/>
      <protection locked="0"/>
    </xf>
    <xf numFmtId="0" fontId="12" fillId="0" borderId="0" xfId="7" applyFill="1" applyProtection="1"/>
    <xf numFmtId="0" fontId="6" fillId="0" borderId="22" xfId="5" applyFont="1" applyFill="1" applyBorder="1" applyAlignment="1" applyProtection="1">
      <alignment horizontal="right" vertical="center"/>
    </xf>
    <xf numFmtId="0" fontId="4" fillId="0" borderId="5" xfId="7" applyFont="1" applyFill="1" applyBorder="1" applyAlignment="1" applyProtection="1">
      <alignment horizontal="center" vertical="center" wrapText="1"/>
    </xf>
    <xf numFmtId="0" fontId="8" fillId="0" borderId="25" xfId="7" applyFont="1" applyFill="1" applyBorder="1" applyAlignment="1" applyProtection="1">
      <alignment horizontal="center" vertical="center" wrapText="1"/>
    </xf>
    <xf numFmtId="165" fontId="8" fillId="0" borderId="5" xfId="7" applyNumberFormat="1" applyFont="1" applyFill="1" applyBorder="1" applyAlignment="1" applyProtection="1">
      <alignment horizontal="right" vertical="center" wrapText="1" indent="1"/>
    </xf>
    <xf numFmtId="165" fontId="13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5" xfId="7" applyNumberFormat="1" applyFont="1" applyFill="1" applyBorder="1" applyAlignment="1" applyProtection="1">
      <alignment horizontal="right" vertical="center" wrapText="1" indent="1"/>
    </xf>
    <xf numFmtId="165" fontId="13" fillId="0" borderId="11" xfId="7" applyNumberFormat="1" applyFont="1" applyFill="1" applyBorder="1" applyAlignment="1" applyProtection="1">
      <alignment horizontal="right" vertical="center" wrapText="1" indent="1"/>
    </xf>
    <xf numFmtId="165" fontId="13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28" xfId="7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11" xfId="7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5" xfId="7" applyNumberFormat="1" applyFont="1" applyFill="1" applyBorder="1" applyAlignment="1" applyProtection="1">
      <alignment horizontal="right" vertical="center" wrapText="1" indent="1"/>
      <protection locked="0"/>
    </xf>
    <xf numFmtId="165" fontId="5" fillId="0" borderId="0" xfId="7" applyNumberFormat="1" applyFont="1" applyFill="1" applyBorder="1" applyAlignment="1" applyProtection="1">
      <alignment horizontal="right" vertical="center" wrapText="1" indent="1"/>
    </xf>
    <xf numFmtId="0" fontId="8" fillId="0" borderId="5" xfId="7" applyFont="1" applyFill="1" applyBorder="1" applyAlignment="1" applyProtection="1">
      <alignment horizontal="center" vertical="center" wrapText="1"/>
    </xf>
    <xf numFmtId="165" fontId="8" fillId="0" borderId="25" xfId="7" applyNumberFormat="1" applyFont="1" applyFill="1" applyBorder="1" applyAlignment="1" applyProtection="1">
      <alignment horizontal="right" vertical="center" wrapText="1" indent="1"/>
    </xf>
    <xf numFmtId="165" fontId="13" fillId="0" borderId="32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2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19" xfId="7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64" xfId="7" applyNumberFormat="1" applyFont="1" applyFill="1" applyBorder="1" applyAlignment="1" applyProtection="1">
      <alignment horizontal="right" vertical="center" wrapText="1" indent="1"/>
      <protection locked="0"/>
    </xf>
    <xf numFmtId="165" fontId="14" fillId="0" borderId="5" xfId="5" applyNumberFormat="1" applyFont="1" applyBorder="1" applyAlignment="1" applyProtection="1">
      <alignment horizontal="right" vertical="center" wrapText="1" indent="1"/>
    </xf>
    <xf numFmtId="165" fontId="13" fillId="0" borderId="34" xfId="7" applyNumberFormat="1" applyFont="1" applyFill="1" applyBorder="1" applyAlignment="1" applyProtection="1">
      <alignment horizontal="right" vertical="center" wrapText="1" indent="1"/>
      <protection locked="0"/>
    </xf>
    <xf numFmtId="165" fontId="9" fillId="0" borderId="15" xfId="7" applyNumberFormat="1" applyFont="1" applyFill="1" applyBorder="1" applyAlignment="1" applyProtection="1">
      <alignment horizontal="right" vertical="center" wrapText="1" indent="1"/>
      <protection locked="0"/>
    </xf>
    <xf numFmtId="165" fontId="15" fillId="0" borderId="5" xfId="5" quotePrefix="1" applyNumberFormat="1" applyFont="1" applyBorder="1" applyAlignment="1" applyProtection="1">
      <alignment horizontal="right" vertical="center" wrapText="1" indent="1"/>
    </xf>
    <xf numFmtId="0" fontId="12" fillId="0" borderId="0" xfId="7" applyFont="1" applyFill="1" applyAlignment="1" applyProtection="1">
      <alignment horizontal="right" vertical="center" indent="1"/>
    </xf>
    <xf numFmtId="165" fontId="12" fillId="0" borderId="0" xfId="7" applyNumberFormat="1" applyFont="1" applyFill="1" applyAlignment="1" applyProtection="1">
      <alignment horizontal="right" vertical="center" indent="1"/>
    </xf>
    <xf numFmtId="168" fontId="13" fillId="0" borderId="0" xfId="1" applyNumberFormat="1" applyFont="1"/>
    <xf numFmtId="168" fontId="17" fillId="0" borderId="0" xfId="1" applyNumberFormat="1" applyFont="1"/>
    <xf numFmtId="174" fontId="8" fillId="0" borderId="5" xfId="7" applyNumberFormat="1" applyFont="1" applyBorder="1" applyAlignment="1">
      <alignment horizontal="right" vertical="center" wrapText="1" indent="1"/>
    </xf>
    <xf numFmtId="174" fontId="13" fillId="0" borderId="11" xfId="7" applyNumberFormat="1" applyFont="1" applyBorder="1" applyAlignment="1" applyProtection="1">
      <alignment horizontal="right" vertical="center" wrapText="1" indent="1"/>
      <protection locked="0"/>
    </xf>
    <xf numFmtId="174" fontId="13" fillId="0" borderId="8" xfId="7" applyNumberFormat="1" applyFont="1" applyBorder="1" applyAlignment="1" applyProtection="1">
      <alignment horizontal="right" vertical="center" wrapText="1" indent="1"/>
      <protection locked="0"/>
    </xf>
    <xf numFmtId="174" fontId="9" fillId="0" borderId="5" xfId="7" applyNumberFormat="1" applyFont="1" applyBorder="1" applyAlignment="1">
      <alignment horizontal="right" vertical="center" wrapText="1" indent="1"/>
    </xf>
    <xf numFmtId="174" fontId="13" fillId="0" borderId="11" xfId="7" applyNumberFormat="1" applyFont="1" applyBorder="1" applyAlignment="1">
      <alignment horizontal="right" vertical="center" wrapText="1" indent="1"/>
    </xf>
    <xf numFmtId="174" fontId="13" fillId="0" borderId="28" xfId="7" applyNumberFormat="1" applyFont="1" applyBorder="1" applyAlignment="1" applyProtection="1">
      <alignment horizontal="right" vertical="center" wrapText="1" indent="1"/>
      <protection locked="0"/>
    </xf>
    <xf numFmtId="174" fontId="11" fillId="0" borderId="11" xfId="7" applyNumberFormat="1" applyFont="1" applyBorder="1" applyAlignment="1" applyProtection="1">
      <alignment horizontal="right" vertical="center" wrapText="1" indent="1"/>
      <protection locked="0"/>
    </xf>
    <xf numFmtId="174" fontId="11" fillId="0" borderId="8" xfId="7" applyNumberFormat="1" applyFont="1" applyBorder="1" applyAlignment="1" applyProtection="1">
      <alignment horizontal="right" vertical="center" wrapText="1" indent="1"/>
      <protection locked="0"/>
    </xf>
    <xf numFmtId="174" fontId="11" fillId="0" borderId="28" xfId="7" applyNumberFormat="1" applyFont="1" applyBorder="1" applyAlignment="1" applyProtection="1">
      <alignment horizontal="right" vertical="center" wrapText="1" indent="1"/>
      <protection locked="0"/>
    </xf>
    <xf numFmtId="174" fontId="8" fillId="0" borderId="5" xfId="7" applyNumberFormat="1" applyFont="1" applyBorder="1" applyAlignment="1" applyProtection="1">
      <alignment horizontal="right" vertical="center" wrapText="1" indent="1"/>
      <protection locked="0"/>
    </xf>
    <xf numFmtId="174" fontId="8" fillId="0" borderId="25" xfId="7" applyNumberFormat="1" applyFont="1" applyBorder="1" applyAlignment="1">
      <alignment horizontal="right" vertical="center" wrapText="1" indent="1"/>
    </xf>
    <xf numFmtId="174" fontId="13" fillId="0" borderId="32" xfId="7" applyNumberFormat="1" applyFont="1" applyBorder="1" applyAlignment="1" applyProtection="1">
      <alignment horizontal="right" vertical="center" wrapText="1" indent="1"/>
      <protection locked="0"/>
    </xf>
    <xf numFmtId="174" fontId="13" fillId="0" borderId="12" xfId="7" applyNumberFormat="1" applyFont="1" applyBorder="1" applyAlignment="1" applyProtection="1">
      <alignment horizontal="right" vertical="center" wrapText="1" indent="1"/>
      <protection locked="0"/>
    </xf>
    <xf numFmtId="174" fontId="13" fillId="0" borderId="19" xfId="7" applyNumberFormat="1" applyFont="1" applyBorder="1" applyAlignment="1" applyProtection="1">
      <alignment horizontal="right" vertical="center" wrapText="1" indent="1"/>
      <protection locked="0"/>
    </xf>
    <xf numFmtId="174" fontId="13" fillId="0" borderId="64" xfId="7" applyNumberFormat="1" applyFont="1" applyBorder="1" applyAlignment="1" applyProtection="1">
      <alignment horizontal="right" vertical="center" wrapText="1" indent="1"/>
      <protection locked="0"/>
    </xf>
    <xf numFmtId="174" fontId="14" fillId="0" borderId="5" xfId="5" applyNumberFormat="1" applyFont="1" applyBorder="1" applyAlignment="1">
      <alignment horizontal="right" vertical="center" wrapText="1" indent="1"/>
    </xf>
    <xf numFmtId="174" fontId="13" fillId="0" borderId="34" xfId="7" applyNumberFormat="1" applyFont="1" applyBorder="1" applyAlignment="1" applyProtection="1">
      <alignment horizontal="right" vertical="center" wrapText="1" indent="1"/>
      <protection locked="0"/>
    </xf>
    <xf numFmtId="174" fontId="9" fillId="0" borderId="15" xfId="7" applyNumberFormat="1" applyFont="1" applyBorder="1" applyAlignment="1" applyProtection="1">
      <alignment horizontal="right" vertical="center" wrapText="1" indent="1"/>
      <protection locked="0"/>
    </xf>
    <xf numFmtId="174" fontId="15" fillId="0" borderId="5" xfId="5" quotePrefix="1" applyNumberFormat="1" applyFont="1" applyBorder="1" applyAlignment="1">
      <alignment horizontal="right" vertical="center" wrapText="1" indent="1"/>
    </xf>
    <xf numFmtId="174" fontId="12" fillId="0" borderId="0" xfId="7" applyNumberFormat="1"/>
    <xf numFmtId="174" fontId="6" fillId="0" borderId="22" xfId="5" applyNumberFormat="1" applyFont="1" applyBorder="1" applyAlignment="1">
      <alignment horizontal="right" vertical="center"/>
    </xf>
    <xf numFmtId="174" fontId="4" fillId="0" borderId="5" xfId="7" applyNumberFormat="1" applyFont="1" applyBorder="1" applyAlignment="1">
      <alignment horizontal="center" vertical="center" wrapText="1"/>
    </xf>
    <xf numFmtId="174" fontId="5" fillId="0" borderId="0" xfId="7" applyNumberFormat="1" applyFont="1" applyAlignment="1">
      <alignment horizontal="right" vertical="center" wrapText="1" indent="1"/>
    </xf>
    <xf numFmtId="174" fontId="8" fillId="0" borderId="5" xfId="7" applyNumberFormat="1" applyFont="1" applyBorder="1" applyAlignment="1">
      <alignment horizontal="center" vertical="center" wrapText="1"/>
    </xf>
    <xf numFmtId="174" fontId="12" fillId="0" borderId="0" xfId="7" applyNumberFormat="1" applyAlignment="1">
      <alignment horizontal="right" vertical="center" indent="1"/>
    </xf>
    <xf numFmtId="165" fontId="8" fillId="0" borderId="25" xfId="7" applyNumberFormat="1" applyFont="1" applyBorder="1" applyAlignment="1">
      <alignment horizontal="center" vertical="center" wrapText="1"/>
    </xf>
    <xf numFmtId="3" fontId="58" fillId="0" borderId="9" xfId="19" applyNumberFormat="1" applyFont="1" applyFill="1" applyBorder="1" applyProtection="1">
      <protection locked="0"/>
    </xf>
    <xf numFmtId="0" fontId="60" fillId="0" borderId="0" xfId="14" applyFont="1" applyFill="1"/>
    <xf numFmtId="0" fontId="60" fillId="0" borderId="0" xfId="14" applyFont="1" applyFill="1" applyAlignment="1">
      <alignment vertical="center"/>
    </xf>
    <xf numFmtId="0" fontId="60" fillId="0" borderId="0" xfId="14" applyFont="1" applyFill="1" applyBorder="1" applyAlignment="1">
      <alignment horizontal="left" vertical="center" wrapText="1"/>
    </xf>
    <xf numFmtId="172" fontId="64" fillId="0" borderId="0" xfId="14" applyNumberFormat="1" applyFont="1" applyFill="1"/>
    <xf numFmtId="0" fontId="30" fillId="0" borderId="0" xfId="19" applyFill="1" applyProtection="1"/>
    <xf numFmtId="0" fontId="66" fillId="0" borderId="0" xfId="19" applyFont="1" applyFill="1" applyProtection="1"/>
    <xf numFmtId="0" fontId="55" fillId="0" borderId="68" xfId="19" applyFont="1" applyFill="1" applyBorder="1" applyAlignment="1" applyProtection="1">
      <alignment horizontal="center" vertical="center" wrapText="1"/>
    </xf>
    <xf numFmtId="0" fontId="55" fillId="0" borderId="54" xfId="19" applyFont="1" applyFill="1" applyBorder="1" applyAlignment="1" applyProtection="1">
      <alignment horizontal="center" vertical="center" wrapText="1"/>
    </xf>
    <xf numFmtId="0" fontId="55" fillId="0" borderId="14" xfId="19" applyFont="1" applyFill="1" applyBorder="1" applyAlignment="1" applyProtection="1">
      <alignment horizontal="center" vertical="center" wrapText="1"/>
    </xf>
    <xf numFmtId="0" fontId="14" fillId="0" borderId="30" xfId="19" applyFont="1" applyFill="1" applyBorder="1" applyAlignment="1" applyProtection="1">
      <alignment vertical="center" wrapText="1"/>
    </xf>
    <xf numFmtId="172" fontId="13" fillId="0" borderId="31" xfId="20" applyNumberFormat="1" applyFont="1" applyFill="1" applyBorder="1" applyAlignment="1" applyProtection="1">
      <alignment horizontal="center" vertical="center"/>
    </xf>
    <xf numFmtId="175" fontId="69" fillId="0" borderId="31" xfId="19" applyNumberFormat="1" applyFont="1" applyFill="1" applyBorder="1" applyAlignment="1" applyProtection="1">
      <alignment horizontal="right" vertical="center" wrapText="1"/>
      <protection locked="0"/>
    </xf>
    <xf numFmtId="175" fontId="69" fillId="0" borderId="32" xfId="19" applyNumberFormat="1" applyFont="1" applyFill="1" applyBorder="1" applyAlignment="1" applyProtection="1">
      <alignment horizontal="right" vertical="center" wrapText="1"/>
      <protection locked="0"/>
    </xf>
    <xf numFmtId="175" fontId="69" fillId="0" borderId="7" xfId="19" applyNumberFormat="1" applyFont="1" applyFill="1" applyBorder="1" applyAlignment="1" applyProtection="1">
      <alignment horizontal="right" vertical="center" wrapText="1"/>
    </xf>
    <xf numFmtId="175" fontId="69" fillId="0" borderId="8" xfId="19" applyNumberFormat="1" applyFont="1" applyFill="1" applyBorder="1" applyAlignment="1" applyProtection="1">
      <alignment horizontal="right" vertical="center" wrapText="1"/>
    </xf>
    <xf numFmtId="0" fontId="70" fillId="0" borderId="6" xfId="19" applyFont="1" applyFill="1" applyBorder="1" applyAlignment="1" applyProtection="1">
      <alignment horizontal="left" vertical="center" wrapText="1" indent="1"/>
    </xf>
    <xf numFmtId="175" fontId="71" fillId="0" borderId="7" xfId="19" applyNumberFormat="1" applyFont="1" applyFill="1" applyBorder="1" applyAlignment="1" applyProtection="1">
      <alignment horizontal="right" vertical="center" wrapText="1"/>
      <protection locked="0"/>
    </xf>
    <xf numFmtId="175" fontId="71" fillId="0" borderId="8" xfId="19" applyNumberFormat="1" applyFont="1" applyFill="1" applyBorder="1" applyAlignment="1" applyProtection="1">
      <alignment horizontal="right" vertical="center" wrapText="1"/>
      <protection locked="0"/>
    </xf>
    <xf numFmtId="175" fontId="18" fillId="0" borderId="7" xfId="19" applyNumberFormat="1" applyFont="1" applyFill="1" applyBorder="1" applyAlignment="1" applyProtection="1">
      <alignment horizontal="right" vertical="center" wrapText="1"/>
      <protection locked="0"/>
    </xf>
    <xf numFmtId="175" fontId="18" fillId="0" borderId="8" xfId="19" applyNumberFormat="1" applyFont="1" applyFill="1" applyBorder="1" applyAlignment="1" applyProtection="1">
      <alignment horizontal="right" vertical="center" wrapText="1"/>
      <protection locked="0"/>
    </xf>
    <xf numFmtId="175" fontId="14" fillId="0" borderId="7" xfId="19" applyNumberFormat="1" applyFont="1" applyFill="1" applyBorder="1" applyAlignment="1" applyProtection="1">
      <alignment horizontal="right" vertical="center" wrapText="1"/>
    </xf>
    <xf numFmtId="175" fontId="14" fillId="0" borderId="8" xfId="19" applyNumberFormat="1" applyFont="1" applyFill="1" applyBorder="1" applyAlignment="1" applyProtection="1">
      <alignment horizontal="right" vertical="center" wrapText="1"/>
    </xf>
    <xf numFmtId="175" fontId="18" fillId="0" borderId="7" xfId="19" applyNumberFormat="1" applyFont="1" applyFill="1" applyBorder="1" applyAlignment="1" applyProtection="1">
      <alignment horizontal="right" vertical="center" wrapText="1"/>
    </xf>
    <xf numFmtId="175" fontId="18" fillId="0" borderId="8" xfId="19" applyNumberFormat="1" applyFont="1" applyFill="1" applyBorder="1" applyAlignment="1" applyProtection="1">
      <alignment horizontal="right" vertical="center" wrapText="1"/>
    </xf>
    <xf numFmtId="0" fontId="14" fillId="0" borderId="68" xfId="19" applyFont="1" applyFill="1" applyBorder="1" applyAlignment="1" applyProtection="1">
      <alignment vertical="center" wrapText="1"/>
    </xf>
    <xf numFmtId="3" fontId="72" fillId="0" borderId="7" xfId="13" applyNumberFormat="1" applyFont="1" applyBorder="1" applyAlignment="1">
      <alignment horizontal="right" vertical="top" wrapText="1"/>
    </xf>
    <xf numFmtId="0" fontId="74" fillId="0" borderId="7" xfId="0" applyFont="1" applyFill="1" applyBorder="1" applyAlignment="1">
      <alignment vertical="center" wrapText="1"/>
    </xf>
    <xf numFmtId="0" fontId="75" fillId="0" borderId="7" xfId="0" applyFont="1" applyFill="1" applyBorder="1" applyAlignment="1">
      <alignment horizontal="left" vertical="center" wrapText="1"/>
    </xf>
    <xf numFmtId="0" fontId="75" fillId="0" borderId="7" xfId="0" applyFont="1" applyFill="1" applyBorder="1" applyAlignment="1">
      <alignment vertical="center" wrapText="1"/>
    </xf>
    <xf numFmtId="0" fontId="75" fillId="0" borderId="7" xfId="24" applyFont="1" applyFill="1" applyBorder="1" applyAlignment="1">
      <alignment horizontal="right" vertical="center" wrapText="1"/>
    </xf>
    <xf numFmtId="0" fontId="76" fillId="0" borderId="7" xfId="0" applyFont="1" applyFill="1" applyBorder="1" applyAlignment="1">
      <alignment vertical="center" wrapText="1"/>
    </xf>
    <xf numFmtId="0" fontId="77" fillId="0" borderId="7" xfId="0" applyFont="1" applyFill="1" applyBorder="1" applyAlignment="1">
      <alignment vertical="center" wrapText="1"/>
    </xf>
    <xf numFmtId="175" fontId="58" fillId="0" borderId="7" xfId="19" applyNumberFormat="1" applyFont="1" applyFill="1" applyBorder="1" applyAlignment="1" applyProtection="1">
      <alignment horizontal="right" vertical="center" wrapText="1"/>
      <protection locked="0"/>
    </xf>
    <xf numFmtId="175" fontId="58" fillId="0" borderId="8" xfId="19" applyNumberFormat="1" applyFont="1" applyFill="1" applyBorder="1" applyAlignment="1" applyProtection="1">
      <alignment horizontal="right" vertical="center" wrapText="1"/>
      <protection locked="0"/>
    </xf>
    <xf numFmtId="175" fontId="78" fillId="0" borderId="7" xfId="19" applyNumberFormat="1" applyFont="1" applyFill="1" applyBorder="1" applyAlignment="1" applyProtection="1">
      <alignment horizontal="right" vertical="center" wrapText="1"/>
    </xf>
    <xf numFmtId="175" fontId="14" fillId="0" borderId="7" xfId="19" applyNumberFormat="1" applyFont="1" applyFill="1" applyBorder="1" applyAlignment="1" applyProtection="1">
      <alignment horizontal="right" vertical="center" wrapText="1"/>
      <protection locked="0"/>
    </xf>
    <xf numFmtId="175" fontId="14" fillId="0" borderId="8" xfId="19" applyNumberFormat="1" applyFont="1" applyFill="1" applyBorder="1" applyAlignment="1" applyProtection="1">
      <alignment horizontal="right" vertical="center" wrapText="1"/>
      <protection locked="0"/>
    </xf>
    <xf numFmtId="175" fontId="14" fillId="0" borderId="54" xfId="19" applyNumberFormat="1" applyFont="1" applyFill="1" applyBorder="1" applyAlignment="1" applyProtection="1">
      <alignment horizontal="right" vertical="center" wrapText="1"/>
    </xf>
    <xf numFmtId="175" fontId="14" fillId="0" borderId="14" xfId="19" applyNumberFormat="1" applyFont="1" applyFill="1" applyBorder="1" applyAlignment="1" applyProtection="1">
      <alignment horizontal="right" vertical="center" wrapText="1"/>
    </xf>
    <xf numFmtId="0" fontId="20" fillId="0" borderId="0" xfId="20" applyFont="1" applyFill="1" applyAlignment="1" applyProtection="1">
      <alignment vertical="center" wrapText="1"/>
    </xf>
    <xf numFmtId="0" fontId="79" fillId="0" borderId="0" xfId="0" applyFont="1"/>
    <xf numFmtId="0" fontId="26" fillId="0" borderId="0" xfId="19" applyFont="1" applyFill="1"/>
    <xf numFmtId="0" fontId="6" fillId="0" borderId="0" xfId="5" applyFont="1" applyBorder="1" applyAlignment="1">
      <alignment horizontal="right" vertical="center"/>
    </xf>
    <xf numFmtId="0" fontId="4" fillId="0" borderId="0" xfId="7" applyFont="1" applyBorder="1" applyAlignment="1">
      <alignment horizontal="center" vertical="center" wrapText="1"/>
    </xf>
    <xf numFmtId="0" fontId="8" fillId="0" borderId="0" xfId="7" applyFont="1" applyBorder="1" applyAlignment="1">
      <alignment horizontal="center" vertical="center" wrapText="1"/>
    </xf>
    <xf numFmtId="174" fontId="8" fillId="0" borderId="0" xfId="7" applyNumberFormat="1" applyFont="1" applyBorder="1" applyAlignment="1">
      <alignment horizontal="right" vertical="center" wrapText="1" indent="1"/>
    </xf>
    <xf numFmtId="174" fontId="13" fillId="0" borderId="0" xfId="7" applyNumberFormat="1" applyFont="1" applyBorder="1" applyAlignment="1" applyProtection="1">
      <alignment horizontal="right" vertical="center" wrapText="1" indent="1"/>
      <protection locked="0"/>
    </xf>
    <xf numFmtId="174" fontId="9" fillId="0" borderId="0" xfId="7" applyNumberFormat="1" applyFont="1" applyBorder="1" applyAlignment="1">
      <alignment horizontal="right" vertical="center" wrapText="1" indent="1"/>
    </xf>
    <xf numFmtId="174" fontId="13" fillId="0" borderId="0" xfId="7" applyNumberFormat="1" applyFont="1" applyBorder="1" applyAlignment="1">
      <alignment horizontal="right" vertical="center" wrapText="1" indent="1"/>
    </xf>
    <xf numFmtId="174" fontId="11" fillId="0" borderId="0" xfId="7" applyNumberFormat="1" applyFont="1" applyBorder="1" applyAlignment="1" applyProtection="1">
      <alignment horizontal="right" vertical="center" wrapText="1" indent="1"/>
      <protection locked="0"/>
    </xf>
    <xf numFmtId="174" fontId="8" fillId="0" borderId="0" xfId="7" applyNumberFormat="1" applyFont="1" applyBorder="1" applyAlignment="1" applyProtection="1">
      <alignment horizontal="right" vertical="center" wrapText="1" indent="1"/>
      <protection locked="0"/>
    </xf>
    <xf numFmtId="174" fontId="14" fillId="0" borderId="0" xfId="5" applyNumberFormat="1" applyFont="1" applyBorder="1" applyAlignment="1">
      <alignment horizontal="right" vertical="center" wrapText="1" indent="1"/>
    </xf>
    <xf numFmtId="174" fontId="9" fillId="0" borderId="0" xfId="7" applyNumberFormat="1" applyFont="1" applyBorder="1" applyAlignment="1" applyProtection="1">
      <alignment horizontal="right" vertical="center" wrapText="1" indent="1"/>
      <protection locked="0"/>
    </xf>
    <xf numFmtId="174" fontId="15" fillId="0" borderId="0" xfId="5" quotePrefix="1" applyNumberFormat="1" applyFont="1" applyBorder="1" applyAlignment="1">
      <alignment horizontal="right" vertical="center" wrapText="1" indent="1"/>
    </xf>
    <xf numFmtId="165" fontId="8" fillId="0" borderId="0" xfId="7" applyNumberFormat="1" applyFont="1" applyBorder="1" applyAlignment="1">
      <alignment horizontal="right" vertical="center" wrapText="1" indent="1"/>
    </xf>
    <xf numFmtId="174" fontId="6" fillId="0" borderId="0" xfId="5" applyNumberFormat="1" applyFont="1" applyBorder="1" applyAlignment="1">
      <alignment horizontal="right" vertical="center"/>
    </xf>
    <xf numFmtId="174" fontId="4" fillId="0" borderId="0" xfId="7" applyNumberFormat="1" applyFont="1" applyBorder="1" applyAlignment="1">
      <alignment horizontal="center" vertical="center" wrapText="1"/>
    </xf>
    <xf numFmtId="165" fontId="8" fillId="0" borderId="0" xfId="7" applyNumberFormat="1" applyFont="1" applyBorder="1" applyAlignment="1">
      <alignment horizontal="center" vertical="center" wrapText="1"/>
    </xf>
    <xf numFmtId="174" fontId="8" fillId="0" borderId="0" xfId="7" applyNumberFormat="1" applyFont="1" applyBorder="1" applyAlignment="1">
      <alignment horizontal="center" vertical="center" wrapText="1"/>
    </xf>
    <xf numFmtId="165" fontId="16" fillId="0" borderId="22" xfId="7" applyNumberFormat="1" applyFont="1" applyBorder="1" applyAlignment="1">
      <alignment horizontal="left" vertical="center"/>
    </xf>
    <xf numFmtId="165" fontId="5" fillId="0" borderId="0" xfId="7" applyNumberFormat="1" applyFont="1" applyAlignment="1">
      <alignment horizontal="center" vertical="center"/>
    </xf>
    <xf numFmtId="165" fontId="16" fillId="0" borderId="22" xfId="7" applyNumberFormat="1" applyFont="1" applyBorder="1" applyAlignment="1">
      <alignment horizontal="left"/>
    </xf>
    <xf numFmtId="0" fontId="20" fillId="0" borderId="0" xfId="7" applyFont="1" applyAlignment="1">
      <alignment horizontal="center"/>
    </xf>
    <xf numFmtId="165" fontId="21" fillId="0" borderId="65" xfId="5" applyNumberFormat="1" applyFont="1" applyBorder="1" applyAlignment="1">
      <alignment horizontal="center" vertical="center" wrapText="1"/>
    </xf>
    <xf numFmtId="165" fontId="21" fillId="0" borderId="72" xfId="5" applyNumberFormat="1" applyFont="1" applyBorder="1" applyAlignment="1">
      <alignment horizontal="center" vertical="center" wrapText="1"/>
    </xf>
    <xf numFmtId="165" fontId="21" fillId="0" borderId="67" xfId="5" applyNumberFormat="1" applyFont="1" applyBorder="1" applyAlignment="1">
      <alignment horizontal="center" vertical="center" wrapText="1"/>
    </xf>
    <xf numFmtId="165" fontId="21" fillId="0" borderId="50" xfId="5" applyNumberFormat="1" applyFont="1" applyBorder="1" applyAlignment="1">
      <alignment horizontal="center" vertical="center" wrapText="1"/>
    </xf>
    <xf numFmtId="165" fontId="5" fillId="0" borderId="0" xfId="5" applyNumberFormat="1" applyFont="1" applyAlignment="1">
      <alignment horizontal="center" vertical="center" wrapText="1"/>
    </xf>
    <xf numFmtId="165" fontId="6" fillId="0" borderId="22" xfId="5" applyNumberFormat="1" applyFont="1" applyBorder="1" applyAlignment="1">
      <alignment horizontal="center" vertical="center"/>
    </xf>
    <xf numFmtId="165" fontId="4" fillId="0" borderId="17" xfId="5" applyNumberFormat="1" applyFont="1" applyBorder="1" applyAlignment="1">
      <alignment horizontal="left" vertical="center" wrapText="1" indent="2"/>
    </xf>
    <xf numFmtId="165" fontId="4" fillId="0" borderId="15" xfId="5" applyNumberFormat="1" applyFont="1" applyBorder="1" applyAlignment="1">
      <alignment horizontal="left" vertical="center" wrapText="1" indent="2"/>
    </xf>
    <xf numFmtId="165" fontId="20" fillId="0" borderId="0" xfId="5" applyNumberFormat="1" applyFont="1" applyAlignment="1">
      <alignment horizontal="center" vertical="center" wrapText="1"/>
    </xf>
    <xf numFmtId="165" fontId="4" fillId="0" borderId="65" xfId="5" applyNumberFormat="1" applyFont="1" applyBorder="1" applyAlignment="1">
      <alignment horizontal="center" vertical="center" wrapText="1"/>
    </xf>
    <xf numFmtId="165" fontId="4" fillId="0" borderId="72" xfId="5" applyNumberFormat="1" applyFont="1" applyBorder="1" applyAlignment="1">
      <alignment horizontal="center" vertical="center" wrapText="1"/>
    </xf>
    <xf numFmtId="165" fontId="4" fillId="0" borderId="65" xfId="5" applyNumberFormat="1" applyFont="1" applyBorder="1" applyAlignment="1">
      <alignment horizontal="center" vertical="center"/>
    </xf>
    <xf numFmtId="165" fontId="4" fillId="0" borderId="72" xfId="5" applyNumberFormat="1" applyFont="1" applyBorder="1" applyAlignment="1">
      <alignment horizontal="center" vertical="center"/>
    </xf>
    <xf numFmtId="165" fontId="4" fillId="0" borderId="74" xfId="5" applyNumberFormat="1" applyFont="1" applyBorder="1" applyAlignment="1">
      <alignment horizontal="center" vertical="center"/>
    </xf>
    <xf numFmtId="165" fontId="4" fillId="0" borderId="56" xfId="5" applyNumberFormat="1" applyFont="1" applyBorder="1" applyAlignment="1">
      <alignment horizontal="center" vertical="center"/>
    </xf>
    <xf numFmtId="165" fontId="4" fillId="0" borderId="45" xfId="5" applyNumberFormat="1" applyFont="1" applyBorder="1" applyAlignment="1">
      <alignment horizontal="center" vertical="center"/>
    </xf>
    <xf numFmtId="0" fontId="26" fillId="0" borderId="0" xfId="5" applyFont="1" applyAlignment="1">
      <alignment horizontal="center" wrapText="1"/>
    </xf>
    <xf numFmtId="0" fontId="11" fillId="0" borderId="43" xfId="5" applyFont="1" applyBorder="1" applyAlignment="1">
      <alignment horizontal="justify" vertical="center" wrapText="1"/>
    </xf>
    <xf numFmtId="0" fontId="31" fillId="0" borderId="0" xfId="8" applyFont="1" applyAlignment="1">
      <alignment horizontal="left" vertical="center" wrapText="1"/>
    </xf>
    <xf numFmtId="14" fontId="31" fillId="0" borderId="58" xfId="9" applyNumberFormat="1" applyFont="1" applyBorder="1" applyAlignment="1">
      <alignment horizontal="center"/>
    </xf>
    <xf numFmtId="0" fontId="31" fillId="0" borderId="58" xfId="9" applyFont="1" applyBorder="1" applyAlignment="1">
      <alignment horizontal="center"/>
    </xf>
    <xf numFmtId="0" fontId="31" fillId="0" borderId="19" xfId="9" applyFont="1" applyBorder="1" applyAlignment="1">
      <alignment horizontal="center"/>
    </xf>
    <xf numFmtId="0" fontId="31" fillId="0" borderId="0" xfId="8" applyFont="1" applyAlignment="1">
      <alignment horizontal="center" vertical="center" wrapText="1"/>
    </xf>
    <xf numFmtId="0" fontId="31" fillId="0" borderId="0" xfId="9" applyFont="1" applyAlignment="1">
      <alignment horizontal="center"/>
    </xf>
    <xf numFmtId="14" fontId="31" fillId="0" borderId="0" xfId="9" applyNumberFormat="1" applyFont="1" applyAlignment="1">
      <alignment horizontal="center"/>
    </xf>
    <xf numFmtId="0" fontId="31" fillId="0" borderId="23" xfId="8" applyFont="1" applyBorder="1" applyAlignment="1">
      <alignment horizontal="center" vertical="center" wrapText="1"/>
    </xf>
    <xf numFmtId="0" fontId="31" fillId="0" borderId="20" xfId="8" applyFont="1" applyBorder="1" applyAlignment="1">
      <alignment horizontal="center" vertical="center" wrapText="1"/>
    </xf>
    <xf numFmtId="0" fontId="31" fillId="0" borderId="10" xfId="8" applyFont="1" applyBorder="1" applyAlignment="1">
      <alignment horizontal="center" vertical="center" wrapText="1"/>
    </xf>
    <xf numFmtId="0" fontId="31" fillId="0" borderId="56" xfId="9" applyFont="1" applyBorder="1" applyAlignment="1">
      <alignment horizontal="center"/>
    </xf>
    <xf numFmtId="0" fontId="31" fillId="0" borderId="45" xfId="9" applyFont="1" applyBorder="1" applyAlignment="1">
      <alignment horizontal="center"/>
    </xf>
    <xf numFmtId="0" fontId="31" fillId="0" borderId="73" xfId="9" applyFont="1" applyBorder="1" applyAlignment="1">
      <alignment horizontal="center"/>
    </xf>
    <xf numFmtId="0" fontId="31" fillId="0" borderId="62" xfId="9" applyFont="1" applyBorder="1" applyAlignment="1">
      <alignment horizontal="center"/>
    </xf>
    <xf numFmtId="0" fontId="31" fillId="0" borderId="33" xfId="9" applyFont="1" applyBorder="1" applyAlignment="1">
      <alignment horizontal="center"/>
    </xf>
    <xf numFmtId="14" fontId="31" fillId="0" borderId="39" xfId="9" applyNumberFormat="1" applyFont="1" applyBorder="1" applyAlignment="1">
      <alignment horizontal="center"/>
    </xf>
    <xf numFmtId="14" fontId="31" fillId="0" borderId="33" xfId="9" applyNumberFormat="1" applyFont="1" applyBorder="1" applyAlignment="1">
      <alignment horizontal="center"/>
    </xf>
    <xf numFmtId="0" fontId="0" fillId="0" borderId="56" xfId="0" applyBorder="1"/>
    <xf numFmtId="0" fontId="0" fillId="0" borderId="62" xfId="0" applyBorder="1"/>
    <xf numFmtId="0" fontId="0" fillId="0" borderId="7" xfId="0" applyBorder="1" applyAlignment="1">
      <alignment horizontal="left" wrapText="1"/>
    </xf>
    <xf numFmtId="0" fontId="42" fillId="0" borderId="71" xfId="13" applyBorder="1" applyAlignment="1">
      <alignment horizontal="right"/>
    </xf>
    <xf numFmtId="0" fontId="44" fillId="0" borderId="0" xfId="15" applyFont="1" applyFill="1" applyAlignment="1" applyProtection="1">
      <alignment horizontal="right"/>
      <protection locked="0"/>
    </xf>
    <xf numFmtId="0" fontId="5" fillId="0" borderId="0" xfId="15" applyFont="1" applyFill="1" applyAlignment="1">
      <alignment horizontal="center" wrapText="1"/>
    </xf>
    <xf numFmtId="0" fontId="5" fillId="0" borderId="0" xfId="15" applyFont="1" applyFill="1" applyAlignment="1">
      <alignment horizontal="center"/>
    </xf>
    <xf numFmtId="0" fontId="5" fillId="0" borderId="17" xfId="15" applyFont="1" applyFill="1" applyBorder="1" applyAlignment="1">
      <alignment horizontal="center" vertical="center"/>
    </xf>
    <xf numFmtId="0" fontId="5" fillId="0" borderId="15" xfId="15" applyFont="1" applyFill="1" applyBorder="1" applyAlignment="1">
      <alignment horizontal="center" vertical="center"/>
    </xf>
    <xf numFmtId="0" fontId="5" fillId="0" borderId="48" xfId="15" applyFont="1" applyFill="1" applyBorder="1" applyAlignment="1">
      <alignment horizontal="center" vertical="center"/>
    </xf>
    <xf numFmtId="0" fontId="39" fillId="0" borderId="0" xfId="5" applyFont="1" applyFill="1" applyAlignment="1" applyProtection="1">
      <alignment horizontal="center" vertical="top" wrapText="1"/>
      <protection locked="0"/>
    </xf>
    <xf numFmtId="0" fontId="1" fillId="0" borderId="0" xfId="5" applyFill="1" applyAlignment="1">
      <alignment horizontal="right"/>
    </xf>
    <xf numFmtId="0" fontId="20" fillId="0" borderId="22" xfId="5" applyFont="1" applyFill="1" applyBorder="1" applyAlignment="1">
      <alignment horizontal="left"/>
    </xf>
    <xf numFmtId="0" fontId="0" fillId="0" borderId="0" xfId="0" applyAlignment="1">
      <alignment horizontal="center"/>
    </xf>
    <xf numFmtId="0" fontId="26" fillId="0" borderId="0" xfId="19" applyFont="1" applyFill="1" applyAlignment="1" applyProtection="1">
      <alignment horizontal="center" vertical="center" wrapText="1"/>
    </xf>
    <xf numFmtId="0" fontId="67" fillId="0" borderId="0" xfId="19" applyFont="1" applyFill="1" applyBorder="1" applyAlignment="1" applyProtection="1">
      <alignment horizontal="right"/>
    </xf>
    <xf numFmtId="0" fontId="68" fillId="0" borderId="23" xfId="19" applyFont="1" applyFill="1" applyBorder="1" applyAlignment="1" applyProtection="1">
      <alignment horizontal="center" vertical="center" wrapText="1"/>
    </xf>
    <xf numFmtId="0" fontId="68" fillId="0" borderId="20" xfId="19" applyFont="1" applyFill="1" applyBorder="1" applyAlignment="1" applyProtection="1">
      <alignment horizontal="center" vertical="center" wrapText="1"/>
    </xf>
    <xf numFmtId="0" fontId="68" fillId="0" borderId="10" xfId="19" applyFont="1" applyFill="1" applyBorder="1" applyAlignment="1" applyProtection="1">
      <alignment horizontal="center" vertical="center" wrapText="1"/>
    </xf>
    <xf numFmtId="0" fontId="34" fillId="0" borderId="24" xfId="20" applyFont="1" applyFill="1" applyBorder="1" applyAlignment="1" applyProtection="1">
      <alignment horizontal="center" vertical="center" textRotation="90"/>
    </xf>
    <xf numFmtId="0" fontId="34" fillId="0" borderId="21" xfId="20" applyFont="1" applyFill="1" applyBorder="1" applyAlignment="1" applyProtection="1">
      <alignment horizontal="center" vertical="center" textRotation="90"/>
    </xf>
    <xf numFmtId="0" fontId="34" fillId="0" borderId="9" xfId="20" applyFont="1" applyFill="1" applyBorder="1" applyAlignment="1" applyProtection="1">
      <alignment horizontal="center" vertical="center" textRotation="90"/>
    </xf>
    <xf numFmtId="0" fontId="67" fillId="0" borderId="31" xfId="19" applyFont="1" applyFill="1" applyBorder="1" applyAlignment="1" applyProtection="1">
      <alignment horizontal="center" vertical="center" wrapText="1"/>
    </xf>
    <xf numFmtId="0" fontId="67" fillId="0" borderId="7" xfId="19" applyFont="1" applyFill="1" applyBorder="1" applyAlignment="1" applyProtection="1">
      <alignment horizontal="center" vertical="center" wrapText="1"/>
    </xf>
    <xf numFmtId="0" fontId="67" fillId="0" borderId="25" xfId="19" applyFont="1" applyFill="1" applyBorder="1" applyAlignment="1" applyProtection="1">
      <alignment horizontal="center" vertical="center" wrapText="1"/>
    </xf>
    <xf numFmtId="0" fontId="67" fillId="0" borderId="11" xfId="19" applyFont="1" applyFill="1" applyBorder="1" applyAlignment="1" applyProtection="1">
      <alignment horizontal="center" vertical="center" wrapText="1"/>
    </xf>
    <xf numFmtId="0" fontId="67" fillId="0" borderId="7" xfId="19" applyFont="1" applyFill="1" applyBorder="1" applyAlignment="1" applyProtection="1">
      <alignment horizontal="center" wrapText="1"/>
    </xf>
    <xf numFmtId="0" fontId="67" fillId="0" borderId="8" xfId="19" applyFont="1" applyFill="1" applyBorder="1" applyAlignment="1" applyProtection="1">
      <alignment horizontal="center" wrapText="1"/>
    </xf>
    <xf numFmtId="0" fontId="1" fillId="0" borderId="0" xfId="20" applyFill="1" applyAlignment="1" applyProtection="1">
      <alignment horizontal="right" vertical="center" wrapText="1"/>
    </xf>
    <xf numFmtId="0" fontId="30" fillId="0" borderId="0" xfId="19" applyFont="1" applyFill="1" applyAlignment="1" applyProtection="1">
      <alignment horizontal="center"/>
    </xf>
    <xf numFmtId="0" fontId="22" fillId="0" borderId="0" xfId="20" applyFont="1" applyFill="1" applyAlignment="1" applyProtection="1">
      <alignment horizontal="center" vertical="center" wrapText="1"/>
    </xf>
    <xf numFmtId="0" fontId="20" fillId="0" borderId="0" xfId="20" applyFont="1" applyFill="1" applyAlignment="1" applyProtection="1">
      <alignment horizontal="center" vertical="center" wrapText="1"/>
    </xf>
    <xf numFmtId="0" fontId="20" fillId="0" borderId="30" xfId="20" applyFont="1" applyFill="1" applyBorder="1" applyAlignment="1" applyProtection="1">
      <alignment horizontal="center" vertical="center" wrapText="1"/>
    </xf>
    <xf numFmtId="0" fontId="20" fillId="0" borderId="6" xfId="20" applyFont="1" applyFill="1" applyBorder="1" applyAlignment="1" applyProtection="1">
      <alignment horizontal="center" vertical="center" wrapText="1"/>
    </xf>
    <xf numFmtId="0" fontId="34" fillId="0" borderId="31" xfId="20" applyFont="1" applyFill="1" applyBorder="1" applyAlignment="1" applyProtection="1">
      <alignment horizontal="center" vertical="center" textRotation="90"/>
    </xf>
    <xf numFmtId="0" fontId="34" fillId="0" borderId="7" xfId="20" applyFont="1" applyFill="1" applyBorder="1" applyAlignment="1" applyProtection="1">
      <alignment horizontal="center" vertical="center" textRotation="90"/>
    </xf>
    <xf numFmtId="0" fontId="6" fillId="0" borderId="32" xfId="20" applyFont="1" applyFill="1" applyBorder="1" applyAlignment="1" applyProtection="1">
      <alignment horizontal="center" vertical="center" wrapText="1"/>
    </xf>
    <xf numFmtId="0" fontId="6" fillId="0" borderId="8" xfId="20" applyFont="1" applyFill="1" applyBorder="1" applyAlignment="1" applyProtection="1">
      <alignment horizontal="center" vertical="center"/>
    </xf>
    <xf numFmtId="0" fontId="80" fillId="0" borderId="0" xfId="0" applyFont="1" applyAlignment="1">
      <alignment horizontal="center"/>
    </xf>
    <xf numFmtId="0" fontId="26" fillId="0" borderId="0" xfId="19" applyFont="1" applyFill="1" applyAlignment="1">
      <alignment horizontal="center" vertical="center" wrapText="1"/>
    </xf>
    <xf numFmtId="0" fontId="26" fillId="0" borderId="0" xfId="19" applyFont="1" applyFill="1" applyAlignment="1">
      <alignment horizontal="center" vertical="center"/>
    </xf>
    <xf numFmtId="0" fontId="15" fillId="0" borderId="17" xfId="19" applyFont="1" applyFill="1" applyBorder="1" applyAlignment="1">
      <alignment horizontal="left"/>
    </xf>
    <xf numFmtId="0" fontId="15" fillId="0" borderId="16" xfId="19" applyFont="1" applyFill="1" applyBorder="1" applyAlignment="1">
      <alignment horizontal="left"/>
    </xf>
    <xf numFmtId="3" fontId="30" fillId="0" borderId="0" xfId="19" applyNumberFormat="1" applyFont="1" applyFill="1" applyAlignment="1">
      <alignment horizontal="center"/>
    </xf>
    <xf numFmtId="0" fontId="81" fillId="0" borderId="0" xfId="19" applyFont="1" applyFill="1" applyAlignment="1">
      <alignment horizontal="right"/>
    </xf>
    <xf numFmtId="0" fontId="4" fillId="0" borderId="49" xfId="5" applyFont="1" applyFill="1" applyBorder="1" applyAlignment="1">
      <alignment horizontal="left" vertical="center" wrapText="1"/>
    </xf>
    <xf numFmtId="0" fontId="4" fillId="0" borderId="43" xfId="5" applyFont="1" applyFill="1" applyBorder="1" applyAlignment="1">
      <alignment horizontal="left" vertical="center" wrapText="1"/>
    </xf>
    <xf numFmtId="0" fontId="4" fillId="0" borderId="44" xfId="5" applyFont="1" applyFill="1" applyBorder="1" applyAlignment="1">
      <alignment horizontal="left" vertical="center" wrapText="1"/>
    </xf>
    <xf numFmtId="0" fontId="9" fillId="0" borderId="17" xfId="5" applyFont="1" applyFill="1" applyBorder="1" applyAlignment="1" applyProtection="1">
      <alignment horizontal="left" vertical="center"/>
    </xf>
    <xf numFmtId="0" fontId="9" fillId="0" borderId="16" xfId="5" applyFont="1" applyFill="1" applyBorder="1" applyAlignment="1" applyProtection="1">
      <alignment horizontal="left" vertical="center"/>
    </xf>
    <xf numFmtId="0" fontId="4" fillId="0" borderId="49" xfId="5" applyFont="1" applyFill="1" applyBorder="1" applyAlignment="1" applyProtection="1">
      <alignment horizontal="left" vertical="center" wrapText="1"/>
    </xf>
    <xf numFmtId="0" fontId="4" fillId="0" borderId="43" xfId="5" applyFont="1" applyFill="1" applyBorder="1" applyAlignment="1" applyProtection="1">
      <alignment horizontal="left" vertical="center" wrapText="1"/>
    </xf>
    <xf numFmtId="0" fontId="4" fillId="0" borderId="44" xfId="5" applyFont="1" applyFill="1" applyBorder="1" applyAlignment="1" applyProtection="1">
      <alignment horizontal="left" vertical="center" wrapText="1"/>
    </xf>
    <xf numFmtId="0" fontId="22" fillId="0" borderId="17" xfId="5" applyFont="1" applyFill="1" applyBorder="1" applyAlignment="1" applyProtection="1">
      <alignment horizontal="left" vertical="center"/>
    </xf>
    <xf numFmtId="0" fontId="22" fillId="0" borderId="16" xfId="5" applyFont="1" applyFill="1" applyBorder="1" applyAlignment="1" applyProtection="1">
      <alignment horizontal="left" vertical="center"/>
    </xf>
    <xf numFmtId="0" fontId="20" fillId="0" borderId="0" xfId="5" applyFont="1" applyFill="1" applyAlignment="1">
      <alignment horizontal="center" vertical="center" wrapText="1"/>
    </xf>
    <xf numFmtId="0" fontId="20" fillId="0" borderId="0" xfId="5" applyFont="1" applyFill="1" applyAlignment="1">
      <alignment horizontal="center" vertical="center"/>
    </xf>
    <xf numFmtId="0" fontId="38" fillId="0" borderId="22" xfId="5" applyFont="1" applyFill="1" applyBorder="1" applyAlignment="1">
      <alignment horizontal="right"/>
    </xf>
    <xf numFmtId="0" fontId="4" fillId="0" borderId="49" xfId="5" applyFont="1" applyFill="1" applyBorder="1" applyAlignment="1">
      <alignment horizontal="center" vertical="center" wrapText="1"/>
    </xf>
    <xf numFmtId="0" fontId="4" fillId="0" borderId="57" xfId="5" applyFont="1" applyFill="1" applyBorder="1" applyAlignment="1">
      <alignment horizontal="center" vertical="center" wrapText="1"/>
    </xf>
    <xf numFmtId="0" fontId="4" fillId="0" borderId="24" xfId="5" applyFont="1" applyFill="1" applyBorder="1" applyAlignment="1">
      <alignment horizontal="center" vertical="center" wrapText="1"/>
    </xf>
    <xf numFmtId="0" fontId="4" fillId="0" borderId="13" xfId="5" applyFont="1" applyFill="1" applyBorder="1" applyAlignment="1">
      <alignment horizontal="center" vertical="center" wrapText="1"/>
    </xf>
    <xf numFmtId="0" fontId="4" fillId="0" borderId="43" xfId="5" applyFont="1" applyFill="1" applyBorder="1" applyAlignment="1">
      <alignment horizontal="center" vertical="center" wrapText="1"/>
    </xf>
    <xf numFmtId="0" fontId="4" fillId="0" borderId="22" xfId="5" applyFont="1" applyFill="1" applyBorder="1" applyAlignment="1">
      <alignment horizontal="center" vertical="center" wrapText="1"/>
    </xf>
    <xf numFmtId="0" fontId="21" fillId="0" borderId="18" xfId="5" applyFont="1" applyFill="1" applyBorder="1" applyAlignment="1">
      <alignment horizontal="center"/>
    </xf>
    <xf numFmtId="0" fontId="21" fillId="0" borderId="48" xfId="5" applyFont="1" applyFill="1" applyBorder="1" applyAlignment="1">
      <alignment horizontal="center"/>
    </xf>
    <xf numFmtId="0" fontId="4" fillId="0" borderId="25" xfId="5" applyFont="1" applyFill="1" applyBorder="1" applyAlignment="1">
      <alignment horizontal="center" vertical="center" wrapText="1"/>
    </xf>
    <xf numFmtId="0" fontId="4" fillId="0" borderId="55" xfId="5" applyFont="1" applyFill="1" applyBorder="1" applyAlignment="1">
      <alignment horizontal="center" vertical="center" wrapText="1"/>
    </xf>
    <xf numFmtId="0" fontId="11" fillId="0" borderId="43" xfId="5" applyFont="1" applyFill="1" applyBorder="1" applyAlignment="1">
      <alignment horizontal="justify" vertical="center" wrapText="1"/>
    </xf>
    <xf numFmtId="165" fontId="82" fillId="0" borderId="22" xfId="5" applyNumberFormat="1" applyFont="1" applyFill="1" applyBorder="1" applyAlignment="1">
      <alignment horizontal="left" vertical="center" wrapText="1"/>
    </xf>
    <xf numFmtId="0" fontId="1" fillId="0" borderId="0" xfId="5" applyFill="1" applyAlignment="1">
      <alignment horizontal="right" vertical="center" wrapText="1"/>
    </xf>
    <xf numFmtId="0" fontId="31" fillId="0" borderId="23" xfId="23" applyFont="1" applyBorder="1" applyAlignment="1">
      <alignment horizontal="center"/>
    </xf>
    <xf numFmtId="0" fontId="31" fillId="0" borderId="10" xfId="23" applyFont="1" applyBorder="1" applyAlignment="1">
      <alignment horizontal="center"/>
    </xf>
    <xf numFmtId="0" fontId="31" fillId="0" borderId="73" xfId="23" applyFont="1" applyBorder="1" applyAlignment="1">
      <alignment horizontal="center"/>
    </xf>
    <xf numFmtId="0" fontId="31" fillId="0" borderId="45" xfId="23" applyFont="1" applyBorder="1" applyAlignment="1">
      <alignment horizontal="center"/>
    </xf>
    <xf numFmtId="0" fontId="64" fillId="0" borderId="4" xfId="14" quotePrefix="1" applyFont="1" applyFill="1" applyBorder="1" applyAlignment="1">
      <alignment horizontal="center" vertical="center"/>
    </xf>
    <xf numFmtId="0" fontId="60" fillId="0" borderId="4" xfId="14" applyFont="1" applyFill="1" applyBorder="1" applyAlignment="1">
      <alignment horizontal="left" vertical="center" wrapText="1"/>
    </xf>
    <xf numFmtId="0" fontId="60" fillId="0" borderId="4" xfId="14" applyFont="1" applyFill="1" applyBorder="1" applyAlignment="1">
      <alignment horizontal="center" vertical="center" wrapText="1"/>
    </xf>
    <xf numFmtId="0" fontId="60" fillId="0" borderId="0" xfId="14" applyFont="1" applyFill="1" applyBorder="1" applyAlignment="1">
      <alignment horizontal="center" vertical="center" wrapText="1"/>
    </xf>
    <xf numFmtId="0" fontId="60" fillId="0" borderId="0" xfId="14" applyFont="1" applyFill="1" applyBorder="1" applyAlignment="1">
      <alignment horizontal="left" vertical="center" wrapText="1"/>
    </xf>
    <xf numFmtId="0" fontId="60" fillId="0" borderId="0" xfId="14" applyFont="1" applyFill="1" applyAlignment="1">
      <alignment horizontal="center"/>
    </xf>
    <xf numFmtId="49" fontId="65" fillId="4" borderId="39" xfId="14" applyNumberFormat="1" applyFont="1" applyFill="1" applyBorder="1" applyAlignment="1">
      <alignment horizontal="center" vertical="center"/>
    </xf>
    <xf numFmtId="49" fontId="65" fillId="4" borderId="33" xfId="14" applyNumberFormat="1" applyFont="1" applyFill="1" applyBorder="1" applyAlignment="1">
      <alignment horizontal="center" vertical="center"/>
    </xf>
    <xf numFmtId="0" fontId="63" fillId="4" borderId="39" xfId="14" applyFont="1" applyFill="1" applyBorder="1" applyAlignment="1">
      <alignment horizontal="left" vertical="center" wrapText="1"/>
    </xf>
    <xf numFmtId="0" fontId="63" fillId="4" borderId="58" xfId="14" applyFont="1" applyFill="1" applyBorder="1" applyAlignment="1">
      <alignment horizontal="left" vertical="center" wrapText="1"/>
    </xf>
    <xf numFmtId="0" fontId="63" fillId="4" borderId="33" xfId="14" applyFont="1" applyFill="1" applyBorder="1" applyAlignment="1">
      <alignment horizontal="left" vertical="center" wrapText="1"/>
    </xf>
    <xf numFmtId="3" fontId="63" fillId="4" borderId="39" xfId="14" applyNumberFormat="1" applyFont="1" applyFill="1" applyBorder="1" applyAlignment="1">
      <alignment horizontal="right" vertical="center" wrapText="1"/>
    </xf>
    <xf numFmtId="3" fontId="63" fillId="4" borderId="58" xfId="14" applyNumberFormat="1" applyFont="1" applyFill="1" applyBorder="1" applyAlignment="1">
      <alignment horizontal="right" vertical="center" wrapText="1"/>
    </xf>
    <xf numFmtId="3" fontId="63" fillId="4" borderId="33" xfId="14" applyNumberFormat="1" applyFont="1" applyFill="1" applyBorder="1" applyAlignment="1">
      <alignment horizontal="right" vertical="center" wrapText="1"/>
    </xf>
    <xf numFmtId="3" fontId="63" fillId="4" borderId="39" xfId="14" applyNumberFormat="1" applyFont="1" applyFill="1" applyBorder="1" applyAlignment="1">
      <alignment horizontal="right" vertical="center"/>
    </xf>
    <xf numFmtId="3" fontId="63" fillId="4" borderId="58" xfId="14" applyNumberFormat="1" applyFont="1" applyFill="1" applyBorder="1" applyAlignment="1">
      <alignment horizontal="right" vertical="center"/>
    </xf>
    <xf numFmtId="3" fontId="63" fillId="4" borderId="33" xfId="14" applyNumberFormat="1" applyFont="1" applyFill="1" applyBorder="1" applyAlignment="1">
      <alignment horizontal="right" vertical="center"/>
    </xf>
    <xf numFmtId="3" fontId="60" fillId="0" borderId="39" xfId="14" applyNumberFormat="1" applyFont="1" applyFill="1" applyBorder="1" applyAlignment="1">
      <alignment horizontal="right" vertical="center"/>
    </xf>
    <xf numFmtId="3" fontId="60" fillId="0" borderId="58" xfId="14" applyNumberFormat="1" applyFont="1" applyFill="1" applyBorder="1" applyAlignment="1">
      <alignment horizontal="right" vertical="center"/>
    </xf>
    <xf numFmtId="3" fontId="60" fillId="0" borderId="33" xfId="14" applyNumberFormat="1" applyFont="1" applyFill="1" applyBorder="1" applyAlignment="1">
      <alignment horizontal="right" vertical="center"/>
    </xf>
    <xf numFmtId="49" fontId="64" fillId="0" borderId="39" xfId="14" applyNumberFormat="1" applyFont="1" applyFill="1" applyBorder="1" applyAlignment="1">
      <alignment horizontal="center" vertical="center"/>
    </xf>
    <xf numFmtId="49" fontId="64" fillId="0" borderId="33" xfId="14" applyNumberFormat="1" applyFont="1" applyFill="1" applyBorder="1" applyAlignment="1">
      <alignment horizontal="center" vertical="center"/>
    </xf>
    <xf numFmtId="0" fontId="60" fillId="0" borderId="39" xfId="14" applyFont="1" applyFill="1" applyBorder="1" applyAlignment="1">
      <alignment horizontal="left" vertical="center" wrapText="1"/>
    </xf>
    <xf numFmtId="0" fontId="60" fillId="0" borderId="58" xfId="14" applyFont="1" applyFill="1" applyBorder="1" applyAlignment="1">
      <alignment horizontal="left" vertical="center" wrapText="1"/>
    </xf>
    <xf numFmtId="0" fontId="60" fillId="0" borderId="33" xfId="14" applyFont="1" applyFill="1" applyBorder="1" applyAlignment="1">
      <alignment horizontal="left" vertical="center" wrapText="1"/>
    </xf>
    <xf numFmtId="3" fontId="60" fillId="0" borderId="39" xfId="14" applyNumberFormat="1" applyFont="1" applyFill="1" applyBorder="1" applyAlignment="1">
      <alignment horizontal="right" vertical="center" wrapText="1"/>
    </xf>
    <xf numFmtId="3" fontId="60" fillId="0" borderId="58" xfId="14" applyNumberFormat="1" applyFont="1" applyFill="1" applyBorder="1" applyAlignment="1">
      <alignment horizontal="right" vertical="center" wrapText="1"/>
    </xf>
    <xf numFmtId="3" fontId="60" fillId="0" borderId="33" xfId="14" applyNumberFormat="1" applyFont="1" applyFill="1" applyBorder="1" applyAlignment="1">
      <alignment horizontal="right" vertical="center" wrapText="1"/>
    </xf>
    <xf numFmtId="3" fontId="60" fillId="0" borderId="39" xfId="29" applyNumberFormat="1" applyFont="1" applyFill="1" applyBorder="1" applyAlignment="1">
      <alignment horizontal="right" vertical="center"/>
    </xf>
    <xf numFmtId="3" fontId="60" fillId="0" borderId="58" xfId="29" applyNumberFormat="1" applyFont="1" applyFill="1" applyBorder="1" applyAlignment="1">
      <alignment horizontal="right" vertical="center"/>
    </xf>
    <xf numFmtId="3" fontId="60" fillId="0" borderId="33" xfId="29" applyNumberFormat="1" applyFont="1" applyFill="1" applyBorder="1" applyAlignment="1">
      <alignment horizontal="right" vertical="center"/>
    </xf>
    <xf numFmtId="0" fontId="60" fillId="0" borderId="39" xfId="29" applyFont="1" applyFill="1" applyBorder="1" applyAlignment="1">
      <alignment horizontal="left" vertical="center" wrapText="1"/>
    </xf>
    <xf numFmtId="0" fontId="60" fillId="0" borderId="58" xfId="29" applyFont="1" applyFill="1" applyBorder="1" applyAlignment="1">
      <alignment horizontal="left" vertical="center" wrapText="1"/>
    </xf>
    <xf numFmtId="0" fontId="60" fillId="0" borderId="33" xfId="29" applyFont="1" applyFill="1" applyBorder="1" applyAlignment="1">
      <alignment horizontal="left" vertical="center" wrapText="1"/>
    </xf>
    <xf numFmtId="3" fontId="60" fillId="0" borderId="39" xfId="28" applyNumberFormat="1" applyFont="1" applyFill="1" applyBorder="1" applyAlignment="1">
      <alignment horizontal="right" vertical="center" wrapText="1"/>
    </xf>
    <xf numFmtId="3" fontId="60" fillId="0" borderId="58" xfId="28" applyNumberFormat="1" applyFont="1" applyFill="1" applyBorder="1" applyAlignment="1">
      <alignment horizontal="right" vertical="center" wrapText="1"/>
    </xf>
    <xf numFmtId="3" fontId="60" fillId="0" borderId="33" xfId="28" applyNumberFormat="1" applyFont="1" applyFill="1" applyBorder="1" applyAlignment="1">
      <alignment horizontal="right" vertical="center" wrapText="1"/>
    </xf>
    <xf numFmtId="0" fontId="60" fillId="0" borderId="39" xfId="28" applyFont="1" applyFill="1" applyBorder="1" applyAlignment="1">
      <alignment horizontal="left" vertical="center" wrapText="1"/>
    </xf>
    <xf numFmtId="0" fontId="60" fillId="0" borderId="58" xfId="28" applyFont="1" applyFill="1" applyBorder="1" applyAlignment="1">
      <alignment horizontal="left" vertical="center" wrapText="1"/>
    </xf>
    <xf numFmtId="0" fontId="60" fillId="0" borderId="33" xfId="28" applyFont="1" applyFill="1" applyBorder="1" applyAlignment="1">
      <alignment horizontal="left" vertical="center" wrapText="1"/>
    </xf>
    <xf numFmtId="1" fontId="60" fillId="0" borderId="39" xfId="14" applyNumberFormat="1" applyFont="1" applyFill="1" applyBorder="1" applyAlignment="1">
      <alignment horizontal="center" vertical="center"/>
    </xf>
    <xf numFmtId="1" fontId="60" fillId="0" borderId="33" xfId="14" applyNumberFormat="1" applyFont="1" applyFill="1" applyBorder="1" applyAlignment="1">
      <alignment horizontal="center" vertical="center"/>
    </xf>
    <xf numFmtId="0" fontId="60" fillId="0" borderId="39" xfId="14" applyFont="1" applyFill="1" applyBorder="1" applyAlignment="1">
      <alignment horizontal="center" vertical="center"/>
    </xf>
    <xf numFmtId="0" fontId="60" fillId="0" borderId="58" xfId="14" applyFont="1" applyFill="1" applyBorder="1" applyAlignment="1">
      <alignment horizontal="center" vertical="center"/>
    </xf>
    <xf numFmtId="0" fontId="60" fillId="0" borderId="33" xfId="14" applyFont="1" applyFill="1" applyBorder="1" applyAlignment="1">
      <alignment horizontal="center" vertical="center"/>
    </xf>
    <xf numFmtId="0" fontId="60" fillId="0" borderId="71" xfId="14" applyFont="1" applyFill="1" applyBorder="1" applyAlignment="1">
      <alignment horizontal="right" vertical="top"/>
    </xf>
    <xf numFmtId="0" fontId="61" fillId="0" borderId="71" xfId="14" applyFont="1" applyFill="1" applyBorder="1" applyAlignment="1">
      <alignment horizontal="right" vertical="top"/>
    </xf>
    <xf numFmtId="172" fontId="62" fillId="0" borderId="66" xfId="14" applyNumberFormat="1" applyFont="1" applyFill="1" applyBorder="1" applyAlignment="1">
      <alignment horizontal="center" vertical="center"/>
    </xf>
    <xf numFmtId="172" fontId="62" fillId="0" borderId="4" xfId="14" applyNumberFormat="1" applyFont="1" applyFill="1" applyBorder="1" applyAlignment="1">
      <alignment horizontal="center" vertical="center"/>
    </xf>
    <xf numFmtId="172" fontId="62" fillId="0" borderId="59" xfId="14" applyNumberFormat="1" applyFont="1" applyFill="1" applyBorder="1" applyAlignment="1">
      <alignment horizontal="center" vertical="center"/>
    </xf>
    <xf numFmtId="172" fontId="60" fillId="0" borderId="46" xfId="14" applyNumberFormat="1" applyFont="1" applyFill="1" applyBorder="1" applyAlignment="1">
      <alignment horizontal="center" vertical="center"/>
    </xf>
    <xf numFmtId="172" fontId="60" fillId="0" borderId="71" xfId="14" applyNumberFormat="1" applyFont="1" applyFill="1" applyBorder="1" applyAlignment="1">
      <alignment horizontal="center" vertical="center"/>
    </xf>
    <xf numFmtId="172" fontId="60" fillId="0" borderId="53" xfId="14" applyNumberFormat="1" applyFont="1" applyFill="1" applyBorder="1" applyAlignment="1">
      <alignment horizontal="center" vertical="center"/>
    </xf>
    <xf numFmtId="0" fontId="63" fillId="0" borderId="58" xfId="14" applyFont="1" applyFill="1" applyBorder="1" applyAlignment="1">
      <alignment horizontal="right"/>
    </xf>
    <xf numFmtId="172" fontId="63" fillId="0" borderId="66" xfId="14" applyNumberFormat="1" applyFont="1" applyFill="1" applyBorder="1" applyAlignment="1">
      <alignment horizontal="center" vertical="center" wrapText="1"/>
    </xf>
    <xf numFmtId="172" fontId="63" fillId="0" borderId="59" xfId="14" applyNumberFormat="1" applyFont="1" applyFill="1" applyBorder="1" applyAlignment="1">
      <alignment horizontal="center" vertical="center" wrapText="1"/>
    </xf>
    <xf numFmtId="172" fontId="63" fillId="0" borderId="46" xfId="14" applyNumberFormat="1" applyFont="1" applyFill="1" applyBorder="1" applyAlignment="1">
      <alignment horizontal="center" vertical="center" wrapText="1"/>
    </xf>
    <xf numFmtId="172" fontId="63" fillId="0" borderId="53" xfId="14" applyNumberFormat="1" applyFont="1" applyFill="1" applyBorder="1" applyAlignment="1">
      <alignment horizontal="center" vertical="center" wrapText="1"/>
    </xf>
    <xf numFmtId="0" fontId="63" fillId="0" borderId="39" xfId="14" applyFont="1" applyFill="1" applyBorder="1" applyAlignment="1">
      <alignment horizontal="center" vertical="center"/>
    </xf>
    <xf numFmtId="0" fontId="63" fillId="0" borderId="58" xfId="14" applyFont="1" applyFill="1" applyBorder="1" applyAlignment="1">
      <alignment horizontal="center" vertical="center"/>
    </xf>
    <xf numFmtId="0" fontId="63" fillId="0" borderId="33" xfId="14" applyFont="1" applyFill="1" applyBorder="1" applyAlignment="1">
      <alignment horizontal="center" vertical="center"/>
    </xf>
    <xf numFmtId="0" fontId="31" fillId="0" borderId="39" xfId="14" applyFont="1" applyBorder="1" applyAlignment="1">
      <alignment horizontal="center" vertical="center" wrapText="1"/>
    </xf>
    <xf numFmtId="0" fontId="31" fillId="0" borderId="58" xfId="14" applyFont="1" applyBorder="1" applyAlignment="1">
      <alignment horizontal="center" vertical="center" wrapText="1"/>
    </xf>
    <xf numFmtId="0" fontId="31" fillId="0" borderId="33" xfId="14" applyFont="1" applyBorder="1" applyAlignment="1">
      <alignment horizontal="center" vertical="center" wrapText="1"/>
    </xf>
    <xf numFmtId="0" fontId="31" fillId="0" borderId="39" xfId="14" applyFont="1" applyBorder="1" applyAlignment="1">
      <alignment horizontal="center" vertical="center"/>
    </xf>
    <xf numFmtId="0" fontId="31" fillId="0" borderId="58" xfId="14" applyFont="1" applyBorder="1" applyAlignment="1">
      <alignment horizontal="center" vertical="center"/>
    </xf>
    <xf numFmtId="0" fontId="31" fillId="0" borderId="33" xfId="14" applyFont="1" applyBorder="1" applyAlignment="1">
      <alignment horizontal="center" vertical="center"/>
    </xf>
  </cellXfs>
  <cellStyles count="30">
    <cellStyle name="Ezres" xfId="1" builtinId="3"/>
    <cellStyle name="Ezres 2" xfId="2"/>
    <cellStyle name="Ezres 2 2" xfId="16"/>
    <cellStyle name="Ezres 3" xfId="3"/>
    <cellStyle name="Ezres 4" xfId="4"/>
    <cellStyle name="Ezres 5" xfId="12"/>
    <cellStyle name="Ezres 5 2" xfId="21"/>
    <cellStyle name="Hiperhivatkozás" xfId="10"/>
    <cellStyle name="Hivatkozás" xfId="24" builtinId="8"/>
    <cellStyle name="Már látott hiperhivatkozás" xfId="11"/>
    <cellStyle name="Normál" xfId="0" builtinId="0"/>
    <cellStyle name="Normál 2" xfId="5"/>
    <cellStyle name="Normál 2 2" xfId="26"/>
    <cellStyle name="Normál 3" xfId="6"/>
    <cellStyle name="Normál 3 2" xfId="17"/>
    <cellStyle name="Normál 3_SZÖT Zárszámadás 2014." xfId="13"/>
    <cellStyle name="Normál 4" xfId="14"/>
    <cellStyle name="Normál 4 2" xfId="27"/>
    <cellStyle name="Normál 5" xfId="18"/>
    <cellStyle name="Normál 6" xfId="25"/>
    <cellStyle name="Normál 7" xfId="28"/>
    <cellStyle name="Normál 8" xfId="29"/>
    <cellStyle name="Normál_év végi létsz" xfId="23"/>
    <cellStyle name="Normál_KVRENMUNKA" xfId="7"/>
    <cellStyle name="Normál_Létszám(15. tábla) 2" xfId="8"/>
    <cellStyle name="Normál_Létszámtábla. (2) 2" xfId="9"/>
    <cellStyle name="Normál_minta" xfId="15"/>
    <cellStyle name="Normál_VAGYONK" xfId="20"/>
    <cellStyle name="Normál_VAGYONKIM" xfId="19"/>
    <cellStyle name="Százalék 2" xfId="22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</xdr:row>
      <xdr:rowOff>0</xdr:rowOff>
    </xdr:from>
    <xdr:to>
      <xdr:col>4</xdr:col>
      <xdr:colOff>762000</xdr:colOff>
      <xdr:row>1</xdr:row>
      <xdr:rowOff>180975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79E49B32-C29B-4C51-A515-0AA15AFD5FE5}"/>
            </a:ext>
          </a:extLst>
        </xdr:cNvPr>
        <xdr:cNvSpPr txBox="1"/>
      </xdr:nvSpPr>
      <xdr:spPr>
        <a:xfrm>
          <a:off x="4391025" y="0"/>
          <a:ext cx="2419350" cy="180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endParaRPr lang="hu-HU" sz="1000" i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T&#225;bl&#225;zatok\Test&#252;leti%20anyagok\2018\K&#246;lts&#233;gvet&#233;s\2018.%20&#233;vi%20k&#246;lts&#233;gvet&#233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kumentumok\SkyDrive\Dokumentumok\Munkahelyi%20dokumentumok\Analitika,%20NYOMTATV&#193;NY\ERVIK%20CD\2017\szabaly\ZARSZ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"/>
      <sheetName val="1.2.sz.mell."/>
      <sheetName val="1.3.sz.mell."/>
      <sheetName val="1.4.sz.mell."/>
      <sheetName val="2.sz.mell  "/>
      <sheetName val="3. sz. mell"/>
      <sheetName val="4. sz. mell"/>
      <sheetName val="5.sz.mell."/>
      <sheetName val="6.m "/>
      <sheetName val="7A.m"/>
      <sheetName val="7B.m."/>
      <sheetName val="8. sz. mell"/>
      <sheetName val="9. sz. mell. "/>
      <sheetName val="10. sz. mell"/>
      <sheetName val="11. sz. mell"/>
      <sheetName val="12.sz.mell."/>
      <sheetName val="13.m."/>
      <sheetName val="14.m"/>
      <sheetName val="15.m."/>
      <sheetName val="16A.m"/>
      <sheetName val="16B.m"/>
      <sheetName val="17.m"/>
      <sheetName val="18.m"/>
    </sheetNames>
    <sheetDataSet>
      <sheetData sheetId="0">
        <row r="5">
          <cell r="D5">
            <v>852230622</v>
          </cell>
        </row>
        <row r="6">
          <cell r="D6">
            <v>254912723</v>
          </cell>
        </row>
        <row r="7">
          <cell r="D7">
            <v>292911351</v>
          </cell>
        </row>
        <row r="8">
          <cell r="D8">
            <v>285158668</v>
          </cell>
        </row>
        <row r="9">
          <cell r="D9">
            <v>19247880</v>
          </cell>
        </row>
        <row r="10">
          <cell r="D10">
            <v>0</v>
          </cell>
        </row>
        <row r="11">
          <cell r="D11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44387000</v>
          </cell>
        </row>
        <row r="19">
          <cell r="D19">
            <v>29999999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1933878000</v>
          </cell>
        </row>
        <row r="25">
          <cell r="D25">
            <v>56000000</v>
          </cell>
        </row>
        <row r="26">
          <cell r="D26">
            <v>0</v>
          </cell>
        </row>
        <row r="27">
          <cell r="D27">
            <v>480500000</v>
          </cell>
        </row>
        <row r="28">
          <cell r="D28">
            <v>0</v>
          </cell>
        </row>
        <row r="29">
          <cell r="D29">
            <v>48500000</v>
          </cell>
        </row>
        <row r="30">
          <cell r="D30">
            <v>500000</v>
          </cell>
        </row>
        <row r="31">
          <cell r="D31">
            <v>1300000</v>
          </cell>
        </row>
        <row r="33">
          <cell r="D33">
            <v>0</v>
          </cell>
        </row>
        <row r="34">
          <cell r="D34">
            <v>84000</v>
          </cell>
        </row>
        <row r="35">
          <cell r="D35">
            <v>0</v>
          </cell>
        </row>
        <row r="36">
          <cell r="D36">
            <v>58500000</v>
          </cell>
        </row>
        <row r="37">
          <cell r="D37">
            <v>0</v>
          </cell>
        </row>
        <row r="38">
          <cell r="D38">
            <v>23000</v>
          </cell>
        </row>
        <row r="39">
          <cell r="D39">
            <v>0</v>
          </cell>
        </row>
        <row r="40">
          <cell r="D40">
            <v>0</v>
          </cell>
        </row>
        <row r="41">
          <cell r="D41">
            <v>0</v>
          </cell>
        </row>
        <row r="42">
          <cell r="D42">
            <v>157408000</v>
          </cell>
        </row>
        <row r="44">
          <cell r="D44">
            <v>0</v>
          </cell>
        </row>
        <row r="45">
          <cell r="D45">
            <v>22000000</v>
          </cell>
        </row>
        <row r="46">
          <cell r="D46">
            <v>0</v>
          </cell>
        </row>
        <row r="47">
          <cell r="D47">
            <v>0</v>
          </cell>
        </row>
        <row r="48">
          <cell r="D48">
            <v>0</v>
          </cell>
        </row>
        <row r="50">
          <cell r="D50">
            <v>0</v>
          </cell>
        </row>
        <row r="53">
          <cell r="D53">
            <v>0</v>
          </cell>
        </row>
        <row r="54">
          <cell r="D54">
            <v>0</v>
          </cell>
        </row>
        <row r="55">
          <cell r="D55">
            <v>0</v>
          </cell>
        </row>
        <row r="56">
          <cell r="D56">
            <v>0</v>
          </cell>
        </row>
        <row r="72">
          <cell r="D72">
            <v>1702614858.3999999</v>
          </cell>
        </row>
        <row r="77">
          <cell r="D77">
            <v>0</v>
          </cell>
        </row>
        <row r="79">
          <cell r="D79">
            <v>0</v>
          </cell>
        </row>
        <row r="80">
          <cell r="D80">
            <v>0</v>
          </cell>
        </row>
        <row r="93">
          <cell r="D93">
            <v>656962000</v>
          </cell>
        </row>
        <row r="94">
          <cell r="D94">
            <v>139798000</v>
          </cell>
        </row>
        <row r="95">
          <cell r="D95">
            <v>853500000</v>
          </cell>
        </row>
        <row r="96">
          <cell r="D96">
            <v>15219000</v>
          </cell>
        </row>
        <row r="97">
          <cell r="D97">
            <v>259809056</v>
          </cell>
        </row>
        <row r="99">
          <cell r="D99">
            <v>15077457</v>
          </cell>
        </row>
        <row r="100">
          <cell r="D100">
            <v>293315715</v>
          </cell>
        </row>
        <row r="101">
          <cell r="D101">
            <v>8000000</v>
          </cell>
        </row>
        <row r="103">
          <cell r="D103">
            <v>2053810000</v>
          </cell>
        </row>
        <row r="104">
          <cell r="D104">
            <v>1993262000</v>
          </cell>
        </row>
        <row r="105">
          <cell r="D105">
            <v>1047759000</v>
          </cell>
        </row>
        <row r="106">
          <cell r="D106">
            <v>719852000</v>
          </cell>
        </row>
        <row r="107">
          <cell r="D107">
            <v>4000000</v>
          </cell>
        </row>
        <row r="110">
          <cell r="D110">
            <v>10645000</v>
          </cell>
        </row>
        <row r="122">
          <cell r="D122">
            <v>30030251</v>
          </cell>
        </row>
        <row r="130">
          <cell r="D130">
            <v>0</v>
          </cell>
        </row>
        <row r="131">
          <cell r="D131">
            <v>0</v>
          </cell>
        </row>
        <row r="132">
          <cell r="D132">
            <v>0</v>
          </cell>
        </row>
        <row r="133">
          <cell r="D133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sz. mell."/>
      <sheetName val="2.1.sz.mell  "/>
      <sheetName val="2.2.sz.mell  "/>
      <sheetName val="3.sz.mell."/>
      <sheetName val="4. sz. mell. "/>
      <sheetName val="5. sz. mell"/>
      <sheetName val="6.1. sz. mell"/>
      <sheetName val="7. sz. mell"/>
      <sheetName val="1. sz tájékoztató t."/>
      <sheetName val="2. sz tájékoztató t"/>
      <sheetName val="3. tájékoztató tábla"/>
      <sheetName val="4.1. tájékoztató tábla"/>
      <sheetName val="4.2. tájékoztató tábla"/>
      <sheetName val="4.3. tájékoztató tábla"/>
      <sheetName val="4.4. tájékoztató tábla"/>
      <sheetName val="5. tájékoztató tábla"/>
      <sheetName val="6. tájékoztató tábla"/>
      <sheetName val="Munka1"/>
    </sheetNames>
    <sheetDataSet>
      <sheetData sheetId="0">
        <row r="3">
          <cell r="C3" t="str">
            <v xml:space="preserve">2016. évi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J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startnewwin('https://gazd-a-20.asp.lgov.hu/gazd-miszla/APPS/etriusz-v3/php/cella_osszesito_megjelenito_2.php?=uSTZlV2A10wLuEJB5VmKGAyWj0mp1OKn0gJM0WKMzNQZjxQA9xaWjNQZ00QrzNGA3RGCxyJMfyzMzRJLjVwL3HGCvSTM5xwZsA1H2sq31=','',880,660);setEnableTimer(100);" TargetMode="External"/><Relationship Id="rId21" Type="http://schemas.openxmlformats.org/officeDocument/2006/relationships/hyperlink" Target="javascript:startnewwin('https://gazd-a-20.asp.lgov.hu/gazd-miszla/APPS/etriusz-v3/php/cella_osszesito_megjelenito_2.php?=2RTZmRzAj0QZ4RzAuI2KGAyWj0mp1OKn0gJM0WKMzNQZjRGZ9xaWjNQZ00QrzNGA3RGCxyJMfyzMzLGLjZGL2NGCjtGL2RJMsA1Hp0341=','',880,660);setEnableTimer(100);" TargetMode="External"/><Relationship Id="rId42" Type="http://schemas.openxmlformats.org/officeDocument/2006/relationships/hyperlink" Target="javascript:startnewwin('https://gazd-a-20.asp.lgov.hu/gazd-miszla/APPS/etriusz-v3/php/cella_osszesito_megjelenito_2.php?=1DzAvIQAl0GLvEGBxM2KGAyWj0mp1OKn0gJM0WKMzNQZjNwZ9xaWjNQZ00QrzNGA3RGCxyJMfyzMzHQM2VJA0VGCuWTA5DzMsA1H7qr81=','',880,660);setEnableTimer(100);" TargetMode="External"/><Relationship Id="rId63" Type="http://schemas.openxmlformats.org/officeDocument/2006/relationships/hyperlink" Target="javascript:startnewwin('https://gazd-a-20.asp.lgov.hu/gazd-miszla/APPS/etriusz-v3/php/cella_osszesito_megjelenito_2.php?=lDJMjRwZk0wAyyGAkR2KGAyWj0mp1OKn0gJM0WKMzNQZjpwZ9xaWjNQZ00QrzNGA3RGCxyJMfyzMzVQMyOGZlRGC2HJB1RGLsA1H72q21=','',880,660);setEnableTimer(100);" TargetMode="External"/><Relationship Id="rId84" Type="http://schemas.openxmlformats.org/officeDocument/2006/relationships/hyperlink" Target="javascript:startnewwin('https://gazd-a-20.asp.lgov.hu/gazd-miszla/APPS/etriusz-v3/php/cella_osszesito_megjelenito_2.php?=vITA4VGBx1wA0tQAvymKGAyWj0mp1OKn0gJM0WKMzNQZjLmZ9xaWjNQZ00QrzNGA3RGCxyJMfyzMzVJM0twZ5DJC2DQB0VJBsA1H77941=','',880,660);setEnableTimer(100);" TargetMode="External"/><Relationship Id="rId138" Type="http://schemas.openxmlformats.org/officeDocument/2006/relationships/hyperlink" Target="javascript:startnewwin('https://gazd-a-20.asp.lgov.hu/gazd-miszla/APPS/etriusz-v3/php/cella_osszesito_megjelenito_2.php?=kLzZltmL00wZ4xGMzM2KGAyWj0mp1OKn0gJM0WKMzNQZjNwA9xaWjNQZ00QrzNGA3RGCxyJMfyzMzRwMlVQBwEGCltGByMzMsA1H9r4o1=','',880,660);setEnableTimer(100);" TargetMode="External"/><Relationship Id="rId159" Type="http://schemas.openxmlformats.org/officeDocument/2006/relationships/hyperlink" Target="javascript:startnewwin('https://gazd-a-20.asp.lgov.hu/gazd-miszla/APPS/etriusz-v3/php/cella_osszesito_megjelenito_2.php?=1RJA4HTBk0mA2HJA2Z2KGAyWj0mp1OKn0gJM0WKMzNQZjpwA9xaWjNQZ00QrzNGA3RGCxyJMfyzMzHGL1tGM4RGC3LGM1LmLsA1H1r591=','',880,660);setEnableTimer(100);" TargetMode="External"/><Relationship Id="rId170" Type="http://schemas.openxmlformats.org/officeDocument/2006/relationships/hyperlink" Target="javascript:startnewwin('https://gazd-a-20.asp.lgov.hu/gazd-miszla/APPS/etriusz-v3/php/cella_osszesito_megjelenito_2.php?=0NwMvyQZj0wLlDJB5pmKGAyWj0mp1OKn0gJM0WKMzNQZjVmA9xaWjNQZ00QrzNGA3RGCxyJMfyzMzDQZzWJBjNGCvWQM5xmAsA1H44np1=','',880,660);setEnableTimer(100);" TargetMode="External"/><Relationship Id="rId191" Type="http://schemas.openxmlformats.org/officeDocument/2006/relationships/hyperlink" Target="javascript:startnewwin('https://gazd-a-20.asp.lgov.hu/gazd-miszla/APPS/etriusz-v3/php/cella_osszesito_megjelenito_2.php?=2RGAlHzM20mL3ZTMxMmKGAyWj0mp1OKn0gJM0WKMzNQZjxmA9xaWjNQZ00QrzNGA3RGCxyJMfyzMzLGZ1VGMzMGCwqmLxEzAsA1H880o1=','',880,660);setEnableTimer(100);" TargetMode="External"/><Relationship Id="rId205" Type="http://schemas.openxmlformats.org/officeDocument/2006/relationships/hyperlink" Target="javascript:startnewwin('https://gazd-a-20.asp.lgov.hu/gazd-miszla/APPS/etriusz-v3/php/cella_kaszper_atemeles_megjelenito.php?=0ZzLkZmZ30QBkR2AjV2KGAyWk0wLg92MsAKL0yJouc3pcg2KeITqlIzWj0mp1OKn0gJM0WKMzNQZjDQB9xaWjNQZm0QrzNGA3RGCxyJMfyzMzDmLvSmZmpGC4RGL3NwLsA1Hnqno1=','',880,660);setEnableTimer(100);" TargetMode="External"/><Relationship Id="rId226" Type="http://schemas.openxmlformats.org/officeDocument/2006/relationships/hyperlink" Target="javascript:startnewwin('https://gazd-a-20.asp.lgov.hu/gazd-miszla/APPS/etriusz-v3/php/cella_kaszper_atemeles_megjelenito.php?=vOwM4RJBv1wMxSJZlHmKGAyWk0wLg92MsAKL0yJouc3pcg2KeITqlIzWj0mp1OKn0gJM0WKMzNQZjZGB9xaWjNQZm0QrzNGA3RGCxyJMfyzMzVTZzuGL5VJCzEJLkVGAsA1Hoors1=','',880,660);setEnableTimer(100);" TargetMode="External"/><Relationship Id="rId247" Type="http://schemas.openxmlformats.org/officeDocument/2006/relationships/hyperlink" Target="javascript:startnewwin('https://gazd-a-20.asp.lgov.hu/gazd-miszla/APPS/etriusz-v3/php/cella_kaszper_atemeles_megjelenito.php?===DA3pGBmNGZ9VwAuI2L281HGMFZ9VJoiq2KmSTqc1JL6AKne91nyEapyMPZ9ZKqjyTqeITqlIzWjNQZjNGZ9xaWjNQZm0QrzNGA3RGCxyJMfyzMzHmA3xmZjRGClLGLyAzAsA1H14sq1===','',880,660);setEnableTimer(100);" TargetMode="External"/><Relationship Id="rId107" Type="http://schemas.openxmlformats.org/officeDocument/2006/relationships/hyperlink" Target="javascript:startnewwin('https://gazd-a-20.asp.lgov.hu/gazd-miszla/APPS/etriusz-v3/php/cella_osszesito_megjelenito_2.php?=1VQMuqQMx1mA3RzZxW2KGAyWj0mp1OKn0gJM0WKMzNQZjLQA9xaWjNQZm0QrzNGA3RGCxyJMfyzMzHwZxS2AxEJC3pGLlDzLsA1H0p281=','',880,660);setEnableTimer(100);" TargetMode="External"/><Relationship Id="rId268" Type="http://schemas.openxmlformats.org/officeDocument/2006/relationships/hyperlink" Target="javascript:startnewwin('https://gazd-a-20.asp.lgov.hu/gazd-miszla/APPS/etriusz-v3/php/cella_osszesito_megjelenito_2.php?===DAuMGBwIQZ9pwZjHmAj81HGMPZ9ZKqjyTqeITqlIzWjNQZjRGZ9xaWjNQZ00QrzNGA3RGCxyJMfyzMzHGL2xmL1NGC3VQZ1pQZsA1Hppon1===','',880,660);setEnableTimer(100);" TargetMode="External"/><Relationship Id="rId11" Type="http://schemas.openxmlformats.org/officeDocument/2006/relationships/hyperlink" Target="javascript:startnewwin('https://gazd-a-20.asp.lgov.hu/gazd-miszla/APPS/etriusz-v3/php/cella_osszesito_megjelenito_2.php?==Z2Z0ZwMjxGC0DGBlNwAsA1HzNGCmIUpcE3nyEapyMPZjNmA9xaWjNQZ00QrzNGA3RGCxyJMfyzMzZ2Z0ZwMjxGC0DGBlNwAsA1Hn6pq1==','',880,660);setEnableTimer(100);" TargetMode="External"/><Relationship Id="rId32" Type="http://schemas.openxmlformats.org/officeDocument/2006/relationships/hyperlink" Target="javascript:startnewwin('https://gazd-a-20.asp.lgov.hu/gazd-miszla/APPS/etriusz-v3/php/cella_osszesito_megjelenito_2.php?=yMzAkRmL00wM1ZGMjtmKGAyWj0mp1OKn0gJM0WKMzNQZjLGZ9xaWjNQZ00QrzNGA3RGCxyJMfyzMzHzM2RGZwEGCzImZyOQBsA1H35931=','',880,660);setEnableTimer(100);" TargetMode="External"/><Relationship Id="rId53" Type="http://schemas.openxmlformats.org/officeDocument/2006/relationships/hyperlink" Target="javascript:startnewwin('https://gazd-a-20.asp.lgov.hu/gazd-miszla/APPS/etriusz-v3/php/cella_kaszper_atemeles_megjelenito.php?=mLzLjVwMw1wAvA2LxSmKGAyWk0wLg92MsAKL0yJouc3pcg2KeITqlIzWj0mp1OKn0gJM0WKMzNQZjDwZ9xaWjNQZm0QrzNGA3RGCxyJMfyzMzZwMvOwZzAJC2V2LwEJZsA1Hq3341=','',880,660);setEnableTimer(100);" TargetMode="External"/><Relationship Id="rId74" Type="http://schemas.openxmlformats.org/officeDocument/2006/relationships/hyperlink" Target="javascript:startnewwin('https://gazd-a-20.asp.lgov.hu/gazd-miszla/APPS/etriusz-v3/php/cella_kaszper_atemeles_megjelenito.php?=wETA1tGLv1GZvIwZ0NmKGAyWk0wLg92MsAKL0yJouc3pcg2KeITqlIzWj0mp1OKn0gJM0WKMzNQZjRmZ9xaWjNQZm0QrzNGA3RGCxyJMfyzMzZTM0HQBuWJCkVJAlDQZsA1Hn5rp1=','',880,660);setEnableTimer(100);" TargetMode="External"/><Relationship Id="rId128" Type="http://schemas.openxmlformats.org/officeDocument/2006/relationships/hyperlink" Target="javascript:startnewwin('https://gazd-a-20.asp.lgov.hu/gazd-miszla/APPS/etriusz-v3/php/cella_osszesito_megjelenito_2.php?=1DGBwqGBl0wLyyQZwWmKGAyWj0mp1OKn0gJM0WKMzNQZjDGA9xaWjNQZ00QrzNGA3RGCxyJMfyzMzHQA5Z2A5VGCvIJBjZzZsA1Hso751=','',880,660);setEnableTimer(100);" TargetMode="External"/><Relationship Id="rId149" Type="http://schemas.openxmlformats.org/officeDocument/2006/relationships/hyperlink" Target="javascript:startnewwin('https://gazd-a-20.asp.lgov.hu/gazd-miszla/APPS/etriusz-v3/php/cella_kaszper_atemeles_megjelenito.php?=1LTZwMTB00GLkHQAxE2KGAyWk0wLg92MsAKL0yJouc3pcg2KeITqlIzWj0mp1OKn0gJM0WKMzNQZjDwA9xaWjNQZm0QrzNGA3RGCxyJMfyzMzHwMjZzM4DGCuSGA0DTMsA1H61n81=','',880,660);setEnableTimer(100);" TargetMode="External"/><Relationship Id="rId5" Type="http://schemas.openxmlformats.org/officeDocument/2006/relationships/hyperlink" Target="javascript:startnewwin('https://gazd-a-20.asp.lgov.hu/gazd-miszla/APPS/etriusz-v3/php/cella_osszesito_megjelenito_2.php?==ZTAjDJM0LJC4DGZ3ZwMsA1HzNGCmIUpcE3nyEapyMPZjNQA9xaWjNQZm0QrzNGA3RGCxyJMfyzMzZTAjDJM0LJC4DGZ3ZwMsA1Hq2731==','',880,660);setEnableTimer(100);" TargetMode="External"/><Relationship Id="rId95" Type="http://schemas.openxmlformats.org/officeDocument/2006/relationships/hyperlink" Target="javascript:startnewwin('https://gazd-a-20.asp.lgov.hu/gazd-miszla/APPS/etriusz-v3/php/cella_kaszper_atemeles_megjelenito.php?=3xGBzIzLl0GLkNGZmVmKGAyWk0wLg92MsAKL0yJouc3pcg2KeITqlIzWj0mp1OKn0gJM0WKMzNQZjVQA9xaWjNQZm0QrzNGA3RGCxyJMfyzMzpGB5LJMvWGCuSQZkZwZsA1H356n1=','',880,660);setEnableTimer(100);" TargetMode="External"/><Relationship Id="rId160" Type="http://schemas.openxmlformats.org/officeDocument/2006/relationships/hyperlink" Target="javascript:startnewwin('https://gazd-a-20.asp.lgov.hu/gazd-miszla/APPS/etriusz-v3/php/cella_osszesito_megjelenito_2.php?=5VTM3xGB30wA2VGB2R2KGAyWj0mp1OKn0gJM0WKMzNQZjtwA9xaWjNQZl0QrzNGA3RGCxyJMfyzMzxwLxqGB5pGC2LwZ5LGLsA1H1os01=','',880,660);setEnableTimer(100);" TargetMode="External"/><Relationship Id="rId181" Type="http://schemas.openxmlformats.org/officeDocument/2006/relationships/hyperlink" Target="javascript:startnewwin('https://gazd-a-20.asp.lgov.hu/gazd-miszla/APPS/etriusz-v3/php/cella_osszesito_megjelenito_2.php?=0pQB2VGM30mL3xmZzEmKGAyWj0mp1OKn0gJM0WKMzNQZjLmA9xaWjNQZm0QrzNGA3RGCxyJMfyzMzDmA4LwZyqGCwqGBmLTAsA1H24o91=','',880,660);setEnableTimer(100);" TargetMode="External"/><Relationship Id="rId216" Type="http://schemas.openxmlformats.org/officeDocument/2006/relationships/hyperlink" Target="javascript:startnewwin('https://gazd-a-20.asp.lgov.hu/gazd-miszla/APPS/etriusz-v3/php/cella_osszesito_megjelenito_2.php?=kDmL3DmL20GLvAGByE2KGAyWj0mp1OKn0gJM0WKMzNQZjNGB9xaWjNQZl0QrzNGA3RGCxyJMfyzMzRQAwqQAwMGCuW2Z5HTMsA1Hp6pr1=','',880,660);setEnableTimer(100);" TargetMode="External"/><Relationship Id="rId237" Type="http://schemas.openxmlformats.org/officeDocument/2006/relationships/hyperlink" Target="javascript:startnewwin('https://gazd-a-20.asp.lgov.hu/gazd-miszla/APPS/etriusz-v3/php/cella_osszesito_megjelenito_2.php?=1tGM3DQBy1QMkLQZyA2KGAyWj0mp1OKn0gJM0WKMzNQZjpGB9xaWjNQZl0QrzNGA3RGCxyJMfyzMzHQByqQA4HJCxSwAjH2LsA1H9ppo1=','',880,660);setEnableTimer(100);" TargetMode="External"/><Relationship Id="rId258" Type="http://schemas.openxmlformats.org/officeDocument/2006/relationships/hyperlink" Target="javascript:startnewwin('https://gazd-a-20.asp.lgov.hu/gazd-miszla/APPS/etriusz-v3/php/cella_kaszper_atemeles_megjelenito.php?===NB3RJZxumL9DGL5RGL581HGMFZ9VJoiq2KmSTqc1JL6AKne91nyEapyMPZ9ZKqjyTqeITqlIzWjNQZ2NGZ9xaWjNQZl0QrzNGA3RGCxyJMfyzMztmAuSQM4ZJC0RJBkRJBsA1H31271===','',880,660);setEnableTimer(100);" TargetMode="External"/><Relationship Id="rId22" Type="http://schemas.openxmlformats.org/officeDocument/2006/relationships/hyperlink" Target="javascript:startnewwin('https://gazd-a-20.asp.lgov.hu/gazd-miszla/APPS/etriusz-v3/php/cella_osszesito_megjelenito_2.php?=vSJMltQZw1GBzyQB3DmKGAyWj0mp1OKn0gJM0WKMzNQZjVGZ9xaWjNQZ00QrzNGA3RGCxyJMfyzMzVJLyWQBjZJC5LJB4pQAsA1H29871=','',880,660);setEnableTimer(100);" TargetMode="External"/><Relationship Id="rId43" Type="http://schemas.openxmlformats.org/officeDocument/2006/relationships/hyperlink" Target="javascript:startnewwin('https://gazd-a-20.asp.lgov.hu/gazd-miszla/APPS/etriusz-v3/php/cella_osszesito_megjelenito_2.php?=2LJM2NGL10mL5pwMxEmKGAyWj0mp1OKn0gJM0WKMzNQZjRwZ9xaWjNQZl0QrzNGA3RGCxyJMfyzMzLwMyMQZuIGCwymAzETAsA1H4s751=','',880,660);setEnableTimer(100);" TargetMode="External"/><Relationship Id="rId64" Type="http://schemas.openxmlformats.org/officeDocument/2006/relationships/hyperlink" Target="javascript:startnewwin('https://gazd-a-20.asp.lgov.hu/gazd-miszla/APPS/etriusz-v3/php/cella_kaszper_atemeles_megjelenito.php?=0LTMuymL20wMmZwL4VmKGAyWk0wLg92MsAKL0yJouc3pcg2KeITqlIzWj0mp1OKn0gJM0WKMzNQZjtwZ9xaWjNQZl0QrzNGA3RGCxyJMfyzMzDwMxSJBwMGCzAmZvuwZsA1H01981=','',880,660);setEnableTimer(100);" TargetMode="External"/><Relationship Id="rId118" Type="http://schemas.openxmlformats.org/officeDocument/2006/relationships/hyperlink" Target="javascript:startnewwin('https://gazd-a-20.asp.lgov.hu/gazd-miszla/APPS/etriusz-v3/php/cella_kaszper_atemeles_megjelenito.php?=3VQB1tGM50wZzWzM5xmKGAyWk0wLg92MsAKL0yJouc3pcg2KeITqlIzWj0mp1OKn0gJM0WKMzNQZjNGA9xaWjNQZl0QrzNGA3RGCxyJMfyzMzpwZ4HQByyGClLzLzyGBsA1Hs9s01=','',880,660);setEnableTimer(100);" TargetMode="External"/><Relationship Id="rId139" Type="http://schemas.openxmlformats.org/officeDocument/2006/relationships/hyperlink" Target="javascript:startnewwin('https://gazd-a-20.asp.lgov.hu/gazd-miszla/APPS/etriusz-v3/php/cella_osszesito_megjelenito_2.php?=xSTMzAGBk0mAvqQBkZmKGAyWj0mp1OKn0gJM0WKMzNQZjRwA9xaWjNQZl0QrzNGA3RGCxyJMfyzMzDJLxM2Z5RGC3V2A4RmZsA1Ho5n21=','',880,660);setEnableTimer(100);" TargetMode="External"/><Relationship Id="rId85" Type="http://schemas.openxmlformats.org/officeDocument/2006/relationships/hyperlink" Target="javascript:startnewwin('https://gazd-a-20.asp.lgov.hu/gazd-miszla/APPS/etriusz-v3/php/cella_osszesito_megjelenito_2.php?=5LQA1pQZu1wLuMTZyMmKGAyWj0mp1OKn0gJM0WKMzNQZjpmZ9xaWjNQZ00QrzNGA3RGCxyJMfyzMzxwA0HmAjRJCvSzMjHzAsA1H5qn01=','',880,660);setEnableTimer(100);" TargetMode="External"/><Relationship Id="rId150" Type="http://schemas.openxmlformats.org/officeDocument/2006/relationships/hyperlink" Target="javascript:startnewwin('https://gazd-a-20.asp.lgov.hu/gazd-miszla/APPS/etriusz-v3/php/cella_osszesito_megjelenito_2.php?=mDwM0VGZx1QAkRTMzymKGAyWj0mp1OKn0gJM0WKMzNQZjDwA9xaWjNQZ00QrzNGA3RGCxyJMfyzMzZQAzEwZkDJC0RGLxMJBsA1H8s251=','',880,660);setEnableTimer(100);" TargetMode="External"/><Relationship Id="rId171" Type="http://schemas.openxmlformats.org/officeDocument/2006/relationships/hyperlink" Target="javascript:startnewwin('https://gazd-a-20.asp.lgov.hu/gazd-miszla/APPS/etriusz-v3/php/cella_osszesito_megjelenito_2.php?=uEzL0LJZ00GAjLTB3ZmKGAyWj0mp1OKn0gJM0WKMzNQZjZmA9xaWjNQZl0QrzNGA3RGCxyJMfyzMzRTMvEwMkDGC1NwM4pmZsA1H63s91=','',880,660);setEnableTimer(100);" TargetMode="External"/><Relationship Id="rId192" Type="http://schemas.openxmlformats.org/officeDocument/2006/relationships/hyperlink" Target="javascript:startnewwin('https://gazd-a-20.asp.lgov.hu/gazd-miszla/APPS/etriusz-v3/php/cella_kaszper_atemeles_megjelenito.php?=kpGMmHQZz1GB1HmLlL2KGAyWk0wLg92MsAKL0yJouc3pcg2KeITqlIzWj0mp1OKn0gJM0WKMzNQZjNQB9xaWjNQZl0QrzNGA3RGCxyJMfyzMzRmAyAGAjLJC5HGAwWwMsA1H54101=','',880,660);setEnableTimer(100);" TargetMode="External"/><Relationship Id="rId206" Type="http://schemas.openxmlformats.org/officeDocument/2006/relationships/hyperlink" Target="javascript:startnewwin('https://gazd-a-20.asp.lgov.hu/gazd-miszla/APPS/etriusz-v3/php/cella_osszesito_megjelenito_2.php?=lRzLxAwZz1GZ5LJLxSmKGAyWj0mp1OKn0gJM0WKMzNQZjDQB9xaWjNQZ00QrzNGA3RGCxyJMfyzMzVGLvE2ZlLJCkxwMuEJZsA1H4q481=','',880,660);setEnableTimer(100);" TargetMode="External"/><Relationship Id="rId227" Type="http://schemas.openxmlformats.org/officeDocument/2006/relationships/hyperlink" Target="javascript:startnewwin('https://gazd-a-20.asp.lgov.hu/gazd-miszla/APPS/etriusz-v3/php/cella_osszesito_megjelenito_2.php?=uIwZ2VJB50QB2NmLwSmKGAyWj0mp1OKn0gJM0WKMzNQZjZGB9xaWjNQZ00QrzNGA3RGCxyJMfyzMzRJAlLwL5xGC4LQZwAJZsA1H57011=','',880,660);setEnableTimer(100);" TargetMode="External"/><Relationship Id="rId248" Type="http://schemas.openxmlformats.org/officeDocument/2006/relationships/hyperlink" Target="javascript:startnewwin('https://gazd-a-20.asp.lgov.hu/gazd-miszla/APPS/etriusz-v3/php/cella_osszesito_megjelenito_2.php?===tMwWGLxITB9VGMyWTZ381HGMPZ9ZKqjyTqeITqlIzWjNQZjNGZ9xaWjNQZ00QrzNGA3RGCxyJMfyzMzL2LlRTMyuGClHJMvOmAsA1H77q61===','',880,660);setEnableTimer(100);" TargetMode="External"/><Relationship Id="rId269" Type="http://schemas.openxmlformats.org/officeDocument/2006/relationships/hyperlink" Target="javascript:startnewwin('https://gazd-a-20.asp.lgov.hu/gazd-miszla/APPS/etriusz-v3/php/cella_kaszper_atemeles_megjelenito.php?===DMjHTBvOQM9xwMzOmAy91HGMFZ9VJoiq2KmSTqc1JL6AKne91nyEapyMPZ9ZKqjyTqeITqlIzWjNQZkRGZ9xaWjNQZl0QrzNGA3RGCxyJMfyzMzHTZyuwLjDJC5LzMjpGMsA1Hrpq01===','',880,660);setEnableTimer(100);" TargetMode="External"/><Relationship Id="rId12" Type="http://schemas.openxmlformats.org/officeDocument/2006/relationships/hyperlink" Target="javascript:startnewwin('https://gazd-a-20.asp.lgov.hu/gazd-miszla/APPS/etriusz-v3/php/cella_kaszper_atemeles_megjelenito.php?==HQByOwZuEJC3DGMjH2LsA1HzRGCv12oa91puEKngSzrmy2nsgJM0WKMzNGCmIUpcE3nyEapyMPZjNQB9xaWjNQZl0QrzNGA3RGCxyJMfyzMzHQByOwZuEJC3DGMjH2LsA1H319n1==','',880,660);setEnableTimer(100);" TargetMode="External"/><Relationship Id="rId33" Type="http://schemas.openxmlformats.org/officeDocument/2006/relationships/hyperlink" Target="javascript:startnewwin('https://gazd-a-20.asp.lgov.hu/gazd-miszla/APPS/etriusz-v3/php/cella_osszesito_megjelenito_2.php?=4ZQM3DzAx1QMwAwMltmKGAyWj0mp1OKn0gJM0WKMzNQZjpGZ9xaWjNQZ00QrzNGA3RGCxyJMfyzMztmZxqQM2DJCxA2ZzWQBsA1H144r1=','',880,660);setEnableTimer(100);" TargetMode="External"/><Relationship Id="rId108" Type="http://schemas.openxmlformats.org/officeDocument/2006/relationships/hyperlink" Target="javascript:startnewwin('https://gazd-a-20.asp.lgov.hu/gazd-miszla/APPS/etriusz-v3/php/cella_osszesito_megjelenito_2.php?=4tQZmDJA00QMxSwZjtmKGAyWj0mp1OKn0gJM0WKMzNQZjLQA9xaWjNQZ00QrzNGA3RGCxyJMfyzMztQBjZQM1DGCxEJZlNQBsA1H739p1=','',880,660);setEnableTimer(100);" TargetMode="External"/><Relationship Id="rId129" Type="http://schemas.openxmlformats.org/officeDocument/2006/relationships/hyperlink" Target="javascript:startnewwin('https://gazd-a-20.asp.lgov.hu/gazd-miszla/APPS/etriusz-v3/php/cella_osszesito_megjelenito_2.php?=1LGMyETB20wLxMJMuMmKGAyWj0mp1OKn0gJM0WKMzNQZjHGA9xaWjNQZ00QrzNGA3RGCxyJMfyzMzHwAyITM4LGCvEzMySzAsA1H03511=','',880,660);setEnableTimer(100);" TargetMode="External"/><Relationship Id="rId54" Type="http://schemas.openxmlformats.org/officeDocument/2006/relationships/hyperlink" Target="javascript:startnewwin('https://gazd-a-20.asp.lgov.hu/gazd-miszla/APPS/etriusz-v3/php/cella_osszesito_megjelenito_2.php?=xITM5H2Au1GMjVwLuumKGAyWj0mp1OKn0gJM0WKMzNQZjDwZ9xaWjNQZ00QrzNGA3RGCxyJMfyzMzDJMxyGM3RJCyOwZvSTBsA1H613s1=','',880,660);setEnableTimer(100);" TargetMode="External"/><Relationship Id="rId75" Type="http://schemas.openxmlformats.org/officeDocument/2006/relationships/hyperlink" Target="javascript:startnewwin('https://gazd-a-20.asp.lgov.hu/gazd-miszla/APPS/etriusz-v3/php/cella_osszesito_megjelenito_2.php?=yuQZ1NmL00wL2VTB2NmKGAyWj0mp1OKn0gJM0WKMzNQZjRmZ9xaWjNQZ00QrzNGA3RGCxyJMfyzMzHTBjHQZwEGCvMwL4LQZsA1Hsn891=','',880,660);setEnableTimer(100);" TargetMode="External"/><Relationship Id="rId96" Type="http://schemas.openxmlformats.org/officeDocument/2006/relationships/hyperlink" Target="javascript:startnewwin('https://gazd-a-20.asp.lgov.hu/gazd-miszla/APPS/etriusz-v3/php/cella_osszesito_megjelenito_2.php?=jtGM0L2Lu1wA2HGMkVmKGAyWj0mp1OKn0gJM0WKMzNQZjVQA9xaWjNQZ00QrzNGA3RGCxyJMfyzMzNQByEwMwSJC2LGAySwZsA1H9on51=','',880,660);setEnableTimer(100);" TargetMode="External"/><Relationship Id="rId140" Type="http://schemas.openxmlformats.org/officeDocument/2006/relationships/hyperlink" Target="javascript:startnewwin('https://gazd-a-20.asp.lgov.hu/gazd-miszla/APPS/etriusz-v3/php/cella_osszesito_megjelenito_2.php?=1ZQBuIzZm0GZ3RJAlZ2KGAyWj0mp1OKn0gJM0WKMzNQZjRwA9xaWjNQZm0QrzNGA3RGCxyJMfyzMzHmZ4RJMlZGCkpGL1VmLsA1Hq4601=','',880,660);setEnableTimer(100);" TargetMode="External"/><Relationship Id="rId161" Type="http://schemas.openxmlformats.org/officeDocument/2006/relationships/hyperlink" Target="javascript:startnewwin('https://gazd-a-20.asp.lgov.hu/gazd-miszla/APPS/etriusz-v3/php/cella_osszesito_megjelenito_2.php?=1RGMyIwZw1wMjZTBvImKGAyWj0mp1OKn0gJM0WKMzNQZjtwA9xaWjNQZm0QrzNGA3RGCxyJMfyzMzHGZyIJAlZJCzOmL4VJAsA1Horrn1=','',880,660);setEnableTimer(100);" TargetMode="External"/><Relationship Id="rId182" Type="http://schemas.openxmlformats.org/officeDocument/2006/relationships/hyperlink" Target="javascript:startnewwin('https://gazd-a-20.asp.lgov.hu/gazd-miszla/APPS/etriusz-v3/php/cella_osszesito_megjelenito_2.php?=0H2LzqmZz1mA3xmZlD2KGAyWj0mp1OKn0gJM0WKMzNQZjLmA9xaWjNQZ00QrzNGA3RGCxyJMfyzMzDGMwM2AmLJC3pGBmVQMsA1H78rq1=','',880,660);setEnableTimer(100);" TargetMode="External"/><Relationship Id="rId217" Type="http://schemas.openxmlformats.org/officeDocument/2006/relationships/hyperlink" Target="javascript:startnewwin('https://gazd-a-20.asp.lgov.hu/gazd-miszla/APPS/etriusz-v3/php/cella_osszesito_megjelenito_2.php?=vMmZ2HGMx1wMlVmAuSmKGAyWj0mp1OKn0gJM0WKMzNQZjNGB9xaWjNQZm0QrzNGA3RGCxyJMfyzMzVzAmLGAyEJCzWwZ3RJZsA1Ho0o21=','',880,660);setEnableTimer(100);" TargetMode="External"/><Relationship Id="rId6" Type="http://schemas.openxmlformats.org/officeDocument/2006/relationships/hyperlink" Target="javascript:startnewwin('https://gazd-a-20.asp.lgov.hu/gazd-miszla/APPS/etriusz-v3/php/cella_osszesito_megjelenito_2.php?==HJBwMQB4RJCzWQZ3LTBsA1HzNGCmIUpcE3nyEapyMPZjNQA9xaWjNQZ00QrzNGA3RGCxyJMfyzMzHJBwMQB4RJCzWQZ3LTBsA1Hn1441==','',880,660);setEnableTimer(100);" TargetMode="External"/><Relationship Id="rId238" Type="http://schemas.openxmlformats.org/officeDocument/2006/relationships/hyperlink" Target="javascript:startnewwin('https://gazd-a-20.asp.lgov.hu/gazd-miszla/APPS/etriusz-v3/php/cella_osszesito_megjelenito_2.php?=0LJBlDwL00QM4ZGBxOmKGAyWj0mp1OKn0gJM0WKMzNQZjpGB9xaWjNQZm0QrzNGA3RGCxyJMfyzMzDwM5VQAvEGCxumZ5DTZsA1H309p1=','',880,660);setEnableTimer(100);" TargetMode="External"/><Relationship Id="rId259" Type="http://schemas.openxmlformats.org/officeDocument/2006/relationships/hyperlink" Target="javascript:startnewwin('https://gazd-a-20.asp.lgov.hu/gazd-miszla/APPS/etriusz-v3/php/cella_kaszper_atemeles_megjelenito.php?===DB5HzAlZTM9VTB3NQMw91HGMFZ9VJoiq2KmSTqc1JL6AKne91nyEapyMPZ9ZKqjyTqeITqlIzWjNQZ2NGZ9xaWjNQZm0QrzNGA3RGCxyJMfyzMzxGByMwZwEJCvumAjD2LsA1Hq1301===','',880,660);setEnableTimer(100);" TargetMode="External"/><Relationship Id="rId23" Type="http://schemas.openxmlformats.org/officeDocument/2006/relationships/hyperlink" Target="javascript:startnewwin('https://gazd-a-20.asp.lgov.hu/gazd-miszla/APPS/etriusz-v3/php/cella_kaszper_atemeles_megjelenito.php?=vIwA5pGBu1GBjDGAwW2KGAyWk0wLg92MsAKL0yJouc3pcg2KeITqlIzWj0mp1OKn0gJM0WKMzNQZjZGZ9xaWjNQZl0QrzNGA3RGCxyJMfyzMzVJA2xmA5RJC5NQA1ZzLsA1Hp35n1=','',880,660);setEnableTimer(100);" TargetMode="External"/><Relationship Id="rId119" Type="http://schemas.openxmlformats.org/officeDocument/2006/relationships/hyperlink" Target="javascript:startnewwin('https://gazd-a-20.asp.lgov.hu/gazd-miszla/APPS/etriusz-v3/php/cella_kaszper_atemeles_megjelenito.php?=uWGZ4ZmLj0GA2RGLjV2KGAyWk0wLg92MsAKL0yJouc3pcg2KeITqlIzWj0mp1OKn0gJM0WKMzNQZjNGA9xaWjNQZm0QrzNGA3RGCxyJMfyzMzRzZktmZwOGC1LGZuOwLsA1Hp6861=','',880,660);setEnableTimer(100);" TargetMode="External"/><Relationship Id="rId270" Type="http://schemas.openxmlformats.org/officeDocument/2006/relationships/hyperlink" Target="javascript:startnewwin('https://gazd-a-20.asp.lgov.hu/gazd-miszla/APPS/etriusz-v3/php/cella_kaszper_atemeles_megjelenito.php?===DL1xQA3HzZ9VwZ1DGA281HGMFZ9VJoiq2KmSTqc1JL6AKne91nyEapyMPZ9ZKqjyTqeITqlIzWjNQZkRGZ9xaWjNQZm0QrzNGA3RGCxyJMfyzMzRJA5DmAyWGClVGA0HwAsA1Hr4671===','',880,660);setEnableTimer(100);" TargetMode="External"/><Relationship Id="rId44" Type="http://schemas.openxmlformats.org/officeDocument/2006/relationships/hyperlink" Target="javascript:startnewwin('https://gazd-a-20.asp.lgov.hu/gazd-miszla/APPS/etriusz-v3/php/cella_osszesito_megjelenito_2.php?=0twZvSzAl0QBwAGLjtmKGAyWj0mp1OKn0gJM0WKMzNQZjRwZ9xaWjNQZm0QrzNGA3RGCxyJMfyzMzDQBlVJL2VGC4Z2ZuOQBsA1Hop841=','',880,660);setEnableTimer(100);" TargetMode="External"/><Relationship Id="rId60" Type="http://schemas.openxmlformats.org/officeDocument/2006/relationships/hyperlink" Target="javascript:startnewwin('https://gazd-a-20.asp.lgov.hu/gazd-miszla/APPS/etriusz-v3/php/cella_osszesito_megjelenito_2.php?=0LQA0HmLw1QZ3LJMyymKGAyWj0mp1OKn0gJM0WKMzNQZjLwZ9xaWjNQZ00QrzNGA3RGCxyJMfyzMzDwA0DGAwAJCjpwMyIJBsA1H4p071=','',880,660);setEnableTimer(100);" TargetMode="External"/><Relationship Id="rId65" Type="http://schemas.openxmlformats.org/officeDocument/2006/relationships/hyperlink" Target="javascript:startnewwin('https://gazd-a-20.asp.lgov.hu/gazd-miszla/APPS/etriusz-v3/php/cella_kaszper_atemeles_megjelenito.php?=0xGL0H2Z30QZlDJA2RmKGAyWk0wLg92MsAKL0yJouc3pcg2KeITqlIzWj0mp1OKn0gJM0WKMzNQZjtwZ9xaWjNQZm0QrzNGA3RGCxyJMfyzMzDGBuEGMmpGCjVQM1LGZsA1Hr15r1=','',880,660);setEnableTimer(100);" TargetMode="External"/><Relationship Id="rId81" Type="http://schemas.openxmlformats.org/officeDocument/2006/relationships/hyperlink" Target="javascript:startnewwin('https://gazd-a-20.asp.lgov.hu/gazd-miszla/APPS/etriusz-v3/php/cella_osszesito_megjelenito_2.php?=uyQM3tGZm0QAwuQAxMmKGAyWj0mp1OKn0gJM0WKMzNQZjHmZ9xaWjNQZ00QrzNGA3RGCxyJMfyzMzRJBxqQBkZGC0ZTB0DzAsA1H7roq1=','',880,660);setEnableTimer(100);" TargetMode="External"/><Relationship Id="rId86" Type="http://schemas.openxmlformats.org/officeDocument/2006/relationships/hyperlink" Target="javascript:startnewwin('https://gazd-a-20.asp.lgov.hu/gazd-miszla/APPS/etriusz-v3/php/cella_osszesito_megjelenito_2.php?=xSwLzWGLx1wL2DwL5L2KGAyWj0mp1OKn0gJM0WKMzNQZjtmZ9xaWjNQZ00QrzNGA3RGCxyJMfyzMzDJZvMzZuEJCvMQAvywMsA1Hns391=','',880,660);setEnableTimer(100);" TargetMode="External"/><Relationship Id="rId130" Type="http://schemas.openxmlformats.org/officeDocument/2006/relationships/hyperlink" Target="javascript:startnewwin('https://gazd-a-20.asp.lgov.hu/gazd-miszla/APPS/etriusz-v3/php/cella_osszesito_megjelenito_2.php?=yymL3LzLw1QMwIGMmZmKGAyWj0mp1OKn0gJM0WKMzNQZjLGA9xaWjNQZl0QrzNGA3RGCxyJMfyzMzHJBwqwMvAJCxAJAyAmZsA1H598q1=','',880,660);setEnableTimer(100);" TargetMode="External"/><Relationship Id="rId135" Type="http://schemas.openxmlformats.org/officeDocument/2006/relationships/hyperlink" Target="javascript:startnewwin('https://gazd-a-20.asp.lgov.hu/gazd-miszla/APPS/etriusz-v3/php/cella_osszesito_megjelenito_2.php?=wuwM0Z2Zm0mZ3tQM0LmKGAyWj0mp1OKn0gJM0WKMzNQZjpGA9xaWjNQZ00QrzNGA3RGCxyJMfyzMzZTBzEmLmZGCmpQBxEwAsA1Hr61n1=','',880,660);setEnableTimer(100);" TargetMode="External"/><Relationship Id="rId151" Type="http://schemas.openxmlformats.org/officeDocument/2006/relationships/hyperlink" Target="javascript:startnewwin('https://gazd-a-20.asp.lgov.hu/gazd-miszla/APPS/etriusz-v3/php/cella_kaszper_atemeles_megjelenito.php?=xSzLxSJB40wMxuwZ5NmKGAyWk0wLg92MsAKL0yJouc3pcg2KeITqlIzWj0mp1OKn0gJM0WKMzNQZjHwA9xaWjNQZl0QrzNGA3RGCxyJMfyzMzDJLvEJL5tGCzETBlxQZsA1H34on1=','',880,660);setEnableTimer(100);" TargetMode="External"/><Relationship Id="rId156" Type="http://schemas.openxmlformats.org/officeDocument/2006/relationships/hyperlink" Target="javascript:startnewwin('https://gazd-a-20.asp.lgov.hu/gazd-miszla/APPS/etriusz-v3/php/cella_osszesito_megjelenito_2.php?=5NGMkNQAv1mZkHzL3Z2KGAyWj0mp1OKn0gJM0WKMzNQZjLwA9xaWjNQZ00QrzNGA3RGCxyJMfyzMzxQZySQZ0VJCmRGMvqmLsA1H4q051=','',880,660);setEnableTimer(100);" TargetMode="External"/><Relationship Id="rId177" Type="http://schemas.openxmlformats.org/officeDocument/2006/relationships/hyperlink" Target="javascript:startnewwin('https://gazd-a-20.asp.lgov.hu/gazd-miszla/APPS/etriusz-v3/php/cella_kaszper_atemeles_megjelenito.php?=3pQBzEzL50GZ5LzZyA2KGAyWk0wLg92MsAKL0yJouc3pcg2KeITqlIzWj0mp1OKn0gJM0WKMzNQZjHmA9xaWjNQZl0QrzNGA3RGCxyJMfyzMzpmA4LTMvyGCkxwMlH2LsA1H5opq1=','',880,660);setEnableTimer(100);" TargetMode="External"/><Relationship Id="rId198" Type="http://schemas.openxmlformats.org/officeDocument/2006/relationships/hyperlink" Target="javascript:startnewwin('https://gazd-a-20.asp.lgov.hu/gazd-miszla/APPS/etriusz-v3/php/cella_kaszper_atemeles_megjelenito.php?=mHGB5NwLu1mA4DQZ1DmKGAyWk0wLg92MsAKL0yJouc3pcg2KeITqlIzWj0mp1OKn0gJM0WKMzNQZjVQB9xaWjNQZl0QrzNGA3RGCxyJMfyzMzZGA5xQZvSJC3tQAjHQAsA1Hn18s1=','',880,660);setEnableTimer(100);" TargetMode="External"/><Relationship Id="rId172" Type="http://schemas.openxmlformats.org/officeDocument/2006/relationships/hyperlink" Target="javascript:startnewwin('https://gazd-a-20.asp.lgov.hu/gazd-miszla/APPS/etriusz-v3/php/cella_osszesito_megjelenito_2.php?=2HzLjxGA30wMuEGBltmKGAyWj0mp1OKn0gJM0WKMzNQZjZmA9xaWjNQZm0QrzNGA3RGCxyJMfyzMzLGMvOGB1pGCzSTA5VQBsA1H01sq1=','',880,660);setEnableTimer(100);" TargetMode="External"/><Relationship Id="rId193" Type="http://schemas.openxmlformats.org/officeDocument/2006/relationships/hyperlink" Target="javascript:startnewwin('https://gazd-a-20.asp.lgov.hu/gazd-miszla/APPS/etriusz-v3/php/cella_kaszper_atemeles_megjelenito.php?=yS2AjRGMj0wLxS2A4DmKGAyWk0wLg92MsAKL0yJouc3pcg2KeITqlIzWj0mp1OKn0gJM0WKMzNQZjNQB9xaWjNQZm0QrzNGA3RGCxyJMfyzMzHJL3NGZyOGCvEJL3tQAsA1H24os1=','',880,660);setEnableTimer(100);" TargetMode="External"/><Relationship Id="rId202" Type="http://schemas.openxmlformats.org/officeDocument/2006/relationships/hyperlink" Target="javascript:startnewwin('https://gazd-a-20.asp.lgov.hu/gazd-miszla/APPS/etriusz-v3/php/cella_kaszper_atemeles_megjelenito.php?=4NGMwEmAz1GZmRJLuE2KGAyWk0wLg92MsAKL0yJouc3pcg2KeITqlIzWj0mp1OKn0gJM0WKMzNQZjZQB9xaWjNQZm0QrzNGA3RGCxyJMfyzMztQZyATA3LJCkZGLuSTMsA1Ho01s1=','',880,660);setEnableTimer(100);" TargetMode="External"/><Relationship Id="rId207" Type="http://schemas.openxmlformats.org/officeDocument/2006/relationships/hyperlink" Target="javascript:startnewwin('https://gazd-a-20.asp.lgov.hu/gazd-miszla/APPS/etriusz-v3/php/cella_kaszper_atemeles_megjelenito.php?=5H2L4LJZj0GA0V2Z1L2KGAyWk0wLg92MsAKL0yJouc3pcg2KeITqlIzWj0mp1OKn0gJM0WKMzNQZjHQB9xaWjNQZl0QrzNGA3RGCxyJMfyzMzxGMwuwMkNGC1DwLmHwMsA1H2p111=','',880,660);setEnableTimer(100);" TargetMode="External"/><Relationship Id="rId223" Type="http://schemas.openxmlformats.org/officeDocument/2006/relationships/hyperlink" Target="javascript:startnewwin('https://gazd-a-20.asp.lgov.hu/gazd-miszla/APPS/etriusz-v3/php/cella_kaszper_atemeles_megjelenito.php?=2LTZxymL20GMmHTZ4R2KGAyWk0wLg92MsAKL0yJouc3pcg2KeITqlIzWj0mp1OKn0gJM0WKMzNQZjVGB9xaWjNQZm0QrzNGA3RGCxyJMfyzMzLwMjDJBwMGCyAGMjtGLsA1H63n71=','',880,660);setEnableTimer(100);" TargetMode="External"/><Relationship Id="rId228" Type="http://schemas.openxmlformats.org/officeDocument/2006/relationships/hyperlink" Target="javascript:startnewwin('https://gazd-a-20.asp.lgov.hu/gazd-miszla/APPS/etriusz-v3/php/cella_kaszper_atemeles_megjelenito.php?=uAmZmNwMm0mZmLJB3RmKGAyWk0wLg92MsAKL0yJouc3pcg2KeITqlIzWj0mp1OKn0gJM0WKMzNQZjDGB9xaWjNQZl0QrzNGA3RGCxyJMfyzMzR2ZmZQZzAGCmZwM5pGZsA1H01891=','',880,660);setEnableTimer(100);" TargetMode="External"/><Relationship Id="rId244" Type="http://schemas.openxmlformats.org/officeDocument/2006/relationships/hyperlink" Target="javascript:startnewwin('https://gazd-a-20.asp.lgov.hu/gazd-miszla/APPS/etriusz-v3/php/cella_kaszper_atemeles_megjelenito.php?=mHGBkLmZ50GA4tGMuqmKGAyWk0wLg92MsAKL0yJouc3pcg2KeITqlIzWj0mp1OKn0gJM0WKMzNQZjxGB9xaWjNQZm0QrzNGA3RGCxyJMfyzMzZGA5RwAmxGC1tQByS2AsA1H2qn31=','',880,660);setEnableTimer(100);" TargetMode="External"/><Relationship Id="rId249" Type="http://schemas.openxmlformats.org/officeDocument/2006/relationships/hyperlink" Target="javascript:startnewwin('https://gazd-a-20.asp.lgov.hu/gazd-miszla/APPS/etriusz-v3/php/cella_kaszper_atemeles_megjelenito.php?===DL0DQA2LwL9RwM5xQZ181HGMFZ9VJoiq2KmSTqc1JL6AKne91nyEapyMPZ9ZKqjyTqeITqlIzWjNQZkNGZ9xaWjNQZl0QrzNGA3RGCxyJMfyzMzRTA0DwA2VJCkLJB5NGAsA1Hn4681===','',880,660);setEnableTimer(100);" TargetMode="External"/><Relationship Id="rId13" Type="http://schemas.openxmlformats.org/officeDocument/2006/relationships/hyperlink" Target="javascript:startnewwin('https://gazd-a-20.asp.lgov.hu/gazd-miszla/APPS/etriusz-v3/php/cella_kaszper_atemeles_megjelenito.php?==HQB5HJB4LGCzIQB2ZwLsA1HzRGCv12oa91puEKngSzrmy2nsgJM0WKMzNGCmIUpcE3nyEapyMPZjNQB9xaWjNQZm0QrzNGA3RGCxyJMfyzMzHQB5HJB4LGCzIQB2ZwLsA1Hno651==','',880,660);setEnableTimer(100);" TargetMode="External"/><Relationship Id="rId18" Type="http://schemas.openxmlformats.org/officeDocument/2006/relationships/hyperlink" Target="javascript:startnewwin('https://gazd-a-20.asp.lgov.hu/gazd-miszla/APPS/etriusz-v3/php/cella_osszesito_megjelenito_2.php?=jtwAlZ2Ay1GM3VGZ4NmKGAyWj0mp1OKn0gJM0WKMzNQZjNGZ9xaWjNQZl0QrzNGA3RGCxyJMfyzMzNQB2VmL3HJCyqwZktQZsA1H15181=','',880,660);setEnableTimer(100);" TargetMode="External"/><Relationship Id="rId39" Type="http://schemas.openxmlformats.org/officeDocument/2006/relationships/hyperlink" Target="javascript:startnewwin('https://gazd-a-20.asp.lgov.hu/gazd-miszla/APPS/etriusz-v3/php/cella_osszesito_megjelenito_2.php?=3NmAuMJMw1wAxuwLwI2KGAyWj0mp1OKn0gJM0WKMzNQZjxGZ9xaWjNQZ00QrzNGA3RGCxyJMfyzMzpQZ3RzMyAJC2DTBvAJMsA1H077p1=','',880,660);setEnableTimer(100);" TargetMode="External"/><Relationship Id="rId109" Type="http://schemas.openxmlformats.org/officeDocument/2006/relationships/hyperlink" Target="javascript:startnewwin('https://gazd-a-20.asp.lgov.hu/gazd-miszla/APPS/etriusz-v3/php/cella_osszesito_megjelenito_2.php?=wSzMzSQZ50wAmtGBmRmKGAyWj0mp1OKn0gJM0WKMzNQZjpQA9xaWjNQZl0QrzNGA3RGCxyJMfyzMzZJLzMJZjxGC2ZQB5ZGZsA1H67631=','',880,660);setEnableTimer(100);" TargetMode="External"/><Relationship Id="rId260" Type="http://schemas.openxmlformats.org/officeDocument/2006/relationships/hyperlink" Target="javascript:startnewwin('https://gazd-a-20.asp.lgov.hu/gazd-miszla/APPS/etriusz-v3/php/cella_osszesito_megjelenito_2.php?===NB0xmZvMJZ9ZGA5NQZw91HGMPZ9ZKqjyTqeITqlIzWjNQZ2NGZ9xaWjNQZ00QrzNGA3RGCxyJMfyzMztQA5ZwLzSGCmHGBjNmLsA1Hn2o81===','',880,660);setEnableTimer(100);" TargetMode="External"/><Relationship Id="rId265" Type="http://schemas.openxmlformats.org/officeDocument/2006/relationships/hyperlink" Target="javascript:startnewwin('https://gazd-a-20.asp.lgov.hu/gazd-miszla/APPS/etriusz-v3/php/cella_kaszper_atemeles_megjelenito.php?===NZkH2LjtGB9RQZmH2Lj81HGMFZ9VJoiq2KmSTqc1JL6AKne91nyEapyMPZ9ZKqjyTqeITqlIzWjNQZ5NGZ9xaWjNQZl0QrzNGA3RGCxyJMfyzMzNGZyATZ4xGCkNmZyATZsA1H5o311===','',880,660);setEnableTimer(100);" TargetMode="External"/><Relationship Id="rId34" Type="http://schemas.openxmlformats.org/officeDocument/2006/relationships/hyperlink" Target="javascript:startnewwin('https://gazd-a-20.asp.lgov.hu/gazd-miszla/APPS/etriusz-v3/php/cella_kaszper_atemeles_megjelenito.php?=lpwAvSGAu1GA4LTMmNmKGAyWk0wLg92MsAKL0yJouc3pcg2KeITqlIzWj0mp1OKn0gJM0WKMzNQZjtGZ9xaWjNQZl0QrzNGA3RGCxyJMfyzMzVmA2VJZ1RJC1twMxAQZsA1H96pq1=','',880,660);setEnableTimer(100);" TargetMode="External"/><Relationship Id="rId50" Type="http://schemas.openxmlformats.org/officeDocument/2006/relationships/hyperlink" Target="javascript:startnewwin('https://gazd-a-20.asp.lgov.hu/gazd-miszla/APPS/etriusz-v3/php/cella_kaszper_atemeles_megjelenito.php?=wIJA1HTMm0wLxSmA3H2KGAyWk0wLg92MsAKL0yJouc3pcg2KeITqlIzWj0mp1OKn0gJM0WKMzNQZjZwZ9xaWjNQZm0QrzNGA3RGCxyJMfyzMzZJM1HGMxAGCvEJZ3pGMsA1Hqo221=','',880,660);setEnableTimer(100);" TargetMode="External"/><Relationship Id="rId55" Type="http://schemas.openxmlformats.org/officeDocument/2006/relationships/hyperlink" Target="javascript:startnewwin('https://gazd-a-20.asp.lgov.hu/gazd-miszla/APPS/etriusz-v3/php/cella_kaszper_atemeles_megjelenito.php?=0xGLuWTM10wZ3LQZyWmKGAyWk0wLg92MsAKL0yJouc3pcg2KeITqlIzWj0mp1OKn0gJM0WKMzNQZjHwZ9xaWjNQZl0QrzNGA3RGCxyJMfyzMzDGBuSzLxIGClpwAjHzZsA1H34081=','',880,660);setEnableTimer(100);" TargetMode="External"/><Relationship Id="rId76" Type="http://schemas.openxmlformats.org/officeDocument/2006/relationships/hyperlink" Target="javascript:startnewwin('https://gazd-a-20.asp.lgov.hu/gazd-miszla/APPS/etriusz-v3/php/cella_osszesito_megjelenito_2.php?=4LGZyWTZ40GZwEJZmLmKGAyWj0mp1OKn0gJM0WKMzNQZjVmZ9xaWjNQZ00QrzNGA3RGCxyJMfyzMztwAkHzLjtGCkZTMkZwAsA1Hq0r41=','',880,660);setEnableTimer(100);" TargetMode="External"/><Relationship Id="rId97" Type="http://schemas.openxmlformats.org/officeDocument/2006/relationships/hyperlink" Target="javascript:startnewwin('https://gazd-a-20.asp.lgov.hu/gazd-miszla/APPS/etriusz-v3/php/cella_kaszper_atemeles_megjelenito.php?=wqGAuumZx1mZ1NQMlpmKGAyWk0wLg92MsAKL0yJouc3pcg2KeITqlIzWj0mp1OKn0gJM0WKMzNQZjZQA9xaWjNQZl0QrzNGA3RGCxyJMfyzMzZ2A1RTBmDJCmHQZxWmAsA1Hs8391=','',880,660);setEnableTimer(100);" TargetMode="External"/><Relationship Id="rId104" Type="http://schemas.openxmlformats.org/officeDocument/2006/relationships/hyperlink" Target="javascript:startnewwin('https://gazd-a-20.asp.lgov.hu/gazd-miszla/APPS/etriusz-v3/php/cella_kaszper_atemeles_megjelenito.php?=4R2ZxuwAv1wZwOGAjRmKGAyWk0wLg92MsAKL0yJouc3pcg2KeITqlIzWj0mp1OKn0gJM0WKMzNQZjHQA9xaWjNQZm0QrzNGA3RGCxyJMfyzMztGLmDTB2VJClZTZ1NGZsA1H76521=','',880,660);setEnableTimer(100);" TargetMode="External"/><Relationship Id="rId120" Type="http://schemas.openxmlformats.org/officeDocument/2006/relationships/hyperlink" Target="javascript:startnewwin('https://gazd-a-20.asp.lgov.hu/gazd-miszla/APPS/etriusz-v3/php/cella_osszesito_megjelenito_2.php?=wITB0VzZ20QA5HTA4H2KGAyWj0mp1OKn0gJM0WKMzNQZjNGA9xaWjNQZ00QrzNGA3RGCxyJMfyzMzZJM4DwLlLGC0xGM0tGMsA1Hqs501=','',880,660);setEnableTimer(100);" TargetMode="External"/><Relationship Id="rId125" Type="http://schemas.openxmlformats.org/officeDocument/2006/relationships/hyperlink" Target="javascript:startnewwin('https://gazd-a-20.asp.lgov.hu/gazd-miszla/APPS/etriusz-v3/php/cella_kaszper_atemeles_megjelenito.php?=xWmZjNGA40QBjRmZlV2KGAyWk0wLg92MsAKL0yJouc3pcg2KeITqlIzWj0mp1OKn0gJM0WKMzNQZjVGA9xaWjNQZm0QrzNGA3RGCxyJMfyzMzDzZmNQZ1tGC4NGZmVwLsA1H93201=','',880,660);setEnableTimer(100);" TargetMode="External"/><Relationship Id="rId141" Type="http://schemas.openxmlformats.org/officeDocument/2006/relationships/hyperlink" Target="javascript:startnewwin('https://gazd-a-20.asp.lgov.hu/gazd-miszla/APPS/etriusz-v3/php/cella_osszesito_megjelenito_2.php?=0DJZkLmAv1mAxM2L0DmKGAyWj0mp1OKn0gJM0WKMzNQZjRwA9xaWjNQZ00QrzNGA3RGCxyJMfyzMzDQMkRwA3VJC3DzMwEQAsA1H95p91=','',880,660);setEnableTimer(100);" TargetMode="External"/><Relationship Id="rId146" Type="http://schemas.openxmlformats.org/officeDocument/2006/relationships/hyperlink" Target="javascript:startnewwin('https://gazd-a-20.asp.lgov.hu/gazd-miszla/APPS/etriusz-v3/php/cella_osszesito_megjelenito_2.php?=mxQAvIQAy1GMwyGBwI2KGAyWj0mp1OKn0gJM0WKMzNQZjZwA9xaWjNQZm0QrzNGA3RGCxyJMfyzMzZGB0VJA0HJCyAJB5ZJMsA1Hps1r1=','',880,660);setEnableTimer(100);" TargetMode="External"/><Relationship Id="rId167" Type="http://schemas.openxmlformats.org/officeDocument/2006/relationships/hyperlink" Target="javascript:startnewwin('https://gazd-a-20.asp.lgov.hu/gazd-miszla/APPS/etriusz-v3/php/cella_osszesito_megjelenito_2.php?=jtmZmVmAm0QMkZmLjDmKGAyWj0mp1OKn0gJM0WKMzNQZjRmA9xaWjNQZ00QrzNGA3RGCxyJMfyzMzNQBmZwZ3ZGCxSmZwOQAsA1H90951=','',880,660);setEnableTimer(100);" TargetMode="External"/><Relationship Id="rId188" Type="http://schemas.openxmlformats.org/officeDocument/2006/relationships/hyperlink" Target="javascript:startnewwin('https://gazd-a-20.asp.lgov.hu/gazd-miszla/APPS/etriusz-v3/php/cella_osszesito_megjelenito_2.php?=wWGMmHJMv1mLvIJL1L2KGAyWj0mp1OKn0gJM0WKMzNQZjtmA9xaWjNQZ00QrzNGA3RGCxyJMfyzMzZzZyAGMyWJCwWJMuIwMsA1Hqnr41=','',880,660);setEnableTimer(100);" TargetMode="External"/><Relationship Id="rId7" Type="http://schemas.openxmlformats.org/officeDocument/2006/relationships/hyperlink" Target="javascript:startnewwin('https://gazd-a-20.asp.lgov.hu/gazd-miszla/APPS/etriusz-v3/php/cella_osszesito_megjelenito_2.php?==xGBvyQB4xGC5RGB2xQMsA1HzNGCmIUpcE3nyEapyMPZjNGA9xaWjNQZl0QrzNGA3RGCxyJMfyzMzxGBvyQB4xGC5RGB2xQMsA1H62qr1==','',880,660);setEnableTimer(100);" TargetMode="External"/><Relationship Id="rId71" Type="http://schemas.openxmlformats.org/officeDocument/2006/relationships/hyperlink" Target="javascript:startnewwin('https://gazd-a-20.asp.lgov.hu/gazd-miszla/APPS/etriusz-v3/php/cella_kaszper_atemeles_megjelenito.php?=0HwZzMTMl0GMmpwA5xmKGAyWk0wLg92MsAKL0yJouc3pcg2KeITqlIzWj0mp1OKn0gJM0WKMzNQZjNmZ9xaWjNQZm0QrzNGA3RGCxyJMfyzMzDGAlLzMxWGCyAmA2xGBsA1H81n41=','',880,660);setEnableTimer(100);" TargetMode="External"/><Relationship Id="rId92" Type="http://schemas.openxmlformats.org/officeDocument/2006/relationships/hyperlink" Target="javascript:startnewwin('https://gazd-a-20.asp.lgov.hu/gazd-miszla/APPS/etriusz-v3/php/cella_osszesito_megjelenito_2.php?=jNQA1LmZu1mLwITAzAmKGAyWj0mp1OKn0gJM0WKMzNQZjRQA9xaWjNQZm0QrzNGA3RGCxyJMfyzMzNQZ0HwAmRJCwAJM0L2ZsA1H5qoo1=','',880,660);setEnableTimer(100);" TargetMode="External"/><Relationship Id="rId162" Type="http://schemas.openxmlformats.org/officeDocument/2006/relationships/hyperlink" Target="javascript:startnewwin('https://gazd-a-20.asp.lgov.hu/gazd-miszla/APPS/etriusz-v3/php/cella_osszesito_megjelenito_2.php?=3LQZ3HJL20mAwyQMxA2KGAyWj0mp1OKn0gJM0WKMzNQZjtwA9xaWjNQZ00QrzNGA3RGCxyJMfyzMzpwAjpGMuMGC3ZJBxE2LsA1Hrp171=','',880,660);setEnableTimer(100);" TargetMode="External"/><Relationship Id="rId183" Type="http://schemas.openxmlformats.org/officeDocument/2006/relationships/hyperlink" Target="javascript:startnewwin('https://gazd-a-20.asp.lgov.hu/gazd-miszla/APPS/etriusz-v3/php/cella_kaszper_atemeles_megjelenito.php?=lDQByWJAx1QB4VwAuEmKGAyWk0wLg92MsAKL0yJouc3pcg2KeITqlIzWj0mp1OKn0gJM0WKMzNQZjpmA9xaWjNQZl0QrzNGA3RGCxyJMfyzMzVQA4HzL1DJC4twZ2RTAsA1H80pp1=','',880,660);setEnableTimer(100);" TargetMode="External"/><Relationship Id="rId213" Type="http://schemas.openxmlformats.org/officeDocument/2006/relationships/hyperlink" Target="javascript:startnewwin('https://gazd-a-20.asp.lgov.hu/gazd-miszla/APPS/etriusz-v3/php/cella_osszesito_megjelenito_2.php?=kVTBkDQB30wM1ZmA4xmKGAyWj0mp1OKn0gJM0WKMzNQZjpQB9xaWjNQZl0QrzNGA3RGCxyJMfyzMzRwL4RQA4pGCzImZ3tGBsA1Hn3p61=','',880,660);setEnableTimer(100);" TargetMode="External"/><Relationship Id="rId218" Type="http://schemas.openxmlformats.org/officeDocument/2006/relationships/hyperlink" Target="javascript:startnewwin('https://gazd-a-20.asp.lgov.hu/gazd-miszla/APPS/etriusz-v3/php/cella_osszesito_megjelenito_2.php?=zEJA4ZGZ40wAkVJMzSmKGAyWj0mp1OKn0gJM0WKMzNQZjNGB9xaWjNQZ00QrzNGA3RGCxyJMfyzMzLTM1tmZktGC2RwLyMJZsA1H83391=','',880,660);setEnableTimer(100);" TargetMode="External"/><Relationship Id="rId234" Type="http://schemas.openxmlformats.org/officeDocument/2006/relationships/hyperlink" Target="javascript:startnewwin('https://gazd-a-20.asp.lgov.hu/gazd-miszla/APPS/etriusz-v3/php/cella_kaszper_atemeles_megjelenito.php?=lVwL3DGLm0QBxIGL5ZmKGAyWk0wLg92MsAKL0yJouc3pcg2KeITqlIzWj0mp1OKn0gJM0WKMzNQZjLGB9xaWjNQZl0QrzNGA3RGCxyJMfyzMzVwZvqQAuAGC4DJAuymZsA1H0q2o1=','',880,660);setEnableTimer(100);" TargetMode="External"/><Relationship Id="rId239" Type="http://schemas.openxmlformats.org/officeDocument/2006/relationships/hyperlink" Target="javascript:startnewwin('https://gazd-a-20.asp.lgov.hu/gazd-miszla/APPS/etriusz-v3/php/cella_osszesito_megjelenito_2.php?=wMzMzMwZw1wL5HGL3L2KGAyWj0mp1OKn0gJM0WKMzNQZjpGB9xaWjNQZ00QrzNGA3RGCxyJMfyzMzZzMzMzAlZJCvyGAuqwMsA1Ho2p71=','',880,660);setEnableTimer(100);" TargetMode="External"/><Relationship Id="rId2" Type="http://schemas.openxmlformats.org/officeDocument/2006/relationships/hyperlink" Target="javascript:startnewwin('https://gazd-a-20.asp.lgov.hu/gazd-miszla/APPS/etriusz-v3/php/cella_osszesito_megjelenito_2.php?==VQAzIQBxSJC4RwL5RzLsA1HzNGCmIUpcE3nyEapyMPZjNmZ9xaWjNQZm0QrzNGA3RGCxyJMfyzMzVQAzIQBxSJC4RwL5RzLsA1Hno101==','',880,660);setEnableTimer(100);" TargetMode="External"/><Relationship Id="rId29" Type="http://schemas.openxmlformats.org/officeDocument/2006/relationships/hyperlink" Target="javascript:startnewwin('https://gazd-a-20.asp.lgov.hu/gazd-miszla/APPS/etriusz-v3/php/cella_osszesito_megjelenito_2.php?=wOGBkLJM20GBuuwL4Z2KGAyWj0mp1OKn0gJM0WKMzNQZjHGZ9xaWjNQZl0QrzNGA3RGCxyJMfyzMzZTZ5RwMyMGC5RTBvumLsA1Hp1041=','',880,660);setEnableTimer(100);" TargetMode="External"/><Relationship Id="rId250" Type="http://schemas.openxmlformats.org/officeDocument/2006/relationships/hyperlink" Target="javascript:startnewwin('https://gazd-a-20.asp.lgov.hu/gazd-miszla/APPS/etriusz-v3/php/cella_kaszper_atemeles_megjelenito.php?===NMltGZyEwL9DmZ3NmAy91HGMFZ9VJoiq2KmSTqc1JL6AKne91nyEapyMPZ9ZKqjyTqeITqlIzWjNQZkNGZ9xaWjNQZm0QrzNGA3RGCxyJMfyzMzDzZ4RGM0VJC0ZmAjpGMsA1Hns091===','',880,660);setEnableTimer(100);" TargetMode="External"/><Relationship Id="rId255" Type="http://schemas.openxmlformats.org/officeDocument/2006/relationships/hyperlink" Target="javascript:startnewwin('https://gazd-a-20.asp.lgov.hu/gazd-miszla/APPS/etriusz-v3/php/cella_osszesito_megjelenito_2.php?===tA4pwZ0RmA9VwAvEwLu91HGMPZ9ZKqjyTqeITqlIzWjNQZmNGZ9xaWjNQZl0QrzNGA3RGCxyJMfyzMzLQB3VQAkpGClLwL0VJLsA1Hnqp81===','',880,660);setEnableTimer(100);" TargetMode="External"/><Relationship Id="rId271" Type="http://schemas.openxmlformats.org/officeDocument/2006/relationships/hyperlink" Target="javascript:startnewwin('https://gazd-a-20.asp.lgov.hu/gazd-miszla/APPS/etriusz-v3/php/cella_osszesito_megjelenito_2.php?===DBjLwA2VmZ9twLvEGLj81HGMPZ9ZKqjyTqeITqlIzWjNQZkRGZ9xaWjNQZ00QrzNGA3RGCxyJMfyzMzxQZ2LwAlZGC4VzL0RTZsA1H6p651===','',880,660);setEnableTimer(100);" TargetMode="External"/><Relationship Id="rId24" Type="http://schemas.openxmlformats.org/officeDocument/2006/relationships/hyperlink" Target="javascript:startnewwin('https://gazd-a-20.asp.lgov.hu/gazd-miszla/APPS/etriusz-v3/php/cella_kaszper_atemeles_megjelenito.php?=xM2ZwqmLm0QZ2DwA1R2KGAyWk0wLg92MsAKL0yJouc3pcg2KeITqlIzWj0mp1OKn0gJM0WKMzNQZjZGZ9xaWjNQZm0QrzNGA3RGCxyJMfyzMzDzMmZ2AwAGCjLQA2HGLsA1H1s001=','',880,660);setEnableTimer(100);" TargetMode="External"/><Relationship Id="rId40" Type="http://schemas.openxmlformats.org/officeDocument/2006/relationships/hyperlink" Target="javascript:startnewwin('https://gazd-a-20.asp.lgov.hu/gazd-miszla/APPS/etriusz-v3/php/cella_osszesito_megjelenito_2.php?=yMTBvEzAk0QZuAGZ0ZmKGAyWj0mp1OKn0gJM0WKMzNQZjNwZ9xaWjNQZl0QrzNGA3RGCxyJMfyzMzHzM4VTM2RGCjR2ZkDmZsA1Hps651=','',880,660);setEnableTimer(100);" TargetMode="External"/><Relationship Id="rId45" Type="http://schemas.openxmlformats.org/officeDocument/2006/relationships/hyperlink" Target="javascript:startnewwin('https://gazd-a-20.asp.lgov.hu/gazd-miszla/APPS/etriusz-v3/php/cella_osszesito_megjelenito_2.php?=0pwAlDQAu1QZ1VQA3DmKGAyWj0mp1OKn0gJM0WKMzNQZjRwZ9xaWjNQZ00QrzNGA3RGCxyJMfyzMzDmA2VQA0RJCjHwZ0pQAsA1Hn4r11=','',880,660);setEnableTimer(100);" TargetMode="External"/><Relationship Id="rId66" Type="http://schemas.openxmlformats.org/officeDocument/2006/relationships/hyperlink" Target="javascript:startnewwin('https://gazd-a-20.asp.lgov.hu/gazd-miszla/APPS/etriusz-v3/php/cella_osszesito_megjelenito_2.php?=kHJAlLQZv1wLzATAkLmKGAyWj0mp1OKn0gJM0WKMzNQZjtwZ9xaWjNQZ00QrzNGA3RGCxyJMfyzMzRGM1VwAjVJCvM2L0RwAsA1H5np61=','',880,660);setEnableTimer(100);" TargetMode="External"/><Relationship Id="rId87" Type="http://schemas.openxmlformats.org/officeDocument/2006/relationships/hyperlink" Target="javascript:startnewwin('https://gazd-a-20.asp.lgov.hu/gazd-miszla/APPS/etriusz-v3/php/cella_osszesito_megjelenito_2.php?=vSQAzyGLu1GMzqGM3DmKGAyWj0mp1OKn0gJM0WKMzNQZjxmZ9xaWjNQZ00QrzNGA3RGCxyJMfyzMzVJZ0LJBuSJCyM2AyqQAsA1Hn76n1=','',880,660);setEnableTimer(100);" TargetMode="External"/><Relationship Id="rId110" Type="http://schemas.openxmlformats.org/officeDocument/2006/relationships/hyperlink" Target="javascript:startnewwin('https://gazd-a-20.asp.lgov.hu/gazd-miszla/APPS/etriusz-v3/php/cella_osszesito_megjelenito_2.php?=5RzLwAzAz1mAvuwAuEmKGAyWj0mp1OKn0gJM0WKMzNQZjpQA9xaWjNQZm0QrzNGA3RGCxyJMfyzMzxGLvA2L2LJC3VTB2RTAsA1H8s111=','',880,660);setEnableTimer(100);" TargetMode="External"/><Relationship Id="rId115" Type="http://schemas.openxmlformats.org/officeDocument/2006/relationships/hyperlink" Target="javascript:startnewwin('https://gazd-a-20.asp.lgov.hu/gazd-miszla/APPS/etriusz-v3/php/cella_kaszper_atemeles_megjelenito.php?=0DGZxEwL50wAwE2LwS2KGAyWk0wLg92MsAKL0yJouc3pcg2KeITqlIzWj0mp1OKn0gJM0WKMzNQZjxQA9xaWjNQZl0QrzNGA3RGCxyJMfyzMzDQAkDTAvyGC2ZTMwAJLsA1Hqoqr1=','',880,660);setEnableTimer(100);" TargetMode="External"/><Relationship Id="rId131" Type="http://schemas.openxmlformats.org/officeDocument/2006/relationships/hyperlink" Target="javascript:startnewwin('https://gazd-a-20.asp.lgov.hu/gazd-miszla/APPS/etriusz-v3/php/cella_osszesito_megjelenito_2.php?=3DzA2NGL50mL0DJMmpmKGAyWj0mp1OKn0gJM0WKMzNQZjLGA9xaWjNQZm0QrzNGA3RGCxyJMfyzMzpQM2LQZuyGCwEQMyAmAsA1Hqoos1=','',880,660);setEnableTimer(100);" TargetMode="External"/><Relationship Id="rId136" Type="http://schemas.openxmlformats.org/officeDocument/2006/relationships/hyperlink" Target="javascript:startnewwin('https://gazd-a-20.asp.lgov.hu/gazd-miszla/APPS/etriusz-v3/php/cella_osszesito_megjelenito_2.php?=vMJM3LJAy1QAlHQMmZ2KGAyWj0mp1OKn0gJM0WKMzNQZjtGA9xaWjNQZ00QrzNGA3RGCxyJMfyzMzVzMyqwM1HJC0VGAxAmLsA1H29r31=','',880,660);setEnableTimer(100);" TargetMode="External"/><Relationship Id="rId157" Type="http://schemas.openxmlformats.org/officeDocument/2006/relationships/hyperlink" Target="javascript:startnewwin('https://gazd-a-20.asp.lgov.hu/gazd-miszla/APPS/etriusz-v3/php/cella_kaszper_atemeles_megjelenito.php?=jRGLzqmA50GAjHJLmV2KGAyWk0wLg92MsAKL0yJouc3pcg2KeITqlIzWj0mp1OKn0gJM0WKMzNQZjpwA9xaWjNQZl0QrzNGA3RGCxyJMfyzMzNGZuM2A3xGC1NGMuAwLsA1Hn8381=','',880,660);setEnableTimer(100);" TargetMode="External"/><Relationship Id="rId178" Type="http://schemas.openxmlformats.org/officeDocument/2006/relationships/hyperlink" Target="javascript:startnewwin('https://gazd-a-20.asp.lgov.hu/gazd-miszla/APPS/etriusz-v3/php/cella_kaszper_atemeles_megjelenito.php?=3LmLwEJBz1GMxSQZwM2KGAyWk0wLg92MsAKL0yJouc3pcg2KeITqlIzWj0mp1OKn0gJM0WKMzNQZjHmA9xaWjNQZm0QrzNGA3RGCxyJMfyzMzpwAwATM5LJCyEJZjZzMsA1H5nqo1=','',880,660);setEnableTimer(100);" TargetMode="External"/><Relationship Id="rId61" Type="http://schemas.openxmlformats.org/officeDocument/2006/relationships/hyperlink" Target="javascript:startnewwin('https://gazd-a-20.asp.lgov.hu/gazd-miszla/APPS/etriusz-v3/php/cella_kaszper_atemeles_megjelenito.php?=yWTMuATZ30QAwWwMxAmKGAyWk0wLg92MsAKL0yJouc3pcg2KeITqlIzWj0mp1OKn0gJM0WKMzNQZjpwZ9xaWjNQZl0QrzNGA3RGCxyJMfyzMzHzLxS2LjpGC0ZzZzE2ZsA1H18ps1=','',880,660);setEnableTimer(100);" TargetMode="External"/><Relationship Id="rId82" Type="http://schemas.openxmlformats.org/officeDocument/2006/relationships/hyperlink" Target="javascript:startnewwin('https://gazd-a-20.asp.lgov.hu/gazd-miszla/APPS/etriusz-v3/php/cella_kaszper_atemeles_megjelenito.php?=vWwAzSTAz1wZmpwLmRmKGAyWk0wLg92MsAKL0yJouc3pcg2KeITqlIzWj0mp1OKn0gJM0WKMzNQZjLmZ9xaWjNQZl0QrzNGA3RGCxyJMfyzMzVzZ2LJL0LJClZmAvAGZsA1Hpon81=','',880,660);setEnableTimer(100);" TargetMode="External"/><Relationship Id="rId152" Type="http://schemas.openxmlformats.org/officeDocument/2006/relationships/hyperlink" Target="javascript:startnewwin('https://gazd-a-20.asp.lgov.hu/gazd-miszla/APPS/etriusz-v3/php/cella_kaszper_atemeles_megjelenito.php?=xSzLxSJB40wMxuwZ5NmKGAyWk0wLg92MsAKL0yJouc3pcg2KeITqlIzWj0mp1OKn0gJM0WKMzNQZjHwA9xaWjNQZm0QrzNGA3RGCxyJMfyzMzDJLvEJL5tGCzETBlxQZsA1H35ns1=','',880,660);setEnableTimer(100);" TargetMode="External"/><Relationship Id="rId173" Type="http://schemas.openxmlformats.org/officeDocument/2006/relationships/hyperlink" Target="javascript:startnewwin('https://gazd-a-20.asp.lgov.hu/gazd-miszla/APPS/etriusz-v3/php/cella_osszesito_megjelenito_2.php?=4ZQBmZJBz1mL5VzLvqmKGAyWj0mp1OKn0gJM0WKMzNQZjZmA9xaWjNQZ00QrzNGA3RGCxyJMfyzMztmZ4ZmL5LJCwywLvW2AsA1H87or1=','',880,660);setEnableTimer(100);" TargetMode="External"/><Relationship Id="rId194" Type="http://schemas.openxmlformats.org/officeDocument/2006/relationships/hyperlink" Target="javascript:startnewwin('https://gazd-a-20.asp.lgov.hu/gazd-miszla/APPS/etriusz-v3/php/cella_osszesito_megjelenito_2.php?=2LJZuAzAl0wMvATZwW2KGAyWj0mp1OKn0gJM0WKMzNQZjNQB9xaWjNQZ00QrzNGA3RGCxyJMfyzMzLwMkR2L2VGCzW2LjZzLsA1H5r5o1=','',880,660);setEnableTimer(100);" TargetMode="External"/><Relationship Id="rId199" Type="http://schemas.openxmlformats.org/officeDocument/2006/relationships/hyperlink" Target="javascript:startnewwin('https://gazd-a-20.asp.lgov.hu/gazd-miszla/APPS/etriusz-v3/php/cella_kaszper_atemeles_megjelenito.php?=mHGB5NwLu1mA4DQZ1DmKGAyWk0wLg92MsAKL0yJouc3pcg2KeITqlIzWj0mp1OKn0gJM0WKMzNQZjVQB9xaWjNQZm0QrzNGA3RGCxyJMfyzMzZGA5xQZvSJC3tQAjHQAsA1H33611=','',880,660);setEnableTimer(100);" TargetMode="External"/><Relationship Id="rId203" Type="http://schemas.openxmlformats.org/officeDocument/2006/relationships/hyperlink" Target="javascript:startnewwin('https://gazd-a-20.asp.lgov.hu/gazd-miszla/APPS/etriusz-v3/php/cella_osszesito_megjelenito_2.php?=zAJM1LmAk0GL0L2L4V2KGAyWj0mp1OKn0gJM0WKMzNQZjZQB9xaWjNQZ00QrzNGA3RGCxyJMfyzMzL2LyIwA3RGCuEwMwuwLsA1Hq6241=','',880,660);setEnableTimer(100);" TargetMode="External"/><Relationship Id="rId208" Type="http://schemas.openxmlformats.org/officeDocument/2006/relationships/hyperlink" Target="javascript:startnewwin('https://gazd-a-20.asp.lgov.hu/gazd-miszla/APPS/etriusz-v3/php/cella_kaszper_atemeles_megjelenito.php?=mDwAvSJM10GL5LGZwWmKGAyWk0wLg92MsAKL0yJouc3pcg2KeITqlIzWj0mp1OKn0gJM0WKMzNQZjHQB9xaWjNQZm0QrzNGA3RGCxyJMfyzMzZQA2VJLyIGCuywAkZzZsA1Hn2981=','',880,660);setEnableTimer(100);" TargetMode="External"/><Relationship Id="rId229" Type="http://schemas.openxmlformats.org/officeDocument/2006/relationships/hyperlink" Target="javascript:startnewwin('https://gazd-a-20.asp.lgov.hu/gazd-miszla/APPS/etriusz-v3/php/cella_kaszper_atemeles_megjelenito.php?=zATB4RmZy1QAjVzL5LmKGAyWk0wLg92MsAKL0yJouc3pcg2KeITqlIzWj0mp1OKn0gJM0WKMzNQZjDGB9xaWjNQZm0QrzNGA3RGCxyJMfyzMzL2L4tGZmHJC0NwLvywAsA1Hr8441=','',880,660);setEnableTimer(100);" TargetMode="External"/><Relationship Id="rId19" Type="http://schemas.openxmlformats.org/officeDocument/2006/relationships/hyperlink" Target="javascript:startnewwin('https://gazd-a-20.asp.lgov.hu/gazd-miszla/APPS/etriusz-v3/php/cella_osszesito_megjelenito_2.php?=wWzZwSwL40QBuuGZwW2KGAyWj0mp1OKn0gJM0WKMzNQZjNGZ9xaWjNQZm0QrzNGA3RGCxyJMfyzMzZzLlZJZvuGC4RTBkZzLsA1H92q01=','',880,660);setEnableTimer(100);" TargetMode="External"/><Relationship Id="rId224" Type="http://schemas.openxmlformats.org/officeDocument/2006/relationships/hyperlink" Target="javascript:startnewwin('https://gazd-a-20.asp.lgov.hu/gazd-miszla/APPS/etriusz-v3/php/cella_osszesito_megjelenito_2.php?=yWmZwImL30wLjZTZ3xmKGAyWj0mp1OKn0gJM0WKMzNQZjVGB9xaWjNQZ00QrzNGA3RGCxyJMfyzMzHzZmZJAwqGCvOmLjpGBsA1Ho8pr1=','',880,660);setEnableTimer(100);" TargetMode="External"/><Relationship Id="rId240" Type="http://schemas.openxmlformats.org/officeDocument/2006/relationships/hyperlink" Target="javascript:startnewwin('https://gazd-a-20.asp.lgov.hu/gazd-miszla/APPS/etriusz-v3/php/cella_kaszper_atemeles_megjelenito.php?=2xQA4tmZ20mLvImA4L2KGAyWk0wLg92MsAKL0yJouc3pcg2KeITqlIzWj0mp1OKn0gJM0WKMzNQZjtGB9xaWjNQZl0QrzNGA3RGCxyJMfyzMzLGB0tQBmLGCwWJA3twMsA1H6nn01=','',880,660);setEnableTimer(100);" TargetMode="External"/><Relationship Id="rId245" Type="http://schemas.openxmlformats.org/officeDocument/2006/relationships/hyperlink" Target="javascript:startnewwin('https://gazd-a-20.asp.lgov.hu/gazd-miszla/APPS/etriusz-v3/php/cella_osszesito_megjelenito_2.php?=vuGLjDGZx1wAwuwL3NmKGAyWj0mp1OKn0gJM0WKMzNQZjxGB9xaWjNQZ00QrzNGA3RGCxyJMfyzMzVTBuOQAkDJC2ZTBvqQZsA1Ho7os1=','',880,660);setEnableTimer(100);" TargetMode="External"/><Relationship Id="rId261" Type="http://schemas.openxmlformats.org/officeDocument/2006/relationships/hyperlink" Target="javascript:startnewwin('https://gazd-a-20.asp.lgov.hu/gazd-miszla/APPS/etriusz-v3/php/cella_kaszper_atemeles_megjelenito.php?===NAkpGZ3DwL9pGZkHmL181HGMFZ9VJoiq2KmSTqc1JL6AKne91nyEapyMPZ9ZKqjyTqeITqlIzWjNQZ3NGZ9xaWjNQZl0QrzNGA3RGCxyJMfyzMzDGZ3RmA0VJC3RGZ1ZJAsA1Hr2s31===','',880,660);setEnableTimer(100);" TargetMode="External"/><Relationship Id="rId266" Type="http://schemas.openxmlformats.org/officeDocument/2006/relationships/hyperlink" Target="javascript:startnewwin('https://gazd-a-20.asp.lgov.hu/gazd-miszla/APPS/etriusz-v3/php/cella_kaszper_atemeles_megjelenito.php?===NB3twL4NmL9LJZzuGLz91HGMFZ9VJoiq2KmSTqc1JL6AKne91nyEapyMPZ9ZKqjyTqeITqlIzWjNQZ5NGZ9xaWjNQZm0QrzNGA3RGCxyJMfyzMztmA4VTBjZJCzSwM4RzMsA1H36o11===','',880,660);setEnableTimer(100);" TargetMode="External"/><Relationship Id="rId14" Type="http://schemas.openxmlformats.org/officeDocument/2006/relationships/hyperlink" Target="javascript:startnewwin('https://gazd-a-20.asp.lgov.hu/gazd-miszla/APPS/etriusz-v3/php/cella_osszesito_megjelenito_2.php?==ZTBxIwZyyGC3twA1xwLsA1HzNGCmIUpcE3nyEapyMPZjNQB9xaWjNQZ00QrzNGA3RGCxyJMfyzMzZTBxIwZyyGC3twA1xwLsA1Hrq871==','',880,660);setEnableTimer(100);" TargetMode="External"/><Relationship Id="rId30" Type="http://schemas.openxmlformats.org/officeDocument/2006/relationships/hyperlink" Target="javascript:startnewwin('https://gazd-a-20.asp.lgov.hu/gazd-miszla/APPS/etriusz-v3/php/cella_osszesito_megjelenito_2.php?=4DGLzSGMk0GZ2HGZ1NmKGAyWj0mp1OKn0gJM0WKMzNQZjHGZ9xaWjNQZm0QrzNGA3RGCxyJMfyzMztQAuMJZySGCkLGAkHQZsA1H07641=','',880,660);setEnableTimer(100);" TargetMode="External"/><Relationship Id="rId35" Type="http://schemas.openxmlformats.org/officeDocument/2006/relationships/hyperlink" Target="javascript:startnewwin('https://gazd-a-20.asp.lgov.hu/gazd-miszla/APPS/etriusz-v3/php/cella_kaszper_atemeles_megjelenito.php?=wOGBwEwAj0GM5xQZkNmKGAyWk0wLg92MsAKL0yJouc3pcg2KeITqlIzWj0mp1OKn0gJM0WKMzNQZjtGZ9xaWjNQZm0QrzNGA3RGCxyJMfyzMzZTZ5ZTA2NGCyyGBjRQZsA1H2o391=','',880,660);setEnableTimer(100);" TargetMode="External"/><Relationship Id="rId56" Type="http://schemas.openxmlformats.org/officeDocument/2006/relationships/hyperlink" Target="javascript:startnewwin('https://gazd-a-20.asp.lgov.hu/gazd-miszla/APPS/etriusz-v3/php/cella_kaszper_atemeles_megjelenito.php?=kNGB1pmAy1GZuMQAwA2KGAyWk0wLg92MsAKL0yJouc3pcg2KeITqlIzWj0mp1OKn0gJM0WKMzNQZjHwZ9xaWjNQZm0QrzNGA3RGCxyJMfyzMzRQZ5HmA3HJCkRzA0Z2LsA1H41r21=','',880,660);setEnableTimer(100);" TargetMode="External"/><Relationship Id="rId77" Type="http://schemas.openxmlformats.org/officeDocument/2006/relationships/hyperlink" Target="javascript:startnewwin('https://gazd-a-20.asp.lgov.hu/gazd-miszla/APPS/etriusz-v3/php/cella_osszesito_megjelenito_2.php?=0LJAlpQB40mL2RJLjHmKGAyWj0mp1OKn0gJM0WKMzNQZjZmZ9xaWjNQZ00QrzNGA3RGCxyJMfyzMzDwM1VmA4tGCwMGLuOGAsA1Ho9rq1=','',880,660);setEnableTimer(100);" TargetMode="External"/><Relationship Id="rId100" Type="http://schemas.openxmlformats.org/officeDocument/2006/relationships/hyperlink" Target="javascript:startnewwin('https://gazd-a-20.asp.lgov.hu/gazd-miszla/APPS/etriusz-v3/php/cella_kaszper_atemeles_megjelenito.php?=0LTM0ZzMw1GMyITM3xmKGAyWk0wLg92MsAKL0yJouc3pcg2KeITqlIzWj0mp1OKn0gJM0WKMzNQZjDQA9xaWjNQZl0QrzNGA3RGCxyJMfyzMzDwMxEmLzAJCyIJMxqGBsA1H282r1=','',880,660);setEnableTimer(100);" TargetMode="External"/><Relationship Id="rId105" Type="http://schemas.openxmlformats.org/officeDocument/2006/relationships/hyperlink" Target="javascript:startnewwin('https://gazd-a-20.asp.lgov.hu/gazd-miszla/APPS/etriusz-v3/php/cella_osszesito_megjelenito_2.php?=0ZmAxWJBz1GLyWGAwumKGAyWj0mp1OKn0gJM0WKMzNQZjHQA9xaWjNQZ00QrzNGA3RGCxyJMfyzMzDmZ3DzL5LJCuIzZ1ZTBsA1Hs5ss1=','',880,660);setEnableTimer(100);" TargetMode="External"/><Relationship Id="rId126" Type="http://schemas.openxmlformats.org/officeDocument/2006/relationships/hyperlink" Target="javascript:startnewwin('https://gazd-a-20.asp.lgov.hu/gazd-miszla/APPS/etriusz-v3/php/cella_osszesito_megjelenito_2.php?=uIGB3NwL50QZzWmA5L2KGAyWj0mp1OKn0gJM0WKMzNQZjVGA9xaWjNQZ00QrzNGA3RGCxyJMfyzMzRJA5pQZvyGCjLzZ3xwMsA1H32501=','',880,660);setEnableTimer(100);" TargetMode="External"/><Relationship Id="rId147" Type="http://schemas.openxmlformats.org/officeDocument/2006/relationships/hyperlink" Target="javascript:startnewwin('https://gazd-a-20.asp.lgov.hu/gazd-miszla/APPS/etriusz-v3/php/cella_osszesito_megjelenito_2.php?=wywZxEwA30wLjLzLkxmKGAyWj0mp1OKn0gJM0WKMzNQZjZwA9xaWjNQZ00QrzNGA3RGCxyJMfyzMzZJBlDTA2pGCvOwMvSGBsA1H096r1=','',880,660);setEnableTimer(100);" TargetMode="External"/><Relationship Id="rId168" Type="http://schemas.openxmlformats.org/officeDocument/2006/relationships/hyperlink" Target="javascript:startnewwin('https://gazd-a-20.asp.lgov.hu/gazd-miszla/APPS/etriusz-v3/php/cella_kaszper_atemeles_megjelenito.php?=yWQMvEzMj0QMuIzZ0pmKGAyWk0wLg92MsAKL0yJouc3pcg2KeITqlIzWj0mp1OKn0gJM0WKMzNQZjVmA9xaWjNQZl0QrzNGA3RGCxyJMfyzMzHzZxWTMzOGCxSJMlDmAsA1H11741=','',880,660);setEnableTimer(100);" TargetMode="External"/><Relationship Id="rId8" Type="http://schemas.openxmlformats.org/officeDocument/2006/relationships/hyperlink" Target="javascript:startnewwin('https://gazd-a-20.asp.lgov.hu/gazd-miszla/APPS/etriusz-v3/php/cella_osszesito_megjelenito_2.php?==RQAlDQAxyGCxWGM0tGZsA1HzNGCmIUpcE3nyEapyMPZjNGA9xaWjNQZm0QrzNGA3RGCxyJMfyzMzRQAlDQAxyGCxWGM0tGZsA1Hsnns1==','',880,660);setEnableTimer(100);" TargetMode="External"/><Relationship Id="rId51" Type="http://schemas.openxmlformats.org/officeDocument/2006/relationships/hyperlink" Target="javascript:startnewwin('https://gazd-a-20.asp.lgov.hu/gazd-miszla/APPS/etriusz-v3/php/cella_osszesito_megjelenito_2.php?=4ZGBuIzZx1GZmDQA3Z2KGAyWj0mp1OKn0gJM0WKMzNQZjZwZ9xaWjNQZ00QrzNGA3RGCxyJMfyzMztmZ5RJMlDJCkZQA0pmLsA1Hn68s1=','',880,660);setEnableTimer(100);" TargetMode="External"/><Relationship Id="rId72" Type="http://schemas.openxmlformats.org/officeDocument/2006/relationships/hyperlink" Target="javascript:startnewwin('https://gazd-a-20.asp.lgov.hu/gazd-miszla/APPS/etriusz-v3/php/cella_osszesito_megjelenito_2.php?=2LJBuAQA50mL0tmZzqmKGAyWj0mp1OKn0gJM0WKMzNQZjNmZ9xaWjNQZ00QrzNGA3RGCxyJMfyzMzLwM5R2Z0xGCwEQBmL2AsA1Hsp951=','',880,660);setEnableTimer(100);" TargetMode="External"/><Relationship Id="rId93" Type="http://schemas.openxmlformats.org/officeDocument/2006/relationships/hyperlink" Target="javascript:startnewwin('https://gazd-a-20.asp.lgov.hu/gazd-miszla/APPS/etriusz-v3/php/cella_osszesito_megjelenito_2.php?=xEzLjDJZv1wZvAGL3RmKGAyWj0mp1OKn0gJM0WKMzNQZjRQA9xaWjNQZ00QrzNGA3RGCxyJMfyzMzDTMvOQMkVJClV2ZuqGZsA1H16qn1=','',880,660);setEnableTimer(100);" TargetMode="External"/><Relationship Id="rId98" Type="http://schemas.openxmlformats.org/officeDocument/2006/relationships/hyperlink" Target="javascript:startnewwin('https://gazd-a-20.asp.lgov.hu/gazd-miszla/APPS/etriusz-v3/php/cella_kaszper_atemeles_megjelenito.php?=uuGA2LQZy1QZkLGLmL2KGAyWk0wLg92MsAKL0yJouc3pcg2KeITqlIzWj0mp1OKn0gJM0WKMzNQZjZQA9xaWjNQZm0QrzNGA3RGCxyJMfyzMzRTB1LwAjHJCjRwAuAwMsA1H74431=','',880,660);setEnableTimer(100);" TargetMode="External"/><Relationship Id="rId121" Type="http://schemas.openxmlformats.org/officeDocument/2006/relationships/hyperlink" Target="javascript:startnewwin('https://gazd-a-20.asp.lgov.hu/gazd-miszla/APPS/etriusz-v3/php/cella_kaszper_atemeles_megjelenito.php?=0xGBxAzZj0wZ0RTBvA2KGAyWk0wLg92MsAKL0yJouc3pcg2KeITqlIzWj0mp1OKn0gJM0WKMzNQZjRGA9xaWjNQZl0QrzNGA3RGCxyJMfyzMzDGB5D2LlNGClDGL4V2LsA1H7sp41=','',880,660);setEnableTimer(100);" TargetMode="External"/><Relationship Id="rId142" Type="http://schemas.openxmlformats.org/officeDocument/2006/relationships/hyperlink" Target="javascript:startnewwin('https://gazd-a-20.asp.lgov.hu/gazd-miszla/APPS/etriusz-v3/php/cella_osszesito_megjelenito_2.php?=uSwLzS2Am0wLlLQZ4HmKGAyWj0mp1OKn0gJM0WKMzNQZjVwA9xaWjNQZl0QrzNGA3RGCxyJMfyzMzRJZvMJL3ZGCvWwAjtGAsA1H8s541=','',880,660);setEnableTimer(100);" TargetMode="External"/><Relationship Id="rId163" Type="http://schemas.openxmlformats.org/officeDocument/2006/relationships/hyperlink" Target="javascript:startnewwin('https://gazd-a-20.asp.lgov.hu/gazd-miszla/APPS/etriusz-v3/php/cella_osszesito_megjelenito_2.php?=uMGZkLTA00wLmLGM0V2KGAyWj0mp1OKn0gJM0WKMzNQZjxwA9xaWjNQZ00QrzNGA3RGCxyJMfyzMzRzAkRwM0DGCvAwAyEwLsA1H65391=','',880,660);setEnableTimer(100);" TargetMode="External"/><Relationship Id="rId184" Type="http://schemas.openxmlformats.org/officeDocument/2006/relationships/hyperlink" Target="javascript:startnewwin('https://gazd-a-20.asp.lgov.hu/gazd-miszla/APPS/etriusz-v3/php/cella_kaszper_atemeles_megjelenito.php?=vWwA1LzZ20wAkRJZzImKGAyWk0wLg92MsAKL0yJouc3pcg2KeITqlIzWj0mp1OKn0gJM0WKMzNQZjpmA9xaWjNQZm0QrzNGA3RGCxyJMfyzMzVzZ2HwMlLGC2RGLkLJAsA1Hq8p81=','',880,660);setEnableTimer(100);" TargetMode="External"/><Relationship Id="rId189" Type="http://schemas.openxmlformats.org/officeDocument/2006/relationships/hyperlink" Target="javascript:startnewwin('https://gazd-a-20.asp.lgov.hu/gazd-miszla/APPS/etriusz-v3/php/cella_kaszper_atemeles_megjelenito.php?=0xQBjR2Zj0wMkV2LmH2KGAyWk0wLg92MsAKL0yJouc3pcg2KeITqlIzWj0mp1OKn0gJM0WKMzNQZjxmA9xaWjNQZl0QrzNGA3RGCxyJMfyzMzDGB4NGLmNGCzSwLwAGMsA1H1r051=','',880,660);setEnableTimer(100);" TargetMode="External"/><Relationship Id="rId219" Type="http://schemas.openxmlformats.org/officeDocument/2006/relationships/hyperlink" Target="javascript:startnewwin('https://gazd-a-20.asp.lgov.hu/gazd-miszla/APPS/etriusz-v3/php/cella_kaszper_atemeles_megjelenito.php?=4pmZ0HGZw1QB4tQZlNmKGAyWk0wLg92MsAKL0yJouc3pcg2KeITqlIzWj0mp1OKn0gJM0WKMzNQZjRGB9xaWjNQZl0QrzNGA3RGCxyJMfyzMztmAmDGAkZJC4tQBjVQZsA1Hp2091=','',880,660);setEnableTimer(100);" TargetMode="External"/><Relationship Id="rId3" Type="http://schemas.openxmlformats.org/officeDocument/2006/relationships/hyperlink" Target="javascript:startnewwin('https://gazd-a-20.asp.lgov.hu/gazd-miszla/APPS/etriusz-v3/php/cella_osszesito_megjelenito_2.php?==LTZxSwLyAGCuMQMyqQMsA1HzNGCmIUpcE3nyEapyMPZjNmZ9xaWjNQZ00QrzNGA3RGCxyJMfyzMzLTZxSwLyAGCuMQMyqQMsA1H4o791==','',880,660);setEnableTimer(100);" TargetMode="External"/><Relationship Id="rId214" Type="http://schemas.openxmlformats.org/officeDocument/2006/relationships/hyperlink" Target="javascript:startnewwin('https://gazd-a-20.asp.lgov.hu/gazd-miszla/APPS/etriusz-v3/php/cella_osszesito_megjelenito_2.php?=jL2L3ZGBm0GZzIJAwM2KGAyWj0mp1OKn0gJM0WKMzNQZjpQB9xaWjNQZm0QrzNGA3RGCxyJMfyzMzNwMwqmZ5ZGCkLJM1ZzMsA1Hs1341=','',880,660);setEnableTimer(100);" TargetMode="External"/><Relationship Id="rId230" Type="http://schemas.openxmlformats.org/officeDocument/2006/relationships/hyperlink" Target="javascript:startnewwin('https://gazd-a-20.asp.lgov.hu/gazd-miszla/APPS/etriusz-v3/php/cella_osszesito_megjelenito_2.php?=zAwAjDTBj0GZ0ZzM5LmKGAyWj0mp1OKn0gJM0WKMzNQZjDGB9xaWjNQZ00QrzNGA3RGCxyJMfyzMzL2Z2NQM4NGCkDmLzywAsA1Ho36n1=','',880,660);setEnableTimer(100);" TargetMode="External"/><Relationship Id="rId235" Type="http://schemas.openxmlformats.org/officeDocument/2006/relationships/hyperlink" Target="javascript:startnewwin('https://gazd-a-20.asp.lgov.hu/gazd-miszla/APPS/etriusz-v3/php/cella_kaszper_atemeles_megjelenito.php?=lVwL3DGLm0QBxIGL5ZmKGAyWk0wLg92MsAKL0yJouc3pcg2KeITqlIzWj0mp1OKn0gJM0WKMzNQZjLGB9xaWjNQZm0QrzNGA3RGCxyJMfyzMzVwZvqQAuAGC4DJAuymZsA1H89pn1=','',880,660);setEnableTimer(100);" TargetMode="External"/><Relationship Id="rId251" Type="http://schemas.openxmlformats.org/officeDocument/2006/relationships/hyperlink" Target="javascript:startnewwin('https://gazd-a-20.asp.lgov.hu/gazd-miszla/APPS/etriusz-v3/php/cella_osszesito_megjelenito_2.php?===tLuWwMzMGL9NQMmL2A081HGMPZ9ZKqjyTqeITqlIzWjNQZkNGZ9xaWjNQZ00QrzNGA3RGCxyJMfyzMzVJLlLzM2RJCjD2ZzqQAsA1H338q1===','',880,660);setEnableTimer(100);" TargetMode="External"/><Relationship Id="rId256" Type="http://schemas.openxmlformats.org/officeDocument/2006/relationships/hyperlink" Target="javascript:startnewwin('https://gazd-a-20.asp.lgov.hu/gazd-miszla/APPS/etriusz-v3/php/cella_osszesito_megjelenito_2.php?===tZvOGBzuwM9LzA4tGLm81HGMPZ9ZKqjyTqeITqlIzWjNQZmNGZ9xaWjNQZm0QrzNGA3RGCxyJMfyzMzVwLjxwM4LJCzMQB4R2ZsA1Hr7n31===','',880,660);setEnableTimer(100);" TargetMode="External"/><Relationship Id="rId25" Type="http://schemas.openxmlformats.org/officeDocument/2006/relationships/hyperlink" Target="javascript:startnewwin('https://gazd-a-20.asp.lgov.hu/gazd-miszla/APPS/etriusz-v3/php/cella_osszesito_megjelenito_2.php?=4DJL3HJLy1GZmLwMkNmKGAyWj0mp1OKn0gJM0WKMzNQZjZGZ9xaWjNQZ00QrzNGA3RGCxyJMfyzMztQMuqGMuIJCkZwAzSQZsA1Hsrq11=','',880,660);setEnableTimer(100);" TargetMode="External"/><Relationship Id="rId46" Type="http://schemas.openxmlformats.org/officeDocument/2006/relationships/hyperlink" Target="javascript:startnewwin('https://gazd-a-20.asp.lgov.hu/gazd-miszla/APPS/etriusz-v3/php/cella_kaszper_atemeles_megjelenito.php?=4R2LuOGBk0QZ1DQZwOmKGAyWk0wLg92MsAKL0yJouc3pcg2KeITqlIzWj0mp1OKn0gJM0WKMzNQZjVwZ9xaWjNQZl0QrzNGA3RGCxyJMfyzMztGLwSTZ5RGCjHQAjZTZsA1H44831=','',880,660);setEnableTimer(100);" TargetMode="External"/><Relationship Id="rId67" Type="http://schemas.openxmlformats.org/officeDocument/2006/relationships/hyperlink" Target="javascript:startnewwin('https://gazd-a-20.asp.lgov.hu/gazd-miszla/APPS/etriusz-v3/php/cella_kaszper_atemeles_megjelenito.php?=zIzLltQZx1mAvWTZ2DmKGAyWk0wLg92MsAKL0yJouc3pcg2KeITqlIzWj0mp1OKn0gJM0WKMzNQZjxwZ9xaWjNQZl0QrzNGA3RGCxyJMfyzMzLJMvWQBjDJC3VzLjLQAsA1H57661=','',880,660);setEnableTimer(100);" TargetMode="External"/><Relationship Id="rId116" Type="http://schemas.openxmlformats.org/officeDocument/2006/relationships/hyperlink" Target="javascript:startnewwin('https://gazd-a-20.asp.lgov.hu/gazd-miszla/APPS/etriusz-v3/php/cella_kaszper_atemeles_megjelenito.php?=mpQMwMzMv1QMwMGZkxmKGAyWk0wLg92MsAKL0yJouc3pcg2KeITqlIzWj0mp1OKn0gJM0WKMzNQZjxQA9xaWjNQZm0QrzNGA3RGCxyJMfyzMzZmAxAzMzWJCxAzAkRGBsA1Hp11r1=','',880,660);setEnableTimer(100);" TargetMode="External"/><Relationship Id="rId137" Type="http://schemas.openxmlformats.org/officeDocument/2006/relationships/hyperlink" Target="javascript:startnewwin('https://gazd-a-20.asp.lgov.hu/gazd-miszla/APPS/etriusz-v3/php/cella_osszesito_megjelenito_2.php?=1HQAmpGZ20QMzSTMyumKGAyWj0mp1OKn0gJM0WKMzNQZjxGA9xaWjNQZ00QrzNGA3RGCxyJMfyzMzHGA0ZmAkLGCxMJLxITBsA1H1s471=','',880,660);setEnableTimer(100);" TargetMode="External"/><Relationship Id="rId158" Type="http://schemas.openxmlformats.org/officeDocument/2006/relationships/hyperlink" Target="javascript:startnewwin('https://gazd-a-20.asp.lgov.hu/gazd-miszla/APPS/etriusz-v3/php/cella_kaszper_atemeles_megjelenito.php?=jRGLzqmA50GAjHJLmV2KGAyWk0wLg92MsAKL0yJouc3pcg2KeITqlIzWj0mp1OKn0gJM0WKMzNQZjpwA9xaWjNQZm0QrzNGA3RGCxyJMfyzMzNGZuM2A3xGC1NGMuAwLsA1Hs54o1=','',880,660);setEnableTimer(100);" TargetMode="External"/><Relationship Id="rId272" Type="http://schemas.openxmlformats.org/officeDocument/2006/relationships/printerSettings" Target="../printerSettings/printerSettings18.bin"/><Relationship Id="rId20" Type="http://schemas.openxmlformats.org/officeDocument/2006/relationships/hyperlink" Target="javascript:startnewwin('https://gazd-a-20.asp.lgov.hu/gazd-miszla/APPS/etriusz-v3/php/cella_osszesito_megjelenito_2.php?=xSwL5ZwAl0QMmZGAjVmKGAyWj0mp1OKn0gJM0WKMzNQZjNGZ9xaWjNQZ00QrzNGA3RGCxyJMfyzMzDJZvymZ2VGCxAmZ1NwZsA1Hr3501=','',880,660);setEnableTimer(100);" TargetMode="External"/><Relationship Id="rId41" Type="http://schemas.openxmlformats.org/officeDocument/2006/relationships/hyperlink" Target="javascript:startnewwin('https://gazd-a-20.asp.lgov.hu/gazd-miszla/APPS/etriusz-v3/php/cella_osszesito_megjelenito_2.php?=xSGB5LQA00QA5VzL4DmKGAyWj0mp1OKn0gJM0WKMzNQZjNwZ9xaWjNQZm0QrzNGA3RGCxyJMfyzMzDJZ5xwA0DGC0xwLvuQAsA1H90751=','',880,660);setEnableTimer(100);" TargetMode="External"/><Relationship Id="rId62" Type="http://schemas.openxmlformats.org/officeDocument/2006/relationships/hyperlink" Target="javascript:startnewwin('https://gazd-a-20.asp.lgov.hu/gazd-miszla/APPS/etriusz-v3/php/cella_kaszper_atemeles_megjelenito.php?=jRQZjZTA20GB5VTB3RmKGAyWk0wLg92MsAKL0yJouc3pcg2KeITqlIzWj0mp1OKn0gJM0WKMzNQZjpwZ9xaWjNQZm0QrzNGA3RGCxyJMfyzMzNGZjNmL0LGC5xwL4pGZsA1H359o1=','',880,660);setEnableTimer(100);" TargetMode="External"/><Relationship Id="rId83" Type="http://schemas.openxmlformats.org/officeDocument/2006/relationships/hyperlink" Target="javascript:startnewwin('https://gazd-a-20.asp.lgov.hu/gazd-miszla/APPS/etriusz-v3/php/cella_kaszper_atemeles_megjelenito.php?=kR2ZwOGMw1GZ5xGM4HmKGAyWk0wLg92MsAKL0yJouc3pcg2KeITqlIzWj0mp1OKn0gJM0WKMzNQZjLmZ9xaWjNQZm0QrzNGA3RGCxyJMfyzMzRGLmZTZyAJCkxGByuGAsA1H21491=','',880,660);setEnableTimer(100);" TargetMode="External"/><Relationship Id="rId88" Type="http://schemas.openxmlformats.org/officeDocument/2006/relationships/hyperlink" Target="javascript:startnewwin('https://gazd-a-20.asp.lgov.hu/gazd-miszla/APPS/etriusz-v3/php/cella_osszesito_megjelenito_2.php?=4HQAmRGAx1wAkDwMvMmKGAyWj0mp1OKn0gJM0WKMzNQZjNQA9xaWjNQZl0QrzNGA3RGCxyJMfyzMztGA0ZGZ1DJC2RQAzWzAsA1H0n661=','',880,660);setEnableTimer(100);" TargetMode="External"/><Relationship Id="rId111" Type="http://schemas.openxmlformats.org/officeDocument/2006/relationships/hyperlink" Target="javascript:startnewwin('https://gazd-a-20.asp.lgov.hu/gazd-miszla/APPS/etriusz-v3/php/cella_osszesito_megjelenito_2.php?=ktwA1pQZz1GZwOmZvAmKGAyWj0mp1OKn0gJM0WKMzNQZjpQA9xaWjNQZ00QrzNGA3RGCxyJMfyzMzRQB2HmAjLJCkZTZmV2ZsA1H5ro61=','',880,660);setEnableTimer(100);" TargetMode="External"/><Relationship Id="rId132" Type="http://schemas.openxmlformats.org/officeDocument/2006/relationships/hyperlink" Target="javascript:startnewwin('https://gazd-a-20.asp.lgov.hu/gazd-miszla/APPS/etriusz-v3/php/cella_osszesito_megjelenito_2.php?=vAzZkLwAu1wZ4xwMzAmKGAyWj0mp1OKn0gJM0WKMzNQZjLGA9xaWjNQZ00QrzNGA3RGCxyJMfyzMzV2LlRwA2RJCltGBzM2ZsA1H70741=','',880,660);setEnableTimer(100);" TargetMode="External"/><Relationship Id="rId153" Type="http://schemas.openxmlformats.org/officeDocument/2006/relationships/hyperlink" Target="javascript:startnewwin('https://gazd-a-20.asp.lgov.hu/gazd-miszla/APPS/etriusz-v3/php/cella_osszesito_megjelenito_2.php?=5ZzMuOmA40mLzAQAlRmKGAyWj0mp1OKn0gJM0WKMzNQZjHwA9xaWjNQZ00QrzNGA3RGCxyJMfyzMzxmLzSTZ3tGCwM2Z0VGZsA1Hpor31=','',880,660);setEnableTimer(100);" TargetMode="External"/><Relationship Id="rId174" Type="http://schemas.openxmlformats.org/officeDocument/2006/relationships/hyperlink" Target="javascript:startnewwin('https://gazd-a-20.asp.lgov.hu/gazd-miszla/APPS/etriusz-v3/php/cella_kaszper_atemeles_megjelenito.php?=yumZmVzAl0mL3ZQMjH2KGAyWk0wLg92MsAKL0yJouc3pcg2KeITqlIzWj0mp1OKn0gJM0WKMzNQZjDmA9xaWjNQZl0QrzNGA3RGCxyJMfyzMzHTBmZwL2VGCwqmZxOGMsA1Hp9p91=','',880,660);setEnableTimer(100);" TargetMode="External"/><Relationship Id="rId179" Type="http://schemas.openxmlformats.org/officeDocument/2006/relationships/hyperlink" Target="javascript:startnewwin('https://gazd-a-20.asp.lgov.hu/gazd-miszla/APPS/etriusz-v3/php/cella_osszesito_megjelenito_2.php?=vSJByWJMw1QB1DTM5HmKGAyWj0mp1OKn0gJM0WKMzNQZjHmA9xaWjNQZ00QrzNGA3RGCxyJMfyzMzVJL5HzLyAJC4HQMxyGAsA1Hp2131=','',880,660);setEnableTimer(100);" TargetMode="External"/><Relationship Id="rId195" Type="http://schemas.openxmlformats.org/officeDocument/2006/relationships/hyperlink" Target="javascript:startnewwin('https://gazd-a-20.asp.lgov.hu/gazd-miszla/APPS/etriusz-v3/php/cella_osszesito_megjelenito_2.php?=2VwZxAzZk0GBkZJBxM2KGAyWj0mp1OKn0gJM0WKMzNQZjRQB9xaWjNQZl0QrzNGA3RGCxyJMfyzMzLwZlD2LlRGC5RmL5DzMsA1Hps961=','',880,660);setEnableTimer(100);" TargetMode="External"/><Relationship Id="rId209" Type="http://schemas.openxmlformats.org/officeDocument/2006/relationships/hyperlink" Target="javascript:startnewwin('https://gazd-a-20.asp.lgov.hu/gazd-miszla/APPS/etriusz-v3/php/cella_osszesito_megjelenito_2.php?=jLJAwMJLu1mZjRwL1H2KGAyWj0mp1OKn0gJM0WKMzNQZjHQB9xaWjNQZ00QrzNGA3RGCxyJMfyzMzNwM1ZzMuSJCmNGZvIGMsA1H6s431=','',880,660);setEnableTimer(100);" TargetMode="External"/><Relationship Id="rId190" Type="http://schemas.openxmlformats.org/officeDocument/2006/relationships/hyperlink" Target="javascript:startnewwin('https://gazd-a-20.asp.lgov.hu/gazd-miszla/APPS/etriusz-v3/php/cella_kaszper_atemeles_megjelenito.php?=vSGA2DTZm0wAzAwAvA2KGAyWk0wLg92MsAKL0yJouc3pcg2KeITqlIzWj0mp1OKn0gJM0WKMzNQZjxmA9xaWjNQZm0QrzNGA3RGCxyJMfyzMzVJZ1LQMjZGC2L2Z2V2LsA1Hn7q71=','',880,660);setEnableTimer(100);" TargetMode="External"/><Relationship Id="rId204" Type="http://schemas.openxmlformats.org/officeDocument/2006/relationships/hyperlink" Target="javascript:startnewwin('https://gazd-a-20.asp.lgov.hu/gazd-miszla/APPS/etriusz-v3/php/cella_kaszper_atemeles_megjelenito.php?=zSTAxSQBl0QB4xGByM2KGAyWk0wLg92MsAKL0yJouc3pcg2KeITqlIzWj0mp1OKn0gJM0WKMzNQZjDQB9xaWjNQZl0QrzNGA3RGCxyJMfyzMzLJL0DJZ4VGC4tGB5HzMsA1Hrq561=','',880,660);setEnableTimer(100);" TargetMode="External"/><Relationship Id="rId220" Type="http://schemas.openxmlformats.org/officeDocument/2006/relationships/hyperlink" Target="javascript:startnewwin('https://gazd-a-20.asp.lgov.hu/gazd-miszla/APPS/etriusz-v3/php/cella_kaszper_atemeles_megjelenito.php?=zWJM4NQBy1QMxIwAuSmKGAyWk0wLg92MsAKL0yJouc3pcg2KeITqlIzWj0mp1OKn0gJM0WKMzNQZjRGB9xaWjNQZm0QrzNGA3RGCxyJMfyzMzLzLyuQZ4HJCxEJA2RJZsA1H9o0p1=','',880,660);setEnableTimer(100);" TargetMode="External"/><Relationship Id="rId225" Type="http://schemas.openxmlformats.org/officeDocument/2006/relationships/hyperlink" Target="javascript:startnewwin('https://gazd-a-20.asp.lgov.hu/gazd-miszla/APPS/etriusz-v3/php/cella_kaszper_atemeles_megjelenito.php?=mxQA3DJBv1wMlRTA2ZmKGAyWk0wLg92MsAKL0yJouc3pcg2KeITqlIzWj0mp1OKn0gJM0WKMzNQZjZGB9xaWjNQZl0QrzNGA3RGCxyJMfyzMzZGB0pQM5VJCzWGL0LmZsA1H24o91=','',880,660);setEnableTimer(100);" TargetMode="External"/><Relationship Id="rId241" Type="http://schemas.openxmlformats.org/officeDocument/2006/relationships/hyperlink" Target="javascript:startnewwin('https://gazd-a-20.asp.lgov.hu/gazd-miszla/APPS/etriusz-v3/php/cella_kaszper_atemeles_megjelenito.php?=2xQA4tmZ20mLvImA4L2KGAyWk0wLg92MsAKL0yJouc3pcg2KeITqlIzWj0mp1OKn0gJM0WKMzNQZjtGB9xaWjNQZm0QrzNGA3RGCxyJMfyzMzLGB0tQBmLGCwWJA3twMsA1Hq9691=','',880,660);setEnableTimer(100);" TargetMode="External"/><Relationship Id="rId246" Type="http://schemas.openxmlformats.org/officeDocument/2006/relationships/hyperlink" Target="javascript:startnewwin('https://gazd-a-20.asp.lgov.hu/gazd-miszla/APPS/etriusz-v3/php/cella_kaszper_atemeles_megjelenito.php?===NAwuGBxIwA9HzA5H2Lx91HGMFZ9VJoiq2KmSTqc1JL6AKne91nyEapyMPZ9ZKqjyTqeITqlIzWjNQZjNGZ9xaWjNQZl0QrzNGA3RGCxyJMfyzMzDmL4xQM1LGCyMGByATMsA1H3r5s1===','',880,660);setEnableTimer(100);" TargetMode="External"/><Relationship Id="rId267" Type="http://schemas.openxmlformats.org/officeDocument/2006/relationships/hyperlink" Target="javascript:startnewwin('https://gazd-a-20.asp.lgov.hu/gazd-miszla/APPS/etriusz-v3/php/cella_osszesito_megjelenito_2.php?===jZ5VTA2HzM9twZwWQAy91HGMPZ9ZKqjyTqeITqlIzWjNQZ5NGZ9xaWjNQZ00QrzNGA3RGCxyJMfyzMzZGBvEwAyMJC4VmLlDGMsA1H13r21===','',880,660);setEnableTimer(100);" TargetMode="External"/><Relationship Id="rId15" Type="http://schemas.openxmlformats.org/officeDocument/2006/relationships/hyperlink" Target="javascript:startnewwin('https://gazd-a-20.asp.lgov.hu/gazd-miszla/APPS/etriusz-v3/php/cella_kaszper_atemeles_megjelenito.php?==twMuA2ZmZJC4HmAwMwAsA1HzRGCv12oa91puEKngSzrmy2nsgJM0WKMzNGCmIUpcE3nyEapyMPZjNGB9xaWjNQZl0QrzNGA3RGCxyJMfyzMztwMuA2ZmZJC4HmAwMwAsA1Hq84s1==','',880,660);setEnableTimer(100);" TargetMode="External"/><Relationship Id="rId36" Type="http://schemas.openxmlformats.org/officeDocument/2006/relationships/hyperlink" Target="javascript:startnewwin('https://gazd-a-20.asp.lgov.hu/gazd-miszla/APPS/etriusz-v3/php/cella_osszesito_megjelenito_2.php?=vuGZ4VJLj0GAkRTAyA2KGAyWj0mp1OKn0gJM0WKMzNQZjtGZ9xaWjNQZ00QrzNGA3RGCxyJMfyzMzVTBktwLuOGC1RGL0H2LsA1Ho9p21=','',880,660);setEnableTimer(100);" TargetMode="External"/><Relationship Id="rId57" Type="http://schemas.openxmlformats.org/officeDocument/2006/relationships/hyperlink" Target="javascript:startnewwin('https://gazd-a-20.asp.lgov.hu/gazd-miszla/APPS/etriusz-v3/php/cella_osszesito_megjelenito_2.php?=3xmLxSTBl0QM3tQZkH2KGAyWj0mp1OKn0gJM0WKMzNQZjHwZ9xaWjNQZ00QrzNGA3RGCxyJMfyzMzpGBwEJL4VGCxqQBjRGMsA1Hrq281=','',880,660);setEnableTimer(100);" TargetMode="External"/><Relationship Id="rId106" Type="http://schemas.openxmlformats.org/officeDocument/2006/relationships/hyperlink" Target="javascript:startnewwin('https://gazd-a-20.asp.lgov.hu/gazd-miszla/APPS/etriusz-v3/php/cella_osszesito_megjelenito_2.php?=xyGLjVGMz1QZjpGZwM2KGAyWj0mp1OKn0gJM0WKMzNQZjLQA9xaWjNQZl0QrzNGA3RGCxyJMfyzMzDJBuOwZyMJCjNmAkZzMsA1Hnn9q1=','',880,660);setEnableTimer(100);" TargetMode="External"/><Relationship Id="rId127" Type="http://schemas.openxmlformats.org/officeDocument/2006/relationships/hyperlink" Target="javascript:startnewwin('https://gazd-a-20.asp.lgov.hu/gazd-miszla/APPS/etriusz-v3/php/cella_osszesito_megjelenito_2.php?=1ZwZ5ZGBz1wMlZwMySmKGAyWj0mp1OKn0gJM0WKMzNQZjZGA9xaWjNQZ00QrzNGA3RGCxyJMfyzMzHmZlxmZ5LJCzWmZzIJZsA1H57941=','',880,660);setEnableTimer(100);" TargetMode="External"/><Relationship Id="rId262" Type="http://schemas.openxmlformats.org/officeDocument/2006/relationships/hyperlink" Target="javascript:startnewwin('https://gazd-a-20.asp.lgov.hu/gazd-miszla/APPS/etriusz-v3/php/cella_kaszper_atemeles_megjelenito.php?===tZ1DJLyIQB9tGB0pGBv91HGMFZ9VJoiq2KmSTqc1JL6AKne91nyEapyMPZ9ZKqjyTqeITqlIzWjNQZ3NGZ9xaWjNQZm0QrzNGA3RGCxyJMfyzMzVGAxSJM1tGC4xQA3xwLsA1H70211===','',880,660);setEnableTimer(100);" TargetMode="External"/><Relationship Id="rId10" Type="http://schemas.openxmlformats.org/officeDocument/2006/relationships/hyperlink" Target="javascript:startnewwin('https://gazd-a-20.asp.lgov.hu/gazd-miszla/APPS/etriusz-v3/php/cella_osszesito_megjelenito_2.php?==DQAwywMvWGC2RQAwqGMsA1HzNGCmIUpcE3nyEapyMPZjNwA9xaWjNQZ00QrzNGA3RGCxyJMfyzMzDQAwywMvWGC2RQAwqGMsA1Hr8461==','',880,660);setEnableTimer(100);" TargetMode="External"/><Relationship Id="rId31" Type="http://schemas.openxmlformats.org/officeDocument/2006/relationships/hyperlink" Target="javascript:startnewwin('https://gazd-a-20.asp.lgov.hu/gazd-miszla/APPS/etriusz-v3/php/cella_osszesito_megjelenito_2.php?=yWTMlLJAl0QB1VTB4R2KGAyWj0mp1OKn0gJM0WKMzNQZjHGZ9xaWjNQZ00QrzNGA3RGCxyJMfyzMzHzLxWwM1VGC4HwL4tGLsA1H7o991=','',880,660);setEnableTimer(100);" TargetMode="External"/><Relationship Id="rId52" Type="http://schemas.openxmlformats.org/officeDocument/2006/relationships/hyperlink" Target="javascript:startnewwin('https://gazd-a-20.asp.lgov.hu/gazd-miszla/APPS/etriusz-v3/php/cella_kaszper_atemeles_megjelenito.php?=mLzLjVwMw1wAvA2LxSmKGAyWk0wLg92MsAKL0yJouc3pcg2KeITqlIzWj0mp1OKn0gJM0WKMzNQZjDwZ9xaWjNQZl0QrzNGA3RGCxyJMfyzMzZwMvOwZzAJC2V2LwEJZsA1Hs8n81=','',880,660);setEnableTimer(100);" TargetMode="External"/><Relationship Id="rId73" Type="http://schemas.openxmlformats.org/officeDocument/2006/relationships/hyperlink" Target="javascript:startnewwin('https://gazd-a-20.asp.lgov.hu/gazd-miszla/APPS/etriusz-v3/php/cella_kaszper_atemeles_megjelenito.php?=5DGBwImZx1QZmDzLyEmKGAyWk0wLg92MsAKL0yJouc3pcg2KeITqlIzWj0mp1OKn0gJM0WKMzNQZjRmZ9xaWjNQZl0QrzNGA3RGCxyJMfyzMzxQA5ZJAmDJCjZQMvITAsA1H942r1=','',880,660);setEnableTimer(100);" TargetMode="External"/><Relationship Id="rId78" Type="http://schemas.openxmlformats.org/officeDocument/2006/relationships/hyperlink" Target="javascript:startnewwin('https://gazd-a-20.asp.lgov.hu/gazd-miszla/APPS/etriusz-v3/php/cella_osszesito_megjelenito_2.php?=3ZwLxATBm0QZwS2AxImKGAyWj0mp1OKn0gJM0WKMzNQZjDmZ9xaWjNQZ00QrzNGA3RGCxyJMfyzMzpmZvE2L4ZGCjZJL3DJAsA1H08701=','',880,660);setEnableTimer(100);" TargetMode="External"/><Relationship Id="rId94" Type="http://schemas.openxmlformats.org/officeDocument/2006/relationships/hyperlink" Target="javascript:startnewwin('https://gazd-a-20.asp.lgov.hu/gazd-miszla/APPS/etriusz-v3/php/cella_kaszper_atemeles_megjelenito.php?=uEGZjNmZk0wL5NGMxW2KGAyWk0wLg92MsAKL0yJouc3pcg2KeITqlIzWj0mp1OKn0gJM0WKMzNQZjVQA9xaWjNQZl0QrzNGA3RGCxyJMfyzMzRTAkNQZmRGCvyQZyEzLsA1H66sn1=','',880,660);setEnableTimer(100);" TargetMode="External"/><Relationship Id="rId99" Type="http://schemas.openxmlformats.org/officeDocument/2006/relationships/hyperlink" Target="javascript:startnewwin('https://gazd-a-20.asp.lgov.hu/gazd-miszla/APPS/etriusz-v3/php/cella_osszesito_megjelenito_2.php?=2xQB0VQZx1QB2RGAvWmKGAyWj0mp1OKn0gJM0WKMzNQZjZQA9xaWjNQZ00QrzNGA3RGCxyJMfyzMzLGB4DwZjDJC4LGZ1VzZsA1Hnq761=','',880,660);setEnableTimer(100);" TargetMode="External"/><Relationship Id="rId101" Type="http://schemas.openxmlformats.org/officeDocument/2006/relationships/hyperlink" Target="javascript:startnewwin('https://gazd-a-20.asp.lgov.hu/gazd-miszla/APPS/etriusz-v3/php/cella_kaszper_atemeles_megjelenito.php?=5ZmAyymAu1mAuEwL1HmKGAyWk0wLg92MsAKL0yJouc3pcg2KeITqlIzWj0mp1OKn0gJM0WKMzNQZjDQA9xaWjNQZm0QrzNGA3RGCxyJMfyzMzxmZ3HJB3RJC3RTAvIGAsA1H5q2s1=','',880,660);setEnableTimer(100);" TargetMode="External"/><Relationship Id="rId122" Type="http://schemas.openxmlformats.org/officeDocument/2006/relationships/hyperlink" Target="javascript:startnewwin('https://gazd-a-20.asp.lgov.hu/gazd-miszla/APPS/etriusz-v3/php/cella_kaszper_atemeles_megjelenito.php?=0xGBxAzZj0wZ0RTBvA2KGAyWk0wLg92MsAKL0yJouc3pcg2KeITqlIzWj0mp1OKn0gJM0WKMzNQZjRGA9xaWjNQZm0QrzNGA3RGCxyJMfyzMzDGB5D2LlNGClDGL4V2LsA1Hnq5p1=','',880,660);setEnableTimer(100);" TargetMode="External"/><Relationship Id="rId143" Type="http://schemas.openxmlformats.org/officeDocument/2006/relationships/hyperlink" Target="javascript:startnewwin('https://gazd-a-20.asp.lgov.hu/gazd-miszla/APPS/etriusz-v3/php/cella_osszesito_megjelenito_2.php?=0HzLyAJL10mAkpGM3xmKGAyWj0mp1OKn0gJM0WKMzNQZjVwA9xaWjNQZm0QrzNGA3RGCxyJMfyzMzDGMvI2LuIGC3RmAyqGBsA1H81421=','',880,660);setEnableTimer(100);" TargetMode="External"/><Relationship Id="rId148" Type="http://schemas.openxmlformats.org/officeDocument/2006/relationships/hyperlink" Target="javascript:startnewwin('https://gazd-a-20.asp.lgov.hu/gazd-miszla/APPS/etriusz-v3/php/cella_kaszper_atemeles_megjelenito.php?=1LTZwMTB00GLkHQAxE2KGAyWk0wLg92MsAKL0yJouc3pcg2KeITqlIzWj0mp1OKn0gJM0WKMzNQZjDwA9xaWjNQZl0QrzNGA3RGCxyJMfyzMzHwMjZzM4DGCuSGA0DTMsA1H44291=','',880,660);setEnableTimer(100);" TargetMode="External"/><Relationship Id="rId164" Type="http://schemas.openxmlformats.org/officeDocument/2006/relationships/hyperlink" Target="javascript:startnewwin('https://gazd-a-20.asp.lgov.hu/gazd-miszla/APPS/etriusz-v3/php/cella_osszesito_megjelenito_2.php?=kDmAuEmZv1GZxETA1R2KGAyWj0mp1OKn0gJM0WKMzNQZjNmA9xaWjNQZ00QrzNGA3RGCxyJMfyzMzRQA3RTAmVJCkDTM0HGLsA1H9rn01=','',880,660);setEnableTimer(100);" TargetMode="External"/><Relationship Id="rId169" Type="http://schemas.openxmlformats.org/officeDocument/2006/relationships/hyperlink" Target="javascript:startnewwin('https://gazd-a-20.asp.lgov.hu/gazd-miszla/APPS/etriusz-v3/php/cella_kaszper_atemeles_megjelenito.php?=4xGBvETZm0wM4RQBwymKGAyWk0wLg92MsAKL0yJouc3pcg2KeITqlIzWj0mp1OKn0gJM0WKMzNQZjVmA9xaWjNQZm0QrzNGA3RGCxyJMfyzMztGB5VTMjZGCzuGZ4ZJBsA1H52401=','',880,660);setEnableTimer(100);" TargetMode="External"/><Relationship Id="rId185" Type="http://schemas.openxmlformats.org/officeDocument/2006/relationships/hyperlink" Target="javascript:startnewwin('https://gazd-a-20.asp.lgov.hu/gazd-miszla/APPS/etriusz-v3/php/cella_osszesito_megjelenito_2.php?=uumA4pwZy1GMxIJMvWmKGAyWj0mp1OKn0gJM0WKMzNQZjpmA9xaWjNQZ00QrzNGA3RGCxyJMfyzMzRTB3tmAlHJCyEJMyWzZsA1H91741=','',880,660);setEnableTimer(100);" TargetMode="External"/><Relationship Id="rId4" Type="http://schemas.openxmlformats.org/officeDocument/2006/relationships/hyperlink" Target="javascript:startnewwin('https://gazd-a-20.asp.lgov.hu/gazd-miszla/APPS/etriusz-v3/php/cella_osszesito_megjelenito_2.php?==NGB2pwA1VGC3pQM2H2AsA1HzNGCmIUpcE3nyEapyMPZjNQA9xaWjNQZl0QrzNGA3RGCxyJMfyzMzNGB2pwA1VGC3pQM2H2AsA1H8n161==','',880,660);setEnableTimer(100);" TargetMode="External"/><Relationship Id="rId9" Type="http://schemas.openxmlformats.org/officeDocument/2006/relationships/hyperlink" Target="javascript:startnewwin('https://gazd-a-20.asp.lgov.hu/gazd-miszla/APPS/etriusz-v3/php/cella_osszesito_megjelenito_2.php?==pmL4ZwZlVGC5pGMlDGAsA1HzNGCmIUpcE3nyEapyMPZjNGA9xaWjNQZ00QrzNGA3RGCxyJMfyzMzpmL4ZwZlVGC5pGMlDGAsA1H36o71==','',880,660);setEnableTimer(100);" TargetMode="External"/><Relationship Id="rId180" Type="http://schemas.openxmlformats.org/officeDocument/2006/relationships/hyperlink" Target="javascript:startnewwin('https://gazd-a-20.asp.lgov.hu/gazd-miszla/APPS/etriusz-v3/php/cella_osszesito_megjelenito_2.php?=4VJZjD2Lm0wM5ZJA3L2KGAyWj0mp1OKn0gJM0WKMzNQZjLmA9xaWjNQZl0QrzNGA3RGCxyJMfyzMztwLkNQMwAGCzymL1pwMsA1H9qpp1=','',880,660);setEnableTimer(100);" TargetMode="External"/><Relationship Id="rId210" Type="http://schemas.openxmlformats.org/officeDocument/2006/relationships/hyperlink" Target="javascript:startnewwin('https://gazd-a-20.asp.lgov.hu/gazd-miszla/APPS/etriusz-v3/php/cella_kaszper_atemeles_megjelenito.php?=yOmAzSmZm0wZ0DQBkR2KGAyWk0wLg92MsAKL0yJouc3pcg2KeITqlIzWj0mp1OKn0gJM0WKMzNQZjLQB9xaWjNQZl0QrzNGA3RGCxyJMfyzMzHTZ3LJZmZGClDQA4RGLsA1H14741=','',880,660);setEnableTimer(100);" TargetMode="External"/><Relationship Id="rId215" Type="http://schemas.openxmlformats.org/officeDocument/2006/relationships/hyperlink" Target="javascript:startnewwin('https://gazd-a-20.asp.lgov.hu/gazd-miszla/APPS/etriusz-v3/php/cella_osszesito_megjelenito_2.php?=5VGZlDTMm0wMkxGLxS2KGAyWj0mp1OKn0gJM0WKMzNQZjpQB9xaWjNQZ00QrzNGA3RGCxyJMfyzMzxwZkVQMxAGCzSGBuEJLsA1Hq0op1=','',880,660);setEnableTimer(100);" TargetMode="External"/><Relationship Id="rId236" Type="http://schemas.openxmlformats.org/officeDocument/2006/relationships/hyperlink" Target="javascript:startnewwin('https://gazd-a-20.asp.lgov.hu/gazd-miszla/APPS/etriusz-v3/php/cella_osszesito_megjelenito_2.php?=3pmZyWzLl0wMkLzMjNmKGAyWj0mp1OKn0gJM0WKMzNQZjLGB9xaWjNQZ00QrzNGA3RGCxyJMfyzMzpmAmHzLvWGCzSwMzOQZsA1H83991=','',880,660);setEnableTimer(100);" TargetMode="External"/><Relationship Id="rId257" Type="http://schemas.openxmlformats.org/officeDocument/2006/relationships/hyperlink" Target="javascript:startnewwin('https://gazd-a-20.asp.lgov.hu/gazd-miszla/APPS/etriusz-v3/php/cella_osszesito_megjelenito_2.php?===NAwEQZjVGM9pGMyMJLm81HGMPZ9ZKqjyTqeITqlIzWjNQZmNGZ9xaWjNQZ00QrzNGA3RGCxyJMfyzMzDmL0NQZlHJC3HJMzS2ZsA1H62n61===','',880,660);setEnableTimer(100);" TargetMode="External"/><Relationship Id="rId26" Type="http://schemas.openxmlformats.org/officeDocument/2006/relationships/hyperlink" Target="javascript:startnewwin('https://gazd-a-20.asp.lgov.hu/gazd-miszla/APPS/etriusz-v3/php/cella_kaszper_atemeles_megjelenito.php?=2NQA5H2Ly1QM2NmZ3LmKGAyWk0wLg92MsAKL0yJouc3pcg2KeITqlIzWj0mp1OKn0gJM0WKMzNQZjDGZ9xaWjNQZl0QrzNGA3RGCxyJMfyzMzLQZ0xGMwIJCxMQZmpwAsA1Hooq71=','',880,660);setEnableTimer(100);" TargetMode="External"/><Relationship Id="rId231" Type="http://schemas.openxmlformats.org/officeDocument/2006/relationships/hyperlink" Target="javascript:startnewwin('https://gazd-a-20.asp.lgov.hu/gazd-miszla/APPS/etriusz-v3/php/cella_kaszper_atemeles_megjelenito.php?=0pQMvEGL10wL2VTM0pmKGAyWk0wLg92MsAKL0yJouc3pcg2KeITqlIzWj0mp1OKn0gJM0WKMzNQZjHGB9xaWjNQZl0QrzNGA3RGCxyJMfyzMzDmAxWTAuIGCvMwLxEmAsA1H69021=','',880,660);setEnableTimer(100);" TargetMode="External"/><Relationship Id="rId252" Type="http://schemas.openxmlformats.org/officeDocument/2006/relationships/hyperlink" Target="javascript:startnewwin('https://gazd-a-20.asp.lgov.hu/gazd-miszla/APPS/etriusz-v3/php/cella_kaszper_atemeles_megjelenito.php?===jZ0tQAyAwM9pQBwAmAk81HGMFZ9VJoiq2KmSTqc1JL6AKne91nyEapyMPZ9ZKqjyTqeITqlIzWjNQZlNGZ9xaWjNQZl0QrzNGA3RGCxyJMfyzMzZQA4DGMmLJC3tmLmpGZsA1H032o1===','',880,660);setEnableTimer(100);" TargetMode="External"/><Relationship Id="rId47" Type="http://schemas.openxmlformats.org/officeDocument/2006/relationships/hyperlink" Target="javascript:startnewwin('https://gazd-a-20.asp.lgov.hu/gazd-miszla/APPS/etriusz-v3/php/cella_kaszper_atemeles_megjelenito.php?=4VzAxWJZy1QB3DQZlRmKGAyWk0wLg92MsAKL0yJouc3pcg2KeITqlIzWj0mp1OKn0gJM0WKMzNQZjVwZ9xaWjNQZm0QrzNGA3RGCxyJMfyzMztwL2DzLkHJC4pQAjVGZsA1H01191=','',880,660);setEnableTimer(100);" TargetMode="External"/><Relationship Id="rId68" Type="http://schemas.openxmlformats.org/officeDocument/2006/relationships/hyperlink" Target="javascript:startnewwin('https://gazd-a-20.asp.lgov.hu/gazd-miszla/APPS/etriusz-v3/php/cella_kaszper_atemeles_megjelenito.php?=lpGMjLJM20mAxuQM0LmKGAyWk0wLg92MsAKL0yJouc3pcg2KeITqlIzWj0mp1OKn0gJM0WKMzNQZjxwZ9xaWjNQZm0QrzNGA3RGCxyJMfyzMzVmAyOwMyMGC3DTBxEwAsA1Hnq921=','',880,660);setEnableTimer(100);" TargetMode="External"/><Relationship Id="rId89" Type="http://schemas.openxmlformats.org/officeDocument/2006/relationships/hyperlink" Target="javascript:startnewwin('https://gazd-a-20.asp.lgov.hu/gazd-miszla/APPS/etriusz-v3/php/cella_osszesito_megjelenito_2.php?=0ZmL4HwZy1wLvSGB4ZmKGAyWj0mp1OKn0gJM0WKMzNQZjNQA9xaWjNQZm0QrzNGA3RGCxyJMfyzMzDmZwuGAlHJCvWJZ5tmZsA1H4qop1=','',880,660);setEnableTimer(100);" TargetMode="External"/><Relationship Id="rId112" Type="http://schemas.openxmlformats.org/officeDocument/2006/relationships/hyperlink" Target="javascript:startnewwin('https://gazd-a-20.asp.lgov.hu/gazd-miszla/APPS/etriusz-v3/php/cella_kaszper_atemeles_megjelenito.php?=4NQZ0HzL20mZ1R2A5tmKGAyWk0wLg92MsAKL0yJouc3pcg2KeITqlIzWj0mp1OKn0gJM0WKMzNQZjtQA9xaWjNQZl0QrzNGA3RGCxyJMfyzMztQZjDGMvMGCmHGL3xQBsA1H87rs1=','',880,660);setEnableTimer(100);" TargetMode="External"/><Relationship Id="rId133" Type="http://schemas.openxmlformats.org/officeDocument/2006/relationships/hyperlink" Target="javascript:startnewwin('https://gazd-a-20.asp.lgov.hu/gazd-miszla/APPS/etriusz-v3/php/cella_kaszper_atemeles_megjelenito.php?=0NwMkRmZz1wZ4RJL2V2KGAyWk0wLg92MsAKL0yJouc3pcg2KeITqlIzWj0mp1OKn0gJM0WKMzNQZjpGA9xaWjNQZl0QrzNGA3RGCxyJMfyzMzDQZzSGZmLJCltGLuMwLsA1H9s5p1=','',880,660);setEnableTimer(100);" TargetMode="External"/><Relationship Id="rId154" Type="http://schemas.openxmlformats.org/officeDocument/2006/relationships/hyperlink" Target="javascript:startnewwin('https://gazd-a-20.asp.lgov.hu/gazd-miszla/APPS/etriusz-v3/php/cella_kaszper_atemeles_megjelenito.php?=4RJA5RzL20GByEQZuAmKGAyWk0wLg92MsAKL0yJouc3pcg2KeITqlIzWj0mp1OKn0gJM0WKMzNQZjLwA9xaWjNQZl0QrzNGA3RGCxyJMfyzMztGL1xGLvMGC5HTAjR2ZsA1H25681=','',880,660);setEnableTimer(100);" TargetMode="External"/><Relationship Id="rId175" Type="http://schemas.openxmlformats.org/officeDocument/2006/relationships/hyperlink" Target="javascript:startnewwin('https://gazd-a-20.asp.lgov.hu/gazd-miszla/APPS/etriusz-v3/php/cella_kaszper_atemeles_megjelenito.php?=yumZmVzAl0mL3ZQMjH2KGAyWk0wLg92MsAKL0yJouc3pcg2KeITqlIzWj0mp1OKn0gJM0WKMzNQZjDmA9xaWjNQZm0QrzNGA3RGCxyJMfyzMzHTBmZwL2VGCwqmZxOGMsA1Hn4531=','',880,660);setEnableTimer(100);" TargetMode="External"/><Relationship Id="rId196" Type="http://schemas.openxmlformats.org/officeDocument/2006/relationships/hyperlink" Target="javascript:startnewwin('https://gazd-a-20.asp.lgov.hu/gazd-miszla/APPS/etriusz-v3/php/cella_osszesito_megjelenito_2.php?=5HmA3HTB30wA5LmZzE2KGAyWj0mp1OKn0gJM0WKMzNQZjRQB9xaWjNQZm0QrzNGA3RGCxyJMfyzMzxGA3pGM4pGC2xwAmLTMsA1H33qp1=','',880,660);setEnableTimer(100);" TargetMode="External"/><Relationship Id="rId200" Type="http://schemas.openxmlformats.org/officeDocument/2006/relationships/hyperlink" Target="javascript:startnewwin('https://gazd-a-20.asp.lgov.hu/gazd-miszla/APPS/etriusz-v3/php/cella_osszesito_megjelenito_2.php?=1pGBwMmLj0wZ2VTAmV2KGAyWj0mp1OKn0gJM0WKMzNQZjVQB9xaWjNQZ00QrzNGA3RGCxyJMfyzMzHmA5ZzAwOGClLwL0ZwLsA1Hn6121=','',880,660);setEnableTimer(100);" TargetMode="External"/><Relationship Id="rId16" Type="http://schemas.openxmlformats.org/officeDocument/2006/relationships/hyperlink" Target="javascript:startnewwin('https://gazd-a-20.asp.lgov.hu/gazd-miszla/APPS/etriusz-v3/php/cella_kaszper_atemeles_megjelenito.php?==NGL5pGLyIJC3xGAuOmLsA1HzRGCv12oa91puEKngSzrmy2nsgJM0WKMzNGCmIUpcE3nyEapyMPZjNGB9xaWjNQZm0QrzNGA3RGCxyJMfyzMzNGL5pGLyIJC3xGAuOmLsA1Hos601==','',880,660);setEnableTimer(100);" TargetMode="External"/><Relationship Id="rId221" Type="http://schemas.openxmlformats.org/officeDocument/2006/relationships/hyperlink" Target="javascript:startnewwin('https://gazd-a-20.asp.lgov.hu/gazd-miszla/APPS/etriusz-v3/php/cella_osszesito_megjelenito_2.php?=mZ2AmxwMz1wZkNwA4RmKGAyWj0mp1OKn0gJM0WKMzNQZjRGB9xaWjNQZ00QrzNGA3RGCxyJMfyzMzZmL3ZGBzMJClRQZ2tGZsA1H1nq21=','',880,660);setEnableTimer(100);" TargetMode="External"/><Relationship Id="rId242" Type="http://schemas.openxmlformats.org/officeDocument/2006/relationships/hyperlink" Target="javascript:startnewwin('https://gazd-a-20.asp.lgov.hu/gazd-miszla/APPS/etriusz-v3/php/cella_osszesito_megjelenito_2.php?=5HzMzSzLm0wZwMzZ3D2KGAyWj0mp1OKn0gJM0WKMzNQZjtGB9xaWjNQZ00QrzNGA3RGCxyJMfyzMzxGMzMJLvAGClZzMlpQMsA1H27s41=','',880,660);setEnableTimer(100);" TargetMode="External"/><Relationship Id="rId263" Type="http://schemas.openxmlformats.org/officeDocument/2006/relationships/hyperlink" Target="javascript:startnewwin('https://gazd-a-20.asp.lgov.hu/gazd-miszla/APPS/etriusz-v3/php/cella_osszesito_megjelenito_2.php?===NZ4DzLvAGA9RQMjLGBk81HGMPZ9ZKqjyTqeITqlIzWjNQZ3NGZ9xaWjNQZ00QrzNGA3RGCxyJMfyzMzNQBxWzLmHGCkDTZ2xGZsA1H60sp1===','',880,660);setEnableTimer(100);" TargetMode="External"/><Relationship Id="rId37" Type="http://schemas.openxmlformats.org/officeDocument/2006/relationships/hyperlink" Target="javascript:startnewwin('https://gazd-a-20.asp.lgov.hu/gazd-miszla/APPS/etriusz-v3/php/cella_kaszper_atemeles_megjelenito.php?=2RGLwEQMx1GZ0DzAwM2KGAyWk0wLg92MsAKL0yJouc3pcg2KeITqlIzWj0mp1OKn0gJM0WKMzNQZjxGZ9xaWjNQZl0QrzNGA3RGCxyJMfyzMzLGZuATAxEJCkDQM2ZzMsA1H00p51=','',880,660);setEnableTimer(100);" TargetMode="External"/><Relationship Id="rId58" Type="http://schemas.openxmlformats.org/officeDocument/2006/relationships/hyperlink" Target="javascript:startnewwin('https://gazd-a-20.asp.lgov.hu/gazd-miszla/APPS/etriusz-v3/php/cella_osszesito_megjelenito_2.php?=3DGL5xmL30wZkpmAlNmKGAyWj0mp1OKn0gJM0WKMzNQZjLwZ9xaWjNQZl0QrzNGA3RGCxyJMfyzMzpQAuyGBwqGClRmA3VQZsA1H34011=','',880,660);setEnableTimer(100);" TargetMode="External"/><Relationship Id="rId79" Type="http://schemas.openxmlformats.org/officeDocument/2006/relationships/hyperlink" Target="javascript:startnewwin('https://gazd-a-20.asp.lgov.hu/gazd-miszla/APPS/etriusz-v3/php/cella_osszesito_megjelenito_2.php?=wEwMlNGZj0mZmHGZ1LmKGAyWj0mp1OKn0gJM0WKMzNQZjHmZ9xaWjNQZl0QrzNGA3RGCxyJMfyzMzZTAzWQZkNGCmZGAkHwAsA1H4p1r1=','',880,660);setEnableTimer(100);" TargetMode="External"/><Relationship Id="rId102" Type="http://schemas.openxmlformats.org/officeDocument/2006/relationships/hyperlink" Target="javascript:startnewwin('https://gazd-a-20.asp.lgov.hu/gazd-miszla/APPS/etriusz-v3/php/cella_osszesito_megjelenito_2.php?=uMQM4LzMu1mZ5xGBzE2KGAyWj0mp1OKn0gJM0WKMzNQZjDQA9xaWjNQZ00QrzNGA3RGCxyJMfyzMzRzAxuwMzSJCmxGB5LTMsA1H827q1=','',880,660);setEnableTimer(100);" TargetMode="External"/><Relationship Id="rId123" Type="http://schemas.openxmlformats.org/officeDocument/2006/relationships/hyperlink" Target="javascript:startnewwin('https://gazd-a-20.asp.lgov.hu/gazd-miszla/APPS/etriusz-v3/php/cella_osszesito_megjelenito_2.php?=mVwLvATAm0wAlDGZjtmKGAyWj0mp1OKn0gJM0WKMzNQZjRGA9xaWjNQZ00QrzNGA3RGCxyJMfyzMzZwZvW2L0ZGC2VQAkNQBsA1H87631=','',880,660);setEnableTimer(100);" TargetMode="External"/><Relationship Id="rId144" Type="http://schemas.openxmlformats.org/officeDocument/2006/relationships/hyperlink" Target="javascript:startnewwin('https://gazd-a-20.asp.lgov.hu/gazd-miszla/APPS/etriusz-v3/php/cella_osszesito_megjelenito_2.php?=mDJAjH2L20wL1DwAjRmKGAyWj0mp1OKn0gJM0WKMzNQZjVwA9xaWjNQZ00QrzNGA3RGCxyJMfyzMzZQM1NGMwMGCvIQA2NGZsA1H78911=','',880,660);setEnableTimer(100);" TargetMode="External"/><Relationship Id="rId90" Type="http://schemas.openxmlformats.org/officeDocument/2006/relationships/hyperlink" Target="javascript:startnewwin('https://gazd-a-20.asp.lgov.hu/gazd-miszla/APPS/etriusz-v3/php/cella_osszesito_megjelenito_2.php?=5tQMzywZ20QBxS2AmR2KGAyWj0mp1OKn0gJM0WKMzNQZjNQA9xaWjNQZ00QrzNGA3RGCxyJMfyzMzxQBxMJBlLGC4DJL3ZGLsA1Hqro91=','',880,660);setEnableTimer(100);" TargetMode="External"/><Relationship Id="rId165" Type="http://schemas.openxmlformats.org/officeDocument/2006/relationships/hyperlink" Target="javascript:startnewwin('https://gazd-a-20.asp.lgov.hu/gazd-miszla/APPS/etriusz-v3/php/cella_kaszper_atemeles_megjelenito.php?=mtwA0xwMl0wZuSTAxAmKGAyWk0wLg92MsAKL0yJouc3pcg2KeITqlIzWj0mp1OKn0gJM0WKMzNQZjRmA9xaWjNQZl0QrzNGA3RGCxyJMfyzMzZQB2DGBzWGClRJL0D2ZsA1H6ss61=','',880,660);setEnableTimer(100);" TargetMode="External"/><Relationship Id="rId186" Type="http://schemas.openxmlformats.org/officeDocument/2006/relationships/hyperlink" Target="javascript:startnewwin('https://gazd-a-20.asp.lgov.hu/gazd-miszla/APPS/etriusz-v3/php/cella_kaszper_atemeles_megjelenito.php?=uOQZmLGB10QBlRGBzMmKGAyWk0wLg92MsAKL0yJouc3pcg2KeITqlIzWj0mp1OKn0gJM0WKMzNQZjtmA9xaWjNQZl0QrzNGA3RGCxyJMfyzMzRTZjZwA5HGC4VGZ5LzAsA1H41191=','',880,660);setEnableTimer(100);" TargetMode="External"/><Relationship Id="rId211" Type="http://schemas.openxmlformats.org/officeDocument/2006/relationships/hyperlink" Target="javascript:startnewwin('https://gazd-a-20.asp.lgov.hu/gazd-miszla/APPS/etriusz-v3/php/cella_kaszper_atemeles_megjelenito.php?=4RTZ1RTMx1mZmZzAzEmKGAyWk0wLg92MsAKL0yJouc3pcg2KeITqlIzWj0mp1OKn0gJM0WKMzNQZjLQB9xaWjNQZm0QrzNGA3RGCxyJMfyzMztGLjHGLxEJCmZmL2LTAsA1Hp6q31=','',880,660);setEnableTimer(100);" TargetMode="External"/><Relationship Id="rId232" Type="http://schemas.openxmlformats.org/officeDocument/2006/relationships/hyperlink" Target="javascript:startnewwin('https://gazd-a-20.asp.lgov.hu/gazd-miszla/APPS/etriusz-v3/php/cella_kaszper_atemeles_megjelenito.php?=0pQMvEGL10wL2VTM0pmKGAyWk0wLg92MsAKL0yJouc3pcg2KeITqlIzWj0mp1OKn0gJM0WKMzNQZjHGB9xaWjNQZm0QrzNGA3RGCxyJMfyzMzDmAxWTAuIGCvMwLxEmAsA1H4q751=','',880,660);setEnableTimer(100);" TargetMode="External"/><Relationship Id="rId253" Type="http://schemas.openxmlformats.org/officeDocument/2006/relationships/hyperlink" Target="javascript:startnewwin('https://gazd-a-20.asp.lgov.hu/gazd-miszla/APPS/etriusz-v3/php/cella_kaszper_atemeles_megjelenito.php?===jZ0tQAyAwM9pQBwAmAk81HGMFZ9VJoiq2KmSTqc1JL6AKne91nyEapyMPZ9ZKqjyTqeITqlIzWjNQZlNGZ9xaWjNQZm0QrzNGA3RGCxyJMfyzMzZQA4DGMmLJC3tmLmpGZsA1H501r1===','',880,660);setEnableTimer(100);" TargetMode="External"/><Relationship Id="rId27" Type="http://schemas.openxmlformats.org/officeDocument/2006/relationships/hyperlink" Target="javascript:startnewwin('https://gazd-a-20.asp.lgov.hu/gazd-miszla/APPS/etriusz-v3/php/cella_kaszper_atemeles_megjelenito.php?=lVTAvuQZ30mA3DQZjLmKGAyWk0wLg92MsAKL0yJouc3pcg2KeITqlIzWj0mp1OKn0gJM0WKMzNQZjDGZ9xaWjNQZm0QrzNGA3RGCxyJMfyzMzVwL0VTBjpGC3pQAjNwAsA1Hr3p11=','',880,660);setEnableTimer(100);" TargetMode="External"/><Relationship Id="rId48" Type="http://schemas.openxmlformats.org/officeDocument/2006/relationships/hyperlink" Target="javascript:startnewwin('https://gazd-a-20.asp.lgov.hu/gazd-miszla/APPS/etriusz-v3/php/cella_osszesito_megjelenito_2.php?=0RQAzWGZ20GB4RGA5VmKGAyWj0mp1OKn0gJM0WKMzNQZjVwZ9xaWjNQZ00QrzNGA3RGCxyJMfyzMzDGZ0LzZkLGC5tGZ1xwZsA1H00771=','',880,660);setEnableTimer(100);" TargetMode="External"/><Relationship Id="rId69" Type="http://schemas.openxmlformats.org/officeDocument/2006/relationships/hyperlink" Target="javascript:startnewwin('https://gazd-a-20.asp.lgov.hu/gazd-miszla/APPS/etriusz-v3/php/cella_osszesito_megjelenito_2.php?=lVTAkDwZ30wL0pGLlZ2KGAyWj0mp1OKn0gJM0WKMzNQZjxwZ9xaWjNQZ00QrzNGA3RGCxyJMfyzMzVwL0RQAlpGCvEmAuWmLsA1H43651=','',880,660);setEnableTimer(100);" TargetMode="External"/><Relationship Id="rId113" Type="http://schemas.openxmlformats.org/officeDocument/2006/relationships/hyperlink" Target="javascript:startnewwin('https://gazd-a-20.asp.lgov.hu/gazd-miszla/APPS/etriusz-v3/php/cella_kaszper_atemeles_megjelenito.php?=3xwZltGAy1GZ3VzZ0V2KGAyWk0wLg92MsAKL0yJouc3pcg2KeITqlIzWj0mp1OKn0gJM0WKMzNQZjtQA9xaWjNQZm0QrzNGA3RGCxyJMfyzMzpGBlVQB1HJCkpwLlDwLsA1H2s531=','',880,660);setEnableTimer(100);" TargetMode="External"/><Relationship Id="rId134" Type="http://schemas.openxmlformats.org/officeDocument/2006/relationships/hyperlink" Target="javascript:startnewwin('https://gazd-a-20.asp.lgov.hu/gazd-miszla/APPS/etriusz-v3/php/cella_kaszper_atemeles_megjelenito.php?=5VGB4pQB20QA4xQZ2NmKGAyWk0wLg92MsAKL0yJouc3pcg2KeITqlIzWj0mp1OKn0gJM0WKMzNQZjpGA9xaWjNQZm0QrzNGA3RGCxyJMfyzMzxwZ5tmA4LGC0tGBjLQZsA1H67pq1=','',880,660);setEnableTimer(100);" TargetMode="External"/><Relationship Id="rId80" Type="http://schemas.openxmlformats.org/officeDocument/2006/relationships/hyperlink" Target="javascript:startnewwin('https://gazd-a-20.asp.lgov.hu/gazd-miszla/APPS/etriusz-v3/php/cella_osszesito_megjelenito_2.php?=mVmZ3Z2Am0wZ4VzM3ZmKGAyWj0mp1OKn0gJM0WKMzNQZjHmZ9xaWjNQZm0QrzNGA3RGCxyJMfyzMzZwZmpmL3ZGCltwLzqmZsA1Ho18s1=','',880,660);setEnableTimer(100);" TargetMode="External"/><Relationship Id="rId155" Type="http://schemas.openxmlformats.org/officeDocument/2006/relationships/hyperlink" Target="javascript:startnewwin('https://gazd-a-20.asp.lgov.hu/gazd-miszla/APPS/etriusz-v3/php/cella_kaszper_atemeles_megjelenito.php?=4RJA5RzL20GByEQZuAmKGAyWk0wLg92MsAKL0yJouc3pcg2KeITqlIzWj0mp1OKn0gJM0WKMzNQZjLwA9xaWjNQZm0QrzNGA3RGCxyJMfyzMztGL1xGLvMGC5HTAjR2ZsA1Hp4101=','',880,660);setEnableTimer(100);" TargetMode="External"/><Relationship Id="rId176" Type="http://schemas.openxmlformats.org/officeDocument/2006/relationships/hyperlink" Target="javascript:startnewwin('https://gazd-a-20.asp.lgov.hu/gazd-miszla/APPS/etriusz-v3/php/cella_osszesito_megjelenito_2.php?=kVQM2pGL00wL3pmZjR2KGAyWj0mp1OKn0gJM0WKMzNQZjDmA9xaWjNQZ00QrzNGA3RGCxyJMfyzMzRwZxMmAuEGCvqmAmNGLsA1Hr10r1=','',880,660);setEnableTimer(100);" TargetMode="External"/><Relationship Id="rId197" Type="http://schemas.openxmlformats.org/officeDocument/2006/relationships/hyperlink" Target="javascript:startnewwin('https://gazd-a-20.asp.lgov.hu/gazd-miszla/APPS/etriusz-v3/php/cella_osszesito_megjelenito_2.php?=xMwZ2VTZx1wM3DQB4pmKGAyWj0mp1OKn0gJM0WKMzNQZjRQB9xaWjNQZ00QrzNGA3RGCxyJMfyzMzDzAlLwLjDJCzqQA4tmAsA1H682r1=','',880,660);setEnableTimer(100);" TargetMode="External"/><Relationship Id="rId201" Type="http://schemas.openxmlformats.org/officeDocument/2006/relationships/hyperlink" Target="javascript:startnewwin('https://gazd-a-20.asp.lgov.hu/gazd-miszla/APPS/etriusz-v3/php/cella_kaszper_atemeles_megjelenito.php?=4tGZyS2L10GLuIJBjRmKGAyWk0wLg92MsAKL0yJouc3pcg2KeITqlIzWj0mp1OKn0gJM0WKMzNQZjZQB9xaWjNQZl0QrzNGA3RGCxyJMfyzMztQBkHJLwIGCuSJM5NGZsA1H8sos1=','',880,660);setEnableTimer(100);" TargetMode="External"/><Relationship Id="rId222" Type="http://schemas.openxmlformats.org/officeDocument/2006/relationships/hyperlink" Target="javascript:startnewwin('https://gazd-a-20.asp.lgov.hu/gazd-miszla/APPS/etriusz-v3/php/cella_kaszper_atemeles_megjelenito.php?=4ZGLyWJBu1mAmDTM1DmKGAyWk0wLg92MsAKL0yJouc3pcg2KeITqlIzWj0mp1OKn0gJM0WKMzNQZjVGB9xaWjNQZl0QrzNGA3RGCxyJMfyzMztmZuIzL5RJC3ZQMxIQAsA1H53nn1=','',880,660);setEnableTimer(100);" TargetMode="External"/><Relationship Id="rId243" Type="http://schemas.openxmlformats.org/officeDocument/2006/relationships/hyperlink" Target="javascript:startnewwin('https://gazd-a-20.asp.lgov.hu/gazd-miszla/APPS/etriusz-v3/php/cella_kaszper_atemeles_megjelenito.php?=vMwMuMGBm0QM1DzLmD2KGAyWk0wLg92MsAKL0yJouc3pcg2KeITqlIzWj0mp1OKn0gJM0WKMzNQZjxGB9xaWjNQZl0QrzNGA3RGCxyJMfyzMzVzAzSzA5ZGCxIQMvAQMsA1H5q4s1=','',880,660);setEnableTimer(100);" TargetMode="External"/><Relationship Id="rId264" Type="http://schemas.openxmlformats.org/officeDocument/2006/relationships/hyperlink" Target="javascript:startnewwin('https://gazd-a-20.asp.lgov.hu/gazd-miszla/APPS/etriusz-v3/php/cella_osszesito_megjelenito_2.php?===jLvymAxOwL9pmLkNwAw91HGMPZ9ZKqjyTqeITqlIzWjNQZ4NGZ9xaWjNQZ00QrzNGA3RGCxyJMfyzMzZzL5pQMjVJC3ZJZjLmLsA1Hq8o51===','',880,660);setEnableTimer(100);" TargetMode="External"/><Relationship Id="rId17" Type="http://schemas.openxmlformats.org/officeDocument/2006/relationships/hyperlink" Target="javascript:startnewwin('https://gazd-a-20.asp.lgov.hu/gazd-miszla/APPS/etriusz-v3/php/cella_osszesito_megjelenito_2.php?==ZwAjRJAwAGClV2A4RGBsA1HzNGCmIUpcE3nyEapyMPZjNGB9xaWjNQZ00QrzNGA3RGCxyJMfyzMzZwAjRJAwAGClV2A4RGBsA1Hq1rr1==','',880,660);setEnableTimer(100);" TargetMode="External"/><Relationship Id="rId38" Type="http://schemas.openxmlformats.org/officeDocument/2006/relationships/hyperlink" Target="javascript:startnewwin('https://gazd-a-20.asp.lgov.hu/gazd-miszla/APPS/etriusz-v3/php/cella_kaszper_atemeles_megjelenito.php?=2RGLwEQMx1GZ0DzAwM2KGAyWk0wLg92MsAKL0yJouc3pcg2KeITqlIzWj0mp1OKn0gJM0WKMzNQZjxGZ9xaWjNQZm0QrzNGA3RGCxyJMfyzMzLGZuATAxEJCkDQM2ZzMsA1H39281=','',880,660);setEnableTimer(100);" TargetMode="External"/><Relationship Id="rId59" Type="http://schemas.openxmlformats.org/officeDocument/2006/relationships/hyperlink" Target="javascript:startnewwin('https://gazd-a-20.asp.lgov.hu/gazd-miszla/APPS/etriusz-v3/php/cella_osszesito_megjelenito_2.php?=4ZQA1VmZw1GLyqGLvA2KGAyWj0mp1OKn0gJM0WKMzNQZjLwZ9xaWjNQZm0QrzNGA3RGCxyJMfyzMztmZ0HwZmZJCuI2AuW2LsA1Hr5q31=','',880,660);setEnableTimer(100);" TargetMode="External"/><Relationship Id="rId103" Type="http://schemas.openxmlformats.org/officeDocument/2006/relationships/hyperlink" Target="javascript:startnewwin('https://gazd-a-20.asp.lgov.hu/gazd-miszla/APPS/etriusz-v3/php/cella_kaszper_atemeles_megjelenito.php?=4HJBzIGB40mLwWJM2RmKGAyWk0wLg92MsAKL0yJouc3pcg2KeITqlIzWj0mp1OKn0gJM0WKMzNQZjHQA9xaWjNQZl0QrzNGA3RGCxyJMfyzMztGM5LJA5tGCwAzLyMGZsA1Hrq371=','',880,660);setEnableTimer(100);" TargetMode="External"/><Relationship Id="rId124" Type="http://schemas.openxmlformats.org/officeDocument/2006/relationships/hyperlink" Target="javascript:startnewwin('https://gazd-a-20.asp.lgov.hu/gazd-miszla/APPS/etriusz-v3/php/cella_kaszper_atemeles_megjelenito.php?=xWmZjNGA40QBjRmZlV2KGAyWk0wLg92MsAKL0yJouc3pcg2KeITqlIzWj0mp1OKn0gJM0WKMzNQZjVGA9xaWjNQZl0QrzNGA3RGCxyJMfyzMzDzZmNQZ1tGC4NGZmVwLsA1H6r8q1=','',880,660);setEnableTimer(100);" TargetMode="External"/><Relationship Id="rId70" Type="http://schemas.openxmlformats.org/officeDocument/2006/relationships/hyperlink" Target="javascript:startnewwin('https://gazd-a-20.asp.lgov.hu/gazd-miszla/APPS/etriusz-v3/php/cella_kaszper_atemeles_megjelenito.php?=kVTZ2HTM50wAkLTM3V2KGAyWk0wLg92MsAKL0yJouc3pcg2KeITqlIzWj0mp1OKn0gJM0WKMzNQZjNmZ9xaWjNQZl0QrzNGA3RGCxyJMfyzMzRwLjLGMxyGC2RwMxqwLsA1Hr6ro1=','',880,660);setEnableTimer(100);" TargetMode="External"/><Relationship Id="rId91" Type="http://schemas.openxmlformats.org/officeDocument/2006/relationships/hyperlink" Target="javascript:startnewwin('https://gazd-a-20.asp.lgov.hu/gazd-miszla/APPS/etriusz-v3/php/cella_osszesito_megjelenito_2.php?=3ZGL4DzM10QMvMTM3ZmKGAyWj0mp1OKn0gJM0WKMzNQZjRQA9xaWjNQZl0QrzNGA3RGCxyJMfyzMzpmZuuQMzIGCxWzMxqmZsA1H0p221=','',880,660);setEnableTimer(100);" TargetMode="External"/><Relationship Id="rId145" Type="http://schemas.openxmlformats.org/officeDocument/2006/relationships/hyperlink" Target="javascript:startnewwin('https://gazd-a-20.asp.lgov.hu/gazd-miszla/APPS/etriusz-v3/php/cella_osszesito_megjelenito_2.php?=vSJMlDTZ40QZvMQM4R2KGAyWj0mp1OKn0gJM0WKMzNQZjZwA9xaWjNQZl0QrzNGA3RGCxyJMfyzMzVJLyWQMjtGCjVzAxuGLsA1Hq3q31=','',880,660);setEnableTimer(100);" TargetMode="External"/><Relationship Id="rId166" Type="http://schemas.openxmlformats.org/officeDocument/2006/relationships/hyperlink" Target="javascript:startnewwin('https://gazd-a-20.asp.lgov.hu/gazd-miszla/APPS/etriusz-v3/php/cella_kaszper_atemeles_megjelenito.php?=5LQBwAmAj0GByAQBxymKGAyWk0wLg92MsAKL0yJouc3pcg2KeITqlIzWj0mp1OKn0gJM0WKMzNQZjRmA9xaWjNQZm0QrzNGA3RGCxyJMfyzMzxwA4Z2Z3NGC5H2Z4DJBsA1H45n91=','',880,660);setEnableTimer(100);" TargetMode="External"/><Relationship Id="rId187" Type="http://schemas.openxmlformats.org/officeDocument/2006/relationships/hyperlink" Target="javascript:startnewwin('https://gazd-a-20.asp.lgov.hu/gazd-miszla/APPS/etriusz-v3/php/cella_kaszper_atemeles_megjelenito.php?=xqGLzE2Z20GBkNQB0ZmKGAyWk0wLg92MsAKL0yJouc3pcg2KeITqlIzWj0mp1OKn0gJM0WKMzNQZjtmA9xaWjNQZm0QrzNGA3RGCxyJMfyzMzD2AuMTMmLGC5RQZ4DmZsA1Hn7n11=','',880,660);setEnableTimer(100);" TargetMode="External"/><Relationship Id="rId1" Type="http://schemas.openxmlformats.org/officeDocument/2006/relationships/hyperlink" Target="javascript:startnewwin('https://gazd-a-20.asp.lgov.hu/gazd-miszla/APPS/etriusz-v3/php/cella_osszesito_megjelenito_2.php?==pwLvAzLlLJCmDGMkZTZsA1HzNGCmIUpcE3nyEapyMPZjNmZ9xaWjNQZl0QrzNGA3RGCxyJMfyzMzpwLvAzLlLJCmDGMkZTZsA1Hqoqr1==','',880,660);setEnableTimer(100);" TargetMode="External"/><Relationship Id="rId212" Type="http://schemas.openxmlformats.org/officeDocument/2006/relationships/hyperlink" Target="javascript:startnewwin('https://gazd-a-20.asp.lgov.hu/gazd-miszla/APPS/etriusz-v3/php/cella_osszesito_megjelenito_2.php?=2RzL3pwM30QBjRGBmR2KGAyWj0mp1OKn0gJM0WKMzNQZjLQB9xaWjNQZ00QrzNGA3RGCxyJMfyzMzLGLvqmAzqGC4NGZ5ZGLsA1H74561=','',880,660);setEnableTimer(100);" TargetMode="External"/><Relationship Id="rId233" Type="http://schemas.openxmlformats.org/officeDocument/2006/relationships/hyperlink" Target="javascript:startnewwin('https://gazd-a-20.asp.lgov.hu/gazd-miszla/APPS/etriusz-v3/php/cella_osszesito_megjelenito_2.php?=jH2L4ZmZl0wZxIQAuS2KGAyWj0mp1OKn0gJM0WKMzNQZjHGB9xaWjNQZ00QrzNGA3RGCxyJMfyzMzNGMwumZmVGClDJA0RJLsA1H3r861=','',880,660);setEnableTimer(100);" TargetMode="External"/><Relationship Id="rId254" Type="http://schemas.openxmlformats.org/officeDocument/2006/relationships/hyperlink" Target="javascript:startnewwin('https://gazd-a-20.asp.lgov.hu/gazd-miszla/APPS/etriusz-v3/php/cella_osszesito_megjelenito_2.php?===DB5xGB1ZzM9HwLzAmAz91HGMPZ9ZKqjyTqeITqlIzWjNQZlNGZ9xaWjNQZ00QrzNGA3RGCxyJMfyzMzxGB5xGAwMJC1VzMmpwMsA1H8r671===','',880,660);setEnableTimer(100);" TargetMode="External"/><Relationship Id="rId28" Type="http://schemas.openxmlformats.org/officeDocument/2006/relationships/hyperlink" Target="javascript:startnewwin('https://gazd-a-20.asp.lgov.hu/gazd-miszla/APPS/etriusz-v3/php/cella_osszesito_megjelenito_2.php?=yEQBjHwMv1QM2xmZ4DmKGAyWj0mp1OKn0gJM0WKMzNQZjDGZ9xaWjNQZ00QrzNGA3RGCxyJMfyzMzHTA4NGAzWJCxMGBmtQAsA1H1po61=','',880,660);setEnableTimer(100);" TargetMode="External"/><Relationship Id="rId49" Type="http://schemas.openxmlformats.org/officeDocument/2006/relationships/hyperlink" Target="javascript:startnewwin('https://gazd-a-20.asp.lgov.hu/gazd-miszla/APPS/etriusz-v3/php/cella_kaszper_atemeles_megjelenito.php?=wIJA1HTMm0wLxSmA3H2KGAyWk0wLg92MsAKL0yJouc3pcg2KeITqlIzWj0mp1OKn0gJM0WKMzNQZjZwZ9xaWjNQZl0QrzNGA3RGCxyJMfyzMzZJM1HGMxAGCvEJZ3pGMsA1Hsn811=','',880,660);setEnableTimer(100);" TargetMode="External"/><Relationship Id="rId114" Type="http://schemas.openxmlformats.org/officeDocument/2006/relationships/hyperlink" Target="javascript:startnewwin('https://gazd-a-20.asp.lgov.hu/gazd-miszla/APPS/etriusz-v3/php/cella_osszesito_megjelenito_2.php?=vOmA1RTA40GLwEzLvI2KGAyWj0mp1OKn0gJM0WKMzNQZjtQA9xaWjNQZ00QrzNGA3RGCxyJMfyzMzVTZ3HGL0tGCuATMvWJMsA1Hpq341=','',880,660);setEnableTimer(100);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3"/>
  <sheetViews>
    <sheetView tabSelected="1" topLeftCell="B1" zoomScaleNormal="100" zoomScaleSheetLayoutView="100" workbookViewId="0">
      <selection activeCell="N8" sqref="N8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5.109375" style="74" customWidth="1"/>
    <col min="5" max="5" width="0.109375" style="74" hidden="1" customWidth="1"/>
    <col min="6" max="6" width="14.109375" style="74" hidden="1" customWidth="1"/>
    <col min="7" max="7" width="17" style="74" customWidth="1"/>
    <col min="8" max="8" width="15.109375" style="74" customWidth="1"/>
    <col min="9" max="9" width="12.33203125" style="74" customWidth="1"/>
    <col min="10" max="16384" width="9.33203125" style="19"/>
  </cols>
  <sheetData>
    <row r="1" spans="1:9" ht="16.2" customHeight="1" x14ac:dyDescent="0.3">
      <c r="A1" s="722" t="s">
        <v>1</v>
      </c>
      <c r="B1" s="722"/>
      <c r="C1" s="722"/>
      <c r="D1" s="722"/>
      <c r="E1" s="189"/>
      <c r="F1" s="189"/>
      <c r="G1" s="189"/>
      <c r="H1" s="19"/>
      <c r="I1" s="19"/>
    </row>
    <row r="2" spans="1:9" ht="16.2" customHeight="1" thickBot="1" x14ac:dyDescent="0.35">
      <c r="A2" s="721" t="s">
        <v>2</v>
      </c>
      <c r="B2" s="721"/>
      <c r="C2" s="721"/>
      <c r="D2" s="20"/>
      <c r="E2" s="20"/>
      <c r="F2" s="20"/>
      <c r="G2" s="20"/>
      <c r="H2" s="20"/>
      <c r="I2" s="20"/>
    </row>
    <row r="3" spans="1:9" ht="409.6" thickBot="1" x14ac:dyDescent="0.35">
      <c r="A3" s="21" t="s">
        <v>3</v>
      </c>
      <c r="B3" s="132" t="s">
        <v>249</v>
      </c>
      <c r="C3" s="22" t="s">
        <v>4</v>
      </c>
      <c r="D3" s="23" t="s">
        <v>1241</v>
      </c>
      <c r="E3" s="23" t="s">
        <v>1611</v>
      </c>
      <c r="F3" s="23" t="s">
        <v>469</v>
      </c>
      <c r="G3" s="23" t="s">
        <v>470</v>
      </c>
      <c r="H3" s="23" t="s">
        <v>1222</v>
      </c>
      <c r="I3" s="23" t="s">
        <v>1232</v>
      </c>
    </row>
    <row r="4" spans="1:9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</row>
    <row r="5" spans="1:9" s="30" customFormat="1" ht="12" customHeight="1" thickBot="1" x14ac:dyDescent="0.3">
      <c r="A5" s="28" t="s">
        <v>5</v>
      </c>
      <c r="B5" s="139" t="s">
        <v>276</v>
      </c>
      <c r="C5" s="29" t="s">
        <v>6</v>
      </c>
      <c r="D5" s="15">
        <f>+D6+D7+D8+D9+D10+D11</f>
        <v>28071094</v>
      </c>
      <c r="E5" s="15">
        <f t="shared" ref="E5:G5" si="0">+E6+E7+E8+E9+E10+E11</f>
        <v>0</v>
      </c>
      <c r="F5" s="15">
        <f t="shared" si="0"/>
        <v>30082415</v>
      </c>
      <c r="G5" s="15">
        <f t="shared" si="0"/>
        <v>30082415</v>
      </c>
      <c r="H5" s="15">
        <f t="shared" ref="H5" si="1">+H6+H7+H8+H9+H10+H11</f>
        <v>30082415</v>
      </c>
      <c r="I5" s="635">
        <f>H5/G5*100</f>
        <v>100</v>
      </c>
    </row>
    <row r="6" spans="1:9" s="30" customFormat="1" ht="12" customHeight="1" x14ac:dyDescent="0.25">
      <c r="A6" s="31" t="s">
        <v>7</v>
      </c>
      <c r="B6" s="140" t="s">
        <v>277</v>
      </c>
      <c r="C6" s="32" t="s">
        <v>8</v>
      </c>
      <c r="D6" s="33">
        <v>19005544</v>
      </c>
      <c r="E6" s="33">
        <f>'1.2.sz.mell.'!E6+'1.3.sz.mell.'!E6+'1.4.sz.mell.'!E6</f>
        <v>0</v>
      </c>
      <c r="F6" s="33">
        <f>'1.2.sz.mell.'!F6+'1.3.sz.mell.'!F6+'1.4.sz.mell.'!F6</f>
        <v>19032251</v>
      </c>
      <c r="G6" s="33">
        <v>19032251</v>
      </c>
      <c r="H6" s="33">
        <v>19032251</v>
      </c>
      <c r="I6" s="636">
        <f t="shared" ref="I6:I61" si="2">H6/G6*100</f>
        <v>100</v>
      </c>
    </row>
    <row r="7" spans="1:9" s="30" customFormat="1" ht="12" customHeight="1" x14ac:dyDescent="0.25">
      <c r="A7" s="34" t="s">
        <v>9</v>
      </c>
      <c r="B7" s="141" t="s">
        <v>278</v>
      </c>
      <c r="C7" s="35" t="s">
        <v>10</v>
      </c>
      <c r="D7" s="36"/>
      <c r="E7" s="36">
        <f>'1.2.sz.mell.'!E7+'1.3.sz.mell.'!E7+'1.4.sz.mell.'!E7</f>
        <v>0</v>
      </c>
      <c r="F7" s="36">
        <f>'1.2.sz.mell.'!F7+'1.3.sz.mell.'!F7+'1.4.sz.mell.'!F7</f>
        <v>0</v>
      </c>
      <c r="G7" s="36"/>
      <c r="H7" s="36"/>
      <c r="I7" s="637">
        <v>0</v>
      </c>
    </row>
    <row r="8" spans="1:9" s="30" customFormat="1" ht="12" customHeight="1" x14ac:dyDescent="0.25">
      <c r="A8" s="34" t="s">
        <v>11</v>
      </c>
      <c r="B8" s="141" t="s">
        <v>279</v>
      </c>
      <c r="C8" s="35" t="s">
        <v>373</v>
      </c>
      <c r="D8" s="36">
        <v>7265550</v>
      </c>
      <c r="E8" s="36">
        <f>'1.2.sz.mell.'!E8+'1.3.sz.mell.'!E8+'1.4.sz.mell.'!E8</f>
        <v>0</v>
      </c>
      <c r="F8" s="36">
        <f>'1.2.sz.mell.'!F8+'1.3.sz.mell.'!F8+'1.4.sz.mell.'!F8</f>
        <v>8494514</v>
      </c>
      <c r="G8" s="36">
        <v>8494514</v>
      </c>
      <c r="H8" s="36">
        <v>8494514</v>
      </c>
      <c r="I8" s="637">
        <f t="shared" si="2"/>
        <v>100</v>
      </c>
    </row>
    <row r="9" spans="1:9" s="30" customFormat="1" ht="12" customHeight="1" x14ac:dyDescent="0.25">
      <c r="A9" s="34" t="s">
        <v>12</v>
      </c>
      <c r="B9" s="141" t="s">
        <v>280</v>
      </c>
      <c r="C9" s="35" t="s">
        <v>13</v>
      </c>
      <c r="D9" s="36">
        <v>1800000</v>
      </c>
      <c r="E9" s="36">
        <f>'1.2.sz.mell.'!E9+'1.3.sz.mell.'!E9+'1.4.sz.mell.'!E9</f>
        <v>0</v>
      </c>
      <c r="F9" s="36">
        <f>'1.2.sz.mell.'!F9+'1.3.sz.mell.'!F9+'1.4.sz.mell.'!F9</f>
        <v>1800000</v>
      </c>
      <c r="G9" s="36">
        <v>1800000</v>
      </c>
      <c r="H9" s="36">
        <v>1800000</v>
      </c>
      <c r="I9" s="637">
        <f t="shared" si="2"/>
        <v>100</v>
      </c>
    </row>
    <row r="10" spans="1:9" s="30" customFormat="1" ht="12" customHeight="1" x14ac:dyDescent="0.25">
      <c r="A10" s="34" t="s">
        <v>14</v>
      </c>
      <c r="B10" s="141" t="s">
        <v>281</v>
      </c>
      <c r="C10" s="35" t="s">
        <v>374</v>
      </c>
      <c r="D10" s="36">
        <f>'1.2.sz.mell.'!D10+'1.3.sz.mell.'!D10+'1.4.sz.mell.'!D10</f>
        <v>0</v>
      </c>
      <c r="E10" s="36">
        <f>'1.2.sz.mell.'!E10+'1.3.sz.mell.'!E10+'1.4.sz.mell.'!E10</f>
        <v>0</v>
      </c>
      <c r="F10" s="36">
        <f>'1.2.sz.mell.'!F10+'1.3.sz.mell.'!F10+'1.4.sz.mell.'!F10</f>
        <v>755650</v>
      </c>
      <c r="G10" s="36">
        <v>755650</v>
      </c>
      <c r="H10" s="36">
        <v>755650</v>
      </c>
      <c r="I10" s="637">
        <f t="shared" si="2"/>
        <v>100</v>
      </c>
    </row>
    <row r="11" spans="1:9" s="30" customFormat="1" ht="12" customHeight="1" thickBot="1" x14ac:dyDescent="0.3">
      <c r="A11" s="37" t="s">
        <v>15</v>
      </c>
      <c r="B11" s="142" t="s">
        <v>282</v>
      </c>
      <c r="C11" s="38" t="s">
        <v>375</v>
      </c>
      <c r="D11" s="36">
        <f>'1.2.sz.mell.'!D11+'1.3.sz.mell.'!D11+'1.4.sz.mell.'!D11</f>
        <v>0</v>
      </c>
      <c r="E11" s="36">
        <f>'1.2.sz.mell.'!E11+'1.3.sz.mell.'!E11+'1.4.sz.mell.'!E11</f>
        <v>0</v>
      </c>
      <c r="F11" s="36">
        <f>'1.2.sz.mell.'!F11+'1.3.sz.mell.'!F11+'1.4.sz.mell.'!F11</f>
        <v>0</v>
      </c>
      <c r="G11" s="36"/>
      <c r="H11" s="36"/>
      <c r="I11" s="637">
        <v>0</v>
      </c>
    </row>
    <row r="12" spans="1:9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13707000</v>
      </c>
      <c r="E12" s="15">
        <f t="shared" ref="E12:G12" si="3">+E13+E14+E15+E16+E17</f>
        <v>0</v>
      </c>
      <c r="F12" s="15">
        <f t="shared" si="3"/>
        <v>14556158</v>
      </c>
      <c r="G12" s="15">
        <f t="shared" si="3"/>
        <v>14556158</v>
      </c>
      <c r="H12" s="15">
        <f t="shared" ref="H12" si="4">+H13+H14+H15+H16+H17</f>
        <v>14556158</v>
      </c>
      <c r="I12" s="635">
        <f t="shared" si="2"/>
        <v>100</v>
      </c>
    </row>
    <row r="13" spans="1:9" s="30" customFormat="1" ht="12" customHeight="1" x14ac:dyDescent="0.25">
      <c r="A13" s="31" t="s">
        <v>18</v>
      </c>
      <c r="B13" s="140" t="s">
        <v>283</v>
      </c>
      <c r="C13" s="32" t="s">
        <v>19</v>
      </c>
      <c r="D13" s="33">
        <f>'1.2.sz.mell.'!D13+'1.3.sz.mell.'!D13+'1.4.sz.mell.'!D13</f>
        <v>0</v>
      </c>
      <c r="E13" s="33">
        <f>'1.2.sz.mell.'!E13+'1.3.sz.mell.'!E13+'1.4.sz.mell.'!E13</f>
        <v>0</v>
      </c>
      <c r="F13" s="33">
        <f>'1.2.sz.mell.'!F13+'1.3.sz.mell.'!F13+'1.4.sz.mell.'!F13</f>
        <v>0</v>
      </c>
      <c r="G13" s="33">
        <f>'1.2.sz.mell.'!G13+'1.3.sz.mell.'!G13+'1.4.sz.mell.'!G13</f>
        <v>0</v>
      </c>
      <c r="H13" s="33">
        <f>'1.2.sz.mell.'!H13+'1.3.sz.mell.'!H13+'1.4.sz.mell.'!H13</f>
        <v>0</v>
      </c>
      <c r="I13" s="636"/>
    </row>
    <row r="14" spans="1:9" s="30" customFormat="1" ht="12" customHeight="1" x14ac:dyDescent="0.25">
      <c r="A14" s="34" t="s">
        <v>20</v>
      </c>
      <c r="B14" s="141" t="s">
        <v>284</v>
      </c>
      <c r="C14" s="35" t="s">
        <v>21</v>
      </c>
      <c r="D14" s="36">
        <f>'1.2.sz.mell.'!D14+'1.3.sz.mell.'!D14+'1.4.sz.mell.'!D14</f>
        <v>0</v>
      </c>
      <c r="E14" s="36">
        <f>'1.2.sz.mell.'!E14+'1.3.sz.mell.'!E14+'1.4.sz.mell.'!E14</f>
        <v>0</v>
      </c>
      <c r="F14" s="36">
        <f>'1.2.sz.mell.'!F14+'1.3.sz.mell.'!F14+'1.4.sz.mell.'!F14</f>
        <v>0</v>
      </c>
      <c r="G14" s="36">
        <f>'1.2.sz.mell.'!G14+'1.3.sz.mell.'!G14+'1.4.sz.mell.'!G14</f>
        <v>0</v>
      </c>
      <c r="H14" s="36">
        <f>'1.2.sz.mell.'!H14+'1.3.sz.mell.'!H14+'1.4.sz.mell.'!H14</f>
        <v>0</v>
      </c>
      <c r="I14" s="637"/>
    </row>
    <row r="15" spans="1:9" s="30" customFormat="1" ht="12" customHeight="1" x14ac:dyDescent="0.25">
      <c r="A15" s="34" t="s">
        <v>22</v>
      </c>
      <c r="B15" s="141" t="s">
        <v>285</v>
      </c>
      <c r="C15" s="35" t="s">
        <v>23</v>
      </c>
      <c r="D15" s="36">
        <f>'1.2.sz.mell.'!D15+'1.3.sz.mell.'!D15+'1.4.sz.mell.'!D15</f>
        <v>0</v>
      </c>
      <c r="E15" s="36">
        <f>'1.2.sz.mell.'!E15+'1.3.sz.mell.'!E15+'1.4.sz.mell.'!E15</f>
        <v>0</v>
      </c>
      <c r="F15" s="36">
        <f>'1.2.sz.mell.'!F15+'1.3.sz.mell.'!F15+'1.4.sz.mell.'!F15</f>
        <v>0</v>
      </c>
      <c r="G15" s="36">
        <f>'1.2.sz.mell.'!G15+'1.3.sz.mell.'!G15+'1.4.sz.mell.'!G15</f>
        <v>0</v>
      </c>
      <c r="H15" s="36"/>
      <c r="I15" s="637"/>
    </row>
    <row r="16" spans="1:9" s="30" customFormat="1" ht="12" customHeight="1" x14ac:dyDescent="0.25">
      <c r="A16" s="34" t="s">
        <v>24</v>
      </c>
      <c r="B16" s="141" t="s">
        <v>286</v>
      </c>
      <c r="C16" s="35" t="s">
        <v>25</v>
      </c>
      <c r="D16" s="36">
        <f>'1.2.sz.mell.'!D16+'1.3.sz.mell.'!D16+'1.4.sz.mell.'!D16</f>
        <v>0</v>
      </c>
      <c r="E16" s="36">
        <f>'1.2.sz.mell.'!E16+'1.3.sz.mell.'!E16+'1.4.sz.mell.'!E16</f>
        <v>0</v>
      </c>
      <c r="F16" s="36">
        <f>'1.2.sz.mell.'!F16+'1.3.sz.mell.'!F16+'1.4.sz.mell.'!F16</f>
        <v>0</v>
      </c>
      <c r="G16" s="36">
        <f>'1.2.sz.mell.'!G16+'1.3.sz.mell.'!G16+'1.4.sz.mell.'!G16</f>
        <v>0</v>
      </c>
      <c r="H16" s="36"/>
      <c r="I16" s="637"/>
    </row>
    <row r="17" spans="1:9" s="30" customFormat="1" ht="12" customHeight="1" thickBot="1" x14ac:dyDescent="0.3">
      <c r="A17" s="34" t="s">
        <v>26</v>
      </c>
      <c r="B17" s="141" t="s">
        <v>287</v>
      </c>
      <c r="C17" s="35" t="s">
        <v>27</v>
      </c>
      <c r="D17" s="36">
        <v>13707000</v>
      </c>
      <c r="E17" s="36">
        <f>'1.2.sz.mell.'!E17+'1.3.sz.mell.'!E17+'1.4.sz.mell.'!E17</f>
        <v>0</v>
      </c>
      <c r="F17" s="36">
        <f>'1.2.sz.mell.'!F17+'1.3.sz.mell.'!F17+'1.4.sz.mell.'!F17</f>
        <v>14556158</v>
      </c>
      <c r="G17" s="36">
        <v>14556158</v>
      </c>
      <c r="H17" s="36">
        <v>14556158</v>
      </c>
      <c r="I17" s="637">
        <f t="shared" si="2"/>
        <v>100</v>
      </c>
    </row>
    <row r="18" spans="1:9" s="30" customFormat="1" ht="12" customHeight="1" thickBot="1" x14ac:dyDescent="0.3">
      <c r="A18" s="28" t="s">
        <v>28</v>
      </c>
      <c r="B18" s="139" t="s">
        <v>288</v>
      </c>
      <c r="C18" s="29" t="s">
        <v>29</v>
      </c>
      <c r="D18" s="15">
        <f>+D19+D20+D21+D22+D23</f>
        <v>40621000</v>
      </c>
      <c r="E18" s="15">
        <f t="shared" ref="E18:G18" si="5">+E19+E20+E21+E22+E23</f>
        <v>0</v>
      </c>
      <c r="F18" s="15">
        <f t="shared" si="5"/>
        <v>34682212</v>
      </c>
      <c r="G18" s="15">
        <f t="shared" si="5"/>
        <v>34682212</v>
      </c>
      <c r="H18" s="15">
        <f t="shared" ref="H18" si="6">+H19+H20+H21+H22+H23</f>
        <v>34682212</v>
      </c>
      <c r="I18" s="635">
        <f t="shared" si="2"/>
        <v>100</v>
      </c>
    </row>
    <row r="19" spans="1:9" s="30" customFormat="1" ht="12" customHeight="1" x14ac:dyDescent="0.25">
      <c r="A19" s="31" t="s">
        <v>30</v>
      </c>
      <c r="B19" s="140" t="s">
        <v>289</v>
      </c>
      <c r="C19" s="32" t="s">
        <v>31</v>
      </c>
      <c r="D19" s="33">
        <v>39621000</v>
      </c>
      <c r="E19" s="33">
        <f>'1.2.sz.mell.'!E19+'1.3.sz.mell.'!E19+'1.4.sz.mell.'!E19</f>
        <v>0</v>
      </c>
      <c r="F19" s="33">
        <f>'1.2.sz.mell.'!F19+'1.3.sz.mell.'!F19+'1.4.sz.mell.'!F19</f>
        <v>17803000</v>
      </c>
      <c r="G19" s="33">
        <v>17803000</v>
      </c>
      <c r="H19" s="33">
        <v>17803000</v>
      </c>
      <c r="I19" s="636">
        <v>0</v>
      </c>
    </row>
    <row r="20" spans="1:9" s="30" customFormat="1" ht="12" customHeight="1" x14ac:dyDescent="0.25">
      <c r="A20" s="34" t="s">
        <v>32</v>
      </c>
      <c r="B20" s="141" t="s">
        <v>290</v>
      </c>
      <c r="C20" s="35" t="s">
        <v>33</v>
      </c>
      <c r="D20" s="36">
        <f>'1.2.sz.mell.'!D20+'1.3.sz.mell.'!D20+'1.4.sz.mell.'!D20</f>
        <v>0</v>
      </c>
      <c r="E20" s="36">
        <f>'1.2.sz.mell.'!E20+'1.3.sz.mell.'!E20+'1.4.sz.mell.'!E20</f>
        <v>0</v>
      </c>
      <c r="F20" s="36">
        <f>'1.2.sz.mell.'!F20+'1.3.sz.mell.'!F20+'1.4.sz.mell.'!F20</f>
        <v>0</v>
      </c>
      <c r="G20" s="36">
        <f>'1.2.sz.mell.'!G20+'1.3.sz.mell.'!G20+'1.4.sz.mell.'!G20</f>
        <v>0</v>
      </c>
      <c r="H20" s="36">
        <f>'1.2.sz.mell.'!H20+'1.3.sz.mell.'!H20+'1.4.sz.mell.'!H20</f>
        <v>0</v>
      </c>
      <c r="I20" s="637"/>
    </row>
    <row r="21" spans="1:9" s="30" customFormat="1" ht="12" customHeight="1" x14ac:dyDescent="0.25">
      <c r="A21" s="34" t="s">
        <v>34</v>
      </c>
      <c r="B21" s="141" t="s">
        <v>291</v>
      </c>
      <c r="C21" s="35" t="s">
        <v>35</v>
      </c>
      <c r="D21" s="36">
        <f>'1.2.sz.mell.'!D21+'1.3.sz.mell.'!D21+'1.4.sz.mell.'!D21</f>
        <v>0</v>
      </c>
      <c r="E21" s="36">
        <f>'1.2.sz.mell.'!E21+'1.3.sz.mell.'!E21+'1.4.sz.mell.'!E21</f>
        <v>0</v>
      </c>
      <c r="F21" s="36">
        <f>'1.2.sz.mell.'!F21+'1.3.sz.mell.'!F21+'1.4.sz.mell.'!F21</f>
        <v>0</v>
      </c>
      <c r="G21" s="36">
        <f>'1.2.sz.mell.'!G21+'1.3.sz.mell.'!G21+'1.4.sz.mell.'!G21</f>
        <v>0</v>
      </c>
      <c r="H21" s="36">
        <f>'1.2.sz.mell.'!H21+'1.3.sz.mell.'!H21+'1.4.sz.mell.'!H21</f>
        <v>0</v>
      </c>
      <c r="I21" s="637"/>
    </row>
    <row r="22" spans="1:9" s="30" customFormat="1" ht="12" customHeight="1" x14ac:dyDescent="0.25">
      <c r="A22" s="34" t="s">
        <v>36</v>
      </c>
      <c r="B22" s="141" t="s">
        <v>292</v>
      </c>
      <c r="C22" s="35" t="s">
        <v>37</v>
      </c>
      <c r="D22" s="36">
        <f>'1.2.sz.mell.'!D22+'1.3.sz.mell.'!D22+'1.4.sz.mell.'!D22</f>
        <v>0</v>
      </c>
      <c r="E22" s="36">
        <f>'1.2.sz.mell.'!E22+'1.3.sz.mell.'!E22+'1.4.sz.mell.'!E22</f>
        <v>0</v>
      </c>
      <c r="F22" s="36">
        <f>'1.2.sz.mell.'!F22+'1.3.sz.mell.'!F22+'1.4.sz.mell.'!F22</f>
        <v>0</v>
      </c>
      <c r="G22" s="36">
        <f>'1.2.sz.mell.'!G22+'1.3.sz.mell.'!G22+'1.4.sz.mell.'!G22</f>
        <v>0</v>
      </c>
      <c r="H22" s="36">
        <f>'1.2.sz.mell.'!H22+'1.3.sz.mell.'!H22+'1.4.sz.mell.'!H22</f>
        <v>0</v>
      </c>
      <c r="I22" s="637"/>
    </row>
    <row r="23" spans="1:9" s="30" customFormat="1" ht="12" customHeight="1" thickBot="1" x14ac:dyDescent="0.3">
      <c r="A23" s="34" t="s">
        <v>38</v>
      </c>
      <c r="B23" s="141" t="s">
        <v>293</v>
      </c>
      <c r="C23" s="35" t="s">
        <v>39</v>
      </c>
      <c r="D23" s="36">
        <v>1000000</v>
      </c>
      <c r="E23" s="36">
        <f>'1.2.sz.mell.'!E23+'1.3.sz.mell.'!E23+'1.4.sz.mell.'!E23</f>
        <v>0</v>
      </c>
      <c r="F23" s="36">
        <f>'1.2.sz.mell.'!F23+'1.3.sz.mell.'!F23+'1.4.sz.mell.'!F23</f>
        <v>16879212</v>
      </c>
      <c r="G23" s="36">
        <v>16879212</v>
      </c>
      <c r="H23" s="36">
        <v>16879212</v>
      </c>
      <c r="I23" s="637">
        <f t="shared" si="2"/>
        <v>100</v>
      </c>
    </row>
    <row r="24" spans="1:9" s="30" customFormat="1" ht="12" customHeight="1" thickBot="1" x14ac:dyDescent="0.3">
      <c r="A24" s="28" t="s">
        <v>40</v>
      </c>
      <c r="B24" s="139" t="s">
        <v>294</v>
      </c>
      <c r="C24" s="29" t="s">
        <v>41</v>
      </c>
      <c r="D24" s="18">
        <f>SUM(D25:D31)</f>
        <v>2359906</v>
      </c>
      <c r="E24" s="18">
        <f t="shared" ref="E24:G24" si="7">SUM(E25:E31)</f>
        <v>0</v>
      </c>
      <c r="F24" s="18">
        <f t="shared" si="7"/>
        <v>2359906</v>
      </c>
      <c r="G24" s="18">
        <f t="shared" si="7"/>
        <v>2359906</v>
      </c>
      <c r="H24" s="18">
        <f t="shared" ref="H24" si="8">SUM(H25:H31)</f>
        <v>3171734</v>
      </c>
      <c r="I24" s="638">
        <f t="shared" si="2"/>
        <v>134.40086172923839</v>
      </c>
    </row>
    <row r="25" spans="1:9" s="30" customFormat="1" ht="12" customHeight="1" x14ac:dyDescent="0.25">
      <c r="A25" s="31" t="s">
        <v>348</v>
      </c>
      <c r="B25" s="140" t="s">
        <v>295</v>
      </c>
      <c r="C25" s="32" t="s">
        <v>379</v>
      </c>
      <c r="D25" s="41">
        <v>1000000</v>
      </c>
      <c r="E25" s="41">
        <f>'1.2.sz.mell.'!E25+'1.3.sz.mell.'!E25+'1.4.sz.mell.'!E25</f>
        <v>0</v>
      </c>
      <c r="F25" s="41">
        <f>'1.2.sz.mell.'!F25+'1.3.sz.mell.'!F25+'1.4.sz.mell.'!F25</f>
        <v>1000000</v>
      </c>
      <c r="G25" s="41">
        <v>1000000</v>
      </c>
      <c r="H25" s="41">
        <v>1010000</v>
      </c>
      <c r="I25" s="639">
        <f t="shared" si="2"/>
        <v>101</v>
      </c>
    </row>
    <row r="26" spans="1:9" s="30" customFormat="1" ht="12" customHeight="1" x14ac:dyDescent="0.25">
      <c r="A26" s="31" t="s">
        <v>349</v>
      </c>
      <c r="B26" s="140" t="s">
        <v>420</v>
      </c>
      <c r="C26" s="32" t="s">
        <v>419</v>
      </c>
      <c r="D26" s="41">
        <f>'1.2.sz.mell.'!D26+'1.3.sz.mell.'!D26+'1.4.sz.mell.'!D26</f>
        <v>0</v>
      </c>
      <c r="E26" s="41">
        <f>'1.2.sz.mell.'!E26+'1.3.sz.mell.'!E26+'1.4.sz.mell.'!E26</f>
        <v>0</v>
      </c>
      <c r="F26" s="41">
        <f>'1.2.sz.mell.'!F26+'1.3.sz.mell.'!F26+'1.4.sz.mell.'!F26</f>
        <v>0</v>
      </c>
      <c r="G26" s="41">
        <f>'1.2.sz.mell.'!G26+'1.3.sz.mell.'!G26+'1.4.sz.mell.'!G26</f>
        <v>0</v>
      </c>
      <c r="H26" s="41">
        <v>37500</v>
      </c>
      <c r="I26" s="639"/>
    </row>
    <row r="27" spans="1:9" s="30" customFormat="1" ht="12" customHeight="1" x14ac:dyDescent="0.25">
      <c r="A27" s="31" t="s">
        <v>350</v>
      </c>
      <c r="B27" s="141" t="s">
        <v>376</v>
      </c>
      <c r="C27" s="35" t="s">
        <v>380</v>
      </c>
      <c r="D27" s="41">
        <v>800000</v>
      </c>
      <c r="E27" s="41">
        <f>'1.2.sz.mell.'!E27+'1.3.sz.mell.'!E27+'1.4.sz.mell.'!E27</f>
        <v>0</v>
      </c>
      <c r="F27" s="41">
        <f>'1.2.sz.mell.'!F27+'1.3.sz.mell.'!F27+'1.4.sz.mell.'!F27</f>
        <v>800000</v>
      </c>
      <c r="G27" s="41">
        <v>800000</v>
      </c>
      <c r="H27" s="41">
        <v>1449678</v>
      </c>
      <c r="I27" s="639">
        <f t="shared" si="2"/>
        <v>181.20974999999999</v>
      </c>
    </row>
    <row r="28" spans="1:9" s="30" customFormat="1" ht="12" customHeight="1" x14ac:dyDescent="0.25">
      <c r="A28" s="31" t="s">
        <v>351</v>
      </c>
      <c r="B28" s="141" t="s">
        <v>377</v>
      </c>
      <c r="C28" s="35" t="s">
        <v>381</v>
      </c>
      <c r="D28" s="36">
        <f>'1.2.sz.mell.'!D28+'1.3.sz.mell.'!D28+'1.4.sz.mell.'!D28</f>
        <v>0</v>
      </c>
      <c r="E28" s="36">
        <f>'1.2.sz.mell.'!E28+'1.3.sz.mell.'!E28+'1.4.sz.mell.'!E28</f>
        <v>0</v>
      </c>
      <c r="F28" s="36">
        <f>'1.2.sz.mell.'!F28+'1.3.sz.mell.'!F28+'1.4.sz.mell.'!F28</f>
        <v>0</v>
      </c>
      <c r="G28" s="36">
        <f>'1.2.sz.mell.'!G28+'1.3.sz.mell.'!G28+'1.4.sz.mell.'!G28</f>
        <v>0</v>
      </c>
      <c r="H28" s="36">
        <f>'1.2.sz.mell.'!H28+'1.3.sz.mell.'!H28+'1.4.sz.mell.'!H28</f>
        <v>0</v>
      </c>
      <c r="I28" s="637"/>
    </row>
    <row r="29" spans="1:9" s="30" customFormat="1" ht="12" customHeight="1" x14ac:dyDescent="0.25">
      <c r="A29" s="31" t="s">
        <v>352</v>
      </c>
      <c r="B29" s="141" t="s">
        <v>296</v>
      </c>
      <c r="C29" s="35" t="s">
        <v>382</v>
      </c>
      <c r="D29" s="36">
        <v>550000</v>
      </c>
      <c r="E29" s="36">
        <f>'1.2.sz.mell.'!E29+'1.3.sz.mell.'!E29+'1.4.sz.mell.'!E29</f>
        <v>0</v>
      </c>
      <c r="F29" s="36">
        <f>'1.2.sz.mell.'!F29+'1.3.sz.mell.'!F29+'1.4.sz.mell.'!F29</f>
        <v>550000</v>
      </c>
      <c r="G29" s="36">
        <v>550000</v>
      </c>
      <c r="H29" s="36">
        <v>629015</v>
      </c>
      <c r="I29" s="637">
        <f t="shared" si="2"/>
        <v>114.36636363636363</v>
      </c>
    </row>
    <row r="30" spans="1:9" s="30" customFormat="1" ht="12" customHeight="1" x14ac:dyDescent="0.25">
      <c r="A30" s="31" t="s">
        <v>353</v>
      </c>
      <c r="B30" s="142" t="s">
        <v>297</v>
      </c>
      <c r="C30" s="38" t="s">
        <v>383</v>
      </c>
      <c r="D30" s="36"/>
      <c r="E30" s="36">
        <f>'1.2.sz.mell.'!E30+'1.3.sz.mell.'!E30+'1.4.sz.mell.'!E30</f>
        <v>0</v>
      </c>
      <c r="F30" s="36">
        <f>'1.2.sz.mell.'!F30+'1.3.sz.mell.'!F30+'1.4.sz.mell.'!F30</f>
        <v>0</v>
      </c>
      <c r="G30" s="36"/>
      <c r="H30" s="36"/>
      <c r="I30" s="637">
        <v>0</v>
      </c>
    </row>
    <row r="31" spans="1:9" s="30" customFormat="1" ht="12" customHeight="1" thickBot="1" x14ac:dyDescent="0.3">
      <c r="A31" s="31" t="s">
        <v>421</v>
      </c>
      <c r="B31" s="142" t="s">
        <v>298</v>
      </c>
      <c r="C31" s="38" t="s">
        <v>378</v>
      </c>
      <c r="D31" s="40">
        <v>9906</v>
      </c>
      <c r="E31" s="40">
        <f>'1.2.sz.mell.'!E31+'1.3.sz.mell.'!E31+'1.4.sz.mell.'!E31</f>
        <v>0</v>
      </c>
      <c r="F31" s="40">
        <f>'1.2.sz.mell.'!F31+'1.3.sz.mell.'!F31+'1.4.sz.mell.'!F31</f>
        <v>9906</v>
      </c>
      <c r="G31" s="40">
        <v>9906</v>
      </c>
      <c r="H31" s="40">
        <v>45541</v>
      </c>
      <c r="I31" s="640">
        <f t="shared" si="2"/>
        <v>459.73147587320813</v>
      </c>
    </row>
    <row r="32" spans="1:9" s="30" customFormat="1" ht="12" customHeight="1" thickBot="1" x14ac:dyDescent="0.3">
      <c r="A32" s="28" t="s">
        <v>42</v>
      </c>
      <c r="B32" s="139" t="s">
        <v>299</v>
      </c>
      <c r="C32" s="29" t="s">
        <v>43</v>
      </c>
      <c r="D32" s="15">
        <f>SUM(D33:D42)</f>
        <v>3445000</v>
      </c>
      <c r="E32" s="15">
        <f t="shared" ref="E32:G32" si="9">SUM(E33:E42)</f>
        <v>0</v>
      </c>
      <c r="F32" s="15">
        <f t="shared" si="9"/>
        <v>3229182</v>
      </c>
      <c r="G32" s="15">
        <f t="shared" si="9"/>
        <v>3229182</v>
      </c>
      <c r="H32" s="15">
        <f t="shared" ref="H32" si="10">SUM(H33:H42)</f>
        <v>3607407</v>
      </c>
      <c r="I32" s="635">
        <f t="shared" si="2"/>
        <v>111.71271857702662</v>
      </c>
    </row>
    <row r="33" spans="1:9" s="30" customFormat="1" ht="12" customHeight="1" x14ac:dyDescent="0.25">
      <c r="A33" s="31" t="s">
        <v>44</v>
      </c>
      <c r="B33" s="140" t="s">
        <v>300</v>
      </c>
      <c r="C33" s="32" t="s">
        <v>45</v>
      </c>
      <c r="D33" s="33">
        <v>0</v>
      </c>
      <c r="E33" s="33">
        <f>'1.2.sz.mell.'!E33+'1.3.sz.mell.'!E33+'1.4.sz.mell.'!E33</f>
        <v>0</v>
      </c>
      <c r="F33" s="33">
        <f>'1.2.sz.mell.'!F33+'1.3.sz.mell.'!F33+'1.4.sz.mell.'!F33</f>
        <v>533865</v>
      </c>
      <c r="G33" s="33">
        <v>533865</v>
      </c>
      <c r="H33" s="33">
        <v>3153635</v>
      </c>
      <c r="I33" s="636">
        <v>0</v>
      </c>
    </row>
    <row r="34" spans="1:9" s="30" customFormat="1" ht="12" customHeight="1" x14ac:dyDescent="0.25">
      <c r="A34" s="34" t="s">
        <v>46</v>
      </c>
      <c r="B34" s="141" t="s">
        <v>301</v>
      </c>
      <c r="C34" s="35" t="s">
        <v>47</v>
      </c>
      <c r="D34" s="36">
        <v>2539370</v>
      </c>
      <c r="E34" s="36">
        <f>'1.2.sz.mell.'!E34+'1.3.sz.mell.'!E34+'1.4.sz.mell.'!E34</f>
        <v>0</v>
      </c>
      <c r="F34" s="36">
        <f>'1.2.sz.mell.'!F34+'1.3.sz.mell.'!F34+'1.4.sz.mell.'!F34</f>
        <v>1783720</v>
      </c>
      <c r="G34" s="36">
        <v>1783720</v>
      </c>
      <c r="H34" s="36"/>
      <c r="I34" s="637">
        <f t="shared" si="2"/>
        <v>0</v>
      </c>
    </row>
    <row r="35" spans="1:9" s="30" customFormat="1" ht="12" customHeight="1" x14ac:dyDescent="0.25">
      <c r="A35" s="34" t="s">
        <v>48</v>
      </c>
      <c r="B35" s="141" t="s">
        <v>302</v>
      </c>
      <c r="C35" s="35" t="s">
        <v>49</v>
      </c>
      <c r="D35" s="36">
        <f>'1.2.sz.mell.'!D35+'1.3.sz.mell.'!D35+'1.4.sz.mell.'!D35</f>
        <v>0</v>
      </c>
      <c r="E35" s="36">
        <f>'1.2.sz.mell.'!E35+'1.3.sz.mell.'!E35+'1.4.sz.mell.'!E35</f>
        <v>0</v>
      </c>
      <c r="F35" s="36">
        <f>'1.2.sz.mell.'!F35+'1.3.sz.mell.'!F35+'1.4.sz.mell.'!F35</f>
        <v>0</v>
      </c>
      <c r="G35" s="36"/>
      <c r="H35" s="36"/>
      <c r="I35" s="637"/>
    </row>
    <row r="36" spans="1:9" s="30" customFormat="1" ht="12" customHeight="1" x14ac:dyDescent="0.25">
      <c r="A36" s="34" t="s">
        <v>50</v>
      </c>
      <c r="B36" s="141" t="s">
        <v>303</v>
      </c>
      <c r="C36" s="35" t="s">
        <v>51</v>
      </c>
      <c r="D36" s="36">
        <v>173228</v>
      </c>
      <c r="E36" s="36">
        <f>'1.2.sz.mell.'!E36+'1.3.sz.mell.'!E36+'1.4.sz.mell.'!E36</f>
        <v>0</v>
      </c>
      <c r="F36" s="36">
        <f>'1.2.sz.mell.'!F36+'1.3.sz.mell.'!F36+'1.4.sz.mell.'!F36</f>
        <v>173228</v>
      </c>
      <c r="G36" s="36">
        <v>173228</v>
      </c>
      <c r="H36" s="36"/>
      <c r="I36" s="637">
        <v>0</v>
      </c>
    </row>
    <row r="37" spans="1:9" s="30" customFormat="1" ht="12" customHeight="1" x14ac:dyDescent="0.25">
      <c r="A37" s="34" t="s">
        <v>52</v>
      </c>
      <c r="B37" s="141" t="s">
        <v>304</v>
      </c>
      <c r="C37" s="35" t="s">
        <v>53</v>
      </c>
      <c r="D37" s="36">
        <f>'1.2.sz.mell.'!D37+'1.3.sz.mell.'!D37+'1.4.sz.mell.'!D37</f>
        <v>0</v>
      </c>
      <c r="E37" s="36">
        <f>'1.2.sz.mell.'!E37+'1.3.sz.mell.'!E37+'1.4.sz.mell.'!E37</f>
        <v>0</v>
      </c>
      <c r="F37" s="36">
        <f>'1.2.sz.mell.'!F37+'1.3.sz.mell.'!F37+'1.4.sz.mell.'!F37</f>
        <v>0</v>
      </c>
      <c r="G37" s="36">
        <v>0</v>
      </c>
      <c r="H37" s="36"/>
      <c r="I37" s="637">
        <v>0</v>
      </c>
    </row>
    <row r="38" spans="1:9" s="30" customFormat="1" ht="12" customHeight="1" x14ac:dyDescent="0.25">
      <c r="A38" s="34" t="s">
        <v>54</v>
      </c>
      <c r="B38" s="141" t="s">
        <v>305</v>
      </c>
      <c r="C38" s="35" t="s">
        <v>55</v>
      </c>
      <c r="D38" s="36">
        <v>732402</v>
      </c>
      <c r="E38" s="36">
        <f>'1.2.sz.mell.'!E38+'1.3.sz.mell.'!E38+'1.4.sz.mell.'!E38</f>
        <v>0</v>
      </c>
      <c r="F38" s="36">
        <f>'1.2.sz.mell.'!F38+'1.3.sz.mell.'!F38+'1.4.sz.mell.'!F38</f>
        <v>732402</v>
      </c>
      <c r="G38" s="36">
        <v>732402</v>
      </c>
      <c r="H38" s="36">
        <v>218818</v>
      </c>
      <c r="I38" s="637">
        <f>H38/G38*100</f>
        <v>29.876761669137984</v>
      </c>
    </row>
    <row r="39" spans="1:9" s="30" customFormat="1" ht="12" customHeight="1" x14ac:dyDescent="0.25">
      <c r="A39" s="34" t="s">
        <v>56</v>
      </c>
      <c r="B39" s="141" t="s">
        <v>306</v>
      </c>
      <c r="C39" s="35" t="s">
        <v>57</v>
      </c>
      <c r="D39" s="36">
        <f>'1.2.sz.mell.'!D39+'1.3.sz.mell.'!D39+'1.4.sz.mell.'!D39</f>
        <v>0</v>
      </c>
      <c r="E39" s="36">
        <f>'1.2.sz.mell.'!E39+'1.3.sz.mell.'!E39+'1.4.sz.mell.'!E39</f>
        <v>0</v>
      </c>
      <c r="F39" s="36">
        <f>'1.2.sz.mell.'!F39+'1.3.sz.mell.'!F39+'1.4.sz.mell.'!F39</f>
        <v>0</v>
      </c>
      <c r="G39" s="36"/>
      <c r="H39" s="36">
        <f>'1.2.sz.mell.'!H39+'1.3.sz.mell.'!H39+'1.4.sz.mell.'!H39</f>
        <v>0</v>
      </c>
      <c r="I39" s="637">
        <v>0</v>
      </c>
    </row>
    <row r="40" spans="1:9" s="30" customFormat="1" ht="12" customHeight="1" x14ac:dyDescent="0.25">
      <c r="A40" s="34" t="s">
        <v>58</v>
      </c>
      <c r="B40" s="141" t="s">
        <v>307</v>
      </c>
      <c r="C40" s="35" t="s">
        <v>59</v>
      </c>
      <c r="D40" s="36">
        <f>'1.2.sz.mell.'!D40+'1.3.sz.mell.'!D40+'1.4.sz.mell.'!D40</f>
        <v>0</v>
      </c>
      <c r="E40" s="36">
        <f>'1.2.sz.mell.'!E40+'1.3.sz.mell.'!E40+'1.4.sz.mell.'!E40</f>
        <v>0</v>
      </c>
      <c r="F40" s="36">
        <f>'1.2.sz.mell.'!F40+'1.3.sz.mell.'!F40+'1.4.sz.mell.'!F40</f>
        <v>0</v>
      </c>
      <c r="G40" s="36">
        <v>0</v>
      </c>
      <c r="H40" s="36">
        <v>0</v>
      </c>
      <c r="I40" s="637">
        <v>0</v>
      </c>
    </row>
    <row r="41" spans="1:9" s="30" customFormat="1" ht="12" customHeight="1" x14ac:dyDescent="0.25">
      <c r="A41" s="34" t="s">
        <v>60</v>
      </c>
      <c r="B41" s="141" t="s">
        <v>308</v>
      </c>
      <c r="C41" s="35" t="s">
        <v>61</v>
      </c>
      <c r="D41" s="36">
        <f>'1.2.sz.mell.'!D41+'1.3.sz.mell.'!D41+'1.4.sz.mell.'!D41</f>
        <v>0</v>
      </c>
      <c r="E41" s="36">
        <f>'1.2.sz.mell.'!E41+'1.3.sz.mell.'!E41+'1.4.sz.mell.'!E41</f>
        <v>0</v>
      </c>
      <c r="F41" s="36">
        <f>'1.2.sz.mell.'!F41+'1.3.sz.mell.'!F41+'1.4.sz.mell.'!F41</f>
        <v>0</v>
      </c>
      <c r="G41" s="36">
        <f>'1.2.sz.mell.'!G41+'1.3.sz.mell.'!G41+'1.4.sz.mell.'!G41</f>
        <v>0</v>
      </c>
      <c r="H41" s="36">
        <v>0</v>
      </c>
      <c r="I41" s="637"/>
    </row>
    <row r="42" spans="1:9" s="30" customFormat="1" ht="12" customHeight="1" thickBot="1" x14ac:dyDescent="0.3">
      <c r="A42" s="37" t="s">
        <v>62</v>
      </c>
      <c r="B42" s="141" t="s">
        <v>1240</v>
      </c>
      <c r="C42" s="38" t="s">
        <v>63</v>
      </c>
      <c r="D42" s="36"/>
      <c r="E42" s="36">
        <f>'1.2.sz.mell.'!E42+'1.3.sz.mell.'!E42+'1.4.sz.mell.'!E42</f>
        <v>0</v>
      </c>
      <c r="F42" s="36">
        <f>'1.2.sz.mell.'!F42+'1.3.sz.mell.'!F42+'1.4.sz.mell.'!F42</f>
        <v>5967</v>
      </c>
      <c r="G42" s="36">
        <v>5967</v>
      </c>
      <c r="H42" s="36">
        <v>234954</v>
      </c>
      <c r="I42" s="637">
        <f>H42/G42*100</f>
        <v>3937.556561085973</v>
      </c>
    </row>
    <row r="43" spans="1:9" s="30" customFormat="1" ht="12" customHeight="1" thickBot="1" x14ac:dyDescent="0.3">
      <c r="A43" s="28" t="s">
        <v>64</v>
      </c>
      <c r="B43" s="139" t="s">
        <v>310</v>
      </c>
      <c r="C43" s="29" t="s">
        <v>65</v>
      </c>
      <c r="D43" s="15">
        <f>SUM(D44:D48)</f>
        <v>0</v>
      </c>
      <c r="E43" s="15">
        <f t="shared" ref="E43:G43" si="11">SUM(E44:E48)</f>
        <v>0</v>
      </c>
      <c r="F43" s="15">
        <f t="shared" si="11"/>
        <v>0</v>
      </c>
      <c r="G43" s="15">
        <f t="shared" si="11"/>
        <v>0</v>
      </c>
      <c r="H43" s="15">
        <f t="shared" ref="H43" si="12">SUM(H44:H48)</f>
        <v>0</v>
      </c>
      <c r="I43" s="635">
        <v>0</v>
      </c>
    </row>
    <row r="44" spans="1:9" s="30" customFormat="1" ht="12" customHeight="1" x14ac:dyDescent="0.25">
      <c r="A44" s="31" t="s">
        <v>66</v>
      </c>
      <c r="B44" s="140" t="s">
        <v>311</v>
      </c>
      <c r="C44" s="32" t="s">
        <v>67</v>
      </c>
      <c r="D44" s="44">
        <f>'1.2.sz.mell.'!D44+'1.3.sz.mell.'!D44+'1.4.sz.mell.'!D44</f>
        <v>0</v>
      </c>
      <c r="E44" s="44">
        <f>'1.2.sz.mell.'!E44+'1.3.sz.mell.'!E44+'1.4.sz.mell.'!E44</f>
        <v>0</v>
      </c>
      <c r="F44" s="44">
        <f>'1.2.sz.mell.'!F44+'1.3.sz.mell.'!F44+'1.4.sz.mell.'!F44</f>
        <v>0</v>
      </c>
      <c r="G44" s="44">
        <f>'1.2.sz.mell.'!G44+'1.3.sz.mell.'!G44+'1.4.sz.mell.'!G44</f>
        <v>0</v>
      </c>
      <c r="H44" s="44">
        <f>'1.2.sz.mell.'!H44+'1.3.sz.mell.'!H44+'1.4.sz.mell.'!H44</f>
        <v>0</v>
      </c>
      <c r="I44" s="641"/>
    </row>
    <row r="45" spans="1:9" s="30" customFormat="1" ht="12" customHeight="1" x14ac:dyDescent="0.25">
      <c r="A45" s="34" t="s">
        <v>68</v>
      </c>
      <c r="B45" s="141" t="s">
        <v>312</v>
      </c>
      <c r="C45" s="35" t="s">
        <v>69</v>
      </c>
      <c r="D45" s="42">
        <v>0</v>
      </c>
      <c r="E45" s="42">
        <f>'1.2.sz.mell.'!E45+'1.3.sz.mell.'!E45+'1.4.sz.mell.'!E45</f>
        <v>0</v>
      </c>
      <c r="F45" s="42">
        <f>'1.2.sz.mell.'!F45+'1.3.sz.mell.'!F45+'1.4.sz.mell.'!F45</f>
        <v>0</v>
      </c>
      <c r="G45" s="42">
        <v>0</v>
      </c>
      <c r="H45" s="42"/>
      <c r="I45" s="642">
        <v>0</v>
      </c>
    </row>
    <row r="46" spans="1:9" s="30" customFormat="1" ht="12" customHeight="1" x14ac:dyDescent="0.25">
      <c r="A46" s="34" t="s">
        <v>70</v>
      </c>
      <c r="B46" s="141" t="s">
        <v>313</v>
      </c>
      <c r="C46" s="35" t="s">
        <v>71</v>
      </c>
      <c r="D46" s="42">
        <f>'1.2.sz.mell.'!D46+'1.3.sz.mell.'!D46+'1.4.sz.mell.'!D46</f>
        <v>0</v>
      </c>
      <c r="E46" s="42">
        <f>'1.2.sz.mell.'!E46+'1.3.sz.mell.'!E46+'1.4.sz.mell.'!E46</f>
        <v>0</v>
      </c>
      <c r="F46" s="42">
        <f>'1.2.sz.mell.'!F46+'1.3.sz.mell.'!F46+'1.4.sz.mell.'!F46</f>
        <v>0</v>
      </c>
      <c r="G46" s="42">
        <f>'1.2.sz.mell.'!G46+'1.3.sz.mell.'!G46+'1.4.sz.mell.'!G46</f>
        <v>0</v>
      </c>
      <c r="H46" s="42"/>
      <c r="I46" s="642"/>
    </row>
    <row r="47" spans="1:9" s="30" customFormat="1" ht="12" customHeight="1" x14ac:dyDescent="0.25">
      <c r="A47" s="34" t="s">
        <v>72</v>
      </c>
      <c r="B47" s="141" t="s">
        <v>314</v>
      </c>
      <c r="C47" s="35" t="s">
        <v>73</v>
      </c>
      <c r="D47" s="42">
        <f>'1.2.sz.mell.'!D47+'1.3.sz.mell.'!D47+'1.4.sz.mell.'!D47</f>
        <v>0</v>
      </c>
      <c r="E47" s="42">
        <f>'1.2.sz.mell.'!E47+'1.3.sz.mell.'!E47+'1.4.sz.mell.'!E47</f>
        <v>0</v>
      </c>
      <c r="F47" s="42">
        <f>'1.2.sz.mell.'!F47+'1.3.sz.mell.'!F47+'1.4.sz.mell.'!F47</f>
        <v>0</v>
      </c>
      <c r="G47" s="42">
        <f>'1.2.sz.mell.'!G47+'1.3.sz.mell.'!G47+'1.4.sz.mell.'!G47</f>
        <v>0</v>
      </c>
      <c r="H47" s="42">
        <f>'1.2.sz.mell.'!H47+'1.3.sz.mell.'!H47+'1.4.sz.mell.'!H47</f>
        <v>0</v>
      </c>
      <c r="I47" s="642"/>
    </row>
    <row r="48" spans="1:9" s="30" customFormat="1" ht="12" customHeight="1" thickBot="1" x14ac:dyDescent="0.3">
      <c r="A48" s="37" t="s">
        <v>74</v>
      </c>
      <c r="B48" s="141" t="s">
        <v>315</v>
      </c>
      <c r="C48" s="38" t="s">
        <v>75</v>
      </c>
      <c r="D48" s="43">
        <f>'1.2.sz.mell.'!D48+'1.3.sz.mell.'!D48+'1.4.sz.mell.'!D48</f>
        <v>0</v>
      </c>
      <c r="E48" s="43">
        <f>'1.2.sz.mell.'!E48+'1.3.sz.mell.'!E48+'1.4.sz.mell.'!E48</f>
        <v>0</v>
      </c>
      <c r="F48" s="43">
        <f>'1.2.sz.mell.'!F48+'1.3.sz.mell.'!F48+'1.4.sz.mell.'!F48</f>
        <v>0</v>
      </c>
      <c r="G48" s="43">
        <f>'1.2.sz.mell.'!G48+'1.3.sz.mell.'!G48+'1.4.sz.mell.'!G48</f>
        <v>0</v>
      </c>
      <c r="H48" s="43">
        <f>'1.2.sz.mell.'!H48+'1.3.sz.mell.'!H48+'1.4.sz.mell.'!H48</f>
        <v>0</v>
      </c>
      <c r="I48" s="643"/>
    </row>
    <row r="49" spans="1:9" s="30" customFormat="1" ht="12" customHeight="1" thickBot="1" x14ac:dyDescent="0.3">
      <c r="A49" s="28" t="s">
        <v>76</v>
      </c>
      <c r="B49" s="139" t="s">
        <v>316</v>
      </c>
      <c r="C49" s="29" t="s">
        <v>77</v>
      </c>
      <c r="D49" s="15">
        <f>SUM(D50:D54)</f>
        <v>0</v>
      </c>
      <c r="E49" s="15">
        <f t="shared" ref="E49:H49" si="13">SUM(E50:E54)</f>
        <v>0</v>
      </c>
      <c r="F49" s="15">
        <f t="shared" si="13"/>
        <v>380000</v>
      </c>
      <c r="G49" s="15">
        <f t="shared" si="13"/>
        <v>380000</v>
      </c>
      <c r="H49" s="15">
        <f t="shared" si="13"/>
        <v>380000</v>
      </c>
      <c r="I49" s="635">
        <v>0</v>
      </c>
    </row>
    <row r="50" spans="1:9" s="30" customFormat="1" ht="12" customHeight="1" x14ac:dyDescent="0.25">
      <c r="A50" s="31" t="s">
        <v>388</v>
      </c>
      <c r="B50" s="140" t="s">
        <v>317</v>
      </c>
      <c r="C50" s="32" t="s">
        <v>385</v>
      </c>
      <c r="D50" s="33">
        <f>'1.2.sz.mell.'!D50+'1.3.sz.mell.'!D50+'1.4.sz.mell.'!D50</f>
        <v>0</v>
      </c>
      <c r="E50" s="33">
        <f>'1.2.sz.mell.'!E50+'1.3.sz.mell.'!E50+'1.4.sz.mell.'!E50</f>
        <v>0</v>
      </c>
      <c r="F50" s="33">
        <f>'1.2.sz.mell.'!F50+'1.3.sz.mell.'!F50+'1.4.sz.mell.'!F50</f>
        <v>0</v>
      </c>
      <c r="G50" s="33">
        <f>'1.2.sz.mell.'!G50+'1.3.sz.mell.'!G50+'1.4.sz.mell.'!G50</f>
        <v>0</v>
      </c>
      <c r="H50" s="33">
        <f>'1.2.sz.mell.'!H50+'1.3.sz.mell.'!H50+'1.4.sz.mell.'!H50</f>
        <v>0</v>
      </c>
      <c r="I50" s="636"/>
    </row>
    <row r="51" spans="1:9" s="30" customFormat="1" ht="12" customHeight="1" x14ac:dyDescent="0.25">
      <c r="A51" s="31" t="s">
        <v>389</v>
      </c>
      <c r="B51" s="141" t="s">
        <v>318</v>
      </c>
      <c r="C51" s="35" t="s">
        <v>386</v>
      </c>
      <c r="D51" s="33"/>
      <c r="E51" s="33"/>
      <c r="F51" s="33"/>
      <c r="G51" s="33"/>
      <c r="H51" s="33"/>
      <c r="I51" s="636"/>
    </row>
    <row r="52" spans="1:9" s="30" customFormat="1" ht="13.5" customHeight="1" x14ac:dyDescent="0.25">
      <c r="A52" s="31" t="s">
        <v>390</v>
      </c>
      <c r="B52" s="141" t="s">
        <v>319</v>
      </c>
      <c r="C52" s="35" t="s">
        <v>414</v>
      </c>
      <c r="D52" s="33"/>
      <c r="E52" s="33"/>
      <c r="F52" s="33"/>
      <c r="G52" s="33"/>
      <c r="H52" s="33"/>
      <c r="I52" s="636"/>
    </row>
    <row r="53" spans="1:9" s="30" customFormat="1" ht="12" customHeight="1" x14ac:dyDescent="0.25">
      <c r="A53" s="37" t="s">
        <v>391</v>
      </c>
      <c r="B53" s="142" t="s">
        <v>387</v>
      </c>
      <c r="C53" s="38" t="s">
        <v>393</v>
      </c>
      <c r="D53" s="40">
        <f>'1.2.sz.mell.'!D53+'1.3.sz.mell.'!D53+'1.4.sz.mell.'!D53</f>
        <v>0</v>
      </c>
      <c r="E53" s="40">
        <f>'1.2.sz.mell.'!E53+'1.3.sz.mell.'!E53+'1.4.sz.mell.'!E53</f>
        <v>0</v>
      </c>
      <c r="F53" s="40">
        <f>'1.2.sz.mell.'!F53+'1.3.sz.mell.'!F53+'1.4.sz.mell.'!F53</f>
        <v>0</v>
      </c>
      <c r="G53" s="40">
        <f>'1.2.sz.mell.'!G53+'1.3.sz.mell.'!G53+'1.4.sz.mell.'!G53</f>
        <v>0</v>
      </c>
      <c r="H53" s="40">
        <f>'1.2.sz.mell.'!H53+'1.3.sz.mell.'!H53+'1.4.sz.mell.'!H53</f>
        <v>0</v>
      </c>
      <c r="I53" s="640"/>
    </row>
    <row r="54" spans="1:9" s="30" customFormat="1" ht="12" customHeight="1" thickBot="1" x14ac:dyDescent="0.3">
      <c r="A54" s="37" t="s">
        <v>392</v>
      </c>
      <c r="B54" s="142" t="s">
        <v>384</v>
      </c>
      <c r="C54" s="38" t="s">
        <v>394</v>
      </c>
      <c r="D54" s="40">
        <f>'1.2.sz.mell.'!D54+'1.3.sz.mell.'!D54+'1.4.sz.mell.'!D54</f>
        <v>0</v>
      </c>
      <c r="E54" s="40">
        <f>'1.2.sz.mell.'!E54+'1.3.sz.mell.'!E54+'1.4.sz.mell.'!E54</f>
        <v>0</v>
      </c>
      <c r="F54" s="40">
        <f>'1.2.sz.mell.'!F54+'1.3.sz.mell.'!F54+'1.4.sz.mell.'!F54</f>
        <v>380000</v>
      </c>
      <c r="G54" s="40">
        <v>380000</v>
      </c>
      <c r="H54" s="40">
        <v>380000</v>
      </c>
      <c r="I54" s="640">
        <f>H54/G54*100</f>
        <v>100</v>
      </c>
    </row>
    <row r="55" spans="1:9" s="30" customFormat="1" ht="12" customHeight="1" thickBot="1" x14ac:dyDescent="0.3">
      <c r="A55" s="28" t="s">
        <v>82</v>
      </c>
      <c r="B55" s="139" t="s">
        <v>320</v>
      </c>
      <c r="C55" s="39" t="s">
        <v>83</v>
      </c>
      <c r="D55" s="15">
        <f>SUM(D56:D60)</f>
        <v>0</v>
      </c>
      <c r="E55" s="15">
        <f t="shared" ref="E55:H55" si="14">SUM(E56:E60)</f>
        <v>0</v>
      </c>
      <c r="F55" s="15">
        <f t="shared" si="14"/>
        <v>0</v>
      </c>
      <c r="G55" s="15">
        <f t="shared" si="14"/>
        <v>0</v>
      </c>
      <c r="H55" s="15">
        <f t="shared" si="14"/>
        <v>0</v>
      </c>
      <c r="I55" s="635">
        <v>0</v>
      </c>
    </row>
    <row r="56" spans="1:9" s="30" customFormat="1" ht="12" customHeight="1" x14ac:dyDescent="0.25">
      <c r="A56" s="31" t="s">
        <v>400</v>
      </c>
      <c r="B56" s="140" t="s">
        <v>321</v>
      </c>
      <c r="C56" s="32" t="s">
        <v>395</v>
      </c>
      <c r="D56" s="42">
        <f>'1.2.sz.mell.'!D56+'1.3.sz.mell.'!D56+'1.4.sz.mell.'!D56</f>
        <v>0</v>
      </c>
      <c r="E56" s="42">
        <f>'1.2.sz.mell.'!E56+'1.3.sz.mell.'!E56+'1.4.sz.mell.'!E56</f>
        <v>0</v>
      </c>
      <c r="F56" s="42">
        <f>'1.2.sz.mell.'!F56+'1.3.sz.mell.'!F56+'1.4.sz.mell.'!F56</f>
        <v>0</v>
      </c>
      <c r="G56" s="42">
        <f>'1.2.sz.mell.'!G56+'1.3.sz.mell.'!G56+'1.4.sz.mell.'!G56</f>
        <v>0</v>
      </c>
      <c r="H56" s="42">
        <f>'1.2.sz.mell.'!H56+'1.3.sz.mell.'!H56+'1.4.sz.mell.'!H56</f>
        <v>0</v>
      </c>
      <c r="I56" s="642"/>
    </row>
    <row r="57" spans="1:9" s="30" customFormat="1" ht="12" customHeight="1" x14ac:dyDescent="0.25">
      <c r="A57" s="31" t="s">
        <v>401</v>
      </c>
      <c r="B57" s="140" t="s">
        <v>322</v>
      </c>
      <c r="C57" s="35" t="s">
        <v>396</v>
      </c>
      <c r="D57" s="42"/>
      <c r="E57" s="42"/>
      <c r="F57" s="42"/>
      <c r="G57" s="42"/>
      <c r="H57" s="42"/>
      <c r="I57" s="642"/>
    </row>
    <row r="58" spans="1:9" s="30" customFormat="1" ht="11.25" customHeight="1" x14ac:dyDescent="0.25">
      <c r="A58" s="31" t="s">
        <v>402</v>
      </c>
      <c r="B58" s="140" t="s">
        <v>323</v>
      </c>
      <c r="C58" s="35" t="s">
        <v>415</v>
      </c>
      <c r="D58" s="42"/>
      <c r="E58" s="42"/>
      <c r="F58" s="42"/>
      <c r="G58" s="42"/>
      <c r="H58" s="42"/>
      <c r="I58" s="642"/>
    </row>
    <row r="59" spans="1:9" s="30" customFormat="1" ht="12" customHeight="1" x14ac:dyDescent="0.25">
      <c r="A59" s="31" t="s">
        <v>401</v>
      </c>
      <c r="B59" s="146" t="s">
        <v>398</v>
      </c>
      <c r="C59" s="38" t="s">
        <v>397</v>
      </c>
      <c r="D59" s="42">
        <f>'1.2.sz.mell.'!D59+'1.3.sz.mell.'!D59+'1.4.sz.mell.'!D59</f>
        <v>0</v>
      </c>
      <c r="E59" s="42">
        <f>'1.2.sz.mell.'!E59+'1.3.sz.mell.'!E59+'1.4.sz.mell.'!E59</f>
        <v>0</v>
      </c>
      <c r="F59" s="42">
        <f>'1.2.sz.mell.'!F59+'1.3.sz.mell.'!F59+'1.4.sz.mell.'!F59</f>
        <v>0</v>
      </c>
      <c r="G59" s="42">
        <f>'1.2.sz.mell.'!G59+'1.3.sz.mell.'!G59+'1.4.sz.mell.'!G59</f>
        <v>0</v>
      </c>
      <c r="H59" s="42">
        <v>0</v>
      </c>
      <c r="I59" s="642"/>
    </row>
    <row r="60" spans="1:9" s="30" customFormat="1" ht="12" customHeight="1" thickBot="1" x14ac:dyDescent="0.3">
      <c r="A60" s="31" t="s">
        <v>402</v>
      </c>
      <c r="B60" s="142" t="s">
        <v>405</v>
      </c>
      <c r="C60" s="38" t="s">
        <v>399</v>
      </c>
      <c r="D60" s="42">
        <f>'1.2.sz.mell.'!D60+'1.3.sz.mell.'!D60+'1.4.sz.mell.'!D60</f>
        <v>0</v>
      </c>
      <c r="E60" s="42">
        <f>'1.2.sz.mell.'!E60+'1.3.sz.mell.'!E60+'1.4.sz.mell.'!E60</f>
        <v>0</v>
      </c>
      <c r="F60" s="42">
        <f>'1.2.sz.mell.'!F60+'1.3.sz.mell.'!F60+'1.4.sz.mell.'!F60</f>
        <v>0</v>
      </c>
      <c r="G60" s="42">
        <v>0</v>
      </c>
      <c r="H60" s="42">
        <v>0</v>
      </c>
      <c r="I60" s="642">
        <v>0</v>
      </c>
    </row>
    <row r="61" spans="1:9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88204000</v>
      </c>
      <c r="E61" s="18">
        <f t="shared" ref="E61:G61" si="15">+E5+E12+E18+E24+E32+E43+E49+E55</f>
        <v>0</v>
      </c>
      <c r="F61" s="18">
        <f t="shared" si="15"/>
        <v>85289873</v>
      </c>
      <c r="G61" s="18">
        <f t="shared" si="15"/>
        <v>85289873</v>
      </c>
      <c r="H61" s="18">
        <f t="shared" ref="H61" si="16">+H5+H12+H18+H24+H32+H43+H49+H55</f>
        <v>86479926</v>
      </c>
      <c r="I61" s="638">
        <f t="shared" si="2"/>
        <v>101.39530398878658</v>
      </c>
    </row>
    <row r="62" spans="1:9" s="30" customFormat="1" ht="12" customHeight="1" thickBot="1" x14ac:dyDescent="0.3">
      <c r="A62" s="45" t="s">
        <v>86</v>
      </c>
      <c r="B62" s="139" t="s">
        <v>325</v>
      </c>
      <c r="C62" s="39" t="s">
        <v>87</v>
      </c>
      <c r="D62" s="15">
        <f>SUM(D63:D65)</f>
        <v>0</v>
      </c>
      <c r="E62" s="15">
        <f t="shared" ref="E62:G62" si="17">SUM(E63:E65)</f>
        <v>0</v>
      </c>
      <c r="F62" s="15">
        <f t="shared" si="17"/>
        <v>0</v>
      </c>
      <c r="G62" s="15">
        <f t="shared" si="17"/>
        <v>0</v>
      </c>
      <c r="H62" s="15">
        <f t="shared" ref="H62" si="18">SUM(H63:H65)</f>
        <v>0</v>
      </c>
      <c r="I62" s="635"/>
    </row>
    <row r="63" spans="1:9" s="30" customFormat="1" ht="12" customHeight="1" x14ac:dyDescent="0.25">
      <c r="A63" s="31" t="s">
        <v>88</v>
      </c>
      <c r="B63" s="140" t="s">
        <v>326</v>
      </c>
      <c r="C63" s="32" t="s">
        <v>89</v>
      </c>
      <c r="D63" s="42">
        <f>'1.2.sz.mell.'!D63+'1.3.sz.mell.'!D63+'1.4.sz.mell.'!D63</f>
        <v>0</v>
      </c>
      <c r="E63" s="42">
        <f>'1.2.sz.mell.'!E63+'1.3.sz.mell.'!E63+'1.4.sz.mell.'!E63</f>
        <v>0</v>
      </c>
      <c r="F63" s="42">
        <f>'1.2.sz.mell.'!F63+'1.3.sz.mell.'!F63+'1.4.sz.mell.'!F63</f>
        <v>0</v>
      </c>
      <c r="G63" s="42">
        <v>0</v>
      </c>
      <c r="H63" s="42">
        <f>'1.2.sz.mell.'!H63+'1.3.sz.mell.'!H63+'1.4.sz.mell.'!H63</f>
        <v>0</v>
      </c>
      <c r="I63" s="642"/>
    </row>
    <row r="64" spans="1:9" s="30" customFormat="1" ht="12" customHeight="1" x14ac:dyDescent="0.25">
      <c r="A64" s="34" t="s">
        <v>90</v>
      </c>
      <c r="B64" s="140" t="s">
        <v>327</v>
      </c>
      <c r="C64" s="35" t="s">
        <v>91</v>
      </c>
      <c r="D64" s="42">
        <f>'1.2.sz.mell.'!D64+'1.3.sz.mell.'!D64+'1.4.sz.mell.'!D64</f>
        <v>0</v>
      </c>
      <c r="E64" s="42">
        <f>'1.2.sz.mell.'!E64+'1.3.sz.mell.'!E64+'1.4.sz.mell.'!E64</f>
        <v>0</v>
      </c>
      <c r="F64" s="42">
        <f>'1.2.sz.mell.'!F64+'1.3.sz.mell.'!F64+'1.4.sz.mell.'!F64</f>
        <v>0</v>
      </c>
      <c r="G64" s="42">
        <f>'1.2.sz.mell.'!G64+'1.3.sz.mell.'!G64+'1.4.sz.mell.'!G64</f>
        <v>0</v>
      </c>
      <c r="H64" s="42">
        <f>'1.2.sz.mell.'!H64+'1.3.sz.mell.'!H64+'1.4.sz.mell.'!H64</f>
        <v>0</v>
      </c>
      <c r="I64" s="642"/>
    </row>
    <row r="65" spans="1:9" s="30" customFormat="1" ht="12" customHeight="1" thickBot="1" x14ac:dyDescent="0.3">
      <c r="A65" s="37" t="s">
        <v>92</v>
      </c>
      <c r="B65" s="140" t="s">
        <v>328</v>
      </c>
      <c r="C65" s="46" t="s">
        <v>93</v>
      </c>
      <c r="D65" s="42">
        <f>'1.2.sz.mell.'!D65+'1.3.sz.mell.'!D65+'1.4.sz.mell.'!D65</f>
        <v>0</v>
      </c>
      <c r="E65" s="42">
        <f>'1.2.sz.mell.'!E65+'1.3.sz.mell.'!E65+'1.4.sz.mell.'!E65</f>
        <v>0</v>
      </c>
      <c r="F65" s="42">
        <f>'1.2.sz.mell.'!F65+'1.3.sz.mell.'!F65+'1.4.sz.mell.'!F65</f>
        <v>0</v>
      </c>
      <c r="G65" s="42">
        <f>'1.2.sz.mell.'!G65+'1.3.sz.mell.'!G65+'1.4.sz.mell.'!G65</f>
        <v>0</v>
      </c>
      <c r="H65" s="42">
        <f>'1.2.sz.mell.'!H65+'1.3.sz.mell.'!H65+'1.4.sz.mell.'!H65</f>
        <v>0</v>
      </c>
      <c r="I65" s="642"/>
    </row>
    <row r="66" spans="1:9" s="30" customFormat="1" ht="12" customHeight="1" thickBot="1" x14ac:dyDescent="0.3">
      <c r="A66" s="45" t="s">
        <v>94</v>
      </c>
      <c r="B66" s="139" t="s">
        <v>329</v>
      </c>
      <c r="C66" s="39" t="s">
        <v>95</v>
      </c>
      <c r="D66" s="15">
        <f>SUM(D67:D70)</f>
        <v>0</v>
      </c>
      <c r="E66" s="15">
        <f t="shared" ref="E66:G66" si="19">SUM(E67:E70)</f>
        <v>0</v>
      </c>
      <c r="F66" s="15">
        <f t="shared" si="19"/>
        <v>0</v>
      </c>
      <c r="G66" s="15">
        <f t="shared" si="19"/>
        <v>0</v>
      </c>
      <c r="H66" s="15">
        <f t="shared" ref="H66" si="20">SUM(H67:H70)</f>
        <v>0</v>
      </c>
      <c r="I66" s="635"/>
    </row>
    <row r="67" spans="1:9" s="30" customFormat="1" ht="12" customHeight="1" x14ac:dyDescent="0.25">
      <c r="A67" s="31" t="s">
        <v>96</v>
      </c>
      <c r="B67" s="140" t="s">
        <v>330</v>
      </c>
      <c r="C67" s="32" t="s">
        <v>97</v>
      </c>
      <c r="D67" s="42">
        <f>'1.2.sz.mell.'!D67+'1.3.sz.mell.'!D67+'1.4.sz.mell.'!D67</f>
        <v>0</v>
      </c>
      <c r="E67" s="42">
        <f>'1.2.sz.mell.'!E67+'1.3.sz.mell.'!E67+'1.4.sz.mell.'!E67</f>
        <v>0</v>
      </c>
      <c r="F67" s="42">
        <f>'1.2.sz.mell.'!F67+'1.3.sz.mell.'!F67+'1.4.sz.mell.'!F67</f>
        <v>0</v>
      </c>
      <c r="G67" s="42">
        <f>'1.2.sz.mell.'!G67+'1.3.sz.mell.'!G67+'1.4.sz.mell.'!G67</f>
        <v>0</v>
      </c>
      <c r="H67" s="42">
        <f>'1.2.sz.mell.'!H67+'1.3.sz.mell.'!H67+'1.4.sz.mell.'!H67</f>
        <v>0</v>
      </c>
      <c r="I67" s="642"/>
    </row>
    <row r="68" spans="1:9" s="30" customFormat="1" ht="12" customHeight="1" x14ac:dyDescent="0.25">
      <c r="A68" s="34" t="s">
        <v>98</v>
      </c>
      <c r="B68" s="140" t="s">
        <v>331</v>
      </c>
      <c r="C68" s="35" t="s">
        <v>99</v>
      </c>
      <c r="D68" s="42">
        <f>'1.2.sz.mell.'!D68+'1.3.sz.mell.'!D68+'1.4.sz.mell.'!D68</f>
        <v>0</v>
      </c>
      <c r="E68" s="42">
        <f>'1.2.sz.mell.'!E68+'1.3.sz.mell.'!E68+'1.4.sz.mell.'!E68</f>
        <v>0</v>
      </c>
      <c r="F68" s="42">
        <f>'1.2.sz.mell.'!F68+'1.3.sz.mell.'!F68+'1.4.sz.mell.'!F68</f>
        <v>0</v>
      </c>
      <c r="G68" s="42">
        <f>'1.2.sz.mell.'!G68+'1.3.sz.mell.'!G68+'1.4.sz.mell.'!G68</f>
        <v>0</v>
      </c>
      <c r="H68" s="42">
        <f>'1.2.sz.mell.'!H68+'1.3.sz.mell.'!H68+'1.4.sz.mell.'!H68</f>
        <v>0</v>
      </c>
      <c r="I68" s="642"/>
    </row>
    <row r="69" spans="1:9" s="30" customFormat="1" ht="12" customHeight="1" x14ac:dyDescent="0.25">
      <c r="A69" s="34" t="s">
        <v>100</v>
      </c>
      <c r="B69" s="140" t="s">
        <v>332</v>
      </c>
      <c r="C69" s="35" t="s">
        <v>101</v>
      </c>
      <c r="D69" s="42">
        <f>'1.2.sz.mell.'!D69+'1.3.sz.mell.'!D69+'1.4.sz.mell.'!D69</f>
        <v>0</v>
      </c>
      <c r="E69" s="42">
        <f>'1.2.sz.mell.'!E69+'1.3.sz.mell.'!E69+'1.4.sz.mell.'!E69</f>
        <v>0</v>
      </c>
      <c r="F69" s="42">
        <f>'1.2.sz.mell.'!F69+'1.3.sz.mell.'!F69+'1.4.sz.mell.'!F69</f>
        <v>0</v>
      </c>
      <c r="G69" s="42">
        <f>'1.2.sz.mell.'!G69+'1.3.sz.mell.'!G69+'1.4.sz.mell.'!G69</f>
        <v>0</v>
      </c>
      <c r="H69" s="42">
        <f>'1.2.sz.mell.'!H69+'1.3.sz.mell.'!H69+'1.4.sz.mell.'!H69</f>
        <v>0</v>
      </c>
      <c r="I69" s="642"/>
    </row>
    <row r="70" spans="1:9" s="30" customFormat="1" ht="12" customHeight="1" thickBot="1" x14ac:dyDescent="0.3">
      <c r="A70" s="37" t="s">
        <v>102</v>
      </c>
      <c r="B70" s="140" t="s">
        <v>333</v>
      </c>
      <c r="C70" s="38" t="s">
        <v>103</v>
      </c>
      <c r="D70" s="42">
        <f>'1.2.sz.mell.'!D70+'1.3.sz.mell.'!D70+'1.4.sz.mell.'!D70</f>
        <v>0</v>
      </c>
      <c r="E70" s="42">
        <f>'1.2.sz.mell.'!E70+'1.3.sz.mell.'!E70+'1.4.sz.mell.'!E70</f>
        <v>0</v>
      </c>
      <c r="F70" s="42">
        <f>'1.2.sz.mell.'!F70+'1.3.sz.mell.'!F70+'1.4.sz.mell.'!F70</f>
        <v>0</v>
      </c>
      <c r="G70" s="42">
        <f>'1.2.sz.mell.'!G70+'1.3.sz.mell.'!G70+'1.4.sz.mell.'!G70</f>
        <v>0</v>
      </c>
      <c r="H70" s="42">
        <f>'1.2.sz.mell.'!H70+'1.3.sz.mell.'!H70+'1.4.sz.mell.'!H70</f>
        <v>0</v>
      </c>
      <c r="I70" s="642"/>
    </row>
    <row r="71" spans="1:9" s="30" customFormat="1" ht="12" customHeight="1" thickBot="1" x14ac:dyDescent="0.3">
      <c r="A71" s="45" t="s">
        <v>104</v>
      </c>
      <c r="B71" s="139" t="s">
        <v>334</v>
      </c>
      <c r="C71" s="39" t="s">
        <v>105</v>
      </c>
      <c r="D71" s="15">
        <f>SUM(D72:D73)</f>
        <v>18720000</v>
      </c>
      <c r="E71" s="15">
        <f t="shared" ref="E71:G71" si="21">SUM(E72:E73)</f>
        <v>0</v>
      </c>
      <c r="F71" s="15">
        <f t="shared" si="21"/>
        <v>26388157</v>
      </c>
      <c r="G71" s="15">
        <f t="shared" si="21"/>
        <v>26388157</v>
      </c>
      <c r="H71" s="15">
        <f t="shared" ref="H71" si="22">SUM(H72:H73)</f>
        <v>27023039</v>
      </c>
      <c r="I71" s="635">
        <f t="shared" ref="I71:I86" si="23">H71/G71*100</f>
        <v>102.40593535956299</v>
      </c>
    </row>
    <row r="72" spans="1:9" s="30" customFormat="1" ht="12" customHeight="1" x14ac:dyDescent="0.25">
      <c r="A72" s="31" t="s">
        <v>106</v>
      </c>
      <c r="B72" s="140" t="s">
        <v>335</v>
      </c>
      <c r="C72" s="32" t="s">
        <v>107</v>
      </c>
      <c r="D72" s="42">
        <v>18720000</v>
      </c>
      <c r="E72" s="42">
        <f>'1.2.sz.mell.'!E72+'1.3.sz.mell.'!E72+'1.4.sz.mell.'!E72</f>
        <v>0</v>
      </c>
      <c r="F72" s="42">
        <f>'1.2.sz.mell.'!F72+'1.3.sz.mell.'!F72+'1.4.sz.mell.'!F72</f>
        <v>26388157</v>
      </c>
      <c r="G72" s="42">
        <v>26388157</v>
      </c>
      <c r="H72" s="42">
        <v>27023039</v>
      </c>
      <c r="I72" s="642">
        <f t="shared" si="23"/>
        <v>102.40593535956299</v>
      </c>
    </row>
    <row r="73" spans="1:9" s="30" customFormat="1" ht="12" customHeight="1" thickBot="1" x14ac:dyDescent="0.3">
      <c r="A73" s="37" t="s">
        <v>108</v>
      </c>
      <c r="B73" s="140" t="s">
        <v>336</v>
      </c>
      <c r="C73" s="38" t="s">
        <v>109</v>
      </c>
      <c r="D73" s="42">
        <f>'1.2.sz.mell.'!D73+'1.3.sz.mell.'!D73+'1.4.sz.mell.'!D73</f>
        <v>0</v>
      </c>
      <c r="E73" s="42">
        <f>'1.2.sz.mell.'!E73+'1.3.sz.mell.'!E73+'1.4.sz.mell.'!E73</f>
        <v>0</v>
      </c>
      <c r="F73" s="42">
        <f>'1.2.sz.mell.'!F73+'1.3.sz.mell.'!F73+'1.4.sz.mell.'!F73</f>
        <v>0</v>
      </c>
      <c r="G73" s="42">
        <f>'1.2.sz.mell.'!G73+'1.3.sz.mell.'!G73+'1.4.sz.mell.'!G73</f>
        <v>0</v>
      </c>
      <c r="H73" s="42">
        <f>'1.2.sz.mell.'!H73+'1.3.sz.mell.'!H73+'1.4.sz.mell.'!H73</f>
        <v>0</v>
      </c>
      <c r="I73" s="642"/>
    </row>
    <row r="74" spans="1:9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f t="shared" ref="E74:G74" si="24">SUM(E75:E77)</f>
        <v>0</v>
      </c>
      <c r="F74" s="15">
        <f t="shared" si="24"/>
        <v>58891</v>
      </c>
      <c r="G74" s="15">
        <f t="shared" si="24"/>
        <v>58891</v>
      </c>
      <c r="H74" s="15">
        <f t="shared" ref="H74" si="25">SUM(H75:H77)</f>
        <v>1239378</v>
      </c>
      <c r="I74" s="635">
        <f>H74/G74*100</f>
        <v>2104.5287055747058</v>
      </c>
    </row>
    <row r="75" spans="1:9" s="30" customFormat="1" ht="12" customHeight="1" x14ac:dyDescent="0.25">
      <c r="A75" s="31" t="s">
        <v>407</v>
      </c>
      <c r="B75" s="140" t="s">
        <v>337</v>
      </c>
      <c r="C75" s="32" t="s">
        <v>112</v>
      </c>
      <c r="D75" s="42">
        <f>'1.2.sz.mell.'!D75+'1.3.sz.mell.'!D75+'1.4.sz.mell.'!D75</f>
        <v>0</v>
      </c>
      <c r="E75" s="42">
        <f>'1.2.sz.mell.'!E75+'1.3.sz.mell.'!E75+'1.4.sz.mell.'!E75</f>
        <v>0</v>
      </c>
      <c r="F75" s="42">
        <f>'1.2.sz.mell.'!F75+'1.3.sz.mell.'!F75+'1.4.sz.mell.'!F75</f>
        <v>58891</v>
      </c>
      <c r="G75" s="42">
        <v>58891</v>
      </c>
      <c r="H75" s="42">
        <v>1239378</v>
      </c>
      <c r="I75" s="642">
        <f>H75/G75*100</f>
        <v>2104.5287055747058</v>
      </c>
    </row>
    <row r="76" spans="1:9" s="30" customFormat="1" ht="12" customHeight="1" x14ac:dyDescent="0.25">
      <c r="A76" s="34" t="s">
        <v>408</v>
      </c>
      <c r="B76" s="141" t="s">
        <v>338</v>
      </c>
      <c r="C76" s="35" t="s">
        <v>113</v>
      </c>
      <c r="D76" s="42">
        <f>'1.2.sz.mell.'!D76+'1.3.sz.mell.'!D76+'1.4.sz.mell.'!D76</f>
        <v>0</v>
      </c>
      <c r="E76" s="42">
        <f>'1.2.sz.mell.'!E76+'1.3.sz.mell.'!E76+'1.4.sz.mell.'!E76</f>
        <v>0</v>
      </c>
      <c r="F76" s="42">
        <f>'1.2.sz.mell.'!F76+'1.3.sz.mell.'!F76+'1.4.sz.mell.'!F76</f>
        <v>0</v>
      </c>
      <c r="G76" s="42">
        <f>'1.2.sz.mell.'!G76+'1.3.sz.mell.'!G76+'1.4.sz.mell.'!G76</f>
        <v>0</v>
      </c>
      <c r="H76" s="42">
        <f>'1.2.sz.mell.'!H76+'1.3.sz.mell.'!H76+'1.4.sz.mell.'!H76</f>
        <v>0</v>
      </c>
      <c r="I76" s="642"/>
    </row>
    <row r="77" spans="1:9" s="30" customFormat="1" ht="12" customHeight="1" thickBot="1" x14ac:dyDescent="0.3">
      <c r="A77" s="37" t="s">
        <v>409</v>
      </c>
      <c r="B77" s="142" t="s">
        <v>406</v>
      </c>
      <c r="C77" s="38" t="s">
        <v>428</v>
      </c>
      <c r="D77" s="42">
        <f>'1.2.sz.mell.'!D77+'1.3.sz.mell.'!D77+'1.4.sz.mell.'!D77</f>
        <v>0</v>
      </c>
      <c r="E77" s="42">
        <f>'1.2.sz.mell.'!E77+'1.3.sz.mell.'!E77+'1.4.sz.mell.'!E77</f>
        <v>0</v>
      </c>
      <c r="F77" s="42">
        <f>'1.2.sz.mell.'!F77+'1.3.sz.mell.'!F77+'1.4.sz.mell.'!F77</f>
        <v>0</v>
      </c>
      <c r="G77" s="42">
        <f>'1.2.sz.mell.'!G77+'1.3.sz.mell.'!G77+'1.4.sz.mell.'!G77</f>
        <v>0</v>
      </c>
      <c r="H77" s="42">
        <f>'1.2.sz.mell.'!H77+'1.3.sz.mell.'!H77+'1.4.sz.mell.'!H77</f>
        <v>0</v>
      </c>
      <c r="I77" s="642"/>
    </row>
    <row r="78" spans="1:9" s="30" customFormat="1" ht="12" customHeight="1" thickBot="1" x14ac:dyDescent="0.3">
      <c r="A78" s="45" t="s">
        <v>114</v>
      </c>
      <c r="B78" s="139" t="s">
        <v>339</v>
      </c>
      <c r="C78" s="39" t="s">
        <v>115</v>
      </c>
      <c r="D78" s="15">
        <f>SUM(D79:D82)</f>
        <v>0</v>
      </c>
      <c r="E78" s="15">
        <f t="shared" ref="E78:G78" si="26">SUM(E79:E82)</f>
        <v>0</v>
      </c>
      <c r="F78" s="15">
        <f t="shared" si="26"/>
        <v>0</v>
      </c>
      <c r="G78" s="15">
        <f t="shared" si="26"/>
        <v>0</v>
      </c>
      <c r="H78" s="15">
        <f t="shared" ref="H78" si="27">SUM(H79:H82)</f>
        <v>0</v>
      </c>
      <c r="I78" s="635"/>
    </row>
    <row r="79" spans="1:9" s="30" customFormat="1" ht="12" customHeight="1" x14ac:dyDescent="0.25">
      <c r="A79" s="47" t="s">
        <v>410</v>
      </c>
      <c r="B79" s="140" t="s">
        <v>340</v>
      </c>
      <c r="C79" s="32" t="s">
        <v>429</v>
      </c>
      <c r="D79" s="42">
        <f>'1.2.sz.mell.'!D79+'1.3.sz.mell.'!D79+'1.4.sz.mell.'!D79</f>
        <v>0</v>
      </c>
      <c r="E79" s="42">
        <f>'1.2.sz.mell.'!E79+'1.3.sz.mell.'!E79+'1.4.sz.mell.'!E79</f>
        <v>0</v>
      </c>
      <c r="F79" s="42">
        <f>'1.2.sz.mell.'!F79+'1.3.sz.mell.'!F79+'1.4.sz.mell.'!F79</f>
        <v>0</v>
      </c>
      <c r="G79" s="42">
        <f>'1.2.sz.mell.'!G79+'1.3.sz.mell.'!G79+'1.4.sz.mell.'!G79</f>
        <v>0</v>
      </c>
      <c r="H79" s="42">
        <f>'1.2.sz.mell.'!H79+'1.3.sz.mell.'!H79+'1.4.sz.mell.'!H79</f>
        <v>0</v>
      </c>
      <c r="I79" s="642"/>
    </row>
    <row r="80" spans="1:9" s="30" customFormat="1" ht="12" customHeight="1" x14ac:dyDescent="0.25">
      <c r="A80" s="48" t="s">
        <v>411</v>
      </c>
      <c r="B80" s="140" t="s">
        <v>341</v>
      </c>
      <c r="C80" s="35" t="s">
        <v>430</v>
      </c>
      <c r="D80" s="42">
        <f>'1.2.sz.mell.'!D80+'1.3.sz.mell.'!D80+'1.4.sz.mell.'!D80</f>
        <v>0</v>
      </c>
      <c r="E80" s="42">
        <f>'1.2.sz.mell.'!E80+'1.3.sz.mell.'!E80+'1.4.sz.mell.'!E80</f>
        <v>0</v>
      </c>
      <c r="F80" s="42">
        <f>'1.2.sz.mell.'!F80+'1.3.sz.mell.'!F80+'1.4.sz.mell.'!F80</f>
        <v>0</v>
      </c>
      <c r="G80" s="42">
        <f>'1.2.sz.mell.'!G80+'1.3.sz.mell.'!G80+'1.4.sz.mell.'!G80</f>
        <v>0</v>
      </c>
      <c r="H80" s="42">
        <f>'1.2.sz.mell.'!H80+'1.3.sz.mell.'!H80+'1.4.sz.mell.'!H80</f>
        <v>0</v>
      </c>
      <c r="I80" s="642"/>
    </row>
    <row r="81" spans="1:9" s="30" customFormat="1" ht="12" customHeight="1" x14ac:dyDescent="0.25">
      <c r="A81" s="48" t="s">
        <v>412</v>
      </c>
      <c r="B81" s="140" t="s">
        <v>342</v>
      </c>
      <c r="C81" s="35" t="s">
        <v>431</v>
      </c>
      <c r="D81" s="42">
        <f>'1.2.sz.mell.'!D81+'1.3.sz.mell.'!D81+'1.4.sz.mell.'!D81</f>
        <v>0</v>
      </c>
      <c r="E81" s="42">
        <f>'1.2.sz.mell.'!E81+'1.3.sz.mell.'!E81+'1.4.sz.mell.'!E81</f>
        <v>0</v>
      </c>
      <c r="F81" s="42">
        <f>'1.2.sz.mell.'!F81+'1.3.sz.mell.'!F81+'1.4.sz.mell.'!F81</f>
        <v>0</v>
      </c>
      <c r="G81" s="42">
        <f>'1.2.sz.mell.'!G81+'1.3.sz.mell.'!G81+'1.4.sz.mell.'!G81</f>
        <v>0</v>
      </c>
      <c r="H81" s="42">
        <f>'1.2.sz.mell.'!H81+'1.3.sz.mell.'!H81+'1.4.sz.mell.'!H81</f>
        <v>0</v>
      </c>
      <c r="I81" s="642"/>
    </row>
    <row r="82" spans="1:9" s="30" customFormat="1" ht="12" customHeight="1" thickBot="1" x14ac:dyDescent="0.3">
      <c r="A82" s="49" t="s">
        <v>413</v>
      </c>
      <c r="B82" s="140" t="s">
        <v>343</v>
      </c>
      <c r="C82" s="38" t="s">
        <v>432</v>
      </c>
      <c r="D82" s="42">
        <f>'1.2.sz.mell.'!D82+'1.3.sz.mell.'!D82+'1.4.sz.mell.'!D82</f>
        <v>0</v>
      </c>
      <c r="E82" s="42">
        <f>'1.2.sz.mell.'!E82+'1.3.sz.mell.'!E82+'1.4.sz.mell.'!E82</f>
        <v>0</v>
      </c>
      <c r="F82" s="42">
        <f>'1.2.sz.mell.'!F82+'1.3.sz.mell.'!F82+'1.4.sz.mell.'!F82</f>
        <v>0</v>
      </c>
      <c r="G82" s="42">
        <f>'1.2.sz.mell.'!G82+'1.3.sz.mell.'!G82+'1.4.sz.mell.'!G82</f>
        <v>0</v>
      </c>
      <c r="H82" s="42">
        <f>'1.2.sz.mell.'!H82+'1.3.sz.mell.'!H82+'1.4.sz.mell.'!H82</f>
        <v>0</v>
      </c>
      <c r="I82" s="642"/>
    </row>
    <row r="83" spans="1:9" s="30" customFormat="1" ht="13.5" customHeight="1" thickBot="1" x14ac:dyDescent="0.3">
      <c r="A83" s="45" t="s">
        <v>116</v>
      </c>
      <c r="B83" s="139" t="s">
        <v>344</v>
      </c>
      <c r="C83" s="39" t="s">
        <v>117</v>
      </c>
      <c r="D83" s="50"/>
      <c r="E83" s="50"/>
      <c r="F83" s="50"/>
      <c r="G83" s="50"/>
      <c r="H83" s="50"/>
      <c r="I83" s="644"/>
    </row>
    <row r="84" spans="1:9" s="30" customFormat="1" ht="13.5" customHeight="1" thickBot="1" x14ac:dyDescent="0.3">
      <c r="A84" s="171" t="s">
        <v>178</v>
      </c>
      <c r="B84" s="139"/>
      <c r="C84" s="39" t="s">
        <v>454</v>
      </c>
      <c r="D84" s="50"/>
      <c r="E84" s="50"/>
      <c r="F84" s="50"/>
      <c r="G84" s="50"/>
      <c r="H84" s="50"/>
      <c r="I84" s="644"/>
    </row>
    <row r="85" spans="1:9" s="30" customFormat="1" ht="15.75" customHeight="1" thickBot="1" x14ac:dyDescent="0.3">
      <c r="A85" s="171" t="s">
        <v>181</v>
      </c>
      <c r="B85" s="139" t="s">
        <v>324</v>
      </c>
      <c r="C85" s="51" t="s">
        <v>119</v>
      </c>
      <c r="D85" s="18">
        <f>+D62+D66+D71+D74+D78+D83</f>
        <v>18720000</v>
      </c>
      <c r="E85" s="18">
        <f t="shared" ref="E85:G85" si="28">+E62+E66+E71+E74+E78+E83</f>
        <v>0</v>
      </c>
      <c r="F85" s="18">
        <f t="shared" si="28"/>
        <v>26447048</v>
      </c>
      <c r="G85" s="18">
        <f t="shared" si="28"/>
        <v>26447048</v>
      </c>
      <c r="H85" s="18">
        <f t="shared" ref="H85" si="29">+H62+H66+H71+H74+H78+H83</f>
        <v>28262417</v>
      </c>
      <c r="I85" s="638">
        <f t="shared" si="23"/>
        <v>106.86416495330595</v>
      </c>
    </row>
    <row r="86" spans="1:9" s="30" customFormat="1" ht="16.5" customHeight="1" thickBot="1" x14ac:dyDescent="0.3">
      <c r="A86" s="171" t="s">
        <v>184</v>
      </c>
      <c r="B86" s="143"/>
      <c r="C86" s="52" t="s">
        <v>121</v>
      </c>
      <c r="D86" s="18">
        <f>+D61+D85</f>
        <v>106924000</v>
      </c>
      <c r="E86" s="18">
        <f t="shared" ref="E86:G86" si="30">+E61+E85</f>
        <v>0</v>
      </c>
      <c r="F86" s="18">
        <f t="shared" si="30"/>
        <v>111736921</v>
      </c>
      <c r="G86" s="18">
        <f t="shared" si="30"/>
        <v>111736921</v>
      </c>
      <c r="H86" s="18">
        <f t="shared" ref="H86" si="31">+H61+H85</f>
        <v>114742343</v>
      </c>
      <c r="I86" s="638">
        <f t="shared" si="23"/>
        <v>102.68973046071316</v>
      </c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722" t="s">
        <v>122</v>
      </c>
      <c r="B88" s="722"/>
      <c r="C88" s="722"/>
      <c r="D88" s="722"/>
      <c r="E88" s="189"/>
      <c r="F88" s="189"/>
      <c r="G88" s="189"/>
      <c r="H88" s="19"/>
      <c r="I88" s="19"/>
    </row>
    <row r="89" spans="1:9" ht="16.5" customHeight="1" thickBot="1" x14ac:dyDescent="0.35">
      <c r="A89" s="723" t="s">
        <v>123</v>
      </c>
      <c r="B89" s="723"/>
      <c r="C89" s="723"/>
      <c r="D89" s="20"/>
      <c r="E89" s="20"/>
      <c r="F89" s="20"/>
      <c r="G89" s="20"/>
      <c r="H89" s="20"/>
      <c r="I89" s="20"/>
    </row>
    <row r="90" spans="1:9" ht="399.6" thickBot="1" x14ac:dyDescent="0.35">
      <c r="A90" s="21" t="s">
        <v>3</v>
      </c>
      <c r="B90" s="132" t="s">
        <v>249</v>
      </c>
      <c r="C90" s="22" t="s">
        <v>124</v>
      </c>
      <c r="D90" s="23" t="s">
        <v>1241</v>
      </c>
      <c r="E90" s="23" t="s">
        <v>1612</v>
      </c>
      <c r="F90" s="23" t="s">
        <v>469</v>
      </c>
      <c r="G90" s="23" t="s">
        <v>470</v>
      </c>
      <c r="H90" s="23" t="s">
        <v>1222</v>
      </c>
      <c r="I90" s="23" t="s">
        <v>1232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ht="12" customHeight="1" thickBot="1" x14ac:dyDescent="0.35">
      <c r="A92" s="56" t="s">
        <v>5</v>
      </c>
      <c r="B92" s="144"/>
      <c r="C92" s="57" t="s">
        <v>125</v>
      </c>
      <c r="D92" s="58">
        <f>SUM(D93:D97)</f>
        <v>50397000</v>
      </c>
      <c r="E92" s="58">
        <f t="shared" ref="E92:G92" si="32">SUM(E93:E97)</f>
        <v>0</v>
      </c>
      <c r="F92" s="58">
        <f t="shared" si="32"/>
        <v>58731186</v>
      </c>
      <c r="G92" s="58">
        <f t="shared" si="32"/>
        <v>58731186</v>
      </c>
      <c r="H92" s="58">
        <f t="shared" ref="H92" si="33">SUM(H93:H97)</f>
        <v>48551607</v>
      </c>
      <c r="I92" s="645">
        <f t="shared" ref="I92:I135" si="34">H92/G92*100</f>
        <v>82.667506493058056</v>
      </c>
    </row>
    <row r="93" spans="1:9" ht="12" customHeight="1" x14ac:dyDescent="0.3">
      <c r="A93" s="59" t="s">
        <v>7</v>
      </c>
      <c r="B93" s="145" t="s">
        <v>250</v>
      </c>
      <c r="C93" s="60" t="s">
        <v>126</v>
      </c>
      <c r="D93" s="61">
        <v>21176000</v>
      </c>
      <c r="E93" s="61">
        <f>'1.2.sz.mell.'!E93+'1.3.sz.mell.'!E93+'1.4.sz.mell.'!E93</f>
        <v>0</v>
      </c>
      <c r="F93" s="61">
        <f>'1.2.sz.mell.'!F93+'1.3.sz.mell.'!F93+'1.4.sz.mell.'!F93</f>
        <v>22097070</v>
      </c>
      <c r="G93" s="61">
        <v>22097070</v>
      </c>
      <c r="H93" s="61">
        <v>18518337</v>
      </c>
      <c r="I93" s="646">
        <f t="shared" si="34"/>
        <v>83.80449082163382</v>
      </c>
    </row>
    <row r="94" spans="1:9" ht="12" customHeight="1" x14ac:dyDescent="0.3">
      <c r="A94" s="34" t="s">
        <v>9</v>
      </c>
      <c r="B94" s="141" t="s">
        <v>251</v>
      </c>
      <c r="C94" s="4" t="s">
        <v>127</v>
      </c>
      <c r="D94" s="36">
        <v>3365000</v>
      </c>
      <c r="E94" s="36">
        <f>'1.2.sz.mell.'!E94+'1.3.sz.mell.'!E94+'1.4.sz.mell.'!E94</f>
        <v>0</v>
      </c>
      <c r="F94" s="36">
        <f>'1.2.sz.mell.'!F94+'1.3.sz.mell.'!F94+'1.4.sz.mell.'!F94</f>
        <v>3365000</v>
      </c>
      <c r="G94" s="36">
        <v>3365000</v>
      </c>
      <c r="H94" s="36">
        <v>2577422</v>
      </c>
      <c r="I94" s="637">
        <f t="shared" si="34"/>
        <v>76.595007429420505</v>
      </c>
    </row>
    <row r="95" spans="1:9" ht="12" customHeight="1" x14ac:dyDescent="0.3">
      <c r="A95" s="34" t="s">
        <v>11</v>
      </c>
      <c r="B95" s="141" t="s">
        <v>252</v>
      </c>
      <c r="C95" s="4" t="s">
        <v>128</v>
      </c>
      <c r="D95" s="40">
        <v>21170000</v>
      </c>
      <c r="E95" s="40">
        <f>'1.2.sz.mell.'!E95+'1.3.sz.mell.'!E95+'1.4.sz.mell.'!E95</f>
        <v>0</v>
      </c>
      <c r="F95" s="40">
        <f>'1.2.sz.mell.'!F95+'1.3.sz.mell.'!F95+'1.4.sz.mell.'!F95</f>
        <v>28376846</v>
      </c>
      <c r="G95" s="40">
        <v>28376846</v>
      </c>
      <c r="H95" s="40">
        <v>25484302</v>
      </c>
      <c r="I95" s="640">
        <f t="shared" si="34"/>
        <v>89.806675484653937</v>
      </c>
    </row>
    <row r="96" spans="1:9" ht="12" customHeight="1" x14ac:dyDescent="0.3">
      <c r="A96" s="34" t="s">
        <v>12</v>
      </c>
      <c r="B96" s="141" t="s">
        <v>253</v>
      </c>
      <c r="C96" s="62" t="s">
        <v>129</v>
      </c>
      <c r="D96" s="40">
        <v>3986000</v>
      </c>
      <c r="E96" s="40">
        <f>'1.2.sz.mell.'!E96+'1.3.sz.mell.'!E96+'1.4.sz.mell.'!E96</f>
        <v>0</v>
      </c>
      <c r="F96" s="40">
        <f>'1.2.sz.mell.'!F96+'1.3.sz.mell.'!F96+'1.4.sz.mell.'!F96</f>
        <v>3836000</v>
      </c>
      <c r="G96" s="40">
        <v>3836000</v>
      </c>
      <c r="H96" s="40">
        <v>1457500</v>
      </c>
      <c r="I96" s="640">
        <f t="shared" si="34"/>
        <v>37.995307612095935</v>
      </c>
    </row>
    <row r="97" spans="1:9" ht="12" customHeight="1" thickBot="1" x14ac:dyDescent="0.35">
      <c r="A97" s="34" t="s">
        <v>130</v>
      </c>
      <c r="B97" s="148" t="s">
        <v>254</v>
      </c>
      <c r="C97" s="63" t="s">
        <v>131</v>
      </c>
      <c r="D97" s="40">
        <v>700000</v>
      </c>
      <c r="E97" s="40">
        <f>'1.2.sz.mell.'!E97+'1.3.sz.mell.'!E97+'1.4.sz.mell.'!E97</f>
        <v>0</v>
      </c>
      <c r="F97" s="40">
        <f>'1.2.sz.mell.'!F97+'1.3.sz.mell.'!F97+'1.4.sz.mell.'!F97</f>
        <v>1056270</v>
      </c>
      <c r="G97" s="40">
        <v>1056270</v>
      </c>
      <c r="H97" s="40">
        <v>514046</v>
      </c>
      <c r="I97" s="640">
        <f t="shared" si="34"/>
        <v>48.66615543374327</v>
      </c>
    </row>
    <row r="98" spans="1:9" ht="12" customHeight="1" thickBot="1" x14ac:dyDescent="0.35">
      <c r="A98" s="28" t="s">
        <v>16</v>
      </c>
      <c r="B98" s="139" t="s">
        <v>466</v>
      </c>
      <c r="C98" s="8" t="s">
        <v>433</v>
      </c>
      <c r="D98" s="15">
        <f>+D99+D101+D100</f>
        <v>3580000</v>
      </c>
      <c r="E98" s="15">
        <f t="shared" ref="E98:G98" si="35">+E99+E101+E100</f>
        <v>0</v>
      </c>
      <c r="F98" s="15">
        <f t="shared" si="35"/>
        <v>0</v>
      </c>
      <c r="G98" s="15">
        <f t="shared" si="35"/>
        <v>0</v>
      </c>
      <c r="H98" s="15">
        <f t="shared" ref="H98" si="36">+H99+H101+H100</f>
        <v>0</v>
      </c>
      <c r="I98" s="635">
        <v>0</v>
      </c>
    </row>
    <row r="99" spans="1:9" ht="12" customHeight="1" x14ac:dyDescent="0.3">
      <c r="A99" s="31" t="s">
        <v>345</v>
      </c>
      <c r="B99" s="140" t="s">
        <v>466</v>
      </c>
      <c r="C99" s="6" t="s">
        <v>137</v>
      </c>
      <c r="D99" s="33">
        <v>3580000</v>
      </c>
      <c r="E99" s="33">
        <f>'1.2.sz.mell.'!E99+'1.3.sz.mell.'!E99+'1.4.sz.mell.'!E99</f>
        <v>0</v>
      </c>
      <c r="F99" s="33">
        <f>'1.2.sz.mell.'!F99+'1.3.sz.mell.'!F99+'1.4.sz.mell.'!F99</f>
        <v>0</v>
      </c>
      <c r="G99" s="33"/>
      <c r="H99" s="33">
        <f>'1.2.sz.mell.'!H99+'1.3.sz.mell.'!H99+'1.4.sz.mell.'!H99</f>
        <v>0</v>
      </c>
      <c r="I99" s="636">
        <v>0</v>
      </c>
    </row>
    <row r="100" spans="1:9" ht="12" customHeight="1" x14ac:dyDescent="0.3">
      <c r="A100" s="31" t="s">
        <v>346</v>
      </c>
      <c r="B100" s="146" t="s">
        <v>466</v>
      </c>
      <c r="C100" s="151" t="s">
        <v>417</v>
      </c>
      <c r="D100" s="137"/>
      <c r="E100" s="137">
        <f>'1.2.sz.mell.'!E100+'1.3.sz.mell.'!E100+'1.4.sz.mell.'!E100</f>
        <v>0</v>
      </c>
      <c r="F100" s="137">
        <f>'1.2.sz.mell.'!F100+'1.3.sz.mell.'!F100+'1.4.sz.mell.'!F100</f>
        <v>0</v>
      </c>
      <c r="G100" s="137"/>
      <c r="H100" s="137">
        <f>'1.2.sz.mell.'!H100+'1.3.sz.mell.'!H100+'1.4.sz.mell.'!H100</f>
        <v>0</v>
      </c>
      <c r="I100" s="647">
        <v>0</v>
      </c>
    </row>
    <row r="101" spans="1:9" ht="12" customHeight="1" thickBot="1" x14ac:dyDescent="0.35">
      <c r="A101" s="31" t="s">
        <v>347</v>
      </c>
      <c r="B101" s="142" t="s">
        <v>466</v>
      </c>
      <c r="C101" s="66" t="s">
        <v>416</v>
      </c>
      <c r="D101" s="40"/>
      <c r="E101" s="40">
        <f>'1.2.sz.mell.'!E101+'1.3.sz.mell.'!E101+'1.4.sz.mell.'!E101</f>
        <v>0</v>
      </c>
      <c r="F101" s="40">
        <f>'1.2.sz.mell.'!F101+'1.3.sz.mell.'!F101+'1.4.sz.mell.'!F101</f>
        <v>0</v>
      </c>
      <c r="G101" s="40"/>
      <c r="H101" s="40">
        <f>'1.2.sz.mell.'!H101+'1.3.sz.mell.'!H101+'1.4.sz.mell.'!H101</f>
        <v>0</v>
      </c>
      <c r="I101" s="640">
        <v>0</v>
      </c>
    </row>
    <row r="102" spans="1:9" ht="12" customHeight="1" thickBot="1" x14ac:dyDescent="0.35">
      <c r="A102" s="28" t="s">
        <v>28</v>
      </c>
      <c r="B102" s="139"/>
      <c r="C102" s="65" t="s">
        <v>436</v>
      </c>
      <c r="D102" s="15">
        <f>+D103+D105+D107</f>
        <v>51824000</v>
      </c>
      <c r="E102" s="15">
        <f t="shared" ref="E102:G102" si="37">+E103+E105+E107</f>
        <v>0</v>
      </c>
      <c r="F102" s="15">
        <f t="shared" si="37"/>
        <v>51824000</v>
      </c>
      <c r="G102" s="15">
        <f t="shared" si="37"/>
        <v>51824000</v>
      </c>
      <c r="H102" s="15">
        <f t="shared" ref="H102" si="38">+H103+H105+H107</f>
        <v>25782506</v>
      </c>
      <c r="I102" s="635">
        <f t="shared" si="34"/>
        <v>49.750127354121645</v>
      </c>
    </row>
    <row r="103" spans="1:9" ht="12" customHeight="1" x14ac:dyDescent="0.3">
      <c r="A103" s="31" t="s">
        <v>424</v>
      </c>
      <c r="B103" s="140" t="s">
        <v>255</v>
      </c>
      <c r="C103" s="4" t="s">
        <v>132</v>
      </c>
      <c r="D103" s="33">
        <v>1800000</v>
      </c>
      <c r="E103" s="33">
        <f>'1.2.sz.mell.'!E103+'1.3.sz.mell.'!E103+'1.4.sz.mell.'!E103</f>
        <v>0</v>
      </c>
      <c r="F103" s="33">
        <f>'1.2.sz.mell.'!F103+'1.3.sz.mell.'!F103+'1.4.sz.mell.'!F103</f>
        <v>1800000</v>
      </c>
      <c r="G103" s="33">
        <v>1800000</v>
      </c>
      <c r="H103" s="33">
        <v>1056200</v>
      </c>
      <c r="I103" s="636">
        <f t="shared" si="34"/>
        <v>58.67777777777777</v>
      </c>
    </row>
    <row r="104" spans="1:9" ht="12" customHeight="1" x14ac:dyDescent="0.3">
      <c r="A104" s="31" t="s">
        <v>425</v>
      </c>
      <c r="B104" s="149" t="s">
        <v>255</v>
      </c>
      <c r="C104" s="66" t="s">
        <v>133</v>
      </c>
      <c r="D104" s="33">
        <v>0</v>
      </c>
      <c r="E104" s="33">
        <f>'1.2.sz.mell.'!E104+'1.3.sz.mell.'!E104+'1.4.sz.mell.'!E104</f>
        <v>0</v>
      </c>
      <c r="F104" s="33">
        <f>'1.2.sz.mell.'!F104+'1.3.sz.mell.'!F104+'1.4.sz.mell.'!F104</f>
        <v>0</v>
      </c>
      <c r="G104" s="33">
        <v>0</v>
      </c>
      <c r="H104" s="33">
        <f>'1.2.sz.mell.'!H104+'1.3.sz.mell.'!H104+'1.4.sz.mell.'!H104</f>
        <v>0</v>
      </c>
      <c r="I104" s="636">
        <v>0</v>
      </c>
    </row>
    <row r="105" spans="1:9" ht="12" customHeight="1" x14ac:dyDescent="0.3">
      <c r="A105" s="31" t="s">
        <v>426</v>
      </c>
      <c r="B105" s="149" t="s">
        <v>256</v>
      </c>
      <c r="C105" s="66" t="s">
        <v>134</v>
      </c>
      <c r="D105" s="36">
        <v>50024000</v>
      </c>
      <c r="E105" s="36">
        <f>'1.2.sz.mell.'!E105+'1.3.sz.mell.'!E105+'1.4.sz.mell.'!E105</f>
        <v>0</v>
      </c>
      <c r="F105" s="36">
        <f>'1.2.sz.mell.'!F105+'1.3.sz.mell.'!F105+'1.4.sz.mell.'!F105</f>
        <v>50024000</v>
      </c>
      <c r="G105" s="36">
        <v>50024000</v>
      </c>
      <c r="H105" s="36">
        <v>24726306</v>
      </c>
      <c r="I105" s="637">
        <f t="shared" si="34"/>
        <v>49.428886134655365</v>
      </c>
    </row>
    <row r="106" spans="1:9" ht="12" customHeight="1" x14ac:dyDescent="0.3">
      <c r="A106" s="31" t="s">
        <v>434</v>
      </c>
      <c r="B106" s="149" t="s">
        <v>256</v>
      </c>
      <c r="C106" s="66" t="s">
        <v>135</v>
      </c>
      <c r="D106" s="16">
        <v>0</v>
      </c>
      <c r="E106" s="16">
        <f>'1.2.sz.mell.'!E106+'1.3.sz.mell.'!E106+'1.4.sz.mell.'!E106</f>
        <v>0</v>
      </c>
      <c r="F106" s="16">
        <f>'1.2.sz.mell.'!F106+'1.3.sz.mell.'!F106+'1.4.sz.mell.'!F106</f>
        <v>0</v>
      </c>
      <c r="G106" s="16">
        <v>0</v>
      </c>
      <c r="H106" s="16">
        <f>'1.2.sz.mell.'!H106+'1.3.sz.mell.'!H106+'1.4.sz.mell.'!H106</f>
        <v>0</v>
      </c>
      <c r="I106" s="648">
        <v>0</v>
      </c>
    </row>
    <row r="107" spans="1:9" ht="12" customHeight="1" thickBot="1" x14ac:dyDescent="0.35">
      <c r="A107" s="31" t="s">
        <v>435</v>
      </c>
      <c r="B107" s="146" t="s">
        <v>257</v>
      </c>
      <c r="C107" s="67" t="s">
        <v>136</v>
      </c>
      <c r="D107" s="16">
        <v>0</v>
      </c>
      <c r="E107" s="16">
        <f>'1.2.sz.mell.'!E107+'1.3.sz.mell.'!E107+'1.4.sz.mell.'!E107</f>
        <v>0</v>
      </c>
      <c r="F107" s="16">
        <f>'1.2.sz.mell.'!F107+'1.3.sz.mell.'!F107+'1.4.sz.mell.'!F107</f>
        <v>0</v>
      </c>
      <c r="G107" s="16">
        <v>0</v>
      </c>
      <c r="H107" s="16">
        <v>0</v>
      </c>
      <c r="I107" s="648">
        <v>0</v>
      </c>
    </row>
    <row r="108" spans="1:9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105801000</v>
      </c>
      <c r="E108" s="15">
        <f t="shared" ref="E108:G108" si="39">+E92+E102+E98</f>
        <v>0</v>
      </c>
      <c r="F108" s="15">
        <f t="shared" si="39"/>
        <v>110555186</v>
      </c>
      <c r="G108" s="15">
        <f t="shared" si="39"/>
        <v>110555186</v>
      </c>
      <c r="H108" s="15">
        <f t="shared" ref="H108" si="40">+H92+H102+H98</f>
        <v>74334113</v>
      </c>
      <c r="I108" s="635">
        <f t="shared" si="34"/>
        <v>67.237110885056083</v>
      </c>
    </row>
    <row r="109" spans="1:9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G109" si="41">+E110+E111+E112</f>
        <v>0</v>
      </c>
      <c r="F109" s="15">
        <f t="shared" si="41"/>
        <v>0</v>
      </c>
      <c r="G109" s="15">
        <f t="shared" si="41"/>
        <v>0</v>
      </c>
      <c r="H109" s="15">
        <f t="shared" ref="H109" si="42">+H110+H111+H112</f>
        <v>0</v>
      </c>
      <c r="I109" s="635">
        <v>0</v>
      </c>
    </row>
    <row r="110" spans="1:9" ht="12" customHeight="1" x14ac:dyDescent="0.3">
      <c r="A110" s="31" t="s">
        <v>44</v>
      </c>
      <c r="B110" s="140" t="s">
        <v>259</v>
      </c>
      <c r="C110" s="6" t="s">
        <v>141</v>
      </c>
      <c r="D110" s="16">
        <v>0</v>
      </c>
      <c r="E110" s="16">
        <f>'1.2.sz.mell.'!E110+'1.3.sz.mell.'!E110+'1.4.sz.mell.'!E110</f>
        <v>0</v>
      </c>
      <c r="F110" s="16">
        <f>'1.2.sz.mell.'!F110+'1.3.sz.mell.'!F110+'1.4.sz.mell.'!F110</f>
        <v>0</v>
      </c>
      <c r="G110" s="16">
        <v>0</v>
      </c>
      <c r="H110" s="16">
        <v>0</v>
      </c>
      <c r="I110" s="648">
        <v>0</v>
      </c>
    </row>
    <row r="111" spans="1:9" ht="12" customHeight="1" x14ac:dyDescent="0.3">
      <c r="A111" s="31" t="s">
        <v>46</v>
      </c>
      <c r="B111" s="140" t="s">
        <v>260</v>
      </c>
      <c r="C111" s="6" t="s">
        <v>142</v>
      </c>
      <c r="D111" s="16">
        <f>'1.2.sz.mell.'!D111+'1.3.sz.mell.'!D111+'1.4.sz.mell.'!D111</f>
        <v>0</v>
      </c>
      <c r="E111" s="16">
        <f>'1.2.sz.mell.'!E111+'1.3.sz.mell.'!E111+'1.4.sz.mell.'!E111</f>
        <v>0</v>
      </c>
      <c r="F111" s="16">
        <f>'1.2.sz.mell.'!F111+'1.3.sz.mell.'!F111+'1.4.sz.mell.'!F111</f>
        <v>0</v>
      </c>
      <c r="G111" s="16">
        <f>'1.2.sz.mell.'!G111+'1.3.sz.mell.'!G111+'1.4.sz.mell.'!G111</f>
        <v>0</v>
      </c>
      <c r="H111" s="16">
        <f>'1.2.sz.mell.'!H111+'1.3.sz.mell.'!H111+'1.4.sz.mell.'!H111</f>
        <v>0</v>
      </c>
      <c r="I111" s="648"/>
    </row>
    <row r="112" spans="1:9" ht="12" customHeight="1" thickBot="1" x14ac:dyDescent="0.35">
      <c r="A112" s="64" t="s">
        <v>48</v>
      </c>
      <c r="B112" s="146" t="s">
        <v>261</v>
      </c>
      <c r="C112" s="17" t="s">
        <v>143</v>
      </c>
      <c r="D112" s="16">
        <f>'1.2.sz.mell.'!D112+'1.3.sz.mell.'!D112+'1.4.sz.mell.'!D112</f>
        <v>0</v>
      </c>
      <c r="E112" s="16">
        <f>'1.2.sz.mell.'!E112+'1.3.sz.mell.'!E112+'1.4.sz.mell.'!E112</f>
        <v>0</v>
      </c>
      <c r="F112" s="16">
        <f>'1.2.sz.mell.'!F112+'1.3.sz.mell.'!F112+'1.4.sz.mell.'!F112</f>
        <v>0</v>
      </c>
      <c r="G112" s="16">
        <f>'1.2.sz.mell.'!G112+'1.3.sz.mell.'!G112+'1.4.sz.mell.'!G112</f>
        <v>0</v>
      </c>
      <c r="H112" s="16">
        <f>'1.2.sz.mell.'!H112+'1.3.sz.mell.'!H112+'1.4.sz.mell.'!H112</f>
        <v>0</v>
      </c>
      <c r="I112" s="648"/>
    </row>
    <row r="113" spans="1:9" ht="12" customHeight="1" thickBot="1" x14ac:dyDescent="0.35">
      <c r="A113" s="28" t="s">
        <v>64</v>
      </c>
      <c r="B113" s="139" t="s">
        <v>262</v>
      </c>
      <c r="C113" s="8" t="s">
        <v>144</v>
      </c>
      <c r="D113" s="15">
        <f>+D114+D117+D118+D119</f>
        <v>0</v>
      </c>
      <c r="E113" s="15">
        <f t="shared" ref="E113:G113" si="43">+E114+E117+E118+E119</f>
        <v>0</v>
      </c>
      <c r="F113" s="15">
        <f t="shared" si="43"/>
        <v>0</v>
      </c>
      <c r="G113" s="15">
        <f t="shared" si="43"/>
        <v>0</v>
      </c>
      <c r="H113" s="15">
        <f t="shared" ref="H113" si="44">+H114+H117+H118+H119</f>
        <v>0</v>
      </c>
      <c r="I113" s="635"/>
    </row>
    <row r="114" spans="1:9" ht="12" customHeight="1" x14ac:dyDescent="0.3">
      <c r="A114" s="31" t="s">
        <v>354</v>
      </c>
      <c r="B114" s="140" t="s">
        <v>263</v>
      </c>
      <c r="C114" s="6" t="s">
        <v>437</v>
      </c>
      <c r="D114" s="16">
        <f>'1.2.sz.mell.'!D114+'1.3.sz.mell.'!D114+'1.4.sz.mell.'!D114</f>
        <v>0</v>
      </c>
      <c r="E114" s="16">
        <f>'1.2.sz.mell.'!E114+'1.3.sz.mell.'!E114+'1.4.sz.mell.'!E114</f>
        <v>0</v>
      </c>
      <c r="F114" s="16">
        <f>'1.2.sz.mell.'!F114+'1.3.sz.mell.'!F114+'1.4.sz.mell.'!F114</f>
        <v>0</v>
      </c>
      <c r="G114" s="16">
        <f>'1.2.sz.mell.'!G114+'1.3.sz.mell.'!G114+'1.4.sz.mell.'!G114</f>
        <v>0</v>
      </c>
      <c r="H114" s="16">
        <f>'1.2.sz.mell.'!H114+'1.3.sz.mell.'!H114+'1.4.sz.mell.'!H114</f>
        <v>0</v>
      </c>
      <c r="I114" s="648"/>
    </row>
    <row r="115" spans="1:9" ht="12" customHeight="1" x14ac:dyDescent="0.3">
      <c r="A115" s="31" t="s">
        <v>355</v>
      </c>
      <c r="B115" s="140"/>
      <c r="C115" s="6" t="s">
        <v>438</v>
      </c>
      <c r="D115" s="16">
        <f>'1.2.sz.mell.'!D115+'1.3.sz.mell.'!D115+'1.4.sz.mell.'!D115</f>
        <v>0</v>
      </c>
      <c r="E115" s="16">
        <f>'1.2.sz.mell.'!E115+'1.3.sz.mell.'!E115+'1.4.sz.mell.'!E115</f>
        <v>0</v>
      </c>
      <c r="F115" s="16">
        <f>'1.2.sz.mell.'!F115+'1.3.sz.mell.'!F115+'1.4.sz.mell.'!F115</f>
        <v>0</v>
      </c>
      <c r="G115" s="16">
        <f>'1.2.sz.mell.'!G115+'1.3.sz.mell.'!G115+'1.4.sz.mell.'!G115</f>
        <v>0</v>
      </c>
      <c r="H115" s="16">
        <f>'1.2.sz.mell.'!H115+'1.3.sz.mell.'!H115+'1.4.sz.mell.'!H115</f>
        <v>0</v>
      </c>
      <c r="I115" s="648"/>
    </row>
    <row r="116" spans="1:9" ht="12" customHeight="1" x14ac:dyDescent="0.3">
      <c r="A116" s="31" t="s">
        <v>356</v>
      </c>
      <c r="B116" s="140"/>
      <c r="C116" s="6" t="s">
        <v>439</v>
      </c>
      <c r="D116" s="16">
        <f>'1.2.sz.mell.'!D116+'1.3.sz.mell.'!D116+'1.4.sz.mell.'!D116</f>
        <v>0</v>
      </c>
      <c r="E116" s="16">
        <f>'1.2.sz.mell.'!E116+'1.3.sz.mell.'!E116+'1.4.sz.mell.'!E116</f>
        <v>0</v>
      </c>
      <c r="F116" s="16">
        <f>'1.2.sz.mell.'!F116+'1.3.sz.mell.'!F116+'1.4.sz.mell.'!F116</f>
        <v>0</v>
      </c>
      <c r="G116" s="16">
        <f>'1.2.sz.mell.'!G116+'1.3.sz.mell.'!G116+'1.4.sz.mell.'!G116</f>
        <v>0</v>
      </c>
      <c r="H116" s="16">
        <f>'1.2.sz.mell.'!H116+'1.3.sz.mell.'!H116+'1.4.sz.mell.'!H116</f>
        <v>0</v>
      </c>
      <c r="I116" s="648"/>
    </row>
    <row r="117" spans="1:9" ht="12" customHeight="1" x14ac:dyDescent="0.3">
      <c r="A117" s="31" t="s">
        <v>357</v>
      </c>
      <c r="B117" s="140" t="s">
        <v>264</v>
      </c>
      <c r="C117" s="6" t="s">
        <v>440</v>
      </c>
      <c r="D117" s="16">
        <f>'1.2.sz.mell.'!D117+'1.3.sz.mell.'!D117+'1.4.sz.mell.'!D117</f>
        <v>0</v>
      </c>
      <c r="E117" s="16">
        <f>'1.2.sz.mell.'!E117+'1.3.sz.mell.'!E117+'1.4.sz.mell.'!E117</f>
        <v>0</v>
      </c>
      <c r="F117" s="16">
        <f>'1.2.sz.mell.'!F117+'1.3.sz.mell.'!F117+'1.4.sz.mell.'!F117</f>
        <v>0</v>
      </c>
      <c r="G117" s="16">
        <f>'1.2.sz.mell.'!G117+'1.3.sz.mell.'!G117+'1.4.sz.mell.'!G117</f>
        <v>0</v>
      </c>
      <c r="H117" s="16">
        <f>'1.2.sz.mell.'!H117+'1.3.sz.mell.'!H117+'1.4.sz.mell.'!H117</f>
        <v>0</v>
      </c>
      <c r="I117" s="648"/>
    </row>
    <row r="118" spans="1:9" ht="12" customHeight="1" x14ac:dyDescent="0.3">
      <c r="A118" s="31" t="s">
        <v>418</v>
      </c>
      <c r="B118" s="140" t="s">
        <v>265</v>
      </c>
      <c r="C118" s="6" t="s">
        <v>441</v>
      </c>
      <c r="D118" s="16">
        <f>'1.2.sz.mell.'!D118+'1.3.sz.mell.'!D118+'1.4.sz.mell.'!D118</f>
        <v>0</v>
      </c>
      <c r="E118" s="16">
        <f>'1.2.sz.mell.'!E118+'1.3.sz.mell.'!E118+'1.4.sz.mell.'!E118</f>
        <v>0</v>
      </c>
      <c r="F118" s="16">
        <f>'1.2.sz.mell.'!F118+'1.3.sz.mell.'!F118+'1.4.sz.mell.'!F118</f>
        <v>0</v>
      </c>
      <c r="G118" s="16">
        <f>'1.2.sz.mell.'!G118+'1.3.sz.mell.'!G118+'1.4.sz.mell.'!G118</f>
        <v>0</v>
      </c>
      <c r="H118" s="16">
        <f>'1.2.sz.mell.'!H118+'1.3.sz.mell.'!H118+'1.4.sz.mell.'!H118</f>
        <v>0</v>
      </c>
      <c r="I118" s="648"/>
    </row>
    <row r="119" spans="1:9" ht="12" customHeight="1" thickBot="1" x14ac:dyDescent="0.35">
      <c r="A119" s="31" t="s">
        <v>443</v>
      </c>
      <c r="B119" s="146" t="s">
        <v>266</v>
      </c>
      <c r="C119" s="17" t="s">
        <v>442</v>
      </c>
      <c r="D119" s="16">
        <f>'1.2.sz.mell.'!D119+'1.3.sz.mell.'!D119+'1.4.sz.mell.'!D119</f>
        <v>0</v>
      </c>
      <c r="E119" s="16">
        <f>'1.2.sz.mell.'!E119+'1.3.sz.mell.'!E119+'1.4.sz.mell.'!E119</f>
        <v>0</v>
      </c>
      <c r="F119" s="16">
        <f>'1.2.sz.mell.'!F119+'1.3.sz.mell.'!F119+'1.4.sz.mell.'!F119</f>
        <v>0</v>
      </c>
      <c r="G119" s="16">
        <f>'1.2.sz.mell.'!G119+'1.3.sz.mell.'!G119+'1.4.sz.mell.'!G119</f>
        <v>0</v>
      </c>
      <c r="H119" s="16">
        <f>'1.2.sz.mell.'!H119+'1.3.sz.mell.'!H119+'1.4.sz.mell.'!H119</f>
        <v>0</v>
      </c>
      <c r="I119" s="648"/>
    </row>
    <row r="120" spans="1:9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1123000</v>
      </c>
      <c r="E120" s="18">
        <f t="shared" ref="E120:G120" si="45">SUM(E121:E125)</f>
        <v>0</v>
      </c>
      <c r="F120" s="18">
        <f t="shared" si="45"/>
        <v>1181735</v>
      </c>
      <c r="G120" s="18">
        <f t="shared" si="45"/>
        <v>1181735</v>
      </c>
      <c r="H120" s="18">
        <f t="shared" ref="H120" si="46">SUM(H121:H125)</f>
        <v>1181735</v>
      </c>
      <c r="I120" s="638">
        <f t="shared" si="34"/>
        <v>100</v>
      </c>
    </row>
    <row r="121" spans="1:9" ht="12" customHeight="1" x14ac:dyDescent="0.3">
      <c r="A121" s="31" t="s">
        <v>78</v>
      </c>
      <c r="B121" s="140" t="s">
        <v>267</v>
      </c>
      <c r="C121" s="6" t="s">
        <v>147</v>
      </c>
      <c r="D121" s="16">
        <f>'1.2.sz.mell.'!D121+'1.3.sz.mell.'!D121+'1.4.sz.mell.'!D121</f>
        <v>0</v>
      </c>
      <c r="E121" s="16">
        <f>'1.2.sz.mell.'!E121+'1.3.sz.mell.'!E121+'1.4.sz.mell.'!E121</f>
        <v>0</v>
      </c>
      <c r="F121" s="16">
        <f>'1.2.sz.mell.'!F121+'1.3.sz.mell.'!F121+'1.4.sz.mell.'!F121</f>
        <v>0</v>
      </c>
      <c r="G121" s="16">
        <f>'1.2.sz.mell.'!G121+'1.3.sz.mell.'!G121+'1.4.sz.mell.'!G121</f>
        <v>0</v>
      </c>
      <c r="H121" s="16">
        <f>'1.2.sz.mell.'!H121+'1.3.sz.mell.'!H121+'1.4.sz.mell.'!H121</f>
        <v>0</v>
      </c>
      <c r="I121" s="648"/>
    </row>
    <row r="122" spans="1:9" ht="12" customHeight="1" x14ac:dyDescent="0.3">
      <c r="A122" s="31" t="s">
        <v>79</v>
      </c>
      <c r="B122" s="140" t="s">
        <v>268</v>
      </c>
      <c r="C122" s="6" t="s">
        <v>148</v>
      </c>
      <c r="D122" s="16">
        <v>1123000</v>
      </c>
      <c r="E122" s="16">
        <f>'1.2.sz.mell.'!E122+'1.3.sz.mell.'!E122+'1.4.sz.mell.'!E122</f>
        <v>0</v>
      </c>
      <c r="F122" s="16">
        <f>'1.2.sz.mell.'!F122+'1.3.sz.mell.'!F122+'1.4.sz.mell.'!F122</f>
        <v>1181735</v>
      </c>
      <c r="G122" s="16">
        <v>1181735</v>
      </c>
      <c r="H122" s="16">
        <v>1181735</v>
      </c>
      <c r="I122" s="648">
        <f t="shared" si="34"/>
        <v>100</v>
      </c>
    </row>
    <row r="123" spans="1:9" ht="12" customHeight="1" x14ac:dyDescent="0.3">
      <c r="A123" s="31" t="s">
        <v>80</v>
      </c>
      <c r="B123" s="140" t="s">
        <v>1242</v>
      </c>
      <c r="C123" s="6" t="s">
        <v>1243</v>
      </c>
      <c r="D123" s="16"/>
      <c r="E123" s="16">
        <f>'1.2.sz.mell.'!E123+'1.3.sz.mell.'!E123+'1.4.sz.mell.'!E123</f>
        <v>0</v>
      </c>
      <c r="F123" s="16">
        <f>'1.2.sz.mell.'!F123+'1.3.sz.mell.'!F123+'1.4.sz.mell.'!F123</f>
        <v>0</v>
      </c>
      <c r="G123" s="16"/>
      <c r="H123" s="16"/>
      <c r="I123" s="648">
        <v>0</v>
      </c>
    </row>
    <row r="124" spans="1:9" ht="12" customHeight="1" x14ac:dyDescent="0.3">
      <c r="A124" s="31" t="s">
        <v>391</v>
      </c>
      <c r="B124" s="140" t="s">
        <v>270</v>
      </c>
      <c r="C124" s="6" t="s">
        <v>224</v>
      </c>
      <c r="D124" s="16">
        <f>'1.2.sz.mell.'!D124+'1.3.sz.mell.'!D124+'1.4.sz.mell.'!D124</f>
        <v>0</v>
      </c>
      <c r="E124" s="16">
        <f>'1.2.sz.mell.'!E124+'1.3.sz.mell.'!E124+'1.4.sz.mell.'!E124</f>
        <v>0</v>
      </c>
      <c r="F124" s="16">
        <f>'1.2.sz.mell.'!F124+'1.3.sz.mell.'!F124+'1.4.sz.mell.'!F124</f>
        <v>0</v>
      </c>
      <c r="G124" s="16">
        <f>'1.2.sz.mell.'!G124+'1.3.sz.mell.'!G124+'1.4.sz.mell.'!G124</f>
        <v>0</v>
      </c>
      <c r="H124" s="16">
        <f>'1.2.sz.mell.'!H124+'1.3.sz.mell.'!H124+'1.4.sz.mell.'!H124</f>
        <v>0</v>
      </c>
      <c r="I124" s="648"/>
    </row>
    <row r="125" spans="1:9" ht="12" customHeight="1" thickBot="1" x14ac:dyDescent="0.35">
      <c r="A125" s="31" t="s">
        <v>392</v>
      </c>
      <c r="B125" s="146" t="s">
        <v>460</v>
      </c>
      <c r="C125" s="17" t="s">
        <v>459</v>
      </c>
      <c r="D125" s="150">
        <f>'1.2.sz.mell.'!D125+'1.3.sz.mell.'!D125+'1.4.sz.mell.'!D125</f>
        <v>0</v>
      </c>
      <c r="E125" s="150">
        <f>'1.2.sz.mell.'!E125+'1.3.sz.mell.'!E125+'1.4.sz.mell.'!E125</f>
        <v>0</v>
      </c>
      <c r="F125" s="150">
        <f>'1.2.sz.mell.'!F125+'1.3.sz.mell.'!F125+'1.4.sz.mell.'!F125</f>
        <v>0</v>
      </c>
      <c r="G125" s="150">
        <f>'1.2.sz.mell.'!G125+'1.3.sz.mell.'!G125+'1.4.sz.mell.'!G125</f>
        <v>0</v>
      </c>
      <c r="H125" s="150">
        <f>'1.2.sz.mell.'!H125+'1.3.sz.mell.'!H125+'1.4.sz.mell.'!H125</f>
        <v>0</v>
      </c>
      <c r="I125" s="649"/>
    </row>
    <row r="126" spans="1:9" ht="12" customHeight="1" thickBot="1" x14ac:dyDescent="0.35">
      <c r="A126" s="28" t="s">
        <v>82</v>
      </c>
      <c r="B126" s="139" t="s">
        <v>271</v>
      </c>
      <c r="C126" s="8" t="s">
        <v>149</v>
      </c>
      <c r="D126" s="69">
        <f>+D127+D128+D130+D131</f>
        <v>0</v>
      </c>
      <c r="E126" s="69">
        <f t="shared" ref="E126:G126" si="47">+E127+E128+E130+E131</f>
        <v>0</v>
      </c>
      <c r="F126" s="69">
        <f t="shared" si="47"/>
        <v>0</v>
      </c>
      <c r="G126" s="69">
        <f t="shared" si="47"/>
        <v>0</v>
      </c>
      <c r="H126" s="69">
        <f t="shared" ref="H126" si="48">+H127+H128+H130+H131</f>
        <v>0</v>
      </c>
      <c r="I126" s="650"/>
    </row>
    <row r="127" spans="1:9" ht="12" customHeight="1" x14ac:dyDescent="0.3">
      <c r="A127" s="31" t="s">
        <v>400</v>
      </c>
      <c r="B127" s="140" t="s">
        <v>272</v>
      </c>
      <c r="C127" s="6" t="s">
        <v>445</v>
      </c>
      <c r="D127" s="16">
        <f>'1.2.sz.mell.'!D127+'1.3.sz.mell.'!D127+'1.4.sz.mell.'!D127</f>
        <v>0</v>
      </c>
      <c r="E127" s="16">
        <f>'1.2.sz.mell.'!E127+'1.3.sz.mell.'!E127+'1.4.sz.mell.'!E127</f>
        <v>0</v>
      </c>
      <c r="F127" s="16">
        <f>'1.2.sz.mell.'!F127+'1.3.sz.mell.'!F127+'1.4.sz.mell.'!F127</f>
        <v>0</v>
      </c>
      <c r="G127" s="16">
        <f>'1.2.sz.mell.'!G127+'1.3.sz.mell.'!G127+'1.4.sz.mell.'!G127</f>
        <v>0</v>
      </c>
      <c r="H127" s="16">
        <f>'1.2.sz.mell.'!H127+'1.3.sz.mell.'!H127+'1.4.sz.mell.'!H127</f>
        <v>0</v>
      </c>
      <c r="I127" s="648"/>
    </row>
    <row r="128" spans="1:9" ht="12" customHeight="1" x14ac:dyDescent="0.3">
      <c r="A128" s="31" t="s">
        <v>401</v>
      </c>
      <c r="B128" s="140" t="s">
        <v>273</v>
      </c>
      <c r="C128" s="6" t="s">
        <v>446</v>
      </c>
      <c r="D128" s="16">
        <f>'1.2.sz.mell.'!D128+'1.3.sz.mell.'!D128+'1.4.sz.mell.'!D128</f>
        <v>0</v>
      </c>
      <c r="E128" s="16">
        <f>'1.2.sz.mell.'!E128+'1.3.sz.mell.'!E128+'1.4.sz.mell.'!E128</f>
        <v>0</v>
      </c>
      <c r="F128" s="16">
        <f>'1.2.sz.mell.'!F128+'1.3.sz.mell.'!F128+'1.4.sz.mell.'!F128</f>
        <v>0</v>
      </c>
      <c r="G128" s="16">
        <f>'1.2.sz.mell.'!G128+'1.3.sz.mell.'!G128+'1.4.sz.mell.'!G128</f>
        <v>0</v>
      </c>
      <c r="H128" s="16">
        <f>'1.2.sz.mell.'!H128+'1.3.sz.mell.'!H128+'1.4.sz.mell.'!H128</f>
        <v>0</v>
      </c>
      <c r="I128" s="648"/>
    </row>
    <row r="129" spans="1:11" ht="12" customHeight="1" x14ac:dyDescent="0.3">
      <c r="A129" s="31" t="s">
        <v>402</v>
      </c>
      <c r="B129" s="140" t="s">
        <v>274</v>
      </c>
      <c r="C129" s="6" t="s">
        <v>447</v>
      </c>
      <c r="D129" s="16">
        <f>'1.2.sz.mell.'!D129+'1.3.sz.mell.'!D129+'1.4.sz.mell.'!D129</f>
        <v>0</v>
      </c>
      <c r="E129" s="16">
        <f>'1.2.sz.mell.'!E129+'1.3.sz.mell.'!E129+'1.4.sz.mell.'!E129</f>
        <v>0</v>
      </c>
      <c r="F129" s="16">
        <f>'1.2.sz.mell.'!F129+'1.3.sz.mell.'!F129+'1.4.sz.mell.'!F129</f>
        <v>0</v>
      </c>
      <c r="G129" s="16">
        <f>'1.2.sz.mell.'!G129+'1.3.sz.mell.'!G129+'1.4.sz.mell.'!G129</f>
        <v>0</v>
      </c>
      <c r="H129" s="16">
        <f>'1.2.sz.mell.'!H129+'1.3.sz.mell.'!H129+'1.4.sz.mell.'!H129</f>
        <v>0</v>
      </c>
      <c r="I129" s="648"/>
    </row>
    <row r="130" spans="1:11" ht="12" customHeight="1" x14ac:dyDescent="0.3">
      <c r="A130" s="31" t="s">
        <v>403</v>
      </c>
      <c r="B130" s="140" t="s">
        <v>275</v>
      </c>
      <c r="C130" s="6" t="s">
        <v>448</v>
      </c>
      <c r="D130" s="16">
        <f>'1.2.sz.mell.'!D130+'1.3.sz.mell.'!D130+'1.4.sz.mell.'!D130</f>
        <v>0</v>
      </c>
      <c r="E130" s="16">
        <f>'1.2.sz.mell.'!E130+'1.3.sz.mell.'!E130+'1.4.sz.mell.'!E130</f>
        <v>0</v>
      </c>
      <c r="F130" s="16">
        <f>'1.2.sz.mell.'!F130+'1.3.sz.mell.'!F130+'1.4.sz.mell.'!F130</f>
        <v>0</v>
      </c>
      <c r="G130" s="16">
        <f>'1.2.sz.mell.'!G130+'1.3.sz.mell.'!G130+'1.4.sz.mell.'!G130</f>
        <v>0</v>
      </c>
      <c r="H130" s="16">
        <f>'1.2.sz.mell.'!H130+'1.3.sz.mell.'!H130+'1.4.sz.mell.'!H130</f>
        <v>0</v>
      </c>
      <c r="I130" s="648"/>
    </row>
    <row r="131" spans="1:11" ht="12" customHeight="1" thickBot="1" x14ac:dyDescent="0.35">
      <c r="A131" s="64" t="s">
        <v>404</v>
      </c>
      <c r="B131" s="140" t="s">
        <v>461</v>
      </c>
      <c r="C131" s="17" t="s">
        <v>449</v>
      </c>
      <c r="D131" s="68">
        <f>'1.2.sz.mell.'!D131+'1.3.sz.mell.'!D131+'1.4.sz.mell.'!D131</f>
        <v>0</v>
      </c>
      <c r="E131" s="68">
        <f>'1.2.sz.mell.'!E131+'1.3.sz.mell.'!E131+'1.4.sz.mell.'!E131</f>
        <v>0</v>
      </c>
      <c r="F131" s="68">
        <f>'1.2.sz.mell.'!F131+'1.3.sz.mell.'!F131+'1.4.sz.mell.'!F131</f>
        <v>0</v>
      </c>
      <c r="G131" s="68">
        <f>'1.2.sz.mell.'!G131+'1.3.sz.mell.'!G131+'1.4.sz.mell.'!G131</f>
        <v>0</v>
      </c>
      <c r="H131" s="68">
        <f>'1.2.sz.mell.'!H131+'1.3.sz.mell.'!H131+'1.4.sz.mell.'!H131</f>
        <v>0</v>
      </c>
      <c r="I131" s="651"/>
    </row>
    <row r="132" spans="1:11" ht="12" customHeight="1" thickBot="1" x14ac:dyDescent="0.35">
      <c r="A132" s="169" t="s">
        <v>422</v>
      </c>
      <c r="B132" s="170" t="s">
        <v>455</v>
      </c>
      <c r="C132" s="8" t="s">
        <v>450</v>
      </c>
      <c r="D132" s="165"/>
      <c r="E132" s="165"/>
      <c r="F132" s="165"/>
      <c r="G132" s="165"/>
      <c r="H132" s="165"/>
      <c r="I132" s="652"/>
    </row>
    <row r="133" spans="1:11" ht="12" customHeight="1" thickBot="1" x14ac:dyDescent="0.35">
      <c r="A133" s="169" t="s">
        <v>423</v>
      </c>
      <c r="B133" s="170" t="s">
        <v>456</v>
      </c>
      <c r="C133" s="8" t="s">
        <v>451</v>
      </c>
      <c r="D133" s="165"/>
      <c r="E133" s="165"/>
      <c r="F133" s="165"/>
      <c r="G133" s="165"/>
      <c r="H133" s="165"/>
      <c r="I133" s="652"/>
    </row>
    <row r="134" spans="1:11" ht="15" customHeight="1" thickBot="1" x14ac:dyDescent="0.35">
      <c r="A134" s="28" t="s">
        <v>167</v>
      </c>
      <c r="B134" s="139" t="s">
        <v>457</v>
      </c>
      <c r="C134" s="8" t="s">
        <v>453</v>
      </c>
      <c r="D134" s="70">
        <f>+D109+D113+D120+D126</f>
        <v>1123000</v>
      </c>
      <c r="E134" s="70">
        <f t="shared" ref="E134:G134" si="49">+E109+E113+E120+E126</f>
        <v>0</v>
      </c>
      <c r="F134" s="70">
        <f t="shared" si="49"/>
        <v>1181735</v>
      </c>
      <c r="G134" s="70">
        <f t="shared" si="49"/>
        <v>1181735</v>
      </c>
      <c r="H134" s="70">
        <f t="shared" ref="H134" si="50">+H109+H113+H120+H126</f>
        <v>1181735</v>
      </c>
      <c r="I134" s="653">
        <f t="shared" si="34"/>
        <v>100</v>
      </c>
      <c r="J134" s="71"/>
      <c r="K134" s="71"/>
    </row>
    <row r="135" spans="1:11" s="30" customFormat="1" ht="13.2" customHeight="1" thickBot="1" x14ac:dyDescent="0.3">
      <c r="A135" s="72" t="s">
        <v>168</v>
      </c>
      <c r="B135" s="147"/>
      <c r="C135" s="73" t="s">
        <v>452</v>
      </c>
      <c r="D135" s="70">
        <f>+D108+D134</f>
        <v>106924000</v>
      </c>
      <c r="E135" s="70">
        <f t="shared" ref="E135:G135" si="51">+E108+E134</f>
        <v>0</v>
      </c>
      <c r="F135" s="70">
        <f t="shared" si="51"/>
        <v>111736921</v>
      </c>
      <c r="G135" s="70">
        <f t="shared" si="51"/>
        <v>111736921</v>
      </c>
      <c r="H135" s="70">
        <f t="shared" ref="H135" si="52">+H108+H134</f>
        <v>75515848</v>
      </c>
      <c r="I135" s="653">
        <f t="shared" si="34"/>
        <v>67.583612761264462</v>
      </c>
    </row>
    <row r="136" spans="1:11" ht="7.5" customHeight="1" x14ac:dyDescent="0.3"/>
    <row r="137" spans="1:11" x14ac:dyDescent="0.3">
      <c r="A137" s="724" t="s">
        <v>152</v>
      </c>
      <c r="B137" s="724"/>
      <c r="C137" s="724"/>
      <c r="D137" s="724"/>
      <c r="E137" s="190"/>
      <c r="F137" s="190"/>
      <c r="G137" s="190"/>
      <c r="H137" s="19"/>
      <c r="I137" s="19"/>
    </row>
    <row r="138" spans="1:11" ht="15" customHeight="1" thickBot="1" x14ac:dyDescent="0.35">
      <c r="A138" s="721" t="s">
        <v>153</v>
      </c>
      <c r="B138" s="721"/>
      <c r="C138" s="721"/>
      <c r="D138" s="20"/>
      <c r="E138" s="20" t="s">
        <v>458</v>
      </c>
      <c r="F138" s="20"/>
      <c r="G138" s="20" t="s">
        <v>458</v>
      </c>
      <c r="H138" s="20"/>
      <c r="I138" s="20"/>
    </row>
    <row r="139" spans="1:11" ht="24" customHeight="1" thickBot="1" x14ac:dyDescent="0.35">
      <c r="A139" s="28">
        <v>1</v>
      </c>
      <c r="B139" s="139"/>
      <c r="C139" s="65" t="s">
        <v>154</v>
      </c>
      <c r="D139" s="15">
        <f>+D61-D108</f>
        <v>-17597000</v>
      </c>
      <c r="E139" s="15">
        <f t="shared" ref="E139" si="53">+E61-E108</f>
        <v>0</v>
      </c>
      <c r="F139" s="15">
        <f t="shared" ref="F139:G139" si="54">+F61-F108</f>
        <v>-25265313</v>
      </c>
      <c r="G139" s="15">
        <f t="shared" si="54"/>
        <v>-25265313</v>
      </c>
      <c r="H139" s="15">
        <f t="shared" ref="H139:I139" si="55">+H61-H108</f>
        <v>12145813</v>
      </c>
      <c r="I139" s="15">
        <f t="shared" si="55"/>
        <v>34.158193103730497</v>
      </c>
    </row>
    <row r="140" spans="1:11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17597000</v>
      </c>
      <c r="E140" s="15">
        <f t="shared" ref="E140" si="56">+E85-E134</f>
        <v>0</v>
      </c>
      <c r="F140" s="15">
        <f t="shared" ref="F140:G140" si="57">+F85-F134</f>
        <v>25265313</v>
      </c>
      <c r="G140" s="15">
        <f t="shared" si="57"/>
        <v>25265313</v>
      </c>
      <c r="H140" s="15">
        <f t="shared" ref="H140:I140" si="58">+H85-H134</f>
        <v>27080682</v>
      </c>
      <c r="I140" s="15">
        <f t="shared" si="58"/>
        <v>6.864164953305945</v>
      </c>
    </row>
    <row r="142" spans="1:11" x14ac:dyDescent="0.3">
      <c r="D142" s="138">
        <f>D135-D86</f>
        <v>0</v>
      </c>
      <c r="E142" s="138">
        <f t="shared" ref="E142" si="59">E135-E86</f>
        <v>0</v>
      </c>
      <c r="F142" s="138">
        <f t="shared" ref="F142:G142" si="60">F135-F86</f>
        <v>0</v>
      </c>
      <c r="G142" s="138">
        <f t="shared" si="60"/>
        <v>0</v>
      </c>
      <c r="H142" s="138"/>
      <c r="I142" s="138"/>
    </row>
    <row r="143" spans="1:11" x14ac:dyDescent="0.3">
      <c r="H143" s="138"/>
      <c r="I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47244094488188981" header="0.31496062992125984" footer="0.19685039370078741"/>
  <pageSetup paperSize="9" scale="62" fitToHeight="2" orientation="portrait" r:id="rId1"/>
  <headerFooter alignWithMargins="0">
    <oddHeader xml:space="preserve">&amp;C&amp;"Times New Roman CE,Félkövér"&amp;12MISZLA KÖZSÉG ÖNKORMÁNYZATA
 2019. ÉVI KÖLTSÉGVETÉSÉNEK ÖSSZEVONT MÉRLEGE&amp;R&amp;"Times New Roman CE,Félkövér dőlt" 1.1. melléklet
</oddHeader>
  </headerFooter>
  <rowBreaks count="2" manualBreakCount="2">
    <brk id="66" max="8" man="1"/>
    <brk id="8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2"/>
  <sheetViews>
    <sheetView topLeftCell="A63" zoomScaleNormal="100" workbookViewId="0">
      <selection activeCell="G76" sqref="G76"/>
    </sheetView>
  </sheetViews>
  <sheetFormatPr defaultRowHeight="14.4" x14ac:dyDescent="0.3"/>
  <cols>
    <col min="1" max="1" width="4" bestFit="1" customWidth="1"/>
    <col min="2" max="2" width="16.33203125" bestFit="1" customWidth="1"/>
    <col min="3" max="3" width="69.6640625" style="314" customWidth="1"/>
    <col min="4" max="4" width="23.6640625" style="314" customWidth="1"/>
    <col min="5" max="5" width="10.6640625" bestFit="1" customWidth="1"/>
    <col min="6" max="6" width="9.6640625" bestFit="1" customWidth="1"/>
    <col min="7" max="7" width="11.33203125" bestFit="1" customWidth="1"/>
  </cols>
  <sheetData>
    <row r="1" spans="1:7" ht="27" x14ac:dyDescent="0.3">
      <c r="A1" s="307" t="s">
        <v>540</v>
      </c>
      <c r="B1" s="307" t="s">
        <v>541</v>
      </c>
      <c r="C1" s="307" t="s">
        <v>542</v>
      </c>
      <c r="D1" s="307" t="s">
        <v>543</v>
      </c>
      <c r="E1" s="308" t="s">
        <v>544</v>
      </c>
      <c r="F1" s="308" t="s">
        <v>545</v>
      </c>
      <c r="G1" s="308" t="s">
        <v>546</v>
      </c>
    </row>
    <row r="2" spans="1:7" ht="28.8" x14ac:dyDescent="0.3">
      <c r="A2" s="309" t="s">
        <v>547</v>
      </c>
      <c r="B2" s="310" t="s">
        <v>548</v>
      </c>
      <c r="C2" s="309" t="s">
        <v>549</v>
      </c>
      <c r="D2" s="309" t="s">
        <v>550</v>
      </c>
      <c r="E2" s="311">
        <v>4580000</v>
      </c>
      <c r="F2" s="311">
        <v>48.68</v>
      </c>
      <c r="G2" s="311">
        <v>222954400</v>
      </c>
    </row>
    <row r="3" spans="1:7" x14ac:dyDescent="0.3">
      <c r="A3" s="309" t="s">
        <v>551</v>
      </c>
      <c r="B3" s="310" t="s">
        <v>552</v>
      </c>
      <c r="C3" s="309" t="s">
        <v>553</v>
      </c>
      <c r="D3" s="309" t="s">
        <v>554</v>
      </c>
      <c r="E3" s="311" t="s">
        <v>555</v>
      </c>
      <c r="F3" s="311" t="s">
        <v>555</v>
      </c>
      <c r="G3" s="311">
        <v>222954400</v>
      </c>
    </row>
    <row r="4" spans="1:7" x14ac:dyDescent="0.3">
      <c r="A4" s="762" t="s">
        <v>556</v>
      </c>
      <c r="B4" s="762"/>
      <c r="C4" s="762"/>
      <c r="D4" s="309"/>
      <c r="E4" s="311"/>
      <c r="F4" s="311"/>
      <c r="G4" s="311"/>
    </row>
    <row r="5" spans="1:7" x14ac:dyDescent="0.3">
      <c r="A5" s="309" t="s">
        <v>244</v>
      </c>
      <c r="B5" s="310" t="s">
        <v>557</v>
      </c>
      <c r="C5" s="309" t="s">
        <v>558</v>
      </c>
      <c r="D5" s="309" t="s">
        <v>554</v>
      </c>
      <c r="E5" s="311" t="s">
        <v>555</v>
      </c>
      <c r="F5" s="311" t="s">
        <v>555</v>
      </c>
      <c r="G5" s="311">
        <v>79065356</v>
      </c>
    </row>
    <row r="6" spans="1:7" x14ac:dyDescent="0.3">
      <c r="A6" s="309" t="s">
        <v>559</v>
      </c>
      <c r="B6" s="310" t="s">
        <v>560</v>
      </c>
      <c r="C6" s="309" t="s">
        <v>561</v>
      </c>
      <c r="D6" s="309" t="s">
        <v>562</v>
      </c>
      <c r="E6" s="311">
        <v>22300</v>
      </c>
      <c r="F6" s="311" t="s">
        <v>555</v>
      </c>
      <c r="G6" s="311">
        <v>16669250</v>
      </c>
    </row>
    <row r="7" spans="1:7" x14ac:dyDescent="0.3">
      <c r="A7" s="309" t="s">
        <v>563</v>
      </c>
      <c r="B7" s="310" t="s">
        <v>564</v>
      </c>
      <c r="C7" s="309" t="s">
        <v>565</v>
      </c>
      <c r="D7" s="309" t="s">
        <v>566</v>
      </c>
      <c r="E7" s="311" t="s">
        <v>555</v>
      </c>
      <c r="F7" s="311" t="s">
        <v>555</v>
      </c>
      <c r="G7" s="311">
        <v>40520000</v>
      </c>
    </row>
    <row r="8" spans="1:7" x14ac:dyDescent="0.3">
      <c r="A8" s="309" t="s">
        <v>567</v>
      </c>
      <c r="B8" s="310" t="s">
        <v>568</v>
      </c>
      <c r="C8" s="309" t="s">
        <v>569</v>
      </c>
      <c r="D8" s="309" t="s">
        <v>570</v>
      </c>
      <c r="E8" s="311" t="s">
        <v>555</v>
      </c>
      <c r="F8" s="311" t="s">
        <v>555</v>
      </c>
      <c r="G8" s="311">
        <v>721656</v>
      </c>
    </row>
    <row r="9" spans="1:7" x14ac:dyDescent="0.3">
      <c r="A9" s="309" t="s">
        <v>571</v>
      </c>
      <c r="B9" s="310" t="s">
        <v>572</v>
      </c>
      <c r="C9" s="309" t="s">
        <v>573</v>
      </c>
      <c r="D9" s="309" t="s">
        <v>566</v>
      </c>
      <c r="E9" s="311" t="s">
        <v>555</v>
      </c>
      <c r="F9" s="311" t="s">
        <v>555</v>
      </c>
      <c r="G9" s="311">
        <v>21154450</v>
      </c>
    </row>
    <row r="10" spans="1:7" x14ac:dyDescent="0.3">
      <c r="A10" s="309" t="s">
        <v>574</v>
      </c>
      <c r="B10" s="310" t="s">
        <v>575</v>
      </c>
      <c r="C10" s="309" t="s">
        <v>576</v>
      </c>
      <c r="D10" s="309" t="s">
        <v>554</v>
      </c>
      <c r="E10" s="311" t="s">
        <v>555</v>
      </c>
      <c r="F10" s="311" t="s">
        <v>555</v>
      </c>
      <c r="G10" s="311">
        <v>29392723</v>
      </c>
    </row>
    <row r="11" spans="1:7" ht="28.8" x14ac:dyDescent="0.3">
      <c r="A11" s="309" t="s">
        <v>422</v>
      </c>
      <c r="B11" s="310" t="s">
        <v>577</v>
      </c>
      <c r="C11" s="309" t="s">
        <v>578</v>
      </c>
      <c r="D11" s="309" t="s">
        <v>554</v>
      </c>
      <c r="E11" s="311">
        <v>22300</v>
      </c>
      <c r="F11" s="311" t="s">
        <v>555</v>
      </c>
      <c r="G11" s="311">
        <v>0</v>
      </c>
    </row>
    <row r="12" spans="1:7" x14ac:dyDescent="0.3">
      <c r="A12" s="309" t="s">
        <v>423</v>
      </c>
      <c r="B12" s="310" t="s">
        <v>579</v>
      </c>
      <c r="C12" s="309" t="s">
        <v>580</v>
      </c>
      <c r="D12" s="309" t="s">
        <v>554</v>
      </c>
      <c r="E12" s="311" t="s">
        <v>555</v>
      </c>
      <c r="F12" s="311" t="s">
        <v>555</v>
      </c>
      <c r="G12" s="311">
        <v>7516617</v>
      </c>
    </row>
    <row r="13" spans="1:7" x14ac:dyDescent="0.3">
      <c r="A13" s="309" t="s">
        <v>581</v>
      </c>
      <c r="B13" s="310" t="s">
        <v>582</v>
      </c>
      <c r="C13" s="309" t="s">
        <v>583</v>
      </c>
      <c r="D13" s="309" t="s">
        <v>554</v>
      </c>
      <c r="E13" s="311" t="s">
        <v>555</v>
      </c>
      <c r="F13" s="311" t="s">
        <v>555</v>
      </c>
      <c r="G13" s="311">
        <v>721656</v>
      </c>
    </row>
    <row r="14" spans="1:7" x14ac:dyDescent="0.3">
      <c r="A14" s="309" t="s">
        <v>584</v>
      </c>
      <c r="B14" s="310" t="s">
        <v>585</v>
      </c>
      <c r="C14" s="309" t="s">
        <v>586</v>
      </c>
      <c r="D14" s="309" t="s">
        <v>554</v>
      </c>
      <c r="E14" s="311" t="s">
        <v>555</v>
      </c>
      <c r="F14" s="311" t="s">
        <v>555</v>
      </c>
      <c r="G14" s="311">
        <v>21154450</v>
      </c>
    </row>
    <row r="15" spans="1:7" x14ac:dyDescent="0.3">
      <c r="A15" s="309" t="s">
        <v>587</v>
      </c>
      <c r="B15" s="310" t="s">
        <v>588</v>
      </c>
      <c r="C15" s="309" t="s">
        <v>589</v>
      </c>
      <c r="D15" s="309" t="s">
        <v>590</v>
      </c>
      <c r="E15" s="311">
        <v>2700</v>
      </c>
      <c r="F15" s="311" t="s">
        <v>555</v>
      </c>
      <c r="G15" s="311">
        <v>36255600</v>
      </c>
    </row>
    <row r="16" spans="1:7" x14ac:dyDescent="0.3">
      <c r="A16" s="309" t="s">
        <v>591</v>
      </c>
      <c r="B16" s="310" t="s">
        <v>592</v>
      </c>
      <c r="C16" s="309" t="s">
        <v>593</v>
      </c>
      <c r="D16" s="309" t="s">
        <v>554</v>
      </c>
      <c r="E16" s="311">
        <v>2700</v>
      </c>
      <c r="F16" s="311" t="s">
        <v>555</v>
      </c>
      <c r="G16" s="311">
        <v>0</v>
      </c>
    </row>
    <row r="17" spans="1:7" x14ac:dyDescent="0.3">
      <c r="A17" s="309" t="s">
        <v>594</v>
      </c>
      <c r="B17" s="310" t="s">
        <v>595</v>
      </c>
      <c r="C17" s="309" t="s">
        <v>596</v>
      </c>
      <c r="D17" s="309" t="s">
        <v>597</v>
      </c>
      <c r="E17" s="311">
        <v>2550</v>
      </c>
      <c r="F17" s="311" t="s">
        <v>555</v>
      </c>
      <c r="G17" s="311">
        <v>918000</v>
      </c>
    </row>
    <row r="18" spans="1:7" x14ac:dyDescent="0.3">
      <c r="A18" s="309" t="s">
        <v>598</v>
      </c>
      <c r="B18" s="310" t="s">
        <v>599</v>
      </c>
      <c r="C18" s="309" t="s">
        <v>600</v>
      </c>
      <c r="D18" s="309" t="s">
        <v>554</v>
      </c>
      <c r="E18" s="311">
        <v>2550</v>
      </c>
      <c r="F18" s="311" t="s">
        <v>555</v>
      </c>
      <c r="G18" s="311">
        <v>0</v>
      </c>
    </row>
    <row r="19" spans="1:7" x14ac:dyDescent="0.3">
      <c r="A19" s="309" t="s">
        <v>601</v>
      </c>
      <c r="B19" s="310" t="s">
        <v>602</v>
      </c>
      <c r="C19" s="309" t="s">
        <v>603</v>
      </c>
      <c r="D19" s="309" t="s">
        <v>604</v>
      </c>
      <c r="E19" s="311">
        <v>1</v>
      </c>
      <c r="F19" s="311" t="s">
        <v>555</v>
      </c>
      <c r="G19" s="311">
        <v>516900</v>
      </c>
    </row>
    <row r="20" spans="1:7" x14ac:dyDescent="0.3">
      <c r="A20" s="309" t="s">
        <v>605</v>
      </c>
      <c r="B20" s="310" t="s">
        <v>606</v>
      </c>
      <c r="C20" s="309" t="s">
        <v>607</v>
      </c>
      <c r="D20" s="309" t="s">
        <v>554</v>
      </c>
      <c r="E20" s="311">
        <v>1</v>
      </c>
      <c r="F20" s="311" t="s">
        <v>555</v>
      </c>
      <c r="G20" s="311">
        <v>516900</v>
      </c>
    </row>
    <row r="21" spans="1:7" x14ac:dyDescent="0.3">
      <c r="A21" s="309" t="s">
        <v>608</v>
      </c>
      <c r="B21" s="310" t="s">
        <v>609</v>
      </c>
      <c r="C21" s="309" t="s">
        <v>610</v>
      </c>
      <c r="D21" s="309" t="s">
        <v>554</v>
      </c>
      <c r="E21" s="311" t="s">
        <v>555</v>
      </c>
      <c r="F21" s="311" t="s">
        <v>555</v>
      </c>
      <c r="G21" s="311">
        <v>86846233</v>
      </c>
    </row>
    <row r="22" spans="1:7" x14ac:dyDescent="0.3">
      <c r="A22" s="309" t="s">
        <v>611</v>
      </c>
      <c r="B22" s="310" t="s">
        <v>612</v>
      </c>
      <c r="C22" s="309" t="s">
        <v>613</v>
      </c>
      <c r="D22" s="309" t="s">
        <v>554</v>
      </c>
      <c r="E22" s="311" t="s">
        <v>555</v>
      </c>
      <c r="F22" s="311" t="s">
        <v>555</v>
      </c>
      <c r="G22" s="311">
        <v>0</v>
      </c>
    </row>
    <row r="23" spans="1:7" ht="28.8" x14ac:dyDescent="0.3">
      <c r="A23" s="309" t="s">
        <v>614</v>
      </c>
      <c r="B23" s="310" t="s">
        <v>615</v>
      </c>
      <c r="C23" s="309" t="s">
        <v>616</v>
      </c>
      <c r="D23" s="309" t="s">
        <v>554</v>
      </c>
      <c r="E23" s="311" t="s">
        <v>555</v>
      </c>
      <c r="F23" s="311" t="s">
        <v>555</v>
      </c>
      <c r="G23" s="311">
        <v>252864023</v>
      </c>
    </row>
    <row r="24" spans="1:7" x14ac:dyDescent="0.3">
      <c r="A24" s="309" t="s">
        <v>617</v>
      </c>
      <c r="B24" s="310" t="s">
        <v>618</v>
      </c>
      <c r="C24" s="309" t="s">
        <v>619</v>
      </c>
      <c r="D24" s="309" t="s">
        <v>554</v>
      </c>
      <c r="E24" s="311" t="s">
        <v>555</v>
      </c>
      <c r="F24" s="311" t="s">
        <v>555</v>
      </c>
      <c r="G24" s="311">
        <v>0</v>
      </c>
    </row>
    <row r="25" spans="1:7" x14ac:dyDescent="0.3">
      <c r="A25" s="309" t="s">
        <v>620</v>
      </c>
      <c r="B25" s="310" t="s">
        <v>621</v>
      </c>
      <c r="C25" s="309" t="s">
        <v>622</v>
      </c>
      <c r="D25" s="309" t="s">
        <v>554</v>
      </c>
      <c r="E25" s="311" t="s">
        <v>555</v>
      </c>
      <c r="F25" s="311" t="s">
        <v>555</v>
      </c>
      <c r="G25" s="311">
        <v>0</v>
      </c>
    </row>
    <row r="26" spans="1:7" x14ac:dyDescent="0.3">
      <c r="A26" s="309" t="s">
        <v>623</v>
      </c>
      <c r="B26" s="310" t="s">
        <v>624</v>
      </c>
      <c r="C26" s="309" t="s">
        <v>625</v>
      </c>
      <c r="D26" s="309" t="s">
        <v>626</v>
      </c>
      <c r="E26" s="311">
        <v>100</v>
      </c>
      <c r="F26" s="311">
        <v>0</v>
      </c>
      <c r="G26" s="311">
        <v>0</v>
      </c>
    </row>
    <row r="27" spans="1:7" x14ac:dyDescent="0.3">
      <c r="A27" s="309" t="s">
        <v>627</v>
      </c>
      <c r="B27" s="310" t="s">
        <v>628</v>
      </c>
      <c r="C27" s="309" t="s">
        <v>629</v>
      </c>
      <c r="D27" s="309" t="s">
        <v>630</v>
      </c>
      <c r="E27" s="311">
        <v>2</v>
      </c>
      <c r="F27" s="311">
        <v>0</v>
      </c>
      <c r="G27" s="311">
        <v>0</v>
      </c>
    </row>
    <row r="28" spans="1:7" x14ac:dyDescent="0.3">
      <c r="A28" s="309" t="s">
        <v>631</v>
      </c>
      <c r="B28" s="310" t="s">
        <v>632</v>
      </c>
      <c r="C28" s="309" t="s">
        <v>633</v>
      </c>
      <c r="D28" s="309" t="s">
        <v>554</v>
      </c>
      <c r="E28" s="311" t="s">
        <v>555</v>
      </c>
      <c r="F28" s="311">
        <v>0</v>
      </c>
      <c r="G28" s="311">
        <v>0</v>
      </c>
    </row>
    <row r="29" spans="1:7" x14ac:dyDescent="0.3">
      <c r="A29" s="309" t="s">
        <v>634</v>
      </c>
      <c r="B29" s="310" t="s">
        <v>635</v>
      </c>
      <c r="C29" s="309" t="s">
        <v>636</v>
      </c>
      <c r="D29" s="309" t="s">
        <v>554</v>
      </c>
      <c r="E29" s="311" t="s">
        <v>555</v>
      </c>
      <c r="F29" s="311">
        <v>0</v>
      </c>
      <c r="G29" s="311">
        <v>2048700</v>
      </c>
    </row>
    <row r="30" spans="1:7" x14ac:dyDescent="0.3">
      <c r="A30" s="307" t="s">
        <v>637</v>
      </c>
      <c r="B30" s="312" t="s">
        <v>638</v>
      </c>
      <c r="C30" s="307" t="s">
        <v>639</v>
      </c>
      <c r="D30" s="307" t="s">
        <v>554</v>
      </c>
      <c r="E30" s="313" t="s">
        <v>555</v>
      </c>
      <c r="F30" s="313" t="s">
        <v>555</v>
      </c>
      <c r="G30" s="313">
        <v>254912723</v>
      </c>
    </row>
    <row r="31" spans="1:7" x14ac:dyDescent="0.3">
      <c r="A31" s="309"/>
      <c r="B31" s="310"/>
      <c r="C31" s="309"/>
      <c r="D31" s="309"/>
      <c r="E31" s="311"/>
      <c r="F31" s="311"/>
      <c r="G31" s="311"/>
    </row>
    <row r="32" spans="1:7" x14ac:dyDescent="0.3">
      <c r="A32" s="762" t="s">
        <v>640</v>
      </c>
      <c r="B32" s="762"/>
      <c r="C32" s="762"/>
      <c r="D32" s="309"/>
      <c r="E32" s="311"/>
      <c r="F32" s="311"/>
      <c r="G32" s="311"/>
    </row>
    <row r="33" spans="1:7" x14ac:dyDescent="0.3">
      <c r="A33" s="762" t="s">
        <v>641</v>
      </c>
      <c r="B33" s="762"/>
      <c r="C33" s="762"/>
      <c r="D33" s="309"/>
      <c r="E33" s="311"/>
      <c r="F33" s="311"/>
      <c r="G33" s="311"/>
    </row>
    <row r="34" spans="1:7" x14ac:dyDescent="0.3">
      <c r="A34" s="309" t="s">
        <v>642</v>
      </c>
      <c r="B34" s="310" t="s">
        <v>643</v>
      </c>
      <c r="C34" s="309" t="s">
        <v>644</v>
      </c>
      <c r="D34" s="309" t="s">
        <v>590</v>
      </c>
      <c r="E34" s="311">
        <v>4419000</v>
      </c>
      <c r="F34" s="311">
        <v>42.6</v>
      </c>
      <c r="G34" s="311">
        <v>125499600</v>
      </c>
    </row>
    <row r="35" spans="1:7" ht="28.8" x14ac:dyDescent="0.3">
      <c r="A35" s="309" t="s">
        <v>645</v>
      </c>
      <c r="B35" s="310" t="s">
        <v>646</v>
      </c>
      <c r="C35" s="309" t="s">
        <v>647</v>
      </c>
      <c r="D35" s="309" t="s">
        <v>590</v>
      </c>
      <c r="E35" s="311">
        <v>2205000</v>
      </c>
      <c r="F35" s="311">
        <v>29</v>
      </c>
      <c r="G35" s="311">
        <v>42630000</v>
      </c>
    </row>
    <row r="36" spans="1:7" ht="28.8" x14ac:dyDescent="0.3">
      <c r="A36" s="309" t="s">
        <v>648</v>
      </c>
      <c r="B36" s="310" t="s">
        <v>649</v>
      </c>
      <c r="C36" s="309" t="s">
        <v>650</v>
      </c>
      <c r="D36" s="309" t="s">
        <v>590</v>
      </c>
      <c r="E36" s="311">
        <v>4419000</v>
      </c>
      <c r="F36" s="311">
        <v>0</v>
      </c>
      <c r="G36" s="311">
        <v>0</v>
      </c>
    </row>
    <row r="37" spans="1:7" x14ac:dyDescent="0.3">
      <c r="A37" s="762" t="s">
        <v>651</v>
      </c>
      <c r="B37" s="762"/>
      <c r="C37" s="762"/>
      <c r="D37" s="309"/>
      <c r="E37" s="311"/>
      <c r="F37" s="311"/>
      <c r="G37" s="311"/>
    </row>
    <row r="38" spans="1:7" x14ac:dyDescent="0.3">
      <c r="A38" s="309" t="s">
        <v>652</v>
      </c>
      <c r="B38" s="310" t="s">
        <v>653</v>
      </c>
      <c r="C38" s="309" t="s">
        <v>644</v>
      </c>
      <c r="D38" s="309" t="s">
        <v>590</v>
      </c>
      <c r="E38" s="311">
        <v>2209500</v>
      </c>
      <c r="F38" s="311">
        <v>0</v>
      </c>
      <c r="G38" s="311">
        <v>0</v>
      </c>
    </row>
    <row r="39" spans="1:7" ht="28.8" x14ac:dyDescent="0.3">
      <c r="A39" s="309" t="s">
        <v>654</v>
      </c>
      <c r="B39" s="310" t="s">
        <v>655</v>
      </c>
      <c r="C39" s="309" t="s">
        <v>647</v>
      </c>
      <c r="D39" s="309" t="s">
        <v>590</v>
      </c>
      <c r="E39" s="311">
        <v>1102500</v>
      </c>
      <c r="F39" s="311">
        <v>0</v>
      </c>
      <c r="G39" s="311">
        <v>0</v>
      </c>
    </row>
    <row r="40" spans="1:7" ht="28.8" x14ac:dyDescent="0.3">
      <c r="A40" s="309" t="s">
        <v>656</v>
      </c>
      <c r="B40" s="310" t="s">
        <v>657</v>
      </c>
      <c r="C40" s="309" t="s">
        <v>650</v>
      </c>
      <c r="D40" s="309" t="s">
        <v>590</v>
      </c>
      <c r="E40" s="311">
        <v>2209500</v>
      </c>
      <c r="F40" s="311">
        <v>0</v>
      </c>
      <c r="G40" s="311">
        <v>0</v>
      </c>
    </row>
    <row r="41" spans="1:7" x14ac:dyDescent="0.3">
      <c r="A41" s="762" t="s">
        <v>658</v>
      </c>
      <c r="B41" s="762"/>
      <c r="C41" s="762"/>
      <c r="D41" s="309"/>
      <c r="E41" s="311"/>
      <c r="F41" s="311"/>
      <c r="G41" s="311"/>
    </row>
    <row r="42" spans="1:7" x14ac:dyDescent="0.3">
      <c r="A42" s="309" t="s">
        <v>659</v>
      </c>
      <c r="B42" s="310" t="s">
        <v>660</v>
      </c>
      <c r="C42" s="309" t="s">
        <v>644</v>
      </c>
      <c r="D42" s="309" t="s">
        <v>590</v>
      </c>
      <c r="E42" s="311">
        <v>4419000</v>
      </c>
      <c r="F42" s="311">
        <v>40.6</v>
      </c>
      <c r="G42" s="311">
        <v>59803800</v>
      </c>
    </row>
    <row r="43" spans="1:7" ht="28.8" x14ac:dyDescent="0.3">
      <c r="A43" s="309" t="s">
        <v>661</v>
      </c>
      <c r="B43" s="310" t="s">
        <v>662</v>
      </c>
      <c r="C43" s="309" t="s">
        <v>647</v>
      </c>
      <c r="D43" s="309" t="s">
        <v>590</v>
      </c>
      <c r="E43" s="311">
        <v>2205000</v>
      </c>
      <c r="F43" s="311">
        <v>29</v>
      </c>
      <c r="G43" s="311">
        <v>21315000</v>
      </c>
    </row>
    <row r="44" spans="1:7" ht="28.8" x14ac:dyDescent="0.3">
      <c r="A44" s="309" t="s">
        <v>663</v>
      </c>
      <c r="B44" s="310" t="s">
        <v>664</v>
      </c>
      <c r="C44" s="309" t="s">
        <v>650</v>
      </c>
      <c r="D44" s="309" t="s">
        <v>590</v>
      </c>
      <c r="E44" s="311">
        <v>4419000</v>
      </c>
      <c r="F44" s="311">
        <v>0</v>
      </c>
      <c r="G44" s="311">
        <v>0</v>
      </c>
    </row>
    <row r="45" spans="1:7" x14ac:dyDescent="0.3">
      <c r="A45" s="762" t="s">
        <v>665</v>
      </c>
      <c r="B45" s="762"/>
      <c r="C45" s="762"/>
      <c r="D45" s="309"/>
      <c r="E45" s="311"/>
      <c r="F45" s="311"/>
      <c r="G45" s="311"/>
    </row>
    <row r="46" spans="1:7" x14ac:dyDescent="0.3">
      <c r="A46" s="309" t="s">
        <v>666</v>
      </c>
      <c r="B46" s="310" t="s">
        <v>667</v>
      </c>
      <c r="C46" s="309" t="s">
        <v>644</v>
      </c>
      <c r="D46" s="309" t="s">
        <v>590</v>
      </c>
      <c r="E46" s="311">
        <v>2209500</v>
      </c>
      <c r="F46" s="311">
        <v>0</v>
      </c>
      <c r="G46" s="311">
        <v>0</v>
      </c>
    </row>
    <row r="47" spans="1:7" ht="28.8" x14ac:dyDescent="0.3">
      <c r="A47" s="309" t="s">
        <v>668</v>
      </c>
      <c r="B47" s="310" t="s">
        <v>669</v>
      </c>
      <c r="C47" s="309" t="s">
        <v>647</v>
      </c>
      <c r="D47" s="309" t="s">
        <v>590</v>
      </c>
      <c r="E47" s="311">
        <v>1102500</v>
      </c>
      <c r="F47" s="311">
        <v>0</v>
      </c>
      <c r="G47" s="311">
        <v>0</v>
      </c>
    </row>
    <row r="48" spans="1:7" ht="28.8" x14ac:dyDescent="0.3">
      <c r="A48" s="309" t="s">
        <v>670</v>
      </c>
      <c r="B48" s="310" t="s">
        <v>671</v>
      </c>
      <c r="C48" s="309" t="s">
        <v>650</v>
      </c>
      <c r="D48" s="309" t="s">
        <v>590</v>
      </c>
      <c r="E48" s="311">
        <v>2209500</v>
      </c>
      <c r="F48" s="311">
        <v>0</v>
      </c>
      <c r="G48" s="311">
        <v>0</v>
      </c>
    </row>
    <row r="49" spans="1:7" x14ac:dyDescent="0.3">
      <c r="A49" s="762" t="s">
        <v>672</v>
      </c>
      <c r="B49" s="762"/>
      <c r="C49" s="762"/>
      <c r="D49" s="309"/>
      <c r="E49" s="311"/>
      <c r="F49" s="311"/>
      <c r="G49" s="311"/>
    </row>
    <row r="50" spans="1:7" x14ac:dyDescent="0.3">
      <c r="A50" s="309" t="s">
        <v>673</v>
      </c>
      <c r="B50" s="310" t="s">
        <v>674</v>
      </c>
      <c r="C50" s="309" t="s">
        <v>675</v>
      </c>
      <c r="D50" s="309" t="s">
        <v>590</v>
      </c>
      <c r="E50" s="311">
        <v>81700</v>
      </c>
      <c r="F50" s="311">
        <v>483</v>
      </c>
      <c r="G50" s="311">
        <v>26307400</v>
      </c>
    </row>
    <row r="51" spans="1:7" x14ac:dyDescent="0.3">
      <c r="A51" s="309" t="s">
        <v>676</v>
      </c>
      <c r="B51" s="310" t="s">
        <v>677</v>
      </c>
      <c r="C51" s="309" t="s">
        <v>678</v>
      </c>
      <c r="D51" s="309" t="s">
        <v>590</v>
      </c>
      <c r="E51" s="311">
        <v>40850</v>
      </c>
      <c r="F51" s="311">
        <v>0</v>
      </c>
      <c r="G51" s="311">
        <v>0</v>
      </c>
    </row>
    <row r="52" spans="1:7" x14ac:dyDescent="0.3">
      <c r="A52" s="309" t="s">
        <v>679</v>
      </c>
      <c r="B52" s="310" t="s">
        <v>680</v>
      </c>
      <c r="C52" s="309" t="s">
        <v>675</v>
      </c>
      <c r="D52" s="309" t="s">
        <v>590</v>
      </c>
      <c r="E52" s="311">
        <v>81700</v>
      </c>
      <c r="F52" s="311">
        <v>467</v>
      </c>
      <c r="G52" s="311">
        <v>12717967</v>
      </c>
    </row>
    <row r="53" spans="1:7" x14ac:dyDescent="0.3">
      <c r="A53" s="309" t="s">
        <v>681</v>
      </c>
      <c r="B53" s="310" t="s">
        <v>682</v>
      </c>
      <c r="C53" s="309" t="s">
        <v>678</v>
      </c>
      <c r="D53" s="309" t="s">
        <v>590</v>
      </c>
      <c r="E53" s="311">
        <v>40850</v>
      </c>
      <c r="F53" s="311">
        <v>0</v>
      </c>
      <c r="G53" s="311">
        <v>0</v>
      </c>
    </row>
    <row r="54" spans="1:7" x14ac:dyDescent="0.3">
      <c r="A54" s="762" t="s">
        <v>683</v>
      </c>
      <c r="B54" s="762"/>
      <c r="C54" s="762"/>
      <c r="D54" s="309"/>
      <c r="E54" s="311"/>
      <c r="F54" s="311"/>
      <c r="G54" s="311"/>
    </row>
    <row r="55" spans="1:7" x14ac:dyDescent="0.3">
      <c r="A55" s="309" t="s">
        <v>684</v>
      </c>
      <c r="B55" s="310" t="s">
        <v>685</v>
      </c>
      <c r="C55" s="309" t="s">
        <v>686</v>
      </c>
      <c r="D55" s="309" t="s">
        <v>590</v>
      </c>
      <c r="E55" s="311">
        <v>189000</v>
      </c>
      <c r="F55" s="311">
        <v>0</v>
      </c>
      <c r="G55" s="311">
        <v>0</v>
      </c>
    </row>
    <row r="56" spans="1:7" x14ac:dyDescent="0.3">
      <c r="A56" s="309" t="s">
        <v>687</v>
      </c>
      <c r="B56" s="310" t="s">
        <v>688</v>
      </c>
      <c r="C56" s="309" t="s">
        <v>689</v>
      </c>
      <c r="D56" s="309" t="s">
        <v>590</v>
      </c>
      <c r="E56" s="311">
        <v>189000</v>
      </c>
      <c r="F56" s="311">
        <v>0</v>
      </c>
      <c r="G56" s="311">
        <v>0</v>
      </c>
    </row>
    <row r="57" spans="1:7" x14ac:dyDescent="0.3">
      <c r="A57" s="762" t="s">
        <v>690</v>
      </c>
      <c r="B57" s="762"/>
      <c r="C57" s="762"/>
      <c r="D57" s="309"/>
      <c r="E57" s="311"/>
      <c r="F57" s="311"/>
      <c r="G57" s="311"/>
    </row>
    <row r="58" spans="1:7" x14ac:dyDescent="0.3">
      <c r="A58" s="762" t="s">
        <v>675</v>
      </c>
      <c r="B58" s="762"/>
      <c r="C58" s="762"/>
      <c r="D58" s="309"/>
      <c r="E58" s="311"/>
      <c r="F58" s="311"/>
      <c r="G58" s="311"/>
    </row>
    <row r="59" spans="1:7" ht="28.8" x14ac:dyDescent="0.3">
      <c r="A59" s="309" t="s">
        <v>691</v>
      </c>
      <c r="B59" s="310" t="s">
        <v>692</v>
      </c>
      <c r="C59" s="309" t="s">
        <v>693</v>
      </c>
      <c r="D59" s="309" t="s">
        <v>590</v>
      </c>
      <c r="E59" s="311">
        <v>401000</v>
      </c>
      <c r="F59" s="311">
        <v>7</v>
      </c>
      <c r="G59" s="311">
        <v>2807000</v>
      </c>
    </row>
    <row r="60" spans="1:7" ht="43.2" x14ac:dyDescent="0.3">
      <c r="A60" s="309" t="s">
        <v>694</v>
      </c>
      <c r="B60" s="310" t="s">
        <v>695</v>
      </c>
      <c r="C60" s="309" t="s">
        <v>696</v>
      </c>
      <c r="D60" s="309" t="s">
        <v>590</v>
      </c>
      <c r="E60" s="311">
        <v>367584</v>
      </c>
      <c r="F60" s="311">
        <v>1</v>
      </c>
      <c r="G60" s="311">
        <v>367584</v>
      </c>
    </row>
    <row r="61" spans="1:7" ht="28.8" x14ac:dyDescent="0.3">
      <c r="A61" s="309" t="s">
        <v>697</v>
      </c>
      <c r="B61" s="310" t="s">
        <v>698</v>
      </c>
      <c r="C61" s="309" t="s">
        <v>699</v>
      </c>
      <c r="D61" s="309" t="s">
        <v>590</v>
      </c>
      <c r="E61" s="311">
        <v>1463000</v>
      </c>
      <c r="F61" s="311">
        <v>1</v>
      </c>
      <c r="G61" s="311">
        <v>1463000</v>
      </c>
    </row>
    <row r="62" spans="1:7" ht="43.2" x14ac:dyDescent="0.3">
      <c r="A62" s="309" t="s">
        <v>700</v>
      </c>
      <c r="B62" s="310" t="s">
        <v>701</v>
      </c>
      <c r="C62" s="309" t="s">
        <v>702</v>
      </c>
      <c r="D62" s="309" t="s">
        <v>590</v>
      </c>
      <c r="E62" s="311">
        <v>1341084</v>
      </c>
      <c r="F62" s="311">
        <v>0</v>
      </c>
      <c r="G62" s="311">
        <v>0</v>
      </c>
    </row>
    <row r="63" spans="1:7" ht="28.8" x14ac:dyDescent="0.3">
      <c r="A63" s="309" t="s">
        <v>703</v>
      </c>
      <c r="B63" s="310" t="s">
        <v>704</v>
      </c>
      <c r="C63" s="309" t="s">
        <v>705</v>
      </c>
      <c r="D63" s="309" t="s">
        <v>590</v>
      </c>
      <c r="E63" s="311">
        <v>439000</v>
      </c>
      <c r="F63" s="311">
        <v>0</v>
      </c>
      <c r="G63" s="311">
        <v>0</v>
      </c>
    </row>
    <row r="64" spans="1:7" ht="43.2" x14ac:dyDescent="0.3">
      <c r="A64" s="309" t="s">
        <v>706</v>
      </c>
      <c r="B64" s="310" t="s">
        <v>707</v>
      </c>
      <c r="C64" s="309" t="s">
        <v>708</v>
      </c>
      <c r="D64" s="309" t="s">
        <v>590</v>
      </c>
      <c r="E64" s="311">
        <v>402418</v>
      </c>
      <c r="F64" s="311">
        <v>0</v>
      </c>
      <c r="G64" s="311">
        <v>0</v>
      </c>
    </row>
    <row r="65" spans="1:7" ht="43.2" x14ac:dyDescent="0.3">
      <c r="A65" s="309" t="s">
        <v>709</v>
      </c>
      <c r="B65" s="310" t="s">
        <v>710</v>
      </c>
      <c r="C65" s="309" t="s">
        <v>711</v>
      </c>
      <c r="D65" s="309" t="s">
        <v>590</v>
      </c>
      <c r="E65" s="311">
        <v>1611000</v>
      </c>
      <c r="F65" s="311">
        <v>0</v>
      </c>
      <c r="G65" s="311">
        <v>0</v>
      </c>
    </row>
    <row r="66" spans="1:7" ht="43.2" x14ac:dyDescent="0.3">
      <c r="A66" s="309" t="s">
        <v>712</v>
      </c>
      <c r="B66" s="310" t="s">
        <v>713</v>
      </c>
      <c r="C66" s="309" t="s">
        <v>714</v>
      </c>
      <c r="D66" s="309" t="s">
        <v>590</v>
      </c>
      <c r="E66" s="311">
        <v>1476750</v>
      </c>
      <c r="F66" s="311">
        <v>0</v>
      </c>
      <c r="G66" s="311">
        <v>0</v>
      </c>
    </row>
    <row r="67" spans="1:7" x14ac:dyDescent="0.3">
      <c r="A67" s="762" t="s">
        <v>678</v>
      </c>
      <c r="B67" s="762"/>
      <c r="C67" s="762"/>
      <c r="D67" s="309"/>
      <c r="E67" s="311"/>
      <c r="F67" s="311"/>
      <c r="G67" s="311"/>
    </row>
    <row r="68" spans="1:7" ht="28.8" x14ac:dyDescent="0.3">
      <c r="A68" s="309" t="s">
        <v>715</v>
      </c>
      <c r="B68" s="310" t="s">
        <v>716</v>
      </c>
      <c r="C68" s="309" t="s">
        <v>693</v>
      </c>
      <c r="D68" s="309" t="s">
        <v>590</v>
      </c>
      <c r="E68" s="311">
        <v>200500</v>
      </c>
      <c r="F68" s="311">
        <v>0</v>
      </c>
      <c r="G68" s="311">
        <v>0</v>
      </c>
    </row>
    <row r="69" spans="1:7" ht="43.2" x14ac:dyDescent="0.3">
      <c r="A69" s="309" t="s">
        <v>717</v>
      </c>
      <c r="B69" s="310" t="s">
        <v>718</v>
      </c>
      <c r="C69" s="309" t="s">
        <v>696</v>
      </c>
      <c r="D69" s="309" t="s">
        <v>590</v>
      </c>
      <c r="E69" s="311">
        <v>183792</v>
      </c>
      <c r="F69" s="311">
        <v>0</v>
      </c>
      <c r="G69" s="311">
        <v>0</v>
      </c>
    </row>
    <row r="70" spans="1:7" ht="28.8" x14ac:dyDescent="0.3">
      <c r="A70" s="309" t="s">
        <v>719</v>
      </c>
      <c r="B70" s="310" t="s">
        <v>720</v>
      </c>
      <c r="C70" s="309" t="s">
        <v>699</v>
      </c>
      <c r="D70" s="309" t="s">
        <v>590</v>
      </c>
      <c r="E70" s="311">
        <v>731500</v>
      </c>
      <c r="F70" s="311">
        <v>0</v>
      </c>
      <c r="G70" s="311">
        <v>0</v>
      </c>
    </row>
    <row r="71" spans="1:7" ht="43.2" x14ac:dyDescent="0.3">
      <c r="A71" s="309" t="s">
        <v>721</v>
      </c>
      <c r="B71" s="310" t="s">
        <v>722</v>
      </c>
      <c r="C71" s="309" t="s">
        <v>702</v>
      </c>
      <c r="D71" s="309" t="s">
        <v>590</v>
      </c>
      <c r="E71" s="311">
        <v>670542</v>
      </c>
      <c r="F71" s="311">
        <v>0</v>
      </c>
      <c r="G71" s="311">
        <v>0</v>
      </c>
    </row>
    <row r="72" spans="1:7" ht="28.8" x14ac:dyDescent="0.3">
      <c r="A72" s="309" t="s">
        <v>723</v>
      </c>
      <c r="B72" s="310" t="s">
        <v>724</v>
      </c>
      <c r="C72" s="309" t="s">
        <v>705</v>
      </c>
      <c r="D72" s="309" t="s">
        <v>590</v>
      </c>
      <c r="E72" s="311">
        <v>219500</v>
      </c>
      <c r="F72" s="311">
        <v>0</v>
      </c>
      <c r="G72" s="311">
        <v>0</v>
      </c>
    </row>
    <row r="73" spans="1:7" ht="43.2" x14ac:dyDescent="0.3">
      <c r="A73" s="309" t="s">
        <v>725</v>
      </c>
      <c r="B73" s="310" t="s">
        <v>726</v>
      </c>
      <c r="C73" s="309" t="s">
        <v>708</v>
      </c>
      <c r="D73" s="309" t="s">
        <v>590</v>
      </c>
      <c r="E73" s="311">
        <v>201209</v>
      </c>
      <c r="F73" s="311">
        <v>0</v>
      </c>
      <c r="G73" s="311">
        <v>0</v>
      </c>
    </row>
    <row r="74" spans="1:7" ht="43.2" x14ac:dyDescent="0.3">
      <c r="A74" s="309" t="s">
        <v>727</v>
      </c>
      <c r="B74" s="310" t="s">
        <v>728</v>
      </c>
      <c r="C74" s="309" t="s">
        <v>711</v>
      </c>
      <c r="D74" s="309" t="s">
        <v>590</v>
      </c>
      <c r="E74" s="311">
        <v>805500</v>
      </c>
      <c r="F74" s="311">
        <v>0</v>
      </c>
      <c r="G74" s="311">
        <v>0</v>
      </c>
    </row>
    <row r="75" spans="1:7" ht="43.2" x14ac:dyDescent="0.3">
      <c r="A75" s="309" t="s">
        <v>729</v>
      </c>
      <c r="B75" s="310" t="s">
        <v>730</v>
      </c>
      <c r="C75" s="309" t="s">
        <v>714</v>
      </c>
      <c r="D75" s="309" t="s">
        <v>590</v>
      </c>
      <c r="E75" s="311">
        <v>738375</v>
      </c>
      <c r="F75" s="311">
        <v>0</v>
      </c>
      <c r="G75" s="311">
        <v>0</v>
      </c>
    </row>
    <row r="76" spans="1:7" x14ac:dyDescent="0.3">
      <c r="A76" s="307" t="s">
        <v>731</v>
      </c>
      <c r="B76" s="312" t="s">
        <v>732</v>
      </c>
      <c r="C76" s="307" t="s">
        <v>733</v>
      </c>
      <c r="D76" s="307" t="s">
        <v>554</v>
      </c>
      <c r="E76" s="313" t="s">
        <v>555</v>
      </c>
      <c r="F76" s="313" t="s">
        <v>555</v>
      </c>
      <c r="G76" s="313">
        <v>292911351</v>
      </c>
    </row>
    <row r="77" spans="1:7" x14ac:dyDescent="0.3">
      <c r="A77" s="309"/>
      <c r="B77" s="310"/>
      <c r="C77" s="309"/>
      <c r="D77" s="309"/>
      <c r="E77" s="311"/>
      <c r="F77" s="311"/>
      <c r="G77" s="311"/>
    </row>
    <row r="78" spans="1:7" x14ac:dyDescent="0.3">
      <c r="A78" s="309" t="s">
        <v>734</v>
      </c>
      <c r="B78" s="310" t="s">
        <v>735</v>
      </c>
      <c r="C78" s="309" t="s">
        <v>736</v>
      </c>
      <c r="D78" s="309" t="s">
        <v>554</v>
      </c>
      <c r="E78" s="311" t="s">
        <v>555</v>
      </c>
      <c r="F78" s="311" t="s">
        <v>555</v>
      </c>
      <c r="G78" s="311">
        <v>44904000</v>
      </c>
    </row>
    <row r="79" spans="1:7" x14ac:dyDescent="0.3">
      <c r="A79" s="762" t="s">
        <v>737</v>
      </c>
      <c r="B79" s="762"/>
      <c r="C79" s="762"/>
      <c r="D79" s="309"/>
      <c r="E79" s="311"/>
      <c r="F79" s="311"/>
      <c r="G79" s="311"/>
    </row>
    <row r="80" spans="1:7" x14ac:dyDescent="0.3">
      <c r="A80" s="309" t="s">
        <v>738</v>
      </c>
      <c r="B80" s="310" t="s">
        <v>739</v>
      </c>
      <c r="C80" s="309" t="s">
        <v>740</v>
      </c>
      <c r="D80" s="309" t="s">
        <v>741</v>
      </c>
      <c r="E80" s="311">
        <v>3400000</v>
      </c>
      <c r="F80" s="311">
        <v>38080000</v>
      </c>
      <c r="G80" s="311">
        <v>38080000</v>
      </c>
    </row>
    <row r="81" spans="1:7" x14ac:dyDescent="0.3">
      <c r="A81" s="309" t="s">
        <v>742</v>
      </c>
      <c r="B81" s="310" t="s">
        <v>743</v>
      </c>
      <c r="C81" s="309" t="s">
        <v>744</v>
      </c>
      <c r="D81" s="309" t="s">
        <v>741</v>
      </c>
      <c r="E81" s="311">
        <v>3300000</v>
      </c>
      <c r="F81" s="311">
        <v>15180000</v>
      </c>
      <c r="G81" s="311">
        <v>15180000</v>
      </c>
    </row>
    <row r="82" spans="1:7" x14ac:dyDescent="0.3">
      <c r="A82" s="309" t="s">
        <v>745</v>
      </c>
      <c r="B82" s="310" t="s">
        <v>746</v>
      </c>
      <c r="C82" s="309" t="s">
        <v>747</v>
      </c>
      <c r="D82" s="309" t="s">
        <v>590</v>
      </c>
      <c r="E82" s="311">
        <v>55360</v>
      </c>
      <c r="F82" s="311">
        <v>95</v>
      </c>
      <c r="G82" s="311">
        <v>5259200</v>
      </c>
    </row>
    <row r="83" spans="1:7" x14ac:dyDescent="0.3">
      <c r="A83" s="309" t="s">
        <v>748</v>
      </c>
      <c r="B83" s="310" t="s">
        <v>749</v>
      </c>
      <c r="C83" s="309" t="s">
        <v>750</v>
      </c>
      <c r="D83" s="309" t="s">
        <v>590</v>
      </c>
      <c r="E83" s="311">
        <v>60896</v>
      </c>
      <c r="F83" s="311">
        <v>0</v>
      </c>
      <c r="G83" s="311">
        <v>0</v>
      </c>
    </row>
    <row r="84" spans="1:7" x14ac:dyDescent="0.3">
      <c r="A84" s="309" t="s">
        <v>751</v>
      </c>
      <c r="B84" s="310" t="s">
        <v>752</v>
      </c>
      <c r="C84" s="309" t="s">
        <v>753</v>
      </c>
      <c r="D84" s="309" t="s">
        <v>590</v>
      </c>
      <c r="E84" s="311">
        <v>25000</v>
      </c>
      <c r="F84" s="311">
        <v>0</v>
      </c>
      <c r="G84" s="311">
        <v>0</v>
      </c>
    </row>
    <row r="85" spans="1:7" x14ac:dyDescent="0.3">
      <c r="A85" s="309" t="s">
        <v>754</v>
      </c>
      <c r="B85" s="310" t="s">
        <v>755</v>
      </c>
      <c r="C85" s="309" t="s">
        <v>756</v>
      </c>
      <c r="D85" s="309" t="s">
        <v>590</v>
      </c>
      <c r="E85" s="311">
        <v>330000</v>
      </c>
      <c r="F85" s="311">
        <v>0</v>
      </c>
      <c r="G85" s="311">
        <v>0</v>
      </c>
    </row>
    <row r="86" spans="1:7" x14ac:dyDescent="0.3">
      <c r="A86" s="309" t="s">
        <v>757</v>
      </c>
      <c r="B86" s="310" t="s">
        <v>758</v>
      </c>
      <c r="C86" s="309" t="s">
        <v>759</v>
      </c>
      <c r="D86" s="309" t="s">
        <v>590</v>
      </c>
      <c r="E86" s="311">
        <v>429000</v>
      </c>
      <c r="F86" s="311">
        <v>60</v>
      </c>
      <c r="G86" s="311">
        <v>25740000</v>
      </c>
    </row>
    <row r="87" spans="1:7" x14ac:dyDescent="0.3">
      <c r="A87" s="309" t="s">
        <v>760</v>
      </c>
      <c r="B87" s="310" t="s">
        <v>761</v>
      </c>
      <c r="C87" s="309" t="s">
        <v>762</v>
      </c>
      <c r="D87" s="309" t="s">
        <v>763</v>
      </c>
      <c r="E87" s="311">
        <v>3100000</v>
      </c>
      <c r="F87" s="311">
        <v>12</v>
      </c>
      <c r="G87" s="311">
        <v>3100000</v>
      </c>
    </row>
    <row r="88" spans="1:7" x14ac:dyDescent="0.3">
      <c r="A88" s="762" t="s">
        <v>764</v>
      </c>
      <c r="B88" s="762"/>
      <c r="C88" s="762"/>
      <c r="D88" s="309"/>
      <c r="E88" s="311"/>
      <c r="F88" s="311"/>
      <c r="G88" s="311"/>
    </row>
    <row r="89" spans="1:7" x14ac:dyDescent="0.3">
      <c r="A89" s="309" t="s">
        <v>765</v>
      </c>
      <c r="B89" s="310" t="s">
        <v>766</v>
      </c>
      <c r="C89" s="309" t="s">
        <v>767</v>
      </c>
      <c r="D89" s="309" t="s">
        <v>590</v>
      </c>
      <c r="E89" s="311">
        <v>109000</v>
      </c>
      <c r="F89" s="311">
        <v>63</v>
      </c>
      <c r="G89" s="311">
        <v>6867000</v>
      </c>
    </row>
    <row r="90" spans="1:7" x14ac:dyDescent="0.3">
      <c r="A90" s="309" t="s">
        <v>768</v>
      </c>
      <c r="B90" s="310" t="s">
        <v>769</v>
      </c>
      <c r="C90" s="309" t="s">
        <v>770</v>
      </c>
      <c r="D90" s="309" t="s">
        <v>590</v>
      </c>
      <c r="E90" s="311">
        <v>163500</v>
      </c>
      <c r="F90" s="311">
        <v>0</v>
      </c>
      <c r="G90" s="311">
        <v>0</v>
      </c>
    </row>
    <row r="91" spans="1:7" ht="28.8" x14ac:dyDescent="0.3">
      <c r="A91" s="309" t="s">
        <v>771</v>
      </c>
      <c r="B91" s="310" t="s">
        <v>772</v>
      </c>
      <c r="C91" s="309" t="s">
        <v>773</v>
      </c>
      <c r="D91" s="309" t="s">
        <v>590</v>
      </c>
      <c r="E91" s="311">
        <v>43600</v>
      </c>
      <c r="F91" s="311">
        <v>0</v>
      </c>
      <c r="G91" s="311">
        <v>0</v>
      </c>
    </row>
    <row r="92" spans="1:7" ht="28.8" x14ac:dyDescent="0.3">
      <c r="A92" s="309" t="s">
        <v>774</v>
      </c>
      <c r="B92" s="310" t="s">
        <v>775</v>
      </c>
      <c r="C92" s="309" t="s">
        <v>776</v>
      </c>
      <c r="D92" s="309" t="s">
        <v>590</v>
      </c>
      <c r="E92" s="311">
        <v>65400</v>
      </c>
      <c r="F92" s="311">
        <v>0</v>
      </c>
      <c r="G92" s="311">
        <v>0</v>
      </c>
    </row>
    <row r="93" spans="1:7" x14ac:dyDescent="0.3">
      <c r="A93" s="762" t="s">
        <v>777</v>
      </c>
      <c r="B93" s="762"/>
      <c r="C93" s="762"/>
      <c r="D93" s="309"/>
      <c r="E93" s="311"/>
      <c r="F93" s="311"/>
      <c r="G93" s="311"/>
    </row>
    <row r="94" spans="1:7" x14ac:dyDescent="0.3">
      <c r="A94" s="309" t="s">
        <v>778</v>
      </c>
      <c r="B94" s="310" t="s">
        <v>779</v>
      </c>
      <c r="C94" s="309" t="s">
        <v>780</v>
      </c>
      <c r="D94" s="309" t="s">
        <v>590</v>
      </c>
      <c r="E94" s="311">
        <v>500000</v>
      </c>
      <c r="F94" s="311">
        <v>0</v>
      </c>
      <c r="G94" s="311">
        <v>0</v>
      </c>
    </row>
    <row r="95" spans="1:7" ht="28.8" x14ac:dyDescent="0.3">
      <c r="A95" s="309" t="s">
        <v>781</v>
      </c>
      <c r="B95" s="310" t="s">
        <v>782</v>
      </c>
      <c r="C95" s="309" t="s">
        <v>783</v>
      </c>
      <c r="D95" s="309" t="s">
        <v>590</v>
      </c>
      <c r="E95" s="311">
        <v>550000</v>
      </c>
      <c r="F95" s="311">
        <v>0</v>
      </c>
      <c r="G95" s="311">
        <v>0</v>
      </c>
    </row>
    <row r="96" spans="1:7" ht="28.8" x14ac:dyDescent="0.3">
      <c r="A96" s="309" t="s">
        <v>784</v>
      </c>
      <c r="B96" s="310" t="s">
        <v>785</v>
      </c>
      <c r="C96" s="309" t="s">
        <v>786</v>
      </c>
      <c r="D96" s="309" t="s">
        <v>590</v>
      </c>
      <c r="E96" s="311">
        <v>200000</v>
      </c>
      <c r="F96" s="311">
        <v>0</v>
      </c>
      <c r="G96" s="311">
        <v>0</v>
      </c>
    </row>
    <row r="97" spans="1:7" ht="28.8" x14ac:dyDescent="0.3">
      <c r="A97" s="309" t="s">
        <v>787</v>
      </c>
      <c r="B97" s="310" t="s">
        <v>788</v>
      </c>
      <c r="C97" s="309" t="s">
        <v>789</v>
      </c>
      <c r="D97" s="309" t="s">
        <v>590</v>
      </c>
      <c r="E97" s="311">
        <v>220000</v>
      </c>
      <c r="F97" s="311">
        <v>0</v>
      </c>
      <c r="G97" s="311">
        <v>0</v>
      </c>
    </row>
    <row r="98" spans="1:7" x14ac:dyDescent="0.3">
      <c r="A98" s="309" t="s">
        <v>790</v>
      </c>
      <c r="B98" s="310" t="s">
        <v>791</v>
      </c>
      <c r="C98" s="309" t="s">
        <v>792</v>
      </c>
      <c r="D98" s="309" t="s">
        <v>590</v>
      </c>
      <c r="E98" s="311">
        <v>500000</v>
      </c>
      <c r="F98" s="311">
        <v>0</v>
      </c>
      <c r="G98" s="311">
        <v>0</v>
      </c>
    </row>
    <row r="99" spans="1:7" ht="28.8" x14ac:dyDescent="0.3">
      <c r="A99" s="309" t="s">
        <v>793</v>
      </c>
      <c r="B99" s="310" t="s">
        <v>794</v>
      </c>
      <c r="C99" s="309" t="s">
        <v>795</v>
      </c>
      <c r="D99" s="309" t="s">
        <v>590</v>
      </c>
      <c r="E99" s="311">
        <v>550000</v>
      </c>
      <c r="F99" s="311">
        <v>0</v>
      </c>
      <c r="G99" s="311">
        <v>0</v>
      </c>
    </row>
    <row r="100" spans="1:7" ht="28.8" x14ac:dyDescent="0.3">
      <c r="A100" s="309" t="s">
        <v>796</v>
      </c>
      <c r="B100" s="310" t="s">
        <v>797</v>
      </c>
      <c r="C100" s="309" t="s">
        <v>798</v>
      </c>
      <c r="D100" s="309" t="s">
        <v>590</v>
      </c>
      <c r="E100" s="311">
        <v>200000</v>
      </c>
      <c r="F100" s="311">
        <v>0</v>
      </c>
      <c r="G100" s="311">
        <v>0</v>
      </c>
    </row>
    <row r="101" spans="1:7" ht="28.8" x14ac:dyDescent="0.3">
      <c r="A101" s="309" t="s">
        <v>799</v>
      </c>
      <c r="B101" s="310" t="s">
        <v>800</v>
      </c>
      <c r="C101" s="309" t="s">
        <v>801</v>
      </c>
      <c r="D101" s="309" t="s">
        <v>590</v>
      </c>
      <c r="E101" s="311">
        <v>220000</v>
      </c>
      <c r="F101" s="311">
        <v>0</v>
      </c>
      <c r="G101" s="311">
        <v>0</v>
      </c>
    </row>
    <row r="102" spans="1:7" x14ac:dyDescent="0.3">
      <c r="A102" s="762" t="s">
        <v>802</v>
      </c>
      <c r="B102" s="762"/>
      <c r="C102" s="762"/>
      <c r="D102" s="309"/>
      <c r="E102" s="311"/>
      <c r="F102" s="311"/>
      <c r="G102" s="311"/>
    </row>
    <row r="103" spans="1:7" x14ac:dyDescent="0.3">
      <c r="A103" s="309" t="s">
        <v>803</v>
      </c>
      <c r="B103" s="310" t="s">
        <v>804</v>
      </c>
      <c r="C103" s="309" t="s">
        <v>805</v>
      </c>
      <c r="D103" s="309" t="s">
        <v>590</v>
      </c>
      <c r="E103" s="311">
        <v>310000</v>
      </c>
      <c r="F103" s="311">
        <v>0</v>
      </c>
      <c r="G103" s="311">
        <v>0</v>
      </c>
    </row>
    <row r="104" spans="1:7" ht="28.8" x14ac:dyDescent="0.3">
      <c r="A104" s="309" t="s">
        <v>806</v>
      </c>
      <c r="B104" s="310" t="s">
        <v>807</v>
      </c>
      <c r="C104" s="309" t="s">
        <v>808</v>
      </c>
      <c r="D104" s="309" t="s">
        <v>590</v>
      </c>
      <c r="E104" s="311">
        <v>372000</v>
      </c>
      <c r="F104" s="311">
        <v>0</v>
      </c>
      <c r="G104" s="311">
        <v>0</v>
      </c>
    </row>
    <row r="105" spans="1:7" ht="28.8" x14ac:dyDescent="0.3">
      <c r="A105" s="309" t="s">
        <v>809</v>
      </c>
      <c r="B105" s="310" t="s">
        <v>810</v>
      </c>
      <c r="C105" s="309" t="s">
        <v>811</v>
      </c>
      <c r="D105" s="309" t="s">
        <v>590</v>
      </c>
      <c r="E105" s="311">
        <v>124000</v>
      </c>
      <c r="F105" s="311">
        <v>0</v>
      </c>
      <c r="G105" s="311">
        <v>0</v>
      </c>
    </row>
    <row r="106" spans="1:7" ht="28.8" x14ac:dyDescent="0.3">
      <c r="A106" s="309" t="s">
        <v>812</v>
      </c>
      <c r="B106" s="310" t="s">
        <v>813</v>
      </c>
      <c r="C106" s="309" t="s">
        <v>814</v>
      </c>
      <c r="D106" s="309" t="s">
        <v>590</v>
      </c>
      <c r="E106" s="311">
        <v>148800</v>
      </c>
      <c r="F106" s="311">
        <v>0</v>
      </c>
      <c r="G106" s="311">
        <v>0</v>
      </c>
    </row>
    <row r="107" spans="1:7" x14ac:dyDescent="0.3">
      <c r="A107" s="309" t="s">
        <v>815</v>
      </c>
      <c r="B107" s="310" t="s">
        <v>816</v>
      </c>
      <c r="C107" s="309" t="s">
        <v>817</v>
      </c>
      <c r="D107" s="309" t="s">
        <v>590</v>
      </c>
      <c r="E107" s="311">
        <v>310000</v>
      </c>
      <c r="F107" s="311">
        <v>0</v>
      </c>
      <c r="G107" s="311">
        <v>0</v>
      </c>
    </row>
    <row r="108" spans="1:7" ht="28.8" x14ac:dyDescent="0.3">
      <c r="A108" s="309" t="s">
        <v>818</v>
      </c>
      <c r="B108" s="310" t="s">
        <v>819</v>
      </c>
      <c r="C108" s="309" t="s">
        <v>820</v>
      </c>
      <c r="D108" s="309" t="s">
        <v>590</v>
      </c>
      <c r="E108" s="311">
        <v>372000</v>
      </c>
      <c r="F108" s="311">
        <v>0</v>
      </c>
      <c r="G108" s="311">
        <v>0</v>
      </c>
    </row>
    <row r="109" spans="1:7" ht="28.8" x14ac:dyDescent="0.3">
      <c r="A109" s="309" t="s">
        <v>821</v>
      </c>
      <c r="B109" s="310" t="s">
        <v>822</v>
      </c>
      <c r="C109" s="309" t="s">
        <v>823</v>
      </c>
      <c r="D109" s="309" t="s">
        <v>590</v>
      </c>
      <c r="E109" s="311">
        <v>124000</v>
      </c>
      <c r="F109" s="311">
        <v>0</v>
      </c>
      <c r="G109" s="311">
        <v>0</v>
      </c>
    </row>
    <row r="110" spans="1:7" ht="28.8" x14ac:dyDescent="0.3">
      <c r="A110" s="309" t="s">
        <v>824</v>
      </c>
      <c r="B110" s="310" t="s">
        <v>825</v>
      </c>
      <c r="C110" s="309" t="s">
        <v>826</v>
      </c>
      <c r="D110" s="309" t="s">
        <v>590</v>
      </c>
      <c r="E110" s="311">
        <v>148800</v>
      </c>
      <c r="F110" s="311">
        <v>0</v>
      </c>
      <c r="G110" s="311">
        <v>0</v>
      </c>
    </row>
    <row r="111" spans="1:7" x14ac:dyDescent="0.3">
      <c r="A111" s="762" t="s">
        <v>827</v>
      </c>
      <c r="B111" s="762"/>
      <c r="C111" s="762"/>
      <c r="D111" s="309"/>
      <c r="E111" s="311"/>
      <c r="F111" s="311"/>
      <c r="G111" s="311"/>
    </row>
    <row r="112" spans="1:7" x14ac:dyDescent="0.3">
      <c r="A112" s="309" t="s">
        <v>828</v>
      </c>
      <c r="B112" s="310" t="s">
        <v>829</v>
      </c>
      <c r="C112" s="309" t="s">
        <v>830</v>
      </c>
      <c r="D112" s="309" t="s">
        <v>590</v>
      </c>
      <c r="E112" s="311">
        <v>206100</v>
      </c>
      <c r="F112" s="311">
        <v>0</v>
      </c>
      <c r="G112" s="311">
        <v>0</v>
      </c>
    </row>
    <row r="113" spans="1:7" x14ac:dyDescent="0.3">
      <c r="A113" s="309" t="s">
        <v>831</v>
      </c>
      <c r="B113" s="310" t="s">
        <v>832</v>
      </c>
      <c r="C113" s="309" t="s">
        <v>833</v>
      </c>
      <c r="D113" s="309" t="s">
        <v>590</v>
      </c>
      <c r="E113" s="311">
        <v>247320</v>
      </c>
      <c r="F113" s="311">
        <v>0</v>
      </c>
      <c r="G113" s="311">
        <v>0</v>
      </c>
    </row>
    <row r="114" spans="1:7" x14ac:dyDescent="0.3">
      <c r="A114" s="762" t="s">
        <v>834</v>
      </c>
      <c r="B114" s="762"/>
      <c r="C114" s="762"/>
      <c r="D114" s="309"/>
      <c r="E114" s="311"/>
      <c r="F114" s="311"/>
      <c r="G114" s="311"/>
    </row>
    <row r="115" spans="1:7" x14ac:dyDescent="0.3">
      <c r="A115" s="309" t="s">
        <v>835</v>
      </c>
      <c r="B115" s="310" t="s">
        <v>836</v>
      </c>
      <c r="C115" s="309" t="s">
        <v>837</v>
      </c>
      <c r="D115" s="309" t="s">
        <v>590</v>
      </c>
      <c r="E115" s="311">
        <v>360000</v>
      </c>
      <c r="F115" s="311">
        <v>0</v>
      </c>
      <c r="G115" s="311">
        <v>0</v>
      </c>
    </row>
    <row r="116" spans="1:7" x14ac:dyDescent="0.3">
      <c r="A116" s="309" t="s">
        <v>838</v>
      </c>
      <c r="B116" s="310" t="s">
        <v>839</v>
      </c>
      <c r="C116" s="309" t="s">
        <v>840</v>
      </c>
      <c r="D116" s="309" t="s">
        <v>590</v>
      </c>
      <c r="E116" s="311">
        <v>468000</v>
      </c>
      <c r="F116" s="311">
        <v>0</v>
      </c>
      <c r="G116" s="311">
        <v>0</v>
      </c>
    </row>
    <row r="117" spans="1:7" ht="28.8" x14ac:dyDescent="0.3">
      <c r="A117" s="309" t="s">
        <v>841</v>
      </c>
      <c r="B117" s="310" t="s">
        <v>842</v>
      </c>
      <c r="C117" s="309" t="s">
        <v>843</v>
      </c>
      <c r="D117" s="309" t="s">
        <v>590</v>
      </c>
      <c r="E117" s="311">
        <v>279000</v>
      </c>
      <c r="F117" s="311">
        <v>0</v>
      </c>
      <c r="G117" s="311">
        <v>0</v>
      </c>
    </row>
    <row r="118" spans="1:7" x14ac:dyDescent="0.3">
      <c r="A118" s="762" t="s">
        <v>844</v>
      </c>
      <c r="B118" s="762"/>
      <c r="C118" s="762"/>
      <c r="D118" s="309"/>
      <c r="E118" s="311"/>
      <c r="F118" s="311"/>
      <c r="G118" s="311"/>
    </row>
    <row r="119" spans="1:7" x14ac:dyDescent="0.3">
      <c r="A119" s="309" t="s">
        <v>845</v>
      </c>
      <c r="B119" s="310" t="s">
        <v>846</v>
      </c>
      <c r="C119" s="309" t="s">
        <v>847</v>
      </c>
      <c r="D119" s="309" t="s">
        <v>848</v>
      </c>
      <c r="E119" s="311">
        <v>490000</v>
      </c>
      <c r="F119" s="311">
        <v>0</v>
      </c>
      <c r="G119" s="311">
        <v>0</v>
      </c>
    </row>
    <row r="120" spans="1:7" ht="28.8" x14ac:dyDescent="0.3">
      <c r="A120" s="309" t="s">
        <v>849</v>
      </c>
      <c r="B120" s="310" t="s">
        <v>850</v>
      </c>
      <c r="C120" s="309" t="s">
        <v>851</v>
      </c>
      <c r="D120" s="309" t="s">
        <v>848</v>
      </c>
      <c r="E120" s="311">
        <v>539000</v>
      </c>
      <c r="F120" s="311">
        <v>0</v>
      </c>
      <c r="G120" s="311">
        <v>0</v>
      </c>
    </row>
    <row r="121" spans="1:7" x14ac:dyDescent="0.3">
      <c r="A121" s="309" t="s">
        <v>852</v>
      </c>
      <c r="B121" s="310" t="s">
        <v>853</v>
      </c>
      <c r="C121" s="309" t="s">
        <v>854</v>
      </c>
      <c r="D121" s="309" t="s">
        <v>848</v>
      </c>
      <c r="E121" s="311">
        <v>245000</v>
      </c>
      <c r="F121" s="311">
        <v>0</v>
      </c>
      <c r="G121" s="311">
        <v>0</v>
      </c>
    </row>
    <row r="122" spans="1:7" x14ac:dyDescent="0.3">
      <c r="A122" s="762" t="s">
        <v>855</v>
      </c>
      <c r="B122" s="762"/>
      <c r="C122" s="762"/>
      <c r="D122" s="309"/>
      <c r="E122" s="311"/>
      <c r="F122" s="311"/>
      <c r="G122" s="311"/>
    </row>
    <row r="123" spans="1:7" x14ac:dyDescent="0.3">
      <c r="A123" s="309" t="s">
        <v>856</v>
      </c>
      <c r="B123" s="310" t="s">
        <v>857</v>
      </c>
      <c r="C123" s="309" t="s">
        <v>858</v>
      </c>
      <c r="D123" s="309" t="s">
        <v>763</v>
      </c>
      <c r="E123" s="311">
        <v>4100000</v>
      </c>
      <c r="F123" s="311">
        <v>12</v>
      </c>
      <c r="G123" s="311">
        <v>4100000</v>
      </c>
    </row>
    <row r="124" spans="1:7" x14ac:dyDescent="0.3">
      <c r="A124" s="309" t="s">
        <v>859</v>
      </c>
      <c r="B124" s="310" t="s">
        <v>860</v>
      </c>
      <c r="C124" s="309" t="s">
        <v>861</v>
      </c>
      <c r="D124" s="309" t="s">
        <v>862</v>
      </c>
      <c r="E124" s="311">
        <v>1800</v>
      </c>
      <c r="F124" s="311">
        <v>6000</v>
      </c>
      <c r="G124" s="311">
        <v>10800000</v>
      </c>
    </row>
    <row r="125" spans="1:7" x14ac:dyDescent="0.3">
      <c r="A125" s="762" t="s">
        <v>863</v>
      </c>
      <c r="B125" s="762"/>
      <c r="C125" s="762"/>
      <c r="D125" s="309"/>
      <c r="E125" s="311"/>
      <c r="F125" s="311"/>
      <c r="G125" s="311"/>
    </row>
    <row r="126" spans="1:7" x14ac:dyDescent="0.3">
      <c r="A126" s="309" t="s">
        <v>864</v>
      </c>
      <c r="B126" s="310" t="s">
        <v>865</v>
      </c>
      <c r="C126" s="309" t="s">
        <v>866</v>
      </c>
      <c r="D126" s="309" t="s">
        <v>763</v>
      </c>
      <c r="E126" s="311">
        <v>3400000</v>
      </c>
      <c r="F126" s="311">
        <v>0</v>
      </c>
      <c r="G126" s="311">
        <v>0</v>
      </c>
    </row>
    <row r="127" spans="1:7" ht="28.8" x14ac:dyDescent="0.3">
      <c r="A127" s="309" t="s">
        <v>867</v>
      </c>
      <c r="B127" s="310" t="s">
        <v>868</v>
      </c>
      <c r="C127" s="309" t="s">
        <v>869</v>
      </c>
      <c r="D127" s="309" t="s">
        <v>862</v>
      </c>
      <c r="E127" s="311">
        <v>150000</v>
      </c>
      <c r="F127" s="311">
        <v>0</v>
      </c>
      <c r="G127" s="311">
        <v>0</v>
      </c>
    </row>
    <row r="128" spans="1:7" x14ac:dyDescent="0.3">
      <c r="A128" s="309" t="s">
        <v>870</v>
      </c>
      <c r="B128" s="310" t="s">
        <v>871</v>
      </c>
      <c r="C128" s="309" t="s">
        <v>872</v>
      </c>
      <c r="D128" s="309" t="s">
        <v>763</v>
      </c>
      <c r="E128" s="311">
        <v>3400000</v>
      </c>
      <c r="F128" s="311">
        <v>0</v>
      </c>
      <c r="G128" s="311">
        <v>0</v>
      </c>
    </row>
    <row r="129" spans="1:7" x14ac:dyDescent="0.3">
      <c r="A129" s="309" t="s">
        <v>873</v>
      </c>
      <c r="B129" s="310" t="s">
        <v>874</v>
      </c>
      <c r="C129" s="309" t="s">
        <v>875</v>
      </c>
      <c r="D129" s="309" t="s">
        <v>862</v>
      </c>
      <c r="E129" s="311">
        <v>150000</v>
      </c>
      <c r="F129" s="311">
        <v>0</v>
      </c>
      <c r="G129" s="311">
        <v>0</v>
      </c>
    </row>
    <row r="130" spans="1:7" x14ac:dyDescent="0.3">
      <c r="A130" s="762" t="s">
        <v>876</v>
      </c>
      <c r="B130" s="762"/>
      <c r="C130" s="762"/>
      <c r="D130" s="309"/>
      <c r="E130" s="311"/>
      <c r="F130" s="311"/>
      <c r="G130" s="311"/>
    </row>
    <row r="131" spans="1:7" x14ac:dyDescent="0.3">
      <c r="A131" s="309" t="s">
        <v>877</v>
      </c>
      <c r="B131" s="310" t="s">
        <v>878</v>
      </c>
      <c r="C131" s="309" t="s">
        <v>879</v>
      </c>
      <c r="D131" s="309" t="s">
        <v>555</v>
      </c>
      <c r="E131" s="311" t="s">
        <v>555</v>
      </c>
      <c r="F131" s="311" t="s">
        <v>555</v>
      </c>
      <c r="G131" s="311">
        <v>0</v>
      </c>
    </row>
    <row r="132" spans="1:7" x14ac:dyDescent="0.3">
      <c r="A132" s="762" t="s">
        <v>880</v>
      </c>
      <c r="B132" s="762"/>
      <c r="C132" s="762"/>
      <c r="D132" s="309"/>
      <c r="E132" s="311"/>
      <c r="F132" s="311"/>
      <c r="G132" s="311"/>
    </row>
    <row r="133" spans="1:7" x14ac:dyDescent="0.3">
      <c r="A133" s="309" t="s">
        <v>881</v>
      </c>
      <c r="B133" s="310" t="s">
        <v>882</v>
      </c>
      <c r="C133" s="309" t="s">
        <v>883</v>
      </c>
      <c r="D133" s="309" t="s">
        <v>590</v>
      </c>
      <c r="E133" s="311">
        <v>2848000</v>
      </c>
      <c r="F133" s="311">
        <v>4</v>
      </c>
      <c r="G133" s="311">
        <v>11392000</v>
      </c>
    </row>
    <row r="134" spans="1:7" x14ac:dyDescent="0.3">
      <c r="A134" s="309" t="s">
        <v>884</v>
      </c>
      <c r="B134" s="310" t="s">
        <v>885</v>
      </c>
      <c r="C134" s="309" t="s">
        <v>886</v>
      </c>
      <c r="D134" s="309" t="s">
        <v>554</v>
      </c>
      <c r="E134" s="311" t="s">
        <v>555</v>
      </c>
      <c r="F134" s="311" t="s">
        <v>555</v>
      </c>
      <c r="G134" s="311">
        <v>0</v>
      </c>
    </row>
    <row r="135" spans="1:7" x14ac:dyDescent="0.3">
      <c r="A135" s="762" t="s">
        <v>887</v>
      </c>
      <c r="B135" s="762"/>
      <c r="C135" s="762"/>
      <c r="D135" s="309"/>
      <c r="E135" s="311"/>
      <c r="F135" s="311"/>
      <c r="G135" s="311"/>
    </row>
    <row r="136" spans="1:7" x14ac:dyDescent="0.3">
      <c r="A136" s="309" t="s">
        <v>888</v>
      </c>
      <c r="B136" s="310" t="s">
        <v>889</v>
      </c>
      <c r="C136" s="309" t="s">
        <v>890</v>
      </c>
      <c r="D136" s="309" t="s">
        <v>590</v>
      </c>
      <c r="E136" s="311">
        <v>1900000</v>
      </c>
      <c r="F136" s="311">
        <v>25.13</v>
      </c>
      <c r="G136" s="311">
        <v>47747000</v>
      </c>
    </row>
    <row r="137" spans="1:7" x14ac:dyDescent="0.3">
      <c r="A137" s="309" t="s">
        <v>891</v>
      </c>
      <c r="B137" s="310" t="s">
        <v>892</v>
      </c>
      <c r="C137" s="309" t="s">
        <v>893</v>
      </c>
      <c r="D137" s="309" t="s">
        <v>554</v>
      </c>
      <c r="E137" s="311" t="s">
        <v>555</v>
      </c>
      <c r="F137" s="311" t="s">
        <v>555</v>
      </c>
      <c r="G137" s="311">
        <v>49443072</v>
      </c>
    </row>
    <row r="138" spans="1:7" x14ac:dyDescent="0.3">
      <c r="A138" s="762" t="s">
        <v>894</v>
      </c>
      <c r="B138" s="762"/>
      <c r="C138" s="762"/>
      <c r="D138" s="309"/>
      <c r="E138" s="311"/>
      <c r="F138" s="311"/>
      <c r="G138" s="311"/>
    </row>
    <row r="139" spans="1:7" x14ac:dyDescent="0.3">
      <c r="A139" s="309" t="s">
        <v>895</v>
      </c>
      <c r="B139" s="310" t="s">
        <v>896</v>
      </c>
      <c r="C139" s="309" t="s">
        <v>897</v>
      </c>
      <c r="D139" s="309" t="s">
        <v>554</v>
      </c>
      <c r="E139" s="311">
        <v>513</v>
      </c>
      <c r="F139" s="311">
        <v>2092</v>
      </c>
      <c r="G139" s="311">
        <v>1073196</v>
      </c>
    </row>
    <row r="140" spans="1:7" x14ac:dyDescent="0.3">
      <c r="A140" s="762" t="s">
        <v>898</v>
      </c>
      <c r="B140" s="762"/>
      <c r="C140" s="762"/>
      <c r="D140" s="309"/>
      <c r="E140" s="311"/>
      <c r="F140" s="311"/>
      <c r="G140" s="311"/>
    </row>
    <row r="141" spans="1:7" ht="28.8" x14ac:dyDescent="0.3">
      <c r="A141" s="309" t="s">
        <v>899</v>
      </c>
      <c r="B141" s="310" t="s">
        <v>900</v>
      </c>
      <c r="C141" s="309" t="s">
        <v>901</v>
      </c>
      <c r="D141" s="309" t="s">
        <v>590</v>
      </c>
      <c r="E141" s="311">
        <v>4419000</v>
      </c>
      <c r="F141" s="311">
        <v>1</v>
      </c>
      <c r="G141" s="311">
        <v>4419000</v>
      </c>
    </row>
    <row r="142" spans="1:7" ht="28.8" x14ac:dyDescent="0.3">
      <c r="A142" s="309" t="s">
        <v>902</v>
      </c>
      <c r="B142" s="310" t="s">
        <v>903</v>
      </c>
      <c r="C142" s="309" t="s">
        <v>904</v>
      </c>
      <c r="D142" s="309" t="s">
        <v>590</v>
      </c>
      <c r="E142" s="311">
        <v>2993000</v>
      </c>
      <c r="F142" s="311">
        <v>4.4000000000000004</v>
      </c>
      <c r="G142" s="311">
        <v>13169200</v>
      </c>
    </row>
    <row r="143" spans="1:7" x14ac:dyDescent="0.3">
      <c r="A143" s="309" t="s">
        <v>905</v>
      </c>
      <c r="B143" s="310" t="s">
        <v>906</v>
      </c>
      <c r="C143" s="309" t="s">
        <v>907</v>
      </c>
      <c r="D143" s="309" t="s">
        <v>554</v>
      </c>
      <c r="E143" s="311" t="s">
        <v>555</v>
      </c>
      <c r="F143" s="311" t="s">
        <v>555</v>
      </c>
      <c r="G143" s="311">
        <v>3885000</v>
      </c>
    </row>
    <row r="144" spans="1:7" ht="27" x14ac:dyDescent="0.3">
      <c r="A144" s="307" t="s">
        <v>908</v>
      </c>
      <c r="B144" s="312" t="s">
        <v>909</v>
      </c>
      <c r="C144" s="307" t="s">
        <v>910</v>
      </c>
      <c r="D144" s="307" t="s">
        <v>554</v>
      </c>
      <c r="E144" s="313" t="s">
        <v>555</v>
      </c>
      <c r="F144" s="313" t="s">
        <v>555</v>
      </c>
      <c r="G144" s="313">
        <v>285158668</v>
      </c>
    </row>
    <row r="145" spans="1:7" x14ac:dyDescent="0.3">
      <c r="A145" s="309"/>
      <c r="B145" s="310"/>
      <c r="C145" s="309"/>
      <c r="D145" s="309"/>
      <c r="E145" s="311"/>
      <c r="F145" s="311"/>
      <c r="G145" s="311"/>
    </row>
    <row r="146" spans="1:7" x14ac:dyDescent="0.3">
      <c r="A146" s="762" t="s">
        <v>911</v>
      </c>
      <c r="B146" s="762"/>
      <c r="C146" s="762"/>
      <c r="D146" s="309"/>
      <c r="E146" s="311"/>
      <c r="F146" s="311"/>
      <c r="G146" s="311"/>
    </row>
    <row r="147" spans="1:7" x14ac:dyDescent="0.3">
      <c r="A147" s="309" t="s">
        <v>912</v>
      </c>
      <c r="B147" s="310" t="s">
        <v>913</v>
      </c>
      <c r="C147" s="309" t="s">
        <v>914</v>
      </c>
      <c r="D147" s="309" t="s">
        <v>554</v>
      </c>
      <c r="E147" s="311" t="s">
        <v>555</v>
      </c>
      <c r="F147" s="311" t="s">
        <v>555</v>
      </c>
      <c r="G147" s="311">
        <v>0</v>
      </c>
    </row>
    <row r="148" spans="1:7" x14ac:dyDescent="0.3">
      <c r="A148" s="309" t="s">
        <v>915</v>
      </c>
      <c r="B148" s="310" t="s">
        <v>916</v>
      </c>
      <c r="C148" s="309" t="s">
        <v>917</v>
      </c>
      <c r="D148" s="309" t="s">
        <v>554</v>
      </c>
      <c r="E148" s="311" t="s">
        <v>555</v>
      </c>
      <c r="F148" s="311" t="s">
        <v>555</v>
      </c>
      <c r="G148" s="311">
        <v>0</v>
      </c>
    </row>
    <row r="149" spans="1:7" ht="28.8" x14ac:dyDescent="0.3">
      <c r="A149" s="309" t="s">
        <v>918</v>
      </c>
      <c r="B149" s="310" t="s">
        <v>919</v>
      </c>
      <c r="C149" s="309" t="s">
        <v>920</v>
      </c>
      <c r="D149" s="309" t="s">
        <v>554</v>
      </c>
      <c r="E149" s="311">
        <v>454</v>
      </c>
      <c r="F149" s="311">
        <v>0</v>
      </c>
      <c r="G149" s="311">
        <v>0</v>
      </c>
    </row>
    <row r="150" spans="1:7" ht="28.8" x14ac:dyDescent="0.3">
      <c r="A150" s="309" t="s">
        <v>921</v>
      </c>
      <c r="B150" s="310" t="s">
        <v>922</v>
      </c>
      <c r="C150" s="309" t="s">
        <v>923</v>
      </c>
      <c r="D150" s="309" t="s">
        <v>554</v>
      </c>
      <c r="E150" s="311">
        <v>1210</v>
      </c>
      <c r="F150" s="311">
        <v>0</v>
      </c>
      <c r="G150" s="311">
        <v>16247880</v>
      </c>
    </row>
    <row r="151" spans="1:7" x14ac:dyDescent="0.3">
      <c r="A151" s="309" t="s">
        <v>924</v>
      </c>
      <c r="B151" s="310" t="s">
        <v>925</v>
      </c>
      <c r="C151" s="309" t="s">
        <v>926</v>
      </c>
      <c r="D151" s="309" t="s">
        <v>554</v>
      </c>
      <c r="E151" s="311" t="s">
        <v>555</v>
      </c>
      <c r="F151" s="311" t="s">
        <v>555</v>
      </c>
      <c r="G151" s="311">
        <v>3000000</v>
      </c>
    </row>
    <row r="152" spans="1:7" ht="28.8" x14ac:dyDescent="0.3">
      <c r="A152" s="309" t="s">
        <v>927</v>
      </c>
      <c r="B152" s="310" t="s">
        <v>928</v>
      </c>
      <c r="C152" s="309" t="s">
        <v>929</v>
      </c>
      <c r="D152" s="309" t="s">
        <v>554</v>
      </c>
      <c r="E152" s="311">
        <v>692200000</v>
      </c>
      <c r="F152" s="311">
        <v>0</v>
      </c>
      <c r="G152" s="311">
        <v>0</v>
      </c>
    </row>
    <row r="153" spans="1:7" x14ac:dyDescent="0.3">
      <c r="A153" s="309" t="s">
        <v>930</v>
      </c>
      <c r="B153" s="310" t="s">
        <v>931</v>
      </c>
      <c r="C153" s="309" t="s">
        <v>932</v>
      </c>
      <c r="D153" s="309" t="s">
        <v>554</v>
      </c>
      <c r="E153" s="311">
        <v>407</v>
      </c>
      <c r="F153" s="311">
        <v>0</v>
      </c>
      <c r="G153" s="311">
        <v>0</v>
      </c>
    </row>
    <row r="154" spans="1:7" ht="28.8" x14ac:dyDescent="0.3">
      <c r="A154" s="309" t="s">
        <v>933</v>
      </c>
      <c r="B154" s="310" t="s">
        <v>934</v>
      </c>
      <c r="C154" s="309" t="s">
        <v>935</v>
      </c>
      <c r="D154" s="309" t="s">
        <v>554</v>
      </c>
      <c r="E154" s="311" t="s">
        <v>555</v>
      </c>
      <c r="F154" s="311" t="s">
        <v>555</v>
      </c>
      <c r="G154" s="311">
        <v>0</v>
      </c>
    </row>
    <row r="155" spans="1:7" x14ac:dyDescent="0.3">
      <c r="A155" s="309" t="s">
        <v>936</v>
      </c>
      <c r="B155" s="310" t="s">
        <v>937</v>
      </c>
      <c r="C155" s="309" t="s">
        <v>938</v>
      </c>
      <c r="D155" s="309" t="s">
        <v>554</v>
      </c>
      <c r="E155" s="311" t="s">
        <v>555</v>
      </c>
      <c r="F155" s="311" t="s">
        <v>555</v>
      </c>
      <c r="G155" s="311">
        <v>0</v>
      </c>
    </row>
    <row r="156" spans="1:7" x14ac:dyDescent="0.3">
      <c r="A156" s="309" t="s">
        <v>939</v>
      </c>
      <c r="B156" s="310" t="s">
        <v>940</v>
      </c>
      <c r="C156" s="309" t="s">
        <v>941</v>
      </c>
      <c r="D156" s="309" t="s">
        <v>554</v>
      </c>
      <c r="E156" s="311" t="s">
        <v>555</v>
      </c>
      <c r="F156" s="311" t="s">
        <v>555</v>
      </c>
      <c r="G156" s="311">
        <v>19247880</v>
      </c>
    </row>
    <row r="157" spans="1:7" x14ac:dyDescent="0.3">
      <c r="A157" s="762" t="s">
        <v>942</v>
      </c>
      <c r="B157" s="762"/>
      <c r="C157" s="762"/>
      <c r="D157" s="309"/>
      <c r="E157" s="311"/>
      <c r="F157" s="311"/>
      <c r="G157" s="311"/>
    </row>
    <row r="158" spans="1:7" x14ac:dyDescent="0.3">
      <c r="A158" s="309" t="s">
        <v>943</v>
      </c>
      <c r="B158" s="310" t="s">
        <v>944</v>
      </c>
      <c r="C158" s="309" t="s">
        <v>945</v>
      </c>
      <c r="D158" s="309" t="s">
        <v>554</v>
      </c>
      <c r="E158" s="311" t="s">
        <v>555</v>
      </c>
      <c r="F158" s="311" t="s">
        <v>555</v>
      </c>
      <c r="G158" s="311">
        <v>0</v>
      </c>
    </row>
    <row r="159" spans="1:7" x14ac:dyDescent="0.3">
      <c r="A159" s="762" t="s">
        <v>946</v>
      </c>
      <c r="B159" s="762"/>
      <c r="C159" s="762"/>
      <c r="D159" s="309"/>
      <c r="E159" s="311"/>
      <c r="F159" s="311"/>
      <c r="G159" s="311"/>
    </row>
    <row r="160" spans="1:7" x14ac:dyDescent="0.3">
      <c r="A160" s="309" t="s">
        <v>947</v>
      </c>
      <c r="B160" s="310" t="s">
        <v>948</v>
      </c>
      <c r="C160" s="309" t="s">
        <v>949</v>
      </c>
      <c r="D160" s="309" t="s">
        <v>554</v>
      </c>
      <c r="E160" s="311" t="s">
        <v>555</v>
      </c>
      <c r="F160" s="311" t="s">
        <v>555</v>
      </c>
      <c r="G160" s="311">
        <v>0</v>
      </c>
    </row>
    <row r="161" spans="1:7" x14ac:dyDescent="0.3">
      <c r="A161" s="309" t="s">
        <v>950</v>
      </c>
      <c r="B161" s="310" t="s">
        <v>951</v>
      </c>
      <c r="C161" s="309" t="s">
        <v>952</v>
      </c>
      <c r="D161" s="309" t="s">
        <v>554</v>
      </c>
      <c r="E161" s="311" t="s">
        <v>555</v>
      </c>
      <c r="F161" s="311" t="s">
        <v>555</v>
      </c>
      <c r="G161" s="311">
        <v>0</v>
      </c>
    </row>
    <row r="162" spans="1:7" x14ac:dyDescent="0.3">
      <c r="A162" s="309" t="s">
        <v>953</v>
      </c>
      <c r="B162" s="310" t="s">
        <v>954</v>
      </c>
      <c r="C162" s="309" t="s">
        <v>955</v>
      </c>
      <c r="D162" s="309" t="s">
        <v>554</v>
      </c>
      <c r="E162" s="311" t="s">
        <v>555</v>
      </c>
      <c r="F162" s="311" t="s">
        <v>555</v>
      </c>
      <c r="G162" s="311">
        <v>0</v>
      </c>
    </row>
    <row r="163" spans="1:7" x14ac:dyDescent="0.3">
      <c r="A163" s="762" t="s">
        <v>956</v>
      </c>
      <c r="B163" s="762"/>
      <c r="C163" s="762"/>
      <c r="D163" s="309"/>
      <c r="E163" s="311"/>
      <c r="F163" s="311"/>
      <c r="G163" s="311"/>
    </row>
    <row r="164" spans="1:7" x14ac:dyDescent="0.3">
      <c r="A164" s="309" t="s">
        <v>957</v>
      </c>
      <c r="B164" s="310" t="s">
        <v>958</v>
      </c>
      <c r="C164" s="309" t="s">
        <v>949</v>
      </c>
      <c r="D164" s="309" t="s">
        <v>554</v>
      </c>
      <c r="E164" s="311" t="s">
        <v>555</v>
      </c>
      <c r="F164" s="311" t="s">
        <v>555</v>
      </c>
      <c r="G164" s="311">
        <v>0</v>
      </c>
    </row>
    <row r="165" spans="1:7" x14ac:dyDescent="0.3">
      <c r="A165" s="309" t="s">
        <v>959</v>
      </c>
      <c r="B165" s="310" t="s">
        <v>960</v>
      </c>
      <c r="C165" s="309" t="s">
        <v>961</v>
      </c>
      <c r="D165" s="309" t="s">
        <v>554</v>
      </c>
      <c r="E165" s="311" t="s">
        <v>555</v>
      </c>
      <c r="F165" s="311" t="s">
        <v>555</v>
      </c>
      <c r="G165" s="311">
        <v>0</v>
      </c>
    </row>
    <row r="166" spans="1:7" x14ac:dyDescent="0.3">
      <c r="A166" s="309" t="s">
        <v>962</v>
      </c>
      <c r="B166" s="310" t="s">
        <v>963</v>
      </c>
      <c r="C166" s="309" t="s">
        <v>955</v>
      </c>
      <c r="D166" s="309" t="s">
        <v>554</v>
      </c>
      <c r="E166" s="311" t="s">
        <v>555</v>
      </c>
      <c r="F166" s="311" t="s">
        <v>555</v>
      </c>
      <c r="G166" s="311">
        <v>0</v>
      </c>
    </row>
    <row r="167" spans="1:7" x14ac:dyDescent="0.3">
      <c r="A167" s="309" t="s">
        <v>964</v>
      </c>
      <c r="B167" s="310" t="s">
        <v>965</v>
      </c>
      <c r="C167" s="309" t="s">
        <v>966</v>
      </c>
      <c r="D167" s="309" t="s">
        <v>554</v>
      </c>
      <c r="E167" s="311" t="s">
        <v>555</v>
      </c>
      <c r="F167" s="311" t="s">
        <v>555</v>
      </c>
      <c r="G167" s="311">
        <v>0</v>
      </c>
    </row>
    <row r="168" spans="1:7" x14ac:dyDescent="0.3">
      <c r="A168" s="762" t="s">
        <v>967</v>
      </c>
      <c r="B168" s="762"/>
      <c r="C168" s="762"/>
      <c r="D168" s="309"/>
      <c r="E168" s="311"/>
      <c r="F168" s="311"/>
      <c r="G168" s="311"/>
    </row>
    <row r="169" spans="1:7" x14ac:dyDescent="0.3">
      <c r="A169" s="309" t="s">
        <v>968</v>
      </c>
      <c r="B169" s="310" t="s">
        <v>969</v>
      </c>
      <c r="C169" s="309" t="s">
        <v>949</v>
      </c>
      <c r="D169" s="309" t="s">
        <v>554</v>
      </c>
      <c r="E169" s="311" t="s">
        <v>555</v>
      </c>
      <c r="F169" s="311" t="s">
        <v>555</v>
      </c>
      <c r="G169" s="311">
        <v>0</v>
      </c>
    </row>
    <row r="170" spans="1:7" x14ac:dyDescent="0.3">
      <c r="A170" s="309" t="s">
        <v>970</v>
      </c>
      <c r="B170" s="310" t="s">
        <v>971</v>
      </c>
      <c r="C170" s="309" t="s">
        <v>961</v>
      </c>
      <c r="D170" s="309" t="s">
        <v>554</v>
      </c>
      <c r="E170" s="311" t="s">
        <v>555</v>
      </c>
      <c r="F170" s="311" t="s">
        <v>555</v>
      </c>
      <c r="G170" s="311">
        <v>0</v>
      </c>
    </row>
    <row r="171" spans="1:7" x14ac:dyDescent="0.3">
      <c r="A171" s="309" t="s">
        <v>972</v>
      </c>
      <c r="B171" s="310" t="s">
        <v>973</v>
      </c>
      <c r="C171" s="309" t="s">
        <v>974</v>
      </c>
      <c r="D171" s="309" t="s">
        <v>554</v>
      </c>
      <c r="E171" s="311" t="s">
        <v>555</v>
      </c>
      <c r="F171" s="311" t="s">
        <v>555</v>
      </c>
      <c r="G171" s="311">
        <v>0</v>
      </c>
    </row>
    <row r="172" spans="1:7" x14ac:dyDescent="0.3">
      <c r="A172" s="762" t="s">
        <v>975</v>
      </c>
      <c r="B172" s="762"/>
      <c r="C172" s="762"/>
      <c r="D172" s="309"/>
      <c r="E172" s="311"/>
      <c r="F172" s="311"/>
      <c r="G172" s="311"/>
    </row>
    <row r="173" spans="1:7" x14ac:dyDescent="0.3">
      <c r="A173" s="309" t="s">
        <v>976</v>
      </c>
      <c r="B173" s="310" t="s">
        <v>977</v>
      </c>
      <c r="C173" s="309" t="s">
        <v>949</v>
      </c>
      <c r="D173" s="309" t="s">
        <v>554</v>
      </c>
      <c r="E173" s="311" t="s">
        <v>555</v>
      </c>
      <c r="F173" s="311" t="s">
        <v>555</v>
      </c>
      <c r="G173" s="311">
        <v>0</v>
      </c>
    </row>
    <row r="174" spans="1:7" x14ac:dyDescent="0.3">
      <c r="A174" s="309" t="s">
        <v>978</v>
      </c>
      <c r="B174" s="310" t="s">
        <v>979</v>
      </c>
      <c r="C174" s="309" t="s">
        <v>961</v>
      </c>
      <c r="D174" s="309" t="s">
        <v>554</v>
      </c>
      <c r="E174" s="311" t="s">
        <v>555</v>
      </c>
      <c r="F174" s="311" t="s">
        <v>555</v>
      </c>
      <c r="G174" s="311">
        <v>0</v>
      </c>
    </row>
    <row r="175" spans="1:7" x14ac:dyDescent="0.3">
      <c r="A175" s="309" t="s">
        <v>980</v>
      </c>
      <c r="B175" s="310" t="s">
        <v>981</v>
      </c>
      <c r="C175" s="309" t="s">
        <v>974</v>
      </c>
      <c r="D175" s="309" t="s">
        <v>554</v>
      </c>
      <c r="E175" s="311" t="s">
        <v>555</v>
      </c>
      <c r="F175" s="311" t="s">
        <v>555</v>
      </c>
      <c r="G175" s="311">
        <v>0</v>
      </c>
    </row>
    <row r="176" spans="1:7" x14ac:dyDescent="0.3">
      <c r="A176" s="309" t="s">
        <v>982</v>
      </c>
      <c r="B176" s="310" t="s">
        <v>983</v>
      </c>
      <c r="C176" s="309" t="s">
        <v>984</v>
      </c>
      <c r="D176" s="309" t="s">
        <v>554</v>
      </c>
      <c r="E176" s="311" t="s">
        <v>555</v>
      </c>
      <c r="F176" s="311" t="s">
        <v>555</v>
      </c>
      <c r="G176" s="311">
        <v>0</v>
      </c>
    </row>
    <row r="177" spans="1:7" x14ac:dyDescent="0.3">
      <c r="A177" s="309" t="s">
        <v>985</v>
      </c>
      <c r="B177" s="310" t="s">
        <v>986</v>
      </c>
      <c r="C177" s="309" t="s">
        <v>987</v>
      </c>
      <c r="D177" s="309" t="s">
        <v>554</v>
      </c>
      <c r="E177" s="311" t="s">
        <v>555</v>
      </c>
      <c r="F177" s="311" t="s">
        <v>555</v>
      </c>
      <c r="G177" s="311">
        <v>0</v>
      </c>
    </row>
    <row r="178" spans="1:7" x14ac:dyDescent="0.3">
      <c r="A178" s="309" t="s">
        <v>988</v>
      </c>
      <c r="B178" s="310" t="s">
        <v>989</v>
      </c>
      <c r="C178" s="309" t="s">
        <v>990</v>
      </c>
      <c r="D178" s="309" t="s">
        <v>554</v>
      </c>
      <c r="E178" s="311" t="s">
        <v>555</v>
      </c>
      <c r="F178" s="311" t="s">
        <v>555</v>
      </c>
      <c r="G178" s="311">
        <v>0</v>
      </c>
    </row>
    <row r="179" spans="1:7" ht="28.8" x14ac:dyDescent="0.3">
      <c r="A179" s="309" t="s">
        <v>991</v>
      </c>
      <c r="B179" s="310" t="s">
        <v>992</v>
      </c>
      <c r="C179" s="309" t="s">
        <v>993</v>
      </c>
      <c r="D179" s="309" t="s">
        <v>554</v>
      </c>
      <c r="E179" s="311" t="s">
        <v>555</v>
      </c>
      <c r="F179" s="311" t="s">
        <v>555</v>
      </c>
      <c r="G179" s="311">
        <v>0</v>
      </c>
    </row>
    <row r="180" spans="1:7" x14ac:dyDescent="0.3">
      <c r="A180" s="307" t="s">
        <v>994</v>
      </c>
      <c r="B180" s="312" t="s">
        <v>995</v>
      </c>
      <c r="C180" s="307" t="s">
        <v>996</v>
      </c>
      <c r="D180" s="307" t="s">
        <v>554</v>
      </c>
      <c r="E180" s="313" t="s">
        <v>555</v>
      </c>
      <c r="F180" s="313" t="s">
        <v>555</v>
      </c>
      <c r="G180" s="313">
        <v>19247880</v>
      </c>
    </row>
    <row r="181" spans="1:7" ht="15" thickBot="1" x14ac:dyDescent="0.35">
      <c r="E181" s="315"/>
      <c r="F181" s="315"/>
      <c r="G181" s="315"/>
    </row>
    <row r="182" spans="1:7" ht="15" thickBot="1" x14ac:dyDescent="0.35">
      <c r="C182" s="316" t="s">
        <v>997</v>
      </c>
      <c r="D182" s="317"/>
      <c r="E182" s="318"/>
      <c r="F182" s="318"/>
      <c r="G182" s="319">
        <f>SUM(G180,G144,G76,G30)</f>
        <v>852230622</v>
      </c>
    </row>
  </sheetData>
  <mergeCells count="31">
    <mergeCell ref="A172:C172"/>
    <mergeCell ref="A140:C140"/>
    <mergeCell ref="A146:C146"/>
    <mergeCell ref="A157:C157"/>
    <mergeCell ref="A159:C159"/>
    <mergeCell ref="A163:C163"/>
    <mergeCell ref="A168:C168"/>
    <mergeCell ref="A138:C138"/>
    <mergeCell ref="A88:C88"/>
    <mergeCell ref="A93:C93"/>
    <mergeCell ref="A102:C102"/>
    <mergeCell ref="A111:C111"/>
    <mergeCell ref="A114:C114"/>
    <mergeCell ref="A118:C118"/>
    <mergeCell ref="A122:C122"/>
    <mergeCell ref="A125:C125"/>
    <mergeCell ref="A130:C130"/>
    <mergeCell ref="A132:C132"/>
    <mergeCell ref="A135:C135"/>
    <mergeCell ref="A79:C79"/>
    <mergeCell ref="A4:C4"/>
    <mergeCell ref="A32:C32"/>
    <mergeCell ref="A33:C33"/>
    <mergeCell ref="A37:C37"/>
    <mergeCell ref="A41:C41"/>
    <mergeCell ref="A45:C45"/>
    <mergeCell ref="A49:C49"/>
    <mergeCell ref="A54:C54"/>
    <mergeCell ref="A57:C57"/>
    <mergeCell ref="A58:C58"/>
    <mergeCell ref="A67:C67"/>
  </mergeCells>
  <pageMargins left="0.23622047244094491" right="0.23622047244094491" top="0.74803149606299213" bottom="0.55118110236220474" header="0.31496062992125984" footer="0.15748031496062992"/>
  <pageSetup paperSize="9" scale="68" orientation="portrait" horizontalDpi="300" verticalDpi="300" r:id="rId1"/>
  <headerFooter alignWithMargins="0">
    <oddHeader>&amp;C&amp;"-,Félkövér"&amp;14 2018. évi állami támogatás jogcímenként&amp;R&amp;"-,Félkövér"&amp;14 13. melléklet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6" sqref="G76"/>
    </sheetView>
  </sheetViews>
  <sheetFormatPr defaultColWidth="9.33203125" defaultRowHeight="13.2" x14ac:dyDescent="0.3"/>
  <cols>
    <col min="1" max="1" width="5.6640625" style="80" customWidth="1"/>
    <col min="2" max="2" width="42.5546875" style="13" customWidth="1"/>
    <col min="3" max="4" width="12.44140625" style="13" customWidth="1"/>
    <col min="5" max="5" width="11" style="13" customWidth="1"/>
    <col min="6" max="6" width="11.6640625" style="13" customWidth="1"/>
    <col min="7" max="7" width="13.33203125" style="13" customWidth="1"/>
    <col min="8" max="8" width="14.44140625" style="13" customWidth="1"/>
    <col min="9" max="16384" width="9.33203125" style="13"/>
  </cols>
  <sheetData>
    <row r="1" spans="1:8" s="286" customFormat="1" ht="14.4" thickBot="1" x14ac:dyDescent="0.35">
      <c r="A1" s="284"/>
      <c r="H1" s="81" t="s">
        <v>462</v>
      </c>
    </row>
    <row r="2" spans="1:8" s="236" customFormat="1" ht="26.25" customHeight="1" x14ac:dyDescent="0.3">
      <c r="A2" s="734" t="s">
        <v>3</v>
      </c>
      <c r="B2" s="736" t="s">
        <v>998</v>
      </c>
      <c r="C2" s="734" t="s">
        <v>999</v>
      </c>
      <c r="D2" s="734" t="s">
        <v>1000</v>
      </c>
      <c r="E2" s="320" t="s">
        <v>1001</v>
      </c>
      <c r="F2" s="321"/>
      <c r="G2" s="321"/>
      <c r="H2" s="322"/>
    </row>
    <row r="3" spans="1:8" s="239" customFormat="1" ht="32.25" customHeight="1" thickBot="1" x14ac:dyDescent="0.35">
      <c r="A3" s="735"/>
      <c r="B3" s="737"/>
      <c r="C3" s="737"/>
      <c r="D3" s="735"/>
      <c r="E3" s="323" t="s">
        <v>487</v>
      </c>
      <c r="F3" s="323" t="s">
        <v>488</v>
      </c>
      <c r="G3" s="323" t="s">
        <v>494</v>
      </c>
      <c r="H3" s="238" t="s">
        <v>495</v>
      </c>
    </row>
    <row r="4" spans="1:8" s="245" customFormat="1" ht="13.2" customHeight="1" thickBot="1" x14ac:dyDescent="0.35">
      <c r="A4" s="240">
        <v>1</v>
      </c>
      <c r="B4" s="241">
        <v>2</v>
      </c>
      <c r="C4" s="241">
        <v>3</v>
      </c>
      <c r="D4" s="242">
        <v>4</v>
      </c>
      <c r="E4" s="240">
        <v>5</v>
      </c>
      <c r="F4" s="242">
        <v>6</v>
      </c>
      <c r="G4" s="242">
        <v>7</v>
      </c>
      <c r="H4" s="243">
        <v>8</v>
      </c>
    </row>
    <row r="5" spans="1:8" ht="20.100000000000001" customHeight="1" thickBot="1" x14ac:dyDescent="0.35">
      <c r="A5" s="246" t="s">
        <v>5</v>
      </c>
      <c r="B5" s="247" t="s">
        <v>1002</v>
      </c>
      <c r="C5" s="324"/>
      <c r="D5" s="325" t="s">
        <v>1003</v>
      </c>
      <c r="E5" s="326">
        <f>SUM(E6:E9)</f>
        <v>61080000</v>
      </c>
      <c r="F5" s="327">
        <f>SUM(F6:F9)</f>
        <v>0</v>
      </c>
      <c r="G5" s="327">
        <f>SUM(G6:G9)</f>
        <v>0</v>
      </c>
      <c r="H5" s="328">
        <f>SUM(H6:H9)</f>
        <v>0</v>
      </c>
    </row>
    <row r="6" spans="1:8" ht="20.100000000000001" customHeight="1" x14ac:dyDescent="0.3">
      <c r="A6" s="253" t="s">
        <v>16</v>
      </c>
      <c r="B6" s="254" t="s">
        <v>1004</v>
      </c>
      <c r="C6" s="329"/>
      <c r="D6" s="330"/>
      <c r="E6" s="257">
        <v>1280000</v>
      </c>
      <c r="F6" s="258"/>
      <c r="G6" s="258"/>
      <c r="H6" s="259"/>
    </row>
    <row r="7" spans="1:8" ht="39.6" x14ac:dyDescent="0.3">
      <c r="A7" s="253" t="s">
        <v>28</v>
      </c>
      <c r="B7" s="254" t="s">
        <v>1005</v>
      </c>
      <c r="C7" s="329" t="s">
        <v>1006</v>
      </c>
      <c r="D7" s="330"/>
      <c r="E7" s="257">
        <v>59800000</v>
      </c>
      <c r="F7" s="258"/>
      <c r="G7" s="258"/>
      <c r="H7" s="259"/>
    </row>
    <row r="8" spans="1:8" x14ac:dyDescent="0.3">
      <c r="A8" s="253" t="s">
        <v>138</v>
      </c>
      <c r="B8" s="254"/>
      <c r="C8" s="329"/>
      <c r="D8" s="330"/>
      <c r="E8" s="257"/>
      <c r="F8" s="258"/>
      <c r="G8" s="258"/>
      <c r="H8" s="259"/>
    </row>
    <row r="9" spans="1:8" ht="20.100000000000001" customHeight="1" thickBot="1" x14ac:dyDescent="0.35">
      <c r="A9" s="253" t="s">
        <v>42</v>
      </c>
      <c r="B9" s="254" t="s">
        <v>498</v>
      </c>
      <c r="C9" s="329"/>
      <c r="D9" s="330"/>
      <c r="E9" s="257"/>
      <c r="F9" s="258"/>
      <c r="G9" s="258"/>
      <c r="H9" s="259"/>
    </row>
    <row r="10" spans="1:8" ht="20.100000000000001" customHeight="1" thickBot="1" x14ac:dyDescent="0.35">
      <c r="A10" s="246" t="s">
        <v>64</v>
      </c>
      <c r="B10" s="247" t="s">
        <v>1007</v>
      </c>
      <c r="C10" s="324"/>
      <c r="D10" s="325"/>
      <c r="E10" s="326">
        <f>SUM(E11:E14)</f>
        <v>421080</v>
      </c>
      <c r="F10" s="327">
        <f>SUM(F11:F14)</f>
        <v>0</v>
      </c>
      <c r="G10" s="327">
        <f>SUM(G11:G14)</f>
        <v>0</v>
      </c>
      <c r="H10" s="328">
        <f>SUM(H11:H14)</f>
        <v>0</v>
      </c>
    </row>
    <row r="11" spans="1:8" ht="20.100000000000001" customHeight="1" x14ac:dyDescent="0.3">
      <c r="A11" s="253" t="s">
        <v>145</v>
      </c>
      <c r="B11" s="254" t="s">
        <v>1008</v>
      </c>
      <c r="C11" s="329"/>
      <c r="D11" s="330" t="s">
        <v>1003</v>
      </c>
      <c r="E11" s="257">
        <v>421080</v>
      </c>
      <c r="F11" s="258"/>
      <c r="G11" s="258"/>
      <c r="H11" s="259"/>
    </row>
    <row r="12" spans="1:8" ht="20.100000000000001" customHeight="1" x14ac:dyDescent="0.3">
      <c r="A12" s="253" t="s">
        <v>82</v>
      </c>
      <c r="B12" s="254" t="s">
        <v>498</v>
      </c>
      <c r="C12" s="329"/>
      <c r="D12" s="330"/>
      <c r="E12" s="257"/>
      <c r="F12" s="258"/>
      <c r="G12" s="258"/>
      <c r="H12" s="259"/>
    </row>
    <row r="13" spans="1:8" ht="20.100000000000001" customHeight="1" x14ac:dyDescent="0.3">
      <c r="A13" s="253" t="s">
        <v>84</v>
      </c>
      <c r="B13" s="254" t="s">
        <v>498</v>
      </c>
      <c r="C13" s="329"/>
      <c r="D13" s="330"/>
      <c r="E13" s="257"/>
      <c r="F13" s="258"/>
      <c r="G13" s="258"/>
      <c r="H13" s="259"/>
    </row>
    <row r="14" spans="1:8" ht="20.100000000000001" customHeight="1" thickBot="1" x14ac:dyDescent="0.35">
      <c r="A14" s="253" t="s">
        <v>151</v>
      </c>
      <c r="B14" s="254" t="s">
        <v>498</v>
      </c>
      <c r="C14" s="329"/>
      <c r="D14" s="330"/>
      <c r="E14" s="257"/>
      <c r="F14" s="258"/>
      <c r="G14" s="258"/>
      <c r="H14" s="259"/>
    </row>
    <row r="15" spans="1:8" ht="20.100000000000001" customHeight="1" thickBot="1" x14ac:dyDescent="0.35">
      <c r="A15" s="246" t="s">
        <v>167</v>
      </c>
      <c r="B15" s="331" t="s">
        <v>1009</v>
      </c>
      <c r="C15" s="332"/>
      <c r="D15" s="333"/>
      <c r="E15" s="326">
        <f>E5+E10</f>
        <v>61501080</v>
      </c>
      <c r="F15" s="327">
        <f>F5+F10</f>
        <v>0</v>
      </c>
      <c r="G15" s="327">
        <f>G5+G10</f>
        <v>0</v>
      </c>
      <c r="H15" s="328">
        <f>H5+H10</f>
        <v>0</v>
      </c>
    </row>
    <row r="16" spans="1:8" ht="20.100000000000001" customHeight="1" x14ac:dyDescent="0.3"/>
  </sheetData>
  <mergeCells count="4">
    <mergeCell ref="A2:A3"/>
    <mergeCell ref="B2:B3"/>
    <mergeCell ref="C2:C3"/>
    <mergeCell ref="D2:D3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CE,Félkövér"&amp;12Az önkormányzat által nyújtott hitel és kölcsön alakulása lejárat és eszközök szerinti bontásban&amp;R&amp;"Times New Roman CE,Félkövér dőlt" 15. melléklet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1"/>
  <sheetViews>
    <sheetView topLeftCell="B1" zoomScaleNormal="100" workbookViewId="0">
      <pane ySplit="3" topLeftCell="A4" activePane="bottomLeft" state="frozen"/>
      <selection activeCell="L16" sqref="L16"/>
      <selection pane="bottomLeft" activeCell="G13" sqref="F12:G13"/>
    </sheetView>
  </sheetViews>
  <sheetFormatPr defaultColWidth="9.33203125" defaultRowHeight="12.6" x14ac:dyDescent="0.25"/>
  <cols>
    <col min="1" max="1" width="9.6640625" style="347" bestFit="1" customWidth="1"/>
    <col min="2" max="2" width="70.33203125" style="347" bestFit="1" customWidth="1"/>
    <col min="3" max="3" width="15.33203125" style="347" customWidth="1"/>
    <col min="4" max="4" width="15.88671875" style="347" customWidth="1"/>
    <col min="5" max="16384" width="9.33203125" style="347"/>
  </cols>
  <sheetData>
    <row r="1" spans="1:4" ht="15" customHeight="1" x14ac:dyDescent="0.25">
      <c r="B1" s="763" t="s">
        <v>1599</v>
      </c>
      <c r="C1" s="763"/>
      <c r="D1" s="763"/>
    </row>
    <row r="2" spans="1:4" s="343" customFormat="1" ht="15.6" x14ac:dyDescent="0.25">
      <c r="A2" s="341" t="s">
        <v>1015</v>
      </c>
      <c r="B2" s="341" t="s">
        <v>1236</v>
      </c>
      <c r="C2" s="342" t="s">
        <v>369</v>
      </c>
      <c r="D2" s="342" t="s">
        <v>246</v>
      </c>
    </row>
    <row r="3" spans="1:4" ht="15" customHeight="1" x14ac:dyDescent="0.25">
      <c r="A3" s="344" t="s">
        <v>1017</v>
      </c>
      <c r="B3" s="345" t="s">
        <v>1018</v>
      </c>
      <c r="C3" s="346">
        <v>86479926</v>
      </c>
      <c r="D3" s="346">
        <f>SUM(C3:C3)</f>
        <v>86479926</v>
      </c>
    </row>
    <row r="4" spans="1:4" ht="15" customHeight="1" x14ac:dyDescent="0.25">
      <c r="A4" s="344" t="s">
        <v>1019</v>
      </c>
      <c r="B4" s="345" t="s">
        <v>1020</v>
      </c>
      <c r="C4" s="346">
        <v>74334113</v>
      </c>
      <c r="D4" s="346">
        <f>SUM(C4:C4)</f>
        <v>74334113</v>
      </c>
    </row>
    <row r="5" spans="1:4" ht="15" customHeight="1" x14ac:dyDescent="0.25">
      <c r="A5" s="348" t="s">
        <v>1021</v>
      </c>
      <c r="B5" s="349" t="s">
        <v>1022</v>
      </c>
      <c r="C5" s="350">
        <v>12145813</v>
      </c>
      <c r="D5" s="350">
        <f t="shared" ref="D5" si="0">D3-D4</f>
        <v>12145813</v>
      </c>
    </row>
    <row r="6" spans="1:4" ht="15" customHeight="1" x14ac:dyDescent="0.25">
      <c r="A6" s="344" t="s">
        <v>1012</v>
      </c>
      <c r="B6" s="345" t="s">
        <v>1023</v>
      </c>
      <c r="C6" s="346">
        <v>28262417</v>
      </c>
      <c r="D6" s="346">
        <f>SUM(C6:C6)</f>
        <v>28262417</v>
      </c>
    </row>
    <row r="7" spans="1:4" ht="15" customHeight="1" x14ac:dyDescent="0.25">
      <c r="A7" s="344" t="s">
        <v>1013</v>
      </c>
      <c r="B7" s="345" t="s">
        <v>1024</v>
      </c>
      <c r="C7" s="346">
        <v>1181735</v>
      </c>
      <c r="D7" s="346">
        <f>SUM(C7:C7)</f>
        <v>1181735</v>
      </c>
    </row>
    <row r="8" spans="1:4" ht="15" customHeight="1" x14ac:dyDescent="0.25">
      <c r="A8" s="348" t="s">
        <v>1014</v>
      </c>
      <c r="B8" s="349" t="s">
        <v>1025</v>
      </c>
      <c r="C8" s="350">
        <v>27080682</v>
      </c>
      <c r="D8" s="350">
        <f t="shared" ref="D8" si="1">D6-D7</f>
        <v>27080682</v>
      </c>
    </row>
    <row r="9" spans="1:4" ht="15" customHeight="1" x14ac:dyDescent="0.25">
      <c r="A9" s="348" t="s">
        <v>1026</v>
      </c>
      <c r="B9" s="349" t="s">
        <v>1027</v>
      </c>
      <c r="C9" s="350">
        <v>39226495</v>
      </c>
      <c r="D9" s="350">
        <f t="shared" ref="D9" si="2">D5+D8</f>
        <v>39226495</v>
      </c>
    </row>
    <row r="10" spans="1:4" ht="15" customHeight="1" x14ac:dyDescent="0.25">
      <c r="A10" s="344" t="s">
        <v>1028</v>
      </c>
      <c r="B10" s="345" t="s">
        <v>1029</v>
      </c>
      <c r="C10" s="346">
        <v>0</v>
      </c>
      <c r="D10" s="346">
        <f>SUM(C10:C10)</f>
        <v>0</v>
      </c>
    </row>
    <row r="11" spans="1:4" ht="15" customHeight="1" x14ac:dyDescent="0.25">
      <c r="A11" s="344" t="s">
        <v>1030</v>
      </c>
      <c r="B11" s="345" t="s">
        <v>1031</v>
      </c>
      <c r="C11" s="346">
        <v>0</v>
      </c>
      <c r="D11" s="346">
        <f>SUM(C11:C11)</f>
        <v>0</v>
      </c>
    </row>
    <row r="12" spans="1:4" ht="15" customHeight="1" x14ac:dyDescent="0.25">
      <c r="A12" s="348" t="s">
        <v>423</v>
      </c>
      <c r="B12" s="349" t="s">
        <v>1032</v>
      </c>
      <c r="C12" s="350">
        <v>0</v>
      </c>
      <c r="D12" s="350">
        <f t="shared" ref="D12" si="3">D10-D11</f>
        <v>0</v>
      </c>
    </row>
    <row r="13" spans="1:4" ht="15" customHeight="1" x14ac:dyDescent="0.25">
      <c r="A13" s="344" t="s">
        <v>581</v>
      </c>
      <c r="B13" s="345" t="s">
        <v>1033</v>
      </c>
      <c r="C13" s="346">
        <v>0</v>
      </c>
      <c r="D13" s="346">
        <f>SUM(C13:C13)</f>
        <v>0</v>
      </c>
    </row>
    <row r="14" spans="1:4" ht="15" customHeight="1" x14ac:dyDescent="0.25">
      <c r="A14" s="344" t="s">
        <v>584</v>
      </c>
      <c r="B14" s="345" t="s">
        <v>1034</v>
      </c>
      <c r="C14" s="346">
        <v>0</v>
      </c>
      <c r="D14" s="346">
        <f>SUM(C14:C14)</f>
        <v>0</v>
      </c>
    </row>
    <row r="15" spans="1:4" ht="15" customHeight="1" x14ac:dyDescent="0.25">
      <c r="A15" s="348" t="s">
        <v>587</v>
      </c>
      <c r="B15" s="349" t="s">
        <v>1035</v>
      </c>
      <c r="C15" s="350">
        <v>0</v>
      </c>
      <c r="D15" s="350">
        <f t="shared" ref="D15" si="4">D13-D14</f>
        <v>0</v>
      </c>
    </row>
    <row r="16" spans="1:4" ht="15" customHeight="1" x14ac:dyDescent="0.25">
      <c r="A16" s="348" t="s">
        <v>591</v>
      </c>
      <c r="B16" s="349" t="s">
        <v>1036</v>
      </c>
      <c r="C16" s="350">
        <v>0</v>
      </c>
      <c r="D16" s="350">
        <f t="shared" ref="D16" si="5">D12+D15</f>
        <v>0</v>
      </c>
    </row>
    <row r="17" spans="1:7" ht="15" customHeight="1" x14ac:dyDescent="0.25">
      <c r="A17" s="348" t="s">
        <v>594</v>
      </c>
      <c r="B17" s="349" t="s">
        <v>1037</v>
      </c>
      <c r="C17" s="350">
        <v>39226495</v>
      </c>
      <c r="D17" s="350">
        <f t="shared" ref="D17" si="6">D16+D9</f>
        <v>39226495</v>
      </c>
      <c r="F17" s="351"/>
      <c r="G17" s="351"/>
    </row>
    <row r="18" spans="1:7" ht="15" customHeight="1" x14ac:dyDescent="0.25">
      <c r="A18" s="348" t="s">
        <v>598</v>
      </c>
      <c r="B18" s="349" t="s">
        <v>1038</v>
      </c>
      <c r="C18" s="350">
        <v>0</v>
      </c>
      <c r="D18" s="350">
        <v>0</v>
      </c>
    </row>
    <row r="19" spans="1:7" ht="15" customHeight="1" x14ac:dyDescent="0.25">
      <c r="A19" s="348" t="s">
        <v>601</v>
      </c>
      <c r="B19" s="349" t="s">
        <v>1039</v>
      </c>
      <c r="C19" s="350">
        <v>39226495</v>
      </c>
      <c r="D19" s="350">
        <f t="shared" ref="D19" si="7">D9-D18</f>
        <v>39226495</v>
      </c>
    </row>
    <row r="20" spans="1:7" ht="15" customHeight="1" x14ac:dyDescent="0.25">
      <c r="A20" s="348" t="s">
        <v>605</v>
      </c>
      <c r="B20" s="349" t="s">
        <v>1040</v>
      </c>
      <c r="C20" s="687">
        <v>0</v>
      </c>
      <c r="D20" s="350">
        <f>SUM(C20:C20)</f>
        <v>0</v>
      </c>
    </row>
    <row r="21" spans="1:7" ht="15" customHeight="1" x14ac:dyDescent="0.25">
      <c r="A21" s="348" t="s">
        <v>608</v>
      </c>
      <c r="B21" s="349" t="s">
        <v>1041</v>
      </c>
      <c r="C21" s="350">
        <v>0</v>
      </c>
      <c r="D21" s="350">
        <f>SUM(C21:C21)</f>
        <v>0</v>
      </c>
    </row>
  </sheetData>
  <mergeCells count="1">
    <mergeCell ref="B1:D1"/>
  </mergeCells>
  <pageMargins left="0.19685039370078741" right="0.19685039370078741" top="1.2598425196850394" bottom="0.98425196850393704" header="0.51181102362204722" footer="0.51181102362204722"/>
  <pageSetup scale="65" orientation="landscape" horizontalDpi="300" verticalDpi="300" r:id="rId1"/>
  <headerFooter alignWithMargins="0">
    <oddHeader>&amp;C&amp;"-,Félkövér"&amp;14MISZLA KÖZSÉG ÖNKORMÁNYZATA 
 MARADVÁNY LEVEZETÉS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1"/>
  <sheetViews>
    <sheetView topLeftCell="A16" zoomScaleNormal="100" workbookViewId="0">
      <selection activeCell="G5" sqref="G5"/>
    </sheetView>
  </sheetViews>
  <sheetFormatPr defaultRowHeight="13.2" x14ac:dyDescent="0.25"/>
  <cols>
    <col min="1" max="1" width="6.33203125" style="430" customWidth="1"/>
    <col min="2" max="2" width="59" style="431" bestFit="1" customWidth="1"/>
    <col min="3" max="3" width="12.6640625" style="359" bestFit="1" customWidth="1"/>
    <col min="4" max="4" width="10.44140625" style="359" customWidth="1"/>
    <col min="5" max="5" width="12.6640625" style="359" bestFit="1" customWidth="1"/>
    <col min="6" max="253" width="9.33203125" style="359"/>
    <col min="254" max="254" width="6.33203125" style="359" customWidth="1"/>
    <col min="255" max="255" width="37.6640625" style="359" customWidth="1"/>
    <col min="256" max="256" width="11.6640625" style="359" customWidth="1"/>
    <col min="257" max="257" width="10.44140625" style="359" customWidth="1"/>
    <col min="258" max="259" width="11.6640625" style="359" customWidth="1"/>
    <col min="260" max="260" width="10.6640625" style="359" customWidth="1"/>
    <col min="261" max="261" width="11.6640625" style="359" customWidth="1"/>
    <col min="262" max="509" width="9.33203125" style="359"/>
    <col min="510" max="510" width="6.33203125" style="359" customWidth="1"/>
    <col min="511" max="511" width="37.6640625" style="359" customWidth="1"/>
    <col min="512" max="512" width="11.6640625" style="359" customWidth="1"/>
    <col min="513" max="513" width="10.44140625" style="359" customWidth="1"/>
    <col min="514" max="515" width="11.6640625" style="359" customWidth="1"/>
    <col min="516" max="516" width="10.6640625" style="359" customWidth="1"/>
    <col min="517" max="517" width="11.6640625" style="359" customWidth="1"/>
    <col min="518" max="765" width="9.33203125" style="359"/>
    <col min="766" max="766" width="6.33203125" style="359" customWidth="1"/>
    <col min="767" max="767" width="37.6640625" style="359" customWidth="1"/>
    <col min="768" max="768" width="11.6640625" style="359" customWidth="1"/>
    <col min="769" max="769" width="10.44140625" style="359" customWidth="1"/>
    <col min="770" max="771" width="11.6640625" style="359" customWidth="1"/>
    <col min="772" max="772" width="10.6640625" style="359" customWidth="1"/>
    <col min="773" max="773" width="11.6640625" style="359" customWidth="1"/>
    <col min="774" max="1021" width="9.33203125" style="359"/>
    <col min="1022" max="1022" width="6.33203125" style="359" customWidth="1"/>
    <col min="1023" max="1023" width="37.6640625" style="359" customWidth="1"/>
    <col min="1024" max="1024" width="11.6640625" style="359" customWidth="1"/>
    <col min="1025" max="1025" width="10.44140625" style="359" customWidth="1"/>
    <col min="1026" max="1027" width="11.6640625" style="359" customWidth="1"/>
    <col min="1028" max="1028" width="10.6640625" style="359" customWidth="1"/>
    <col min="1029" max="1029" width="11.6640625" style="359" customWidth="1"/>
    <col min="1030" max="1277" width="9.33203125" style="359"/>
    <col min="1278" max="1278" width="6.33203125" style="359" customWidth="1"/>
    <col min="1279" max="1279" width="37.6640625" style="359" customWidth="1"/>
    <col min="1280" max="1280" width="11.6640625" style="359" customWidth="1"/>
    <col min="1281" max="1281" width="10.44140625" style="359" customWidth="1"/>
    <col min="1282" max="1283" width="11.6640625" style="359" customWidth="1"/>
    <col min="1284" max="1284" width="10.6640625" style="359" customWidth="1"/>
    <col min="1285" max="1285" width="11.6640625" style="359" customWidth="1"/>
    <col min="1286" max="1533" width="9.33203125" style="359"/>
    <col min="1534" max="1534" width="6.33203125" style="359" customWidth="1"/>
    <col min="1535" max="1535" width="37.6640625" style="359" customWidth="1"/>
    <col min="1536" max="1536" width="11.6640625" style="359" customWidth="1"/>
    <col min="1537" max="1537" width="10.44140625" style="359" customWidth="1"/>
    <col min="1538" max="1539" width="11.6640625" style="359" customWidth="1"/>
    <col min="1540" max="1540" width="10.6640625" style="359" customWidth="1"/>
    <col min="1541" max="1541" width="11.6640625" style="359" customWidth="1"/>
    <col min="1542" max="1789" width="9.33203125" style="359"/>
    <col min="1790" max="1790" width="6.33203125" style="359" customWidth="1"/>
    <col min="1791" max="1791" width="37.6640625" style="359" customWidth="1"/>
    <col min="1792" max="1792" width="11.6640625" style="359" customWidth="1"/>
    <col min="1793" max="1793" width="10.44140625" style="359" customWidth="1"/>
    <col min="1794" max="1795" width="11.6640625" style="359" customWidth="1"/>
    <col min="1796" max="1796" width="10.6640625" style="359" customWidth="1"/>
    <col min="1797" max="1797" width="11.6640625" style="359" customWidth="1"/>
    <col min="1798" max="2045" width="9.33203125" style="359"/>
    <col min="2046" max="2046" width="6.33203125" style="359" customWidth="1"/>
    <col min="2047" max="2047" width="37.6640625" style="359" customWidth="1"/>
    <col min="2048" max="2048" width="11.6640625" style="359" customWidth="1"/>
    <col min="2049" max="2049" width="10.44140625" style="359" customWidth="1"/>
    <col min="2050" max="2051" width="11.6640625" style="359" customWidth="1"/>
    <col min="2052" max="2052" width="10.6640625" style="359" customWidth="1"/>
    <col min="2053" max="2053" width="11.6640625" style="359" customWidth="1"/>
    <col min="2054" max="2301" width="9.33203125" style="359"/>
    <col min="2302" max="2302" width="6.33203125" style="359" customWidth="1"/>
    <col min="2303" max="2303" width="37.6640625" style="359" customWidth="1"/>
    <col min="2304" max="2304" width="11.6640625" style="359" customWidth="1"/>
    <col min="2305" max="2305" width="10.44140625" style="359" customWidth="1"/>
    <col min="2306" max="2307" width="11.6640625" style="359" customWidth="1"/>
    <col min="2308" max="2308" width="10.6640625" style="359" customWidth="1"/>
    <col min="2309" max="2309" width="11.6640625" style="359" customWidth="1"/>
    <col min="2310" max="2557" width="9.33203125" style="359"/>
    <col min="2558" max="2558" width="6.33203125" style="359" customWidth="1"/>
    <col min="2559" max="2559" width="37.6640625" style="359" customWidth="1"/>
    <col min="2560" max="2560" width="11.6640625" style="359" customWidth="1"/>
    <col min="2561" max="2561" width="10.44140625" style="359" customWidth="1"/>
    <col min="2562" max="2563" width="11.6640625" style="359" customWidth="1"/>
    <col min="2564" max="2564" width="10.6640625" style="359" customWidth="1"/>
    <col min="2565" max="2565" width="11.6640625" style="359" customWidth="1"/>
    <col min="2566" max="2813" width="9.33203125" style="359"/>
    <col min="2814" max="2814" width="6.33203125" style="359" customWidth="1"/>
    <col min="2815" max="2815" width="37.6640625" style="359" customWidth="1"/>
    <col min="2816" max="2816" width="11.6640625" style="359" customWidth="1"/>
    <col min="2817" max="2817" width="10.44140625" style="359" customWidth="1"/>
    <col min="2818" max="2819" width="11.6640625" style="359" customWidth="1"/>
    <col min="2820" max="2820" width="10.6640625" style="359" customWidth="1"/>
    <col min="2821" max="2821" width="11.6640625" style="359" customWidth="1"/>
    <col min="2822" max="3069" width="9.33203125" style="359"/>
    <col min="3070" max="3070" width="6.33203125" style="359" customWidth="1"/>
    <col min="3071" max="3071" width="37.6640625" style="359" customWidth="1"/>
    <col min="3072" max="3072" width="11.6640625" style="359" customWidth="1"/>
    <col min="3073" max="3073" width="10.44140625" style="359" customWidth="1"/>
    <col min="3074" max="3075" width="11.6640625" style="359" customWidth="1"/>
    <col min="3076" max="3076" width="10.6640625" style="359" customWidth="1"/>
    <col min="3077" max="3077" width="11.6640625" style="359" customWidth="1"/>
    <col min="3078" max="3325" width="9.33203125" style="359"/>
    <col min="3326" max="3326" width="6.33203125" style="359" customWidth="1"/>
    <col min="3327" max="3327" width="37.6640625" style="359" customWidth="1"/>
    <col min="3328" max="3328" width="11.6640625" style="359" customWidth="1"/>
    <col min="3329" max="3329" width="10.44140625" style="359" customWidth="1"/>
    <col min="3330" max="3331" width="11.6640625" style="359" customWidth="1"/>
    <col min="3332" max="3332" width="10.6640625" style="359" customWidth="1"/>
    <col min="3333" max="3333" width="11.6640625" style="359" customWidth="1"/>
    <col min="3334" max="3581" width="9.33203125" style="359"/>
    <col min="3582" max="3582" width="6.33203125" style="359" customWidth="1"/>
    <col min="3583" max="3583" width="37.6640625" style="359" customWidth="1"/>
    <col min="3584" max="3584" width="11.6640625" style="359" customWidth="1"/>
    <col min="3585" max="3585" width="10.44140625" style="359" customWidth="1"/>
    <col min="3586" max="3587" width="11.6640625" style="359" customWidth="1"/>
    <col min="3588" max="3588" width="10.6640625" style="359" customWidth="1"/>
    <col min="3589" max="3589" width="11.6640625" style="359" customWidth="1"/>
    <col min="3590" max="3837" width="9.33203125" style="359"/>
    <col min="3838" max="3838" width="6.33203125" style="359" customWidth="1"/>
    <col min="3839" max="3839" width="37.6640625" style="359" customWidth="1"/>
    <col min="3840" max="3840" width="11.6640625" style="359" customWidth="1"/>
    <col min="3841" max="3841" width="10.44140625" style="359" customWidth="1"/>
    <col min="3842" max="3843" width="11.6640625" style="359" customWidth="1"/>
    <col min="3844" max="3844" width="10.6640625" style="359" customWidth="1"/>
    <col min="3845" max="3845" width="11.6640625" style="359" customWidth="1"/>
    <col min="3846" max="4093" width="9.33203125" style="359"/>
    <col min="4094" max="4094" width="6.33203125" style="359" customWidth="1"/>
    <col min="4095" max="4095" width="37.6640625" style="359" customWidth="1"/>
    <col min="4096" max="4096" width="11.6640625" style="359" customWidth="1"/>
    <col min="4097" max="4097" width="10.44140625" style="359" customWidth="1"/>
    <col min="4098" max="4099" width="11.6640625" style="359" customWidth="1"/>
    <col min="4100" max="4100" width="10.6640625" style="359" customWidth="1"/>
    <col min="4101" max="4101" width="11.6640625" style="359" customWidth="1"/>
    <col min="4102" max="4349" width="9.33203125" style="359"/>
    <col min="4350" max="4350" width="6.33203125" style="359" customWidth="1"/>
    <col min="4351" max="4351" width="37.6640625" style="359" customWidth="1"/>
    <col min="4352" max="4352" width="11.6640625" style="359" customWidth="1"/>
    <col min="4353" max="4353" width="10.44140625" style="359" customWidth="1"/>
    <col min="4354" max="4355" width="11.6640625" style="359" customWidth="1"/>
    <col min="4356" max="4356" width="10.6640625" style="359" customWidth="1"/>
    <col min="4357" max="4357" width="11.6640625" style="359" customWidth="1"/>
    <col min="4358" max="4605" width="9.33203125" style="359"/>
    <col min="4606" max="4606" width="6.33203125" style="359" customWidth="1"/>
    <col min="4607" max="4607" width="37.6640625" style="359" customWidth="1"/>
    <col min="4608" max="4608" width="11.6640625" style="359" customWidth="1"/>
    <col min="4609" max="4609" width="10.44140625" style="359" customWidth="1"/>
    <col min="4610" max="4611" width="11.6640625" style="359" customWidth="1"/>
    <col min="4612" max="4612" width="10.6640625" style="359" customWidth="1"/>
    <col min="4613" max="4613" width="11.6640625" style="359" customWidth="1"/>
    <col min="4614" max="4861" width="9.33203125" style="359"/>
    <col min="4862" max="4862" width="6.33203125" style="359" customWidth="1"/>
    <col min="4863" max="4863" width="37.6640625" style="359" customWidth="1"/>
    <col min="4864" max="4864" width="11.6640625" style="359" customWidth="1"/>
    <col min="4865" max="4865" width="10.44140625" style="359" customWidth="1"/>
    <col min="4866" max="4867" width="11.6640625" style="359" customWidth="1"/>
    <col min="4868" max="4868" width="10.6640625" style="359" customWidth="1"/>
    <col min="4869" max="4869" width="11.6640625" style="359" customWidth="1"/>
    <col min="4870" max="5117" width="9.33203125" style="359"/>
    <col min="5118" max="5118" width="6.33203125" style="359" customWidth="1"/>
    <col min="5119" max="5119" width="37.6640625" style="359" customWidth="1"/>
    <col min="5120" max="5120" width="11.6640625" style="359" customWidth="1"/>
    <col min="5121" max="5121" width="10.44140625" style="359" customWidth="1"/>
    <col min="5122" max="5123" width="11.6640625" style="359" customWidth="1"/>
    <col min="5124" max="5124" width="10.6640625" style="359" customWidth="1"/>
    <col min="5125" max="5125" width="11.6640625" style="359" customWidth="1"/>
    <col min="5126" max="5373" width="9.33203125" style="359"/>
    <col min="5374" max="5374" width="6.33203125" style="359" customWidth="1"/>
    <col min="5375" max="5375" width="37.6640625" style="359" customWidth="1"/>
    <col min="5376" max="5376" width="11.6640625" style="359" customWidth="1"/>
    <col min="5377" max="5377" width="10.44140625" style="359" customWidth="1"/>
    <col min="5378" max="5379" width="11.6640625" style="359" customWidth="1"/>
    <col min="5380" max="5380" width="10.6640625" style="359" customWidth="1"/>
    <col min="5381" max="5381" width="11.6640625" style="359" customWidth="1"/>
    <col min="5382" max="5629" width="9.33203125" style="359"/>
    <col min="5630" max="5630" width="6.33203125" style="359" customWidth="1"/>
    <col min="5631" max="5631" width="37.6640625" style="359" customWidth="1"/>
    <col min="5632" max="5632" width="11.6640625" style="359" customWidth="1"/>
    <col min="5633" max="5633" width="10.44140625" style="359" customWidth="1"/>
    <col min="5634" max="5635" width="11.6640625" style="359" customWidth="1"/>
    <col min="5636" max="5636" width="10.6640625" style="359" customWidth="1"/>
    <col min="5637" max="5637" width="11.6640625" style="359" customWidth="1"/>
    <col min="5638" max="5885" width="9.33203125" style="359"/>
    <col min="5886" max="5886" width="6.33203125" style="359" customWidth="1"/>
    <col min="5887" max="5887" width="37.6640625" style="359" customWidth="1"/>
    <col min="5888" max="5888" width="11.6640625" style="359" customWidth="1"/>
    <col min="5889" max="5889" width="10.44140625" style="359" customWidth="1"/>
    <col min="5890" max="5891" width="11.6640625" style="359" customWidth="1"/>
    <col min="5892" max="5892" width="10.6640625" style="359" customWidth="1"/>
    <col min="5893" max="5893" width="11.6640625" style="359" customWidth="1"/>
    <col min="5894" max="6141" width="9.33203125" style="359"/>
    <col min="6142" max="6142" width="6.33203125" style="359" customWidth="1"/>
    <col min="6143" max="6143" width="37.6640625" style="359" customWidth="1"/>
    <col min="6144" max="6144" width="11.6640625" style="359" customWidth="1"/>
    <col min="6145" max="6145" width="10.44140625" style="359" customWidth="1"/>
    <col min="6146" max="6147" width="11.6640625" style="359" customWidth="1"/>
    <col min="6148" max="6148" width="10.6640625" style="359" customWidth="1"/>
    <col min="6149" max="6149" width="11.6640625" style="359" customWidth="1"/>
    <col min="6150" max="6397" width="9.33203125" style="359"/>
    <col min="6398" max="6398" width="6.33203125" style="359" customWidth="1"/>
    <col min="6399" max="6399" width="37.6640625" style="359" customWidth="1"/>
    <col min="6400" max="6400" width="11.6640625" style="359" customWidth="1"/>
    <col min="6401" max="6401" width="10.44140625" style="359" customWidth="1"/>
    <col min="6402" max="6403" width="11.6640625" style="359" customWidth="1"/>
    <col min="6404" max="6404" width="10.6640625" style="359" customWidth="1"/>
    <col min="6405" max="6405" width="11.6640625" style="359" customWidth="1"/>
    <col min="6406" max="6653" width="9.33203125" style="359"/>
    <col min="6654" max="6654" width="6.33203125" style="359" customWidth="1"/>
    <col min="6655" max="6655" width="37.6640625" style="359" customWidth="1"/>
    <col min="6656" max="6656" width="11.6640625" style="359" customWidth="1"/>
    <col min="6657" max="6657" width="10.44140625" style="359" customWidth="1"/>
    <col min="6658" max="6659" width="11.6640625" style="359" customWidth="1"/>
    <col min="6660" max="6660" width="10.6640625" style="359" customWidth="1"/>
    <col min="6661" max="6661" width="11.6640625" style="359" customWidth="1"/>
    <col min="6662" max="6909" width="9.33203125" style="359"/>
    <col min="6910" max="6910" width="6.33203125" style="359" customWidth="1"/>
    <col min="6911" max="6911" width="37.6640625" style="359" customWidth="1"/>
    <col min="6912" max="6912" width="11.6640625" style="359" customWidth="1"/>
    <col min="6913" max="6913" width="10.44140625" style="359" customWidth="1"/>
    <col min="6914" max="6915" width="11.6640625" style="359" customWidth="1"/>
    <col min="6916" max="6916" width="10.6640625" style="359" customWidth="1"/>
    <col min="6917" max="6917" width="11.6640625" style="359" customWidth="1"/>
    <col min="6918" max="7165" width="9.33203125" style="359"/>
    <col min="7166" max="7166" width="6.33203125" style="359" customWidth="1"/>
    <col min="7167" max="7167" width="37.6640625" style="359" customWidth="1"/>
    <col min="7168" max="7168" width="11.6640625" style="359" customWidth="1"/>
    <col min="7169" max="7169" width="10.44140625" style="359" customWidth="1"/>
    <col min="7170" max="7171" width="11.6640625" style="359" customWidth="1"/>
    <col min="7172" max="7172" width="10.6640625" style="359" customWidth="1"/>
    <col min="7173" max="7173" width="11.6640625" style="359" customWidth="1"/>
    <col min="7174" max="7421" width="9.33203125" style="359"/>
    <col min="7422" max="7422" width="6.33203125" style="359" customWidth="1"/>
    <col min="7423" max="7423" width="37.6640625" style="359" customWidth="1"/>
    <col min="7424" max="7424" width="11.6640625" style="359" customWidth="1"/>
    <col min="7425" max="7425" width="10.44140625" style="359" customWidth="1"/>
    <col min="7426" max="7427" width="11.6640625" style="359" customWidth="1"/>
    <col min="7428" max="7428" width="10.6640625" style="359" customWidth="1"/>
    <col min="7429" max="7429" width="11.6640625" style="359" customWidth="1"/>
    <col min="7430" max="7677" width="9.33203125" style="359"/>
    <col min="7678" max="7678" width="6.33203125" style="359" customWidth="1"/>
    <col min="7679" max="7679" width="37.6640625" style="359" customWidth="1"/>
    <col min="7680" max="7680" width="11.6640625" style="359" customWidth="1"/>
    <col min="7681" max="7681" width="10.44140625" style="359" customWidth="1"/>
    <col min="7682" max="7683" width="11.6640625" style="359" customWidth="1"/>
    <col min="7684" max="7684" width="10.6640625" style="359" customWidth="1"/>
    <col min="7685" max="7685" width="11.6640625" style="359" customWidth="1"/>
    <col min="7686" max="7933" width="9.33203125" style="359"/>
    <col min="7934" max="7934" width="6.33203125" style="359" customWidth="1"/>
    <col min="7935" max="7935" width="37.6640625" style="359" customWidth="1"/>
    <col min="7936" max="7936" width="11.6640625" style="359" customWidth="1"/>
    <col min="7937" max="7937" width="10.44140625" style="359" customWidth="1"/>
    <col min="7938" max="7939" width="11.6640625" style="359" customWidth="1"/>
    <col min="7940" max="7940" width="10.6640625" style="359" customWidth="1"/>
    <col min="7941" max="7941" width="11.6640625" style="359" customWidth="1"/>
    <col min="7942" max="8189" width="9.33203125" style="359"/>
    <col min="8190" max="8190" width="6.33203125" style="359" customWidth="1"/>
    <col min="8191" max="8191" width="37.6640625" style="359" customWidth="1"/>
    <col min="8192" max="8192" width="11.6640625" style="359" customWidth="1"/>
    <col min="8193" max="8193" width="10.44140625" style="359" customWidth="1"/>
    <col min="8194" max="8195" width="11.6640625" style="359" customWidth="1"/>
    <col min="8196" max="8196" width="10.6640625" style="359" customWidth="1"/>
    <col min="8197" max="8197" width="11.6640625" style="359" customWidth="1"/>
    <col min="8198" max="8445" width="9.33203125" style="359"/>
    <col min="8446" max="8446" width="6.33203125" style="359" customWidth="1"/>
    <col min="8447" max="8447" width="37.6640625" style="359" customWidth="1"/>
    <col min="8448" max="8448" width="11.6640625" style="359" customWidth="1"/>
    <col min="8449" max="8449" width="10.44140625" style="359" customWidth="1"/>
    <col min="8450" max="8451" width="11.6640625" style="359" customWidth="1"/>
    <col min="8452" max="8452" width="10.6640625" style="359" customWidth="1"/>
    <col min="8453" max="8453" width="11.6640625" style="359" customWidth="1"/>
    <col min="8454" max="8701" width="9.33203125" style="359"/>
    <col min="8702" max="8702" width="6.33203125" style="359" customWidth="1"/>
    <col min="8703" max="8703" width="37.6640625" style="359" customWidth="1"/>
    <col min="8704" max="8704" width="11.6640625" style="359" customWidth="1"/>
    <col min="8705" max="8705" width="10.44140625" style="359" customWidth="1"/>
    <col min="8706" max="8707" width="11.6640625" style="359" customWidth="1"/>
    <col min="8708" max="8708" width="10.6640625" style="359" customWidth="1"/>
    <col min="8709" max="8709" width="11.6640625" style="359" customWidth="1"/>
    <col min="8710" max="8957" width="9.33203125" style="359"/>
    <col min="8958" max="8958" width="6.33203125" style="359" customWidth="1"/>
    <col min="8959" max="8959" width="37.6640625" style="359" customWidth="1"/>
    <col min="8960" max="8960" width="11.6640625" style="359" customWidth="1"/>
    <col min="8961" max="8961" width="10.44140625" style="359" customWidth="1"/>
    <col min="8962" max="8963" width="11.6640625" style="359" customWidth="1"/>
    <col min="8964" max="8964" width="10.6640625" style="359" customWidth="1"/>
    <col min="8965" max="8965" width="11.6640625" style="359" customWidth="1"/>
    <col min="8966" max="9213" width="9.33203125" style="359"/>
    <col min="9214" max="9214" width="6.33203125" style="359" customWidth="1"/>
    <col min="9215" max="9215" width="37.6640625" style="359" customWidth="1"/>
    <col min="9216" max="9216" width="11.6640625" style="359" customWidth="1"/>
    <col min="9217" max="9217" width="10.44140625" style="359" customWidth="1"/>
    <col min="9218" max="9219" width="11.6640625" style="359" customWidth="1"/>
    <col min="9220" max="9220" width="10.6640625" style="359" customWidth="1"/>
    <col min="9221" max="9221" width="11.6640625" style="359" customWidth="1"/>
    <col min="9222" max="9469" width="9.33203125" style="359"/>
    <col min="9470" max="9470" width="6.33203125" style="359" customWidth="1"/>
    <col min="9471" max="9471" width="37.6640625" style="359" customWidth="1"/>
    <col min="9472" max="9472" width="11.6640625" style="359" customWidth="1"/>
    <col min="9473" max="9473" width="10.44140625" style="359" customWidth="1"/>
    <col min="9474" max="9475" width="11.6640625" style="359" customWidth="1"/>
    <col min="9476" max="9476" width="10.6640625" style="359" customWidth="1"/>
    <col min="9477" max="9477" width="11.6640625" style="359" customWidth="1"/>
    <col min="9478" max="9725" width="9.33203125" style="359"/>
    <col min="9726" max="9726" width="6.33203125" style="359" customWidth="1"/>
    <col min="9727" max="9727" width="37.6640625" style="359" customWidth="1"/>
    <col min="9728" max="9728" width="11.6640625" style="359" customWidth="1"/>
    <col min="9729" max="9729" width="10.44140625" style="359" customWidth="1"/>
    <col min="9730" max="9731" width="11.6640625" style="359" customWidth="1"/>
    <col min="9732" max="9732" width="10.6640625" style="359" customWidth="1"/>
    <col min="9733" max="9733" width="11.6640625" style="359" customWidth="1"/>
    <col min="9734" max="9981" width="9.33203125" style="359"/>
    <col min="9982" max="9982" width="6.33203125" style="359" customWidth="1"/>
    <col min="9983" max="9983" width="37.6640625" style="359" customWidth="1"/>
    <col min="9984" max="9984" width="11.6640625" style="359" customWidth="1"/>
    <col min="9985" max="9985" width="10.44140625" style="359" customWidth="1"/>
    <col min="9986" max="9987" width="11.6640625" style="359" customWidth="1"/>
    <col min="9988" max="9988" width="10.6640625" style="359" customWidth="1"/>
    <col min="9989" max="9989" width="11.6640625" style="359" customWidth="1"/>
    <col min="9990" max="10237" width="9.33203125" style="359"/>
    <col min="10238" max="10238" width="6.33203125" style="359" customWidth="1"/>
    <col min="10239" max="10239" width="37.6640625" style="359" customWidth="1"/>
    <col min="10240" max="10240" width="11.6640625" style="359" customWidth="1"/>
    <col min="10241" max="10241" width="10.44140625" style="359" customWidth="1"/>
    <col min="10242" max="10243" width="11.6640625" style="359" customWidth="1"/>
    <col min="10244" max="10244" width="10.6640625" style="359" customWidth="1"/>
    <col min="10245" max="10245" width="11.6640625" style="359" customWidth="1"/>
    <col min="10246" max="10493" width="9.33203125" style="359"/>
    <col min="10494" max="10494" width="6.33203125" style="359" customWidth="1"/>
    <col min="10495" max="10495" width="37.6640625" style="359" customWidth="1"/>
    <col min="10496" max="10496" width="11.6640625" style="359" customWidth="1"/>
    <col min="10497" max="10497" width="10.44140625" style="359" customWidth="1"/>
    <col min="10498" max="10499" width="11.6640625" style="359" customWidth="1"/>
    <col min="10500" max="10500" width="10.6640625" style="359" customWidth="1"/>
    <col min="10501" max="10501" width="11.6640625" style="359" customWidth="1"/>
    <col min="10502" max="10749" width="9.33203125" style="359"/>
    <col min="10750" max="10750" width="6.33203125" style="359" customWidth="1"/>
    <col min="10751" max="10751" width="37.6640625" style="359" customWidth="1"/>
    <col min="10752" max="10752" width="11.6640625" style="359" customWidth="1"/>
    <col min="10753" max="10753" width="10.44140625" style="359" customWidth="1"/>
    <col min="10754" max="10755" width="11.6640625" style="359" customWidth="1"/>
    <col min="10756" max="10756" width="10.6640625" style="359" customWidth="1"/>
    <col min="10757" max="10757" width="11.6640625" style="359" customWidth="1"/>
    <col min="10758" max="11005" width="9.33203125" style="359"/>
    <col min="11006" max="11006" width="6.33203125" style="359" customWidth="1"/>
    <col min="11007" max="11007" width="37.6640625" style="359" customWidth="1"/>
    <col min="11008" max="11008" width="11.6640625" style="359" customWidth="1"/>
    <col min="11009" max="11009" width="10.44140625" style="359" customWidth="1"/>
    <col min="11010" max="11011" width="11.6640625" style="359" customWidth="1"/>
    <col min="11012" max="11012" width="10.6640625" style="359" customWidth="1"/>
    <col min="11013" max="11013" width="11.6640625" style="359" customWidth="1"/>
    <col min="11014" max="11261" width="9.33203125" style="359"/>
    <col min="11262" max="11262" width="6.33203125" style="359" customWidth="1"/>
    <col min="11263" max="11263" width="37.6640625" style="359" customWidth="1"/>
    <col min="11264" max="11264" width="11.6640625" style="359" customWidth="1"/>
    <col min="11265" max="11265" width="10.44140625" style="359" customWidth="1"/>
    <col min="11266" max="11267" width="11.6640625" style="359" customWidth="1"/>
    <col min="11268" max="11268" width="10.6640625" style="359" customWidth="1"/>
    <col min="11269" max="11269" width="11.6640625" style="359" customWidth="1"/>
    <col min="11270" max="11517" width="9.33203125" style="359"/>
    <col min="11518" max="11518" width="6.33203125" style="359" customWidth="1"/>
    <col min="11519" max="11519" width="37.6640625" style="359" customWidth="1"/>
    <col min="11520" max="11520" width="11.6640625" style="359" customWidth="1"/>
    <col min="11521" max="11521" width="10.44140625" style="359" customWidth="1"/>
    <col min="11522" max="11523" width="11.6640625" style="359" customWidth="1"/>
    <col min="11524" max="11524" width="10.6640625" style="359" customWidth="1"/>
    <col min="11525" max="11525" width="11.6640625" style="359" customWidth="1"/>
    <col min="11526" max="11773" width="9.33203125" style="359"/>
    <col min="11774" max="11774" width="6.33203125" style="359" customWidth="1"/>
    <col min="11775" max="11775" width="37.6640625" style="359" customWidth="1"/>
    <col min="11776" max="11776" width="11.6640625" style="359" customWidth="1"/>
    <col min="11777" max="11777" width="10.44140625" style="359" customWidth="1"/>
    <col min="11778" max="11779" width="11.6640625" style="359" customWidth="1"/>
    <col min="11780" max="11780" width="10.6640625" style="359" customWidth="1"/>
    <col min="11781" max="11781" width="11.6640625" style="359" customWidth="1"/>
    <col min="11782" max="12029" width="9.33203125" style="359"/>
    <col min="12030" max="12030" width="6.33203125" style="359" customWidth="1"/>
    <col min="12031" max="12031" width="37.6640625" style="359" customWidth="1"/>
    <col min="12032" max="12032" width="11.6640625" style="359" customWidth="1"/>
    <col min="12033" max="12033" width="10.44140625" style="359" customWidth="1"/>
    <col min="12034" max="12035" width="11.6640625" style="359" customWidth="1"/>
    <col min="12036" max="12036" width="10.6640625" style="359" customWidth="1"/>
    <col min="12037" max="12037" width="11.6640625" style="359" customWidth="1"/>
    <col min="12038" max="12285" width="9.33203125" style="359"/>
    <col min="12286" max="12286" width="6.33203125" style="359" customWidth="1"/>
    <col min="12287" max="12287" width="37.6640625" style="359" customWidth="1"/>
    <col min="12288" max="12288" width="11.6640625" style="359" customWidth="1"/>
    <col min="12289" max="12289" width="10.44140625" style="359" customWidth="1"/>
    <col min="12290" max="12291" width="11.6640625" style="359" customWidth="1"/>
    <col min="12292" max="12292" width="10.6640625" style="359" customWidth="1"/>
    <col min="12293" max="12293" width="11.6640625" style="359" customWidth="1"/>
    <col min="12294" max="12541" width="9.33203125" style="359"/>
    <col min="12542" max="12542" width="6.33203125" style="359" customWidth="1"/>
    <col min="12543" max="12543" width="37.6640625" style="359" customWidth="1"/>
    <col min="12544" max="12544" width="11.6640625" style="359" customWidth="1"/>
    <col min="12545" max="12545" width="10.44140625" style="359" customWidth="1"/>
    <col min="12546" max="12547" width="11.6640625" style="359" customWidth="1"/>
    <col min="12548" max="12548" width="10.6640625" style="359" customWidth="1"/>
    <col min="12549" max="12549" width="11.6640625" style="359" customWidth="1"/>
    <col min="12550" max="12797" width="9.33203125" style="359"/>
    <col min="12798" max="12798" width="6.33203125" style="359" customWidth="1"/>
    <col min="12799" max="12799" width="37.6640625" style="359" customWidth="1"/>
    <col min="12800" max="12800" width="11.6640625" style="359" customWidth="1"/>
    <col min="12801" max="12801" width="10.44140625" style="359" customWidth="1"/>
    <col min="12802" max="12803" width="11.6640625" style="359" customWidth="1"/>
    <col min="12804" max="12804" width="10.6640625" style="359" customWidth="1"/>
    <col min="12805" max="12805" width="11.6640625" style="359" customWidth="1"/>
    <col min="12806" max="13053" width="9.33203125" style="359"/>
    <col min="13054" max="13054" width="6.33203125" style="359" customWidth="1"/>
    <col min="13055" max="13055" width="37.6640625" style="359" customWidth="1"/>
    <col min="13056" max="13056" width="11.6640625" style="359" customWidth="1"/>
    <col min="13057" max="13057" width="10.44140625" style="359" customWidth="1"/>
    <col min="13058" max="13059" width="11.6640625" style="359" customWidth="1"/>
    <col min="13060" max="13060" width="10.6640625" style="359" customWidth="1"/>
    <col min="13061" max="13061" width="11.6640625" style="359" customWidth="1"/>
    <col min="13062" max="13309" width="9.33203125" style="359"/>
    <col min="13310" max="13310" width="6.33203125" style="359" customWidth="1"/>
    <col min="13311" max="13311" width="37.6640625" style="359" customWidth="1"/>
    <col min="13312" max="13312" width="11.6640625" style="359" customWidth="1"/>
    <col min="13313" max="13313" width="10.44140625" style="359" customWidth="1"/>
    <col min="13314" max="13315" width="11.6640625" style="359" customWidth="1"/>
    <col min="13316" max="13316" width="10.6640625" style="359" customWidth="1"/>
    <col min="13317" max="13317" width="11.6640625" style="359" customWidth="1"/>
    <col min="13318" max="13565" width="9.33203125" style="359"/>
    <col min="13566" max="13566" width="6.33203125" style="359" customWidth="1"/>
    <col min="13567" max="13567" width="37.6640625" style="359" customWidth="1"/>
    <col min="13568" max="13568" width="11.6640625" style="359" customWidth="1"/>
    <col min="13569" max="13569" width="10.44140625" style="359" customWidth="1"/>
    <col min="13570" max="13571" width="11.6640625" style="359" customWidth="1"/>
    <col min="13572" max="13572" width="10.6640625" style="359" customWidth="1"/>
    <col min="13573" max="13573" width="11.6640625" style="359" customWidth="1"/>
    <col min="13574" max="13821" width="9.33203125" style="359"/>
    <col min="13822" max="13822" width="6.33203125" style="359" customWidth="1"/>
    <col min="13823" max="13823" width="37.6640625" style="359" customWidth="1"/>
    <col min="13824" max="13824" width="11.6640625" style="359" customWidth="1"/>
    <col min="13825" max="13825" width="10.44140625" style="359" customWidth="1"/>
    <col min="13826" max="13827" width="11.6640625" style="359" customWidth="1"/>
    <col min="13828" max="13828" width="10.6640625" style="359" customWidth="1"/>
    <col min="13829" max="13829" width="11.6640625" style="359" customWidth="1"/>
    <col min="13830" max="14077" width="9.33203125" style="359"/>
    <col min="14078" max="14078" width="6.33203125" style="359" customWidth="1"/>
    <col min="14079" max="14079" width="37.6640625" style="359" customWidth="1"/>
    <col min="14080" max="14080" width="11.6640625" style="359" customWidth="1"/>
    <col min="14081" max="14081" width="10.44140625" style="359" customWidth="1"/>
    <col min="14082" max="14083" width="11.6640625" style="359" customWidth="1"/>
    <col min="14084" max="14084" width="10.6640625" style="359" customWidth="1"/>
    <col min="14085" max="14085" width="11.6640625" style="359" customWidth="1"/>
    <col min="14086" max="14333" width="9.33203125" style="359"/>
    <col min="14334" max="14334" width="6.33203125" style="359" customWidth="1"/>
    <col min="14335" max="14335" width="37.6640625" style="359" customWidth="1"/>
    <col min="14336" max="14336" width="11.6640625" style="359" customWidth="1"/>
    <col min="14337" max="14337" width="10.44140625" style="359" customWidth="1"/>
    <col min="14338" max="14339" width="11.6640625" style="359" customWidth="1"/>
    <col min="14340" max="14340" width="10.6640625" style="359" customWidth="1"/>
    <col min="14341" max="14341" width="11.6640625" style="359" customWidth="1"/>
    <col min="14342" max="14589" width="9.33203125" style="359"/>
    <col min="14590" max="14590" width="6.33203125" style="359" customWidth="1"/>
    <col min="14591" max="14591" width="37.6640625" style="359" customWidth="1"/>
    <col min="14592" max="14592" width="11.6640625" style="359" customWidth="1"/>
    <col min="14593" max="14593" width="10.44140625" style="359" customWidth="1"/>
    <col min="14594" max="14595" width="11.6640625" style="359" customWidth="1"/>
    <col min="14596" max="14596" width="10.6640625" style="359" customWidth="1"/>
    <col min="14597" max="14597" width="11.6640625" style="359" customWidth="1"/>
    <col min="14598" max="14845" width="9.33203125" style="359"/>
    <col min="14846" max="14846" width="6.33203125" style="359" customWidth="1"/>
    <col min="14847" max="14847" width="37.6640625" style="359" customWidth="1"/>
    <col min="14848" max="14848" width="11.6640625" style="359" customWidth="1"/>
    <col min="14849" max="14849" width="10.44140625" style="359" customWidth="1"/>
    <col min="14850" max="14851" width="11.6640625" style="359" customWidth="1"/>
    <col min="14852" max="14852" width="10.6640625" style="359" customWidth="1"/>
    <col min="14853" max="14853" width="11.6640625" style="359" customWidth="1"/>
    <col min="14854" max="15101" width="9.33203125" style="359"/>
    <col min="15102" max="15102" width="6.33203125" style="359" customWidth="1"/>
    <col min="15103" max="15103" width="37.6640625" style="359" customWidth="1"/>
    <col min="15104" max="15104" width="11.6640625" style="359" customWidth="1"/>
    <col min="15105" max="15105" width="10.44140625" style="359" customWidth="1"/>
    <col min="15106" max="15107" width="11.6640625" style="359" customWidth="1"/>
    <col min="15108" max="15108" width="10.6640625" style="359" customWidth="1"/>
    <col min="15109" max="15109" width="11.6640625" style="359" customWidth="1"/>
    <col min="15110" max="15357" width="9.33203125" style="359"/>
    <col min="15358" max="15358" width="6.33203125" style="359" customWidth="1"/>
    <col min="15359" max="15359" width="37.6640625" style="359" customWidth="1"/>
    <col min="15360" max="15360" width="11.6640625" style="359" customWidth="1"/>
    <col min="15361" max="15361" width="10.44140625" style="359" customWidth="1"/>
    <col min="15362" max="15363" width="11.6640625" style="359" customWidth="1"/>
    <col min="15364" max="15364" width="10.6640625" style="359" customWidth="1"/>
    <col min="15365" max="15365" width="11.6640625" style="359" customWidth="1"/>
    <col min="15366" max="15613" width="9.33203125" style="359"/>
    <col min="15614" max="15614" width="6.33203125" style="359" customWidth="1"/>
    <col min="15615" max="15615" width="37.6640625" style="359" customWidth="1"/>
    <col min="15616" max="15616" width="11.6640625" style="359" customWidth="1"/>
    <col min="15617" max="15617" width="10.44140625" style="359" customWidth="1"/>
    <col min="15618" max="15619" width="11.6640625" style="359" customWidth="1"/>
    <col min="15620" max="15620" width="10.6640625" style="359" customWidth="1"/>
    <col min="15621" max="15621" width="11.6640625" style="359" customWidth="1"/>
    <col min="15622" max="15869" width="9.33203125" style="359"/>
    <col min="15870" max="15870" width="6.33203125" style="359" customWidth="1"/>
    <col min="15871" max="15871" width="37.6640625" style="359" customWidth="1"/>
    <col min="15872" max="15872" width="11.6640625" style="359" customWidth="1"/>
    <col min="15873" max="15873" width="10.44140625" style="359" customWidth="1"/>
    <col min="15874" max="15875" width="11.6640625" style="359" customWidth="1"/>
    <col min="15876" max="15876" width="10.6640625" style="359" customWidth="1"/>
    <col min="15877" max="15877" width="11.6640625" style="359" customWidth="1"/>
    <col min="15878" max="16125" width="9.33203125" style="359"/>
    <col min="16126" max="16126" width="6.33203125" style="359" customWidth="1"/>
    <col min="16127" max="16127" width="37.6640625" style="359" customWidth="1"/>
    <col min="16128" max="16128" width="11.6640625" style="359" customWidth="1"/>
    <col min="16129" max="16129" width="10.44140625" style="359" customWidth="1"/>
    <col min="16130" max="16131" width="11.6640625" style="359" customWidth="1"/>
    <col min="16132" max="16132" width="10.6640625" style="359" customWidth="1"/>
    <col min="16133" max="16133" width="11.6640625" style="359" customWidth="1"/>
    <col min="16134" max="16384" width="9.33203125" style="359"/>
  </cols>
  <sheetData>
    <row r="1" spans="1:5" s="352" customFormat="1" ht="16.5" customHeight="1" x14ac:dyDescent="0.35">
      <c r="A1" s="764" t="s">
        <v>1600</v>
      </c>
      <c r="B1" s="764"/>
      <c r="C1" s="764"/>
      <c r="D1" s="764"/>
      <c r="E1" s="764"/>
    </row>
    <row r="2" spans="1:5" s="352" customFormat="1" ht="39" customHeight="1" x14ac:dyDescent="0.3">
      <c r="A2" s="765" t="s">
        <v>1489</v>
      </c>
      <c r="B2" s="766"/>
      <c r="C2" s="766"/>
      <c r="D2" s="766"/>
      <c r="E2" s="766"/>
    </row>
    <row r="3" spans="1:5" s="352" customFormat="1" ht="34.5" customHeight="1" thickBot="1" x14ac:dyDescent="0.35">
      <c r="A3" s="353"/>
      <c r="B3" s="354"/>
      <c r="C3" s="353"/>
      <c r="D3" s="353"/>
      <c r="E3" s="355" t="s">
        <v>462</v>
      </c>
    </row>
    <row r="4" spans="1:5" ht="39.75" customHeight="1" thickBot="1" x14ac:dyDescent="0.3">
      <c r="A4" s="767" t="s">
        <v>1042</v>
      </c>
      <c r="B4" s="768"/>
      <c r="C4" s="356" t="s">
        <v>1043</v>
      </c>
      <c r="D4" s="357" t="s">
        <v>1044</v>
      </c>
      <c r="E4" s="358" t="s">
        <v>1045</v>
      </c>
    </row>
    <row r="5" spans="1:5" s="365" customFormat="1" ht="16.2" customHeight="1" thickBot="1" x14ac:dyDescent="0.35">
      <c r="A5" s="360" t="s">
        <v>5</v>
      </c>
      <c r="B5" s="361" t="s">
        <v>1046</v>
      </c>
      <c r="C5" s="362">
        <f t="shared" ref="C5:E5" si="0">SUM(C6:C9)</f>
        <v>283570982</v>
      </c>
      <c r="D5" s="363">
        <f t="shared" si="0"/>
        <v>0</v>
      </c>
      <c r="E5" s="364">
        <f t="shared" si="0"/>
        <v>292437163</v>
      </c>
    </row>
    <row r="6" spans="1:5" x14ac:dyDescent="0.25">
      <c r="A6" s="366" t="s">
        <v>16</v>
      </c>
      <c r="B6" s="367" t="s">
        <v>1047</v>
      </c>
      <c r="C6" s="368">
        <v>0</v>
      </c>
      <c r="D6" s="369"/>
      <c r="E6" s="370">
        <v>0</v>
      </c>
    </row>
    <row r="7" spans="1:5" x14ac:dyDescent="0.25">
      <c r="A7" s="371" t="s">
        <v>28</v>
      </c>
      <c r="B7" s="372" t="s">
        <v>1048</v>
      </c>
      <c r="C7" s="373">
        <v>280570982</v>
      </c>
      <c r="D7" s="374">
        <v>0</v>
      </c>
      <c r="E7" s="375">
        <v>289437163</v>
      </c>
    </row>
    <row r="8" spans="1:5" x14ac:dyDescent="0.25">
      <c r="A8" s="371" t="s">
        <v>138</v>
      </c>
      <c r="B8" s="372" t="s">
        <v>1049</v>
      </c>
      <c r="C8" s="376">
        <v>3000000</v>
      </c>
      <c r="D8" s="377"/>
      <c r="E8" s="375">
        <v>3000000</v>
      </c>
    </row>
    <row r="9" spans="1:5" ht="13.8" thickBot="1" x14ac:dyDescent="0.3">
      <c r="A9" s="378" t="s">
        <v>42</v>
      </c>
      <c r="B9" s="379" t="s">
        <v>1050</v>
      </c>
      <c r="C9" s="380">
        <v>0</v>
      </c>
      <c r="D9" s="381"/>
      <c r="E9" s="382">
        <f>D9+C9</f>
        <v>0</v>
      </c>
    </row>
    <row r="10" spans="1:5" ht="13.8" thickBot="1" x14ac:dyDescent="0.3">
      <c r="A10" s="383" t="s">
        <v>64</v>
      </c>
      <c r="B10" s="384" t="s">
        <v>1051</v>
      </c>
      <c r="C10" s="385">
        <f>SUM(C11:C12)</f>
        <v>480000</v>
      </c>
      <c r="D10" s="385">
        <f t="shared" ref="D10:E10" si="1">SUM(D11:D12)</f>
        <v>0</v>
      </c>
      <c r="E10" s="385">
        <f t="shared" si="1"/>
        <v>1040000</v>
      </c>
    </row>
    <row r="11" spans="1:5" x14ac:dyDescent="0.25">
      <c r="A11" s="386" t="s">
        <v>145</v>
      </c>
      <c r="B11" s="387" t="s">
        <v>1052</v>
      </c>
      <c r="C11" s="388">
        <v>480000</v>
      </c>
      <c r="D11" s="389">
        <v>0</v>
      </c>
      <c r="E11" s="390">
        <v>1040000</v>
      </c>
    </row>
    <row r="12" spans="1:5" ht="13.8" thickBot="1" x14ac:dyDescent="0.3">
      <c r="A12" s="378" t="s">
        <v>82</v>
      </c>
      <c r="B12" s="391" t="s">
        <v>1053</v>
      </c>
      <c r="C12" s="392"/>
      <c r="D12" s="393"/>
      <c r="E12" s="394"/>
    </row>
    <row r="13" spans="1:5" ht="13.8" thickBot="1" x14ac:dyDescent="0.3">
      <c r="A13" s="383" t="s">
        <v>84</v>
      </c>
      <c r="B13" s="384" t="s">
        <v>1054</v>
      </c>
      <c r="C13" s="385">
        <v>29734329</v>
      </c>
      <c r="D13" s="395">
        <v>0</v>
      </c>
      <c r="E13" s="396">
        <v>41810241</v>
      </c>
    </row>
    <row r="14" spans="1:5" s="400" customFormat="1" ht="16.2" customHeight="1" thickBot="1" x14ac:dyDescent="0.35">
      <c r="A14" s="360" t="s">
        <v>151</v>
      </c>
      <c r="B14" s="361" t="s">
        <v>1055</v>
      </c>
      <c r="C14" s="397">
        <v>2228100</v>
      </c>
      <c r="D14" s="398">
        <f t="shared" ref="D14" si="2">SUM(D15:D17)</f>
        <v>0</v>
      </c>
      <c r="E14" s="399">
        <v>2171327</v>
      </c>
    </row>
    <row r="15" spans="1:5" x14ac:dyDescent="0.25">
      <c r="A15" s="371" t="s">
        <v>167</v>
      </c>
      <c r="B15" s="372" t="s">
        <v>1056</v>
      </c>
      <c r="C15" s="401">
        <v>2157100</v>
      </c>
      <c r="D15" s="402">
        <v>0</v>
      </c>
      <c r="E15" s="370">
        <v>2151327</v>
      </c>
    </row>
    <row r="16" spans="1:5" x14ac:dyDescent="0.25">
      <c r="A16" s="371" t="s">
        <v>168</v>
      </c>
      <c r="B16" s="372" t="s">
        <v>1057</v>
      </c>
      <c r="C16" s="376"/>
      <c r="D16" s="377">
        <v>0</v>
      </c>
      <c r="E16" s="375"/>
    </row>
    <row r="17" spans="1:5" ht="13.8" thickBot="1" x14ac:dyDescent="0.3">
      <c r="A17" s="378" t="s">
        <v>169</v>
      </c>
      <c r="B17" s="379" t="s">
        <v>1058</v>
      </c>
      <c r="C17" s="380">
        <v>71000</v>
      </c>
      <c r="D17" s="381">
        <v>0</v>
      </c>
      <c r="E17" s="403">
        <v>20000</v>
      </c>
    </row>
    <row r="18" spans="1:5" ht="13.8" thickBot="1" x14ac:dyDescent="0.3">
      <c r="A18" s="404" t="s">
        <v>172</v>
      </c>
      <c r="B18" s="361" t="s">
        <v>1059</v>
      </c>
      <c r="C18" s="405">
        <v>-632460</v>
      </c>
      <c r="D18" s="406">
        <v>0</v>
      </c>
      <c r="E18" s="407">
        <v>779697</v>
      </c>
    </row>
    <row r="19" spans="1:5" ht="13.8" thickBot="1" x14ac:dyDescent="0.3">
      <c r="A19" s="383" t="s">
        <v>175</v>
      </c>
      <c r="B19" s="361" t="s">
        <v>1060</v>
      </c>
      <c r="C19" s="405"/>
      <c r="D19" s="406">
        <v>0</v>
      </c>
      <c r="E19" s="407">
        <v>0</v>
      </c>
    </row>
    <row r="20" spans="1:5" s="409" customFormat="1" ht="27" customHeight="1" thickBot="1" x14ac:dyDescent="0.35">
      <c r="A20" s="360" t="s">
        <v>178</v>
      </c>
      <c r="B20" s="408" t="s">
        <v>1061</v>
      </c>
      <c r="C20" s="397">
        <f>C19+C18+C14+C13+C5+C10</f>
        <v>315380951</v>
      </c>
      <c r="D20" s="397">
        <f t="shared" ref="D20:E20" si="3">D19+D18+D14+D13+D5+D10</f>
        <v>0</v>
      </c>
      <c r="E20" s="398">
        <f t="shared" si="3"/>
        <v>338238428</v>
      </c>
    </row>
    <row r="21" spans="1:5" ht="33" customHeight="1" thickBot="1" x14ac:dyDescent="0.3">
      <c r="A21" s="767" t="s">
        <v>1062</v>
      </c>
      <c r="B21" s="769"/>
      <c r="C21" s="356" t="s">
        <v>1043</v>
      </c>
      <c r="D21" s="357" t="s">
        <v>1044</v>
      </c>
      <c r="E21" s="358" t="s">
        <v>1045</v>
      </c>
    </row>
    <row r="22" spans="1:5" s="400" customFormat="1" ht="16.2" customHeight="1" thickBot="1" x14ac:dyDescent="0.35">
      <c r="A22" s="410" t="s">
        <v>181</v>
      </c>
      <c r="B22" s="411" t="s">
        <v>1063</v>
      </c>
      <c r="C22" s="397">
        <f>SUM(C23:C28)</f>
        <v>309684041</v>
      </c>
      <c r="D22" s="397">
        <f t="shared" ref="D22:E22" si="4">SUM(D23:D28)</f>
        <v>0</v>
      </c>
      <c r="E22" s="398">
        <f t="shared" si="4"/>
        <v>332256313</v>
      </c>
    </row>
    <row r="23" spans="1:5" x14ac:dyDescent="0.25">
      <c r="A23" s="412" t="s">
        <v>184</v>
      </c>
      <c r="B23" s="413" t="s">
        <v>1064</v>
      </c>
      <c r="C23" s="401">
        <v>443232136</v>
      </c>
      <c r="D23" s="402">
        <v>0</v>
      </c>
      <c r="E23" s="414">
        <v>443232136</v>
      </c>
    </row>
    <row r="24" spans="1:5" x14ac:dyDescent="0.25">
      <c r="A24" s="412" t="s">
        <v>187</v>
      </c>
      <c r="B24" s="413" t="s">
        <v>1065</v>
      </c>
      <c r="C24" s="376"/>
      <c r="D24" s="377">
        <v>0</v>
      </c>
      <c r="E24" s="415"/>
    </row>
    <row r="25" spans="1:5" x14ac:dyDescent="0.25">
      <c r="A25" s="412" t="s">
        <v>190</v>
      </c>
      <c r="B25" s="413" t="s">
        <v>1066</v>
      </c>
      <c r="C25" s="376">
        <v>10523000</v>
      </c>
      <c r="D25" s="377">
        <v>0</v>
      </c>
      <c r="E25" s="415">
        <v>10523000</v>
      </c>
    </row>
    <row r="26" spans="1:5" x14ac:dyDescent="0.25">
      <c r="A26" s="412" t="s">
        <v>193</v>
      </c>
      <c r="B26" s="413" t="s">
        <v>1067</v>
      </c>
      <c r="C26" s="376">
        <v>-150839062</v>
      </c>
      <c r="D26" s="377">
        <v>0</v>
      </c>
      <c r="E26" s="415">
        <v>-144071095</v>
      </c>
    </row>
    <row r="27" spans="1:5" x14ac:dyDescent="0.25">
      <c r="A27" s="412" t="s">
        <v>194</v>
      </c>
      <c r="B27" s="413" t="s">
        <v>1068</v>
      </c>
      <c r="C27" s="380">
        <v>0</v>
      </c>
      <c r="D27" s="381">
        <v>0</v>
      </c>
      <c r="E27" s="394">
        <v>0</v>
      </c>
    </row>
    <row r="28" spans="1:5" ht="13.8" thickBot="1" x14ac:dyDescent="0.3">
      <c r="A28" s="412" t="s">
        <v>197</v>
      </c>
      <c r="B28" s="416" t="s">
        <v>1069</v>
      </c>
      <c r="C28" s="417">
        <v>6767967</v>
      </c>
      <c r="D28" s="418">
        <v>0</v>
      </c>
      <c r="E28" s="419">
        <v>22572272</v>
      </c>
    </row>
    <row r="29" spans="1:5" s="400" customFormat="1" ht="16.2" customHeight="1" thickBot="1" x14ac:dyDescent="0.35">
      <c r="A29" s="410" t="s">
        <v>200</v>
      </c>
      <c r="B29" s="411" t="s">
        <v>1070</v>
      </c>
      <c r="C29" s="397">
        <f>SUM(C30:C32)</f>
        <v>4130283</v>
      </c>
      <c r="D29" s="397">
        <f t="shared" ref="D29:E29" si="5">SUM(D30:D32)</f>
        <v>0</v>
      </c>
      <c r="E29" s="398">
        <f t="shared" si="5"/>
        <v>4134011</v>
      </c>
    </row>
    <row r="30" spans="1:5" x14ac:dyDescent="0.25">
      <c r="A30" s="412" t="s">
        <v>203</v>
      </c>
      <c r="B30" s="413" t="s">
        <v>1071</v>
      </c>
      <c r="C30" s="401"/>
      <c r="D30" s="402">
        <v>0</v>
      </c>
      <c r="E30" s="414"/>
    </row>
    <row r="31" spans="1:5" x14ac:dyDescent="0.25">
      <c r="A31" s="412" t="s">
        <v>231</v>
      </c>
      <c r="B31" s="413" t="s">
        <v>1072</v>
      </c>
      <c r="C31" s="376">
        <v>1122844</v>
      </c>
      <c r="D31" s="377">
        <v>0</v>
      </c>
      <c r="E31" s="415">
        <v>1180487</v>
      </c>
    </row>
    <row r="32" spans="1:5" ht="13.8" thickBot="1" x14ac:dyDescent="0.3">
      <c r="A32" s="420" t="s">
        <v>234</v>
      </c>
      <c r="B32" s="391" t="s">
        <v>1073</v>
      </c>
      <c r="C32" s="376">
        <v>3007439</v>
      </c>
      <c r="D32" s="377">
        <v>0</v>
      </c>
      <c r="E32" s="415">
        <v>2953524</v>
      </c>
    </row>
    <row r="33" spans="1:5" ht="13.8" thickBot="1" x14ac:dyDescent="0.3">
      <c r="A33" s="421" t="s">
        <v>236</v>
      </c>
      <c r="B33" s="422" t="s">
        <v>1074</v>
      </c>
      <c r="C33" s="405"/>
      <c r="D33" s="406">
        <v>0</v>
      </c>
      <c r="E33" s="396"/>
    </row>
    <row r="34" spans="1:5" ht="13.8" thickBot="1" x14ac:dyDescent="0.3">
      <c r="A34" s="423" t="s">
        <v>1075</v>
      </c>
      <c r="B34" s="424" t="s">
        <v>1076</v>
      </c>
      <c r="C34" s="425">
        <v>1566627</v>
      </c>
      <c r="D34" s="426">
        <v>0</v>
      </c>
      <c r="E34" s="427">
        <v>1848104</v>
      </c>
    </row>
    <row r="35" spans="1:5" s="429" customFormat="1" ht="16.2" thickBot="1" x14ac:dyDescent="0.35">
      <c r="A35" s="410" t="s">
        <v>1077</v>
      </c>
      <c r="B35" s="428" t="s">
        <v>1078</v>
      </c>
      <c r="C35" s="397">
        <f>SUM(C34,C33,C29,C22)</f>
        <v>315380951</v>
      </c>
      <c r="D35" s="397">
        <f t="shared" ref="D35:E35" si="6">SUM(D34,D33,D29,D22)</f>
        <v>0</v>
      </c>
      <c r="E35" s="398">
        <f t="shared" si="6"/>
        <v>338238428</v>
      </c>
    </row>
    <row r="36" spans="1:5" x14ac:dyDescent="0.25">
      <c r="D36" s="432"/>
    </row>
    <row r="37" spans="1:5" x14ac:dyDescent="0.25">
      <c r="D37" s="432"/>
    </row>
    <row r="38" spans="1:5" x14ac:dyDescent="0.25">
      <c r="D38" s="432"/>
    </row>
    <row r="39" spans="1:5" x14ac:dyDescent="0.25">
      <c r="D39" s="432"/>
    </row>
    <row r="40" spans="1:5" x14ac:dyDescent="0.25">
      <c r="D40" s="432"/>
    </row>
    <row r="41" spans="1:5" x14ac:dyDescent="0.25">
      <c r="D41" s="432"/>
    </row>
    <row r="42" spans="1:5" x14ac:dyDescent="0.25">
      <c r="D42" s="432"/>
    </row>
    <row r="43" spans="1:5" x14ac:dyDescent="0.25">
      <c r="D43" s="432"/>
    </row>
    <row r="44" spans="1:5" x14ac:dyDescent="0.25">
      <c r="D44" s="432"/>
    </row>
    <row r="45" spans="1:5" x14ac:dyDescent="0.25">
      <c r="D45" s="432"/>
    </row>
    <row r="46" spans="1:5" x14ac:dyDescent="0.25">
      <c r="D46" s="432"/>
    </row>
    <row r="47" spans="1:5" x14ac:dyDescent="0.25">
      <c r="D47" s="432"/>
    </row>
    <row r="48" spans="1:5" x14ac:dyDescent="0.25">
      <c r="D48" s="432"/>
    </row>
    <row r="49" spans="4:4" x14ac:dyDescent="0.25">
      <c r="D49" s="432"/>
    </row>
    <row r="50" spans="4:4" x14ac:dyDescent="0.25">
      <c r="D50" s="432"/>
    </row>
    <row r="51" spans="4:4" x14ac:dyDescent="0.25">
      <c r="D51" s="432"/>
    </row>
  </sheetData>
  <mergeCells count="4">
    <mergeCell ref="A1:E1"/>
    <mergeCell ref="A2:E2"/>
    <mergeCell ref="A4:B4"/>
    <mergeCell ref="A21:B21"/>
  </mergeCells>
  <printOptions horizontalCentered="1"/>
  <pageMargins left="0.35433070866141736" right="0.43307086614173229" top="0.78740157480314965" bottom="0.78740157480314965" header="0.78740157480314965" footer="0.78740157480314965"/>
  <pageSetup paperSize="9" scale="90" orientation="portrait" r:id="rId1"/>
  <headerFooter alignWithMargins="0">
    <oddHeader xml:space="preserve">&amp;R&amp;"Times New Roman CE,Félkövér dőlt"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5"/>
  <sheetViews>
    <sheetView topLeftCell="B1" zoomScaleNormal="100" workbookViewId="0">
      <pane ySplit="1" topLeftCell="A2" activePane="bottomLeft" state="frozen"/>
      <selection activeCell="G22" sqref="G22"/>
      <selection pane="bottomLeft" activeCell="C46" sqref="C46"/>
    </sheetView>
  </sheetViews>
  <sheetFormatPr defaultRowHeight="12.6" x14ac:dyDescent="0.25"/>
  <cols>
    <col min="1" max="1" width="3" style="436" bestFit="1" customWidth="1"/>
    <col min="2" max="2" width="82" style="436" customWidth="1"/>
    <col min="3" max="5" width="14.5546875" style="436" customWidth="1"/>
    <col min="6" max="256" width="9.33203125" style="436"/>
    <col min="257" max="257" width="3" style="436" bestFit="1" customWidth="1"/>
    <col min="258" max="258" width="82" style="436" customWidth="1"/>
    <col min="259" max="261" width="19.33203125" style="436" customWidth="1"/>
    <col min="262" max="512" width="9.33203125" style="436"/>
    <col min="513" max="513" width="3" style="436" bestFit="1" customWidth="1"/>
    <col min="514" max="514" width="82" style="436" customWidth="1"/>
    <col min="515" max="517" width="19.33203125" style="436" customWidth="1"/>
    <col min="518" max="768" width="9.33203125" style="436"/>
    <col min="769" max="769" width="3" style="436" bestFit="1" customWidth="1"/>
    <col min="770" max="770" width="82" style="436" customWidth="1"/>
    <col min="771" max="773" width="19.33203125" style="436" customWidth="1"/>
    <col min="774" max="1024" width="9.33203125" style="436"/>
    <col min="1025" max="1025" width="3" style="436" bestFit="1" customWidth="1"/>
    <col min="1026" max="1026" width="82" style="436" customWidth="1"/>
    <col min="1027" max="1029" width="19.33203125" style="436" customWidth="1"/>
    <col min="1030" max="1280" width="9.33203125" style="436"/>
    <col min="1281" max="1281" width="3" style="436" bestFit="1" customWidth="1"/>
    <col min="1282" max="1282" width="82" style="436" customWidth="1"/>
    <col min="1283" max="1285" width="19.33203125" style="436" customWidth="1"/>
    <col min="1286" max="1536" width="9.33203125" style="436"/>
    <col min="1537" max="1537" width="3" style="436" bestFit="1" customWidth="1"/>
    <col min="1538" max="1538" width="82" style="436" customWidth="1"/>
    <col min="1539" max="1541" width="19.33203125" style="436" customWidth="1"/>
    <col min="1542" max="1792" width="9.33203125" style="436"/>
    <col min="1793" max="1793" width="3" style="436" bestFit="1" customWidth="1"/>
    <col min="1794" max="1794" width="82" style="436" customWidth="1"/>
    <col min="1795" max="1797" width="19.33203125" style="436" customWidth="1"/>
    <col min="1798" max="2048" width="9.33203125" style="436"/>
    <col min="2049" max="2049" width="3" style="436" bestFit="1" customWidth="1"/>
    <col min="2050" max="2050" width="82" style="436" customWidth="1"/>
    <col min="2051" max="2053" width="19.33203125" style="436" customWidth="1"/>
    <col min="2054" max="2304" width="9.33203125" style="436"/>
    <col min="2305" max="2305" width="3" style="436" bestFit="1" customWidth="1"/>
    <col min="2306" max="2306" width="82" style="436" customWidth="1"/>
    <col min="2307" max="2309" width="19.33203125" style="436" customWidth="1"/>
    <col min="2310" max="2560" width="9.33203125" style="436"/>
    <col min="2561" max="2561" width="3" style="436" bestFit="1" customWidth="1"/>
    <col min="2562" max="2562" width="82" style="436" customWidth="1"/>
    <col min="2563" max="2565" width="19.33203125" style="436" customWidth="1"/>
    <col min="2566" max="2816" width="9.33203125" style="436"/>
    <col min="2817" max="2817" width="3" style="436" bestFit="1" customWidth="1"/>
    <col min="2818" max="2818" width="82" style="436" customWidth="1"/>
    <col min="2819" max="2821" width="19.33203125" style="436" customWidth="1"/>
    <col min="2822" max="3072" width="9.33203125" style="436"/>
    <col min="3073" max="3073" width="3" style="436" bestFit="1" customWidth="1"/>
    <col min="3074" max="3074" width="82" style="436" customWidth="1"/>
    <col min="3075" max="3077" width="19.33203125" style="436" customWidth="1"/>
    <col min="3078" max="3328" width="9.33203125" style="436"/>
    <col min="3329" max="3329" width="3" style="436" bestFit="1" customWidth="1"/>
    <col min="3330" max="3330" width="82" style="436" customWidth="1"/>
    <col min="3331" max="3333" width="19.33203125" style="436" customWidth="1"/>
    <col min="3334" max="3584" width="9.33203125" style="436"/>
    <col min="3585" max="3585" width="3" style="436" bestFit="1" customWidth="1"/>
    <col min="3586" max="3586" width="82" style="436" customWidth="1"/>
    <col min="3587" max="3589" width="19.33203125" style="436" customWidth="1"/>
    <col min="3590" max="3840" width="9.33203125" style="436"/>
    <col min="3841" max="3841" width="3" style="436" bestFit="1" customWidth="1"/>
    <col min="3842" max="3842" width="82" style="436" customWidth="1"/>
    <col min="3843" max="3845" width="19.33203125" style="436" customWidth="1"/>
    <col min="3846" max="4096" width="9.33203125" style="436"/>
    <col min="4097" max="4097" width="3" style="436" bestFit="1" customWidth="1"/>
    <col min="4098" max="4098" width="82" style="436" customWidth="1"/>
    <col min="4099" max="4101" width="19.33203125" style="436" customWidth="1"/>
    <col min="4102" max="4352" width="9.33203125" style="436"/>
    <col min="4353" max="4353" width="3" style="436" bestFit="1" customWidth="1"/>
    <col min="4354" max="4354" width="82" style="436" customWidth="1"/>
    <col min="4355" max="4357" width="19.33203125" style="436" customWidth="1"/>
    <col min="4358" max="4608" width="9.33203125" style="436"/>
    <col min="4609" max="4609" width="3" style="436" bestFit="1" customWidth="1"/>
    <col min="4610" max="4610" width="82" style="436" customWidth="1"/>
    <col min="4611" max="4613" width="19.33203125" style="436" customWidth="1"/>
    <col min="4614" max="4864" width="9.33203125" style="436"/>
    <col min="4865" max="4865" width="3" style="436" bestFit="1" customWidth="1"/>
    <col min="4866" max="4866" width="82" style="436" customWidth="1"/>
    <col min="4867" max="4869" width="19.33203125" style="436" customWidth="1"/>
    <col min="4870" max="5120" width="9.33203125" style="436"/>
    <col min="5121" max="5121" width="3" style="436" bestFit="1" customWidth="1"/>
    <col min="5122" max="5122" width="82" style="436" customWidth="1"/>
    <col min="5123" max="5125" width="19.33203125" style="436" customWidth="1"/>
    <col min="5126" max="5376" width="9.33203125" style="436"/>
    <col min="5377" max="5377" width="3" style="436" bestFit="1" customWidth="1"/>
    <col min="5378" max="5378" width="82" style="436" customWidth="1"/>
    <col min="5379" max="5381" width="19.33203125" style="436" customWidth="1"/>
    <col min="5382" max="5632" width="9.33203125" style="436"/>
    <col min="5633" max="5633" width="3" style="436" bestFit="1" customWidth="1"/>
    <col min="5634" max="5634" width="82" style="436" customWidth="1"/>
    <col min="5635" max="5637" width="19.33203125" style="436" customWidth="1"/>
    <col min="5638" max="5888" width="9.33203125" style="436"/>
    <col min="5889" max="5889" width="3" style="436" bestFit="1" customWidth="1"/>
    <col min="5890" max="5890" width="82" style="436" customWidth="1"/>
    <col min="5891" max="5893" width="19.33203125" style="436" customWidth="1"/>
    <col min="5894" max="6144" width="9.33203125" style="436"/>
    <col min="6145" max="6145" width="3" style="436" bestFit="1" customWidth="1"/>
    <col min="6146" max="6146" width="82" style="436" customWidth="1"/>
    <col min="6147" max="6149" width="19.33203125" style="436" customWidth="1"/>
    <col min="6150" max="6400" width="9.33203125" style="436"/>
    <col min="6401" max="6401" width="3" style="436" bestFit="1" customWidth="1"/>
    <col min="6402" max="6402" width="82" style="436" customWidth="1"/>
    <col min="6403" max="6405" width="19.33203125" style="436" customWidth="1"/>
    <col min="6406" max="6656" width="9.33203125" style="436"/>
    <col min="6657" max="6657" width="3" style="436" bestFit="1" customWidth="1"/>
    <col min="6658" max="6658" width="82" style="436" customWidth="1"/>
    <col min="6659" max="6661" width="19.33203125" style="436" customWidth="1"/>
    <col min="6662" max="6912" width="9.33203125" style="436"/>
    <col min="6913" max="6913" width="3" style="436" bestFit="1" customWidth="1"/>
    <col min="6914" max="6914" width="82" style="436" customWidth="1"/>
    <col min="6915" max="6917" width="19.33203125" style="436" customWidth="1"/>
    <col min="6918" max="7168" width="9.33203125" style="436"/>
    <col min="7169" max="7169" width="3" style="436" bestFit="1" customWidth="1"/>
    <col min="7170" max="7170" width="82" style="436" customWidth="1"/>
    <col min="7171" max="7173" width="19.33203125" style="436" customWidth="1"/>
    <col min="7174" max="7424" width="9.33203125" style="436"/>
    <col min="7425" max="7425" width="3" style="436" bestFit="1" customWidth="1"/>
    <col min="7426" max="7426" width="82" style="436" customWidth="1"/>
    <col min="7427" max="7429" width="19.33203125" style="436" customWidth="1"/>
    <col min="7430" max="7680" width="9.33203125" style="436"/>
    <col min="7681" max="7681" width="3" style="436" bestFit="1" customWidth="1"/>
    <col min="7682" max="7682" width="82" style="436" customWidth="1"/>
    <col min="7683" max="7685" width="19.33203125" style="436" customWidth="1"/>
    <col min="7686" max="7936" width="9.33203125" style="436"/>
    <col min="7937" max="7937" width="3" style="436" bestFit="1" customWidth="1"/>
    <col min="7938" max="7938" width="82" style="436" customWidth="1"/>
    <col min="7939" max="7941" width="19.33203125" style="436" customWidth="1"/>
    <col min="7942" max="8192" width="9.33203125" style="436"/>
    <col min="8193" max="8193" width="3" style="436" bestFit="1" customWidth="1"/>
    <col min="8194" max="8194" width="82" style="436" customWidth="1"/>
    <col min="8195" max="8197" width="19.33203125" style="436" customWidth="1"/>
    <col min="8198" max="8448" width="9.33203125" style="436"/>
    <col min="8449" max="8449" width="3" style="436" bestFit="1" customWidth="1"/>
    <col min="8450" max="8450" width="82" style="436" customWidth="1"/>
    <col min="8451" max="8453" width="19.33203125" style="436" customWidth="1"/>
    <col min="8454" max="8704" width="9.33203125" style="436"/>
    <col min="8705" max="8705" width="3" style="436" bestFit="1" customWidth="1"/>
    <col min="8706" max="8706" width="82" style="436" customWidth="1"/>
    <col min="8707" max="8709" width="19.33203125" style="436" customWidth="1"/>
    <col min="8710" max="8960" width="9.33203125" style="436"/>
    <col min="8961" max="8961" width="3" style="436" bestFit="1" customWidth="1"/>
    <col min="8962" max="8962" width="82" style="436" customWidth="1"/>
    <col min="8963" max="8965" width="19.33203125" style="436" customWidth="1"/>
    <col min="8966" max="9216" width="9.33203125" style="436"/>
    <col min="9217" max="9217" width="3" style="436" bestFit="1" customWidth="1"/>
    <col min="9218" max="9218" width="82" style="436" customWidth="1"/>
    <col min="9219" max="9221" width="19.33203125" style="436" customWidth="1"/>
    <col min="9222" max="9472" width="9.33203125" style="436"/>
    <col min="9473" max="9473" width="3" style="436" bestFit="1" customWidth="1"/>
    <col min="9474" max="9474" width="82" style="436" customWidth="1"/>
    <col min="9475" max="9477" width="19.33203125" style="436" customWidth="1"/>
    <col min="9478" max="9728" width="9.33203125" style="436"/>
    <col min="9729" max="9729" width="3" style="436" bestFit="1" customWidth="1"/>
    <col min="9730" max="9730" width="82" style="436" customWidth="1"/>
    <col min="9731" max="9733" width="19.33203125" style="436" customWidth="1"/>
    <col min="9734" max="9984" width="9.33203125" style="436"/>
    <col min="9985" max="9985" width="3" style="436" bestFit="1" customWidth="1"/>
    <col min="9986" max="9986" width="82" style="436" customWidth="1"/>
    <col min="9987" max="9989" width="19.33203125" style="436" customWidth="1"/>
    <col min="9990" max="10240" width="9.33203125" style="436"/>
    <col min="10241" max="10241" width="3" style="436" bestFit="1" customWidth="1"/>
    <col min="10242" max="10242" width="82" style="436" customWidth="1"/>
    <col min="10243" max="10245" width="19.33203125" style="436" customWidth="1"/>
    <col min="10246" max="10496" width="9.33203125" style="436"/>
    <col min="10497" max="10497" width="3" style="436" bestFit="1" customWidth="1"/>
    <col min="10498" max="10498" width="82" style="436" customWidth="1"/>
    <col min="10499" max="10501" width="19.33203125" style="436" customWidth="1"/>
    <col min="10502" max="10752" width="9.33203125" style="436"/>
    <col min="10753" max="10753" width="3" style="436" bestFit="1" customWidth="1"/>
    <col min="10754" max="10754" width="82" style="436" customWidth="1"/>
    <col min="10755" max="10757" width="19.33203125" style="436" customWidth="1"/>
    <col min="10758" max="11008" width="9.33203125" style="436"/>
    <col min="11009" max="11009" width="3" style="436" bestFit="1" customWidth="1"/>
    <col min="11010" max="11010" width="82" style="436" customWidth="1"/>
    <col min="11011" max="11013" width="19.33203125" style="436" customWidth="1"/>
    <col min="11014" max="11264" width="9.33203125" style="436"/>
    <col min="11265" max="11265" width="3" style="436" bestFit="1" customWidth="1"/>
    <col min="11266" max="11266" width="82" style="436" customWidth="1"/>
    <col min="11267" max="11269" width="19.33203125" style="436" customWidth="1"/>
    <col min="11270" max="11520" width="9.33203125" style="436"/>
    <col min="11521" max="11521" width="3" style="436" bestFit="1" customWidth="1"/>
    <col min="11522" max="11522" width="82" style="436" customWidth="1"/>
    <col min="11523" max="11525" width="19.33203125" style="436" customWidth="1"/>
    <col min="11526" max="11776" width="9.33203125" style="436"/>
    <col min="11777" max="11777" width="3" style="436" bestFit="1" customWidth="1"/>
    <col min="11778" max="11778" width="82" style="436" customWidth="1"/>
    <col min="11779" max="11781" width="19.33203125" style="436" customWidth="1"/>
    <col min="11782" max="12032" width="9.33203125" style="436"/>
    <col min="12033" max="12033" width="3" style="436" bestFit="1" customWidth="1"/>
    <col min="12034" max="12034" width="82" style="436" customWidth="1"/>
    <col min="12035" max="12037" width="19.33203125" style="436" customWidth="1"/>
    <col min="12038" max="12288" width="9.33203125" style="436"/>
    <col min="12289" max="12289" width="3" style="436" bestFit="1" customWidth="1"/>
    <col min="12290" max="12290" width="82" style="436" customWidth="1"/>
    <col min="12291" max="12293" width="19.33203125" style="436" customWidth="1"/>
    <col min="12294" max="12544" width="9.33203125" style="436"/>
    <col min="12545" max="12545" width="3" style="436" bestFit="1" customWidth="1"/>
    <col min="12546" max="12546" width="82" style="436" customWidth="1"/>
    <col min="12547" max="12549" width="19.33203125" style="436" customWidth="1"/>
    <col min="12550" max="12800" width="9.33203125" style="436"/>
    <col min="12801" max="12801" width="3" style="436" bestFit="1" customWidth="1"/>
    <col min="12802" max="12802" width="82" style="436" customWidth="1"/>
    <col min="12803" max="12805" width="19.33203125" style="436" customWidth="1"/>
    <col min="12806" max="13056" width="9.33203125" style="436"/>
    <col min="13057" max="13057" width="3" style="436" bestFit="1" customWidth="1"/>
    <col min="13058" max="13058" width="82" style="436" customWidth="1"/>
    <col min="13059" max="13061" width="19.33203125" style="436" customWidth="1"/>
    <col min="13062" max="13312" width="9.33203125" style="436"/>
    <col min="13313" max="13313" width="3" style="436" bestFit="1" customWidth="1"/>
    <col min="13314" max="13314" width="82" style="436" customWidth="1"/>
    <col min="13315" max="13317" width="19.33203125" style="436" customWidth="1"/>
    <col min="13318" max="13568" width="9.33203125" style="436"/>
    <col min="13569" max="13569" width="3" style="436" bestFit="1" customWidth="1"/>
    <col min="13570" max="13570" width="82" style="436" customWidth="1"/>
    <col min="13571" max="13573" width="19.33203125" style="436" customWidth="1"/>
    <col min="13574" max="13824" width="9.33203125" style="436"/>
    <col min="13825" max="13825" width="3" style="436" bestFit="1" customWidth="1"/>
    <col min="13826" max="13826" width="82" style="436" customWidth="1"/>
    <col min="13827" max="13829" width="19.33203125" style="436" customWidth="1"/>
    <col min="13830" max="14080" width="9.33203125" style="436"/>
    <col min="14081" max="14081" width="3" style="436" bestFit="1" customWidth="1"/>
    <col min="14082" max="14082" width="82" style="436" customWidth="1"/>
    <col min="14083" max="14085" width="19.33203125" style="436" customWidth="1"/>
    <col min="14086" max="14336" width="9.33203125" style="436"/>
    <col min="14337" max="14337" width="3" style="436" bestFit="1" customWidth="1"/>
    <col min="14338" max="14338" width="82" style="436" customWidth="1"/>
    <col min="14339" max="14341" width="19.33203125" style="436" customWidth="1"/>
    <col min="14342" max="14592" width="9.33203125" style="436"/>
    <col min="14593" max="14593" width="3" style="436" bestFit="1" customWidth="1"/>
    <col min="14594" max="14594" width="82" style="436" customWidth="1"/>
    <col min="14595" max="14597" width="19.33203125" style="436" customWidth="1"/>
    <col min="14598" max="14848" width="9.33203125" style="436"/>
    <col min="14849" max="14849" width="3" style="436" bestFit="1" customWidth="1"/>
    <col min="14850" max="14850" width="82" style="436" customWidth="1"/>
    <col min="14851" max="14853" width="19.33203125" style="436" customWidth="1"/>
    <col min="14854" max="15104" width="9.33203125" style="436"/>
    <col min="15105" max="15105" width="3" style="436" bestFit="1" customWidth="1"/>
    <col min="15106" max="15106" width="82" style="436" customWidth="1"/>
    <col min="15107" max="15109" width="19.33203125" style="436" customWidth="1"/>
    <col min="15110" max="15360" width="9.33203125" style="436"/>
    <col min="15361" max="15361" width="3" style="436" bestFit="1" customWidth="1"/>
    <col min="15362" max="15362" width="82" style="436" customWidth="1"/>
    <col min="15363" max="15365" width="19.33203125" style="436" customWidth="1"/>
    <col min="15366" max="15616" width="9.33203125" style="436"/>
    <col min="15617" max="15617" width="3" style="436" bestFit="1" customWidth="1"/>
    <col min="15618" max="15618" width="82" style="436" customWidth="1"/>
    <col min="15619" max="15621" width="19.33203125" style="436" customWidth="1"/>
    <col min="15622" max="15872" width="9.33203125" style="436"/>
    <col min="15873" max="15873" width="3" style="436" bestFit="1" customWidth="1"/>
    <col min="15874" max="15874" width="82" style="436" customWidth="1"/>
    <col min="15875" max="15877" width="19.33203125" style="436" customWidth="1"/>
    <col min="15878" max="16128" width="9.33203125" style="436"/>
    <col min="16129" max="16129" width="3" style="436" bestFit="1" customWidth="1"/>
    <col min="16130" max="16130" width="82" style="436" customWidth="1"/>
    <col min="16131" max="16133" width="19.33203125" style="436" customWidth="1"/>
    <col min="16134" max="16384" width="9.33203125" style="436"/>
  </cols>
  <sheetData>
    <row r="1" spans="1:5" ht="30" x14ac:dyDescent="0.25">
      <c r="A1" s="433" t="s">
        <v>1079</v>
      </c>
      <c r="B1" s="434" t="s">
        <v>1237</v>
      </c>
      <c r="C1" s="434" t="s">
        <v>1043</v>
      </c>
      <c r="D1" s="434" t="s">
        <v>1080</v>
      </c>
      <c r="E1" s="435" t="s">
        <v>1081</v>
      </c>
    </row>
    <row r="2" spans="1:5" ht="13.2" x14ac:dyDescent="0.25">
      <c r="A2" s="437" t="s">
        <v>1017</v>
      </c>
      <c r="B2" s="438" t="s">
        <v>1082</v>
      </c>
      <c r="C2" s="439">
        <v>3449843</v>
      </c>
      <c r="D2" s="439">
        <v>0</v>
      </c>
      <c r="E2" s="440">
        <v>3159153</v>
      </c>
    </row>
    <row r="3" spans="1:5" ht="13.2" x14ac:dyDescent="0.25">
      <c r="A3" s="437" t="s">
        <v>1019</v>
      </c>
      <c r="B3" s="438" t="s">
        <v>1083</v>
      </c>
      <c r="C3" s="439">
        <v>3869181</v>
      </c>
      <c r="D3" s="439">
        <v>0</v>
      </c>
      <c r="E3" s="440">
        <v>3219210</v>
      </c>
    </row>
    <row r="4" spans="1:5" ht="13.8" thickBot="1" x14ac:dyDescent="0.3">
      <c r="A4" s="441" t="s">
        <v>1021</v>
      </c>
      <c r="B4" s="442" t="s">
        <v>1084</v>
      </c>
      <c r="C4" s="443">
        <v>0</v>
      </c>
      <c r="D4" s="443">
        <v>0</v>
      </c>
      <c r="E4" s="444">
        <v>0</v>
      </c>
    </row>
    <row r="5" spans="1:5" ht="13.8" thickBot="1" x14ac:dyDescent="0.3">
      <c r="A5" s="445" t="s">
        <v>1012</v>
      </c>
      <c r="B5" s="446" t="s">
        <v>1085</v>
      </c>
      <c r="C5" s="447">
        <f>C2+C3+C4</f>
        <v>7319024</v>
      </c>
      <c r="D5" s="447">
        <v>0</v>
      </c>
      <c r="E5" s="448">
        <f>E2+E3+E4</f>
        <v>6378363</v>
      </c>
    </row>
    <row r="6" spans="1:5" ht="13.2" x14ac:dyDescent="0.25">
      <c r="A6" s="449" t="s">
        <v>1013</v>
      </c>
      <c r="B6" s="450" t="s">
        <v>1086</v>
      </c>
      <c r="C6" s="451">
        <v>130000</v>
      </c>
      <c r="D6" s="451">
        <v>0</v>
      </c>
      <c r="E6" s="452">
        <v>560000</v>
      </c>
    </row>
    <row r="7" spans="1:5" ht="13.8" thickBot="1" x14ac:dyDescent="0.3">
      <c r="A7" s="441" t="s">
        <v>1014</v>
      </c>
      <c r="B7" s="442" t="s">
        <v>1087</v>
      </c>
      <c r="C7" s="443">
        <v>0</v>
      </c>
      <c r="D7" s="443">
        <v>0</v>
      </c>
      <c r="E7" s="444">
        <v>0</v>
      </c>
    </row>
    <row r="8" spans="1:5" ht="13.8" thickBot="1" x14ac:dyDescent="0.3">
      <c r="A8" s="445" t="s">
        <v>1026</v>
      </c>
      <c r="B8" s="446" t="s">
        <v>1088</v>
      </c>
      <c r="C8" s="447">
        <f>C6+C7</f>
        <v>130000</v>
      </c>
      <c r="D8" s="447">
        <v>0</v>
      </c>
      <c r="E8" s="448">
        <f>E6+E7</f>
        <v>560000</v>
      </c>
    </row>
    <row r="9" spans="1:5" ht="13.2" x14ac:dyDescent="0.25">
      <c r="A9" s="449" t="s">
        <v>1028</v>
      </c>
      <c r="B9" s="450" t="s">
        <v>1089</v>
      </c>
      <c r="C9" s="451">
        <v>29090392</v>
      </c>
      <c r="D9" s="451">
        <v>0</v>
      </c>
      <c r="E9" s="452">
        <v>30082415</v>
      </c>
    </row>
    <row r="10" spans="1:5" ht="13.2" x14ac:dyDescent="0.25">
      <c r="A10" s="437" t="s">
        <v>1030</v>
      </c>
      <c r="B10" s="438" t="s">
        <v>1090</v>
      </c>
      <c r="C10" s="439">
        <v>13771871</v>
      </c>
      <c r="D10" s="439">
        <v>0</v>
      </c>
      <c r="E10" s="440">
        <v>14468530</v>
      </c>
    </row>
    <row r="11" spans="1:5" ht="13.2" x14ac:dyDescent="0.25">
      <c r="A11" s="437" t="s">
        <v>423</v>
      </c>
      <c r="B11" s="438" t="s">
        <v>1091</v>
      </c>
      <c r="C11" s="439">
        <v>101289</v>
      </c>
      <c r="D11" s="439">
        <v>0</v>
      </c>
      <c r="E11" s="440">
        <v>15879212</v>
      </c>
    </row>
    <row r="12" spans="1:5" ht="13.8" thickBot="1" x14ac:dyDescent="0.3">
      <c r="A12" s="441" t="s">
        <v>581</v>
      </c>
      <c r="B12" s="442" t="s">
        <v>1092</v>
      </c>
      <c r="C12" s="443">
        <v>23908320</v>
      </c>
      <c r="D12" s="443">
        <v>0</v>
      </c>
      <c r="E12" s="444">
        <v>18429109</v>
      </c>
    </row>
    <row r="13" spans="1:5" ht="13.8" thickBot="1" x14ac:dyDescent="0.3">
      <c r="A13" s="445" t="s">
        <v>584</v>
      </c>
      <c r="B13" s="446" t="s">
        <v>1093</v>
      </c>
      <c r="C13" s="447">
        <f>C9+C10+C11+C12</f>
        <v>66871872</v>
      </c>
      <c r="D13" s="447">
        <v>0</v>
      </c>
      <c r="E13" s="448">
        <f>E9+E10+E11+E12</f>
        <v>78859266</v>
      </c>
    </row>
    <row r="14" spans="1:5" ht="13.2" x14ac:dyDescent="0.25">
      <c r="A14" s="449" t="s">
        <v>587</v>
      </c>
      <c r="B14" s="450" t="s">
        <v>1094</v>
      </c>
      <c r="C14" s="451">
        <v>7835458</v>
      </c>
      <c r="D14" s="451">
        <v>0</v>
      </c>
      <c r="E14" s="452">
        <v>10109195</v>
      </c>
    </row>
    <row r="15" spans="1:5" ht="13.2" x14ac:dyDescent="0.25">
      <c r="A15" s="437" t="s">
        <v>591</v>
      </c>
      <c r="B15" s="438" t="s">
        <v>1095</v>
      </c>
      <c r="C15" s="439">
        <v>6244831</v>
      </c>
      <c r="D15" s="439">
        <v>0</v>
      </c>
      <c r="E15" s="440">
        <v>6888338</v>
      </c>
    </row>
    <row r="16" spans="1:5" ht="13.2" x14ac:dyDescent="0.25">
      <c r="A16" s="437" t="s">
        <v>594</v>
      </c>
      <c r="B16" s="438" t="s">
        <v>1096</v>
      </c>
      <c r="C16" s="439">
        <v>0</v>
      </c>
      <c r="D16" s="439">
        <v>0</v>
      </c>
      <c r="E16" s="440">
        <v>0</v>
      </c>
    </row>
    <row r="17" spans="1:5" ht="13.8" thickBot="1" x14ac:dyDescent="0.3">
      <c r="A17" s="441" t="s">
        <v>598</v>
      </c>
      <c r="B17" s="442" t="s">
        <v>1097</v>
      </c>
      <c r="C17" s="443">
        <v>0</v>
      </c>
      <c r="D17" s="443">
        <v>0</v>
      </c>
      <c r="E17" s="444">
        <v>0</v>
      </c>
    </row>
    <row r="18" spans="1:5" ht="13.8" thickBot="1" x14ac:dyDescent="0.3">
      <c r="A18" s="445" t="s">
        <v>601</v>
      </c>
      <c r="B18" s="446" t="s">
        <v>1098</v>
      </c>
      <c r="C18" s="447">
        <f>C14+C15+C16+C17</f>
        <v>14080289</v>
      </c>
      <c r="D18" s="447">
        <v>0</v>
      </c>
      <c r="E18" s="448">
        <f>E14+E15+E16+E17</f>
        <v>16997533</v>
      </c>
    </row>
    <row r="19" spans="1:5" ht="13.2" x14ac:dyDescent="0.25">
      <c r="A19" s="449" t="s">
        <v>605</v>
      </c>
      <c r="B19" s="450" t="s">
        <v>1099</v>
      </c>
      <c r="C19" s="451">
        <v>13159454</v>
      </c>
      <c r="D19" s="451">
        <v>0</v>
      </c>
      <c r="E19" s="452">
        <v>12470037</v>
      </c>
    </row>
    <row r="20" spans="1:5" ht="13.2" x14ac:dyDescent="0.25">
      <c r="A20" s="437" t="s">
        <v>608</v>
      </c>
      <c r="B20" s="438" t="s">
        <v>1100</v>
      </c>
      <c r="C20" s="439">
        <v>6619534</v>
      </c>
      <c r="D20" s="439">
        <v>0</v>
      </c>
      <c r="E20" s="440">
        <v>6319506</v>
      </c>
    </row>
    <row r="21" spans="1:5" ht="13.8" thickBot="1" x14ac:dyDescent="0.3">
      <c r="A21" s="441" t="s">
        <v>611</v>
      </c>
      <c r="B21" s="442" t="s">
        <v>1101</v>
      </c>
      <c r="C21" s="443">
        <v>2970412</v>
      </c>
      <c r="D21" s="443">
        <v>0</v>
      </c>
      <c r="E21" s="444">
        <v>2587693</v>
      </c>
    </row>
    <row r="22" spans="1:5" ht="13.8" thickBot="1" x14ac:dyDescent="0.3">
      <c r="A22" s="445" t="s">
        <v>614</v>
      </c>
      <c r="B22" s="446" t="s">
        <v>1102</v>
      </c>
      <c r="C22" s="447">
        <f>C19+C20+C21</f>
        <v>22749400</v>
      </c>
      <c r="D22" s="447">
        <v>0</v>
      </c>
      <c r="E22" s="448">
        <f>E19+E20+E21</f>
        <v>21377236</v>
      </c>
    </row>
    <row r="23" spans="1:5" ht="13.8" thickBot="1" x14ac:dyDescent="0.3">
      <c r="A23" s="445" t="s">
        <v>617</v>
      </c>
      <c r="B23" s="446" t="s">
        <v>1103</v>
      </c>
      <c r="C23" s="447">
        <v>15718863</v>
      </c>
      <c r="D23" s="447">
        <v>0</v>
      </c>
      <c r="E23" s="448">
        <v>15152204</v>
      </c>
    </row>
    <row r="24" spans="1:5" ht="13.8" thickBot="1" x14ac:dyDescent="0.3">
      <c r="A24" s="445" t="s">
        <v>620</v>
      </c>
      <c r="B24" s="446" t="s">
        <v>1104</v>
      </c>
      <c r="C24" s="447">
        <v>14864377</v>
      </c>
      <c r="D24" s="447">
        <v>0</v>
      </c>
      <c r="E24" s="448">
        <v>10698384</v>
      </c>
    </row>
    <row r="25" spans="1:5" ht="13.8" thickBot="1" x14ac:dyDescent="0.3">
      <c r="A25" s="445" t="s">
        <v>623</v>
      </c>
      <c r="B25" s="446" t="s">
        <v>1105</v>
      </c>
      <c r="C25" s="447">
        <v>6907967</v>
      </c>
      <c r="D25" s="447">
        <v>0</v>
      </c>
      <c r="E25" s="448">
        <v>22572272</v>
      </c>
    </row>
    <row r="26" spans="1:5" ht="13.2" x14ac:dyDescent="0.25">
      <c r="A26" s="449" t="s">
        <v>627</v>
      </c>
      <c r="B26" s="450" t="s">
        <v>1106</v>
      </c>
      <c r="C26" s="451">
        <v>0</v>
      </c>
      <c r="D26" s="451">
        <v>0</v>
      </c>
      <c r="E26" s="452">
        <v>0</v>
      </c>
    </row>
    <row r="27" spans="1:5" ht="13.2" x14ac:dyDescent="0.25">
      <c r="A27" s="437" t="s">
        <v>631</v>
      </c>
      <c r="B27" s="438" t="s">
        <v>1107</v>
      </c>
      <c r="C27" s="439">
        <v>0</v>
      </c>
      <c r="D27" s="439">
        <v>0</v>
      </c>
      <c r="E27" s="440">
        <v>0</v>
      </c>
    </row>
    <row r="28" spans="1:5" ht="26.4" x14ac:dyDescent="0.25">
      <c r="A28" s="437" t="s">
        <v>634</v>
      </c>
      <c r="B28" s="438" t="s">
        <v>1108</v>
      </c>
      <c r="C28" s="439">
        <v>0</v>
      </c>
      <c r="D28" s="439">
        <v>0</v>
      </c>
      <c r="E28" s="440">
        <v>0</v>
      </c>
    </row>
    <row r="29" spans="1:5" ht="13.2" x14ac:dyDescent="0.25">
      <c r="A29" s="437" t="s">
        <v>637</v>
      </c>
      <c r="B29" s="438" t="s">
        <v>1109</v>
      </c>
      <c r="C29" s="439">
        <v>0</v>
      </c>
      <c r="D29" s="439">
        <v>0</v>
      </c>
      <c r="E29" s="440">
        <v>0</v>
      </c>
    </row>
    <row r="30" spans="1:5" ht="13.2" x14ac:dyDescent="0.25">
      <c r="A30" s="437" t="s">
        <v>642</v>
      </c>
      <c r="B30" s="438" t="s">
        <v>1110</v>
      </c>
      <c r="C30" s="439">
        <v>0</v>
      </c>
      <c r="D30" s="439">
        <v>0</v>
      </c>
      <c r="E30" s="440">
        <v>0</v>
      </c>
    </row>
    <row r="31" spans="1:5" ht="26.4" x14ac:dyDescent="0.25">
      <c r="A31" s="437" t="s">
        <v>645</v>
      </c>
      <c r="B31" s="438" t="s">
        <v>1111</v>
      </c>
      <c r="C31" s="439">
        <v>0</v>
      </c>
      <c r="D31" s="439">
        <v>0</v>
      </c>
      <c r="E31" s="440">
        <v>0</v>
      </c>
    </row>
    <row r="32" spans="1:5" ht="27" thickBot="1" x14ac:dyDescent="0.3">
      <c r="A32" s="441" t="s">
        <v>648</v>
      </c>
      <c r="B32" s="442" t="s">
        <v>1112</v>
      </c>
      <c r="C32" s="443">
        <v>0</v>
      </c>
      <c r="D32" s="443">
        <v>0</v>
      </c>
      <c r="E32" s="444">
        <v>0</v>
      </c>
    </row>
    <row r="33" spans="1:5" ht="13.8" thickBot="1" x14ac:dyDescent="0.3">
      <c r="A33" s="445" t="s">
        <v>652</v>
      </c>
      <c r="B33" s="446" t="s">
        <v>1113</v>
      </c>
      <c r="C33" s="447">
        <f>C26+C27+C28+C29+C30+C31+C32</f>
        <v>0</v>
      </c>
      <c r="D33" s="447">
        <v>0</v>
      </c>
      <c r="E33" s="448">
        <f>E26+E27+E28+E29+E30+E31+E32</f>
        <v>0</v>
      </c>
    </row>
    <row r="34" spans="1:5" ht="13.2" x14ac:dyDescent="0.25">
      <c r="A34" s="449" t="s">
        <v>654</v>
      </c>
      <c r="B34" s="450" t="s">
        <v>1114</v>
      </c>
      <c r="C34" s="451">
        <v>0</v>
      </c>
      <c r="D34" s="451">
        <v>0</v>
      </c>
      <c r="E34" s="452">
        <v>0</v>
      </c>
    </row>
    <row r="35" spans="1:5" ht="26.4" x14ac:dyDescent="0.25">
      <c r="A35" s="437" t="s">
        <v>656</v>
      </c>
      <c r="B35" s="438" t="s">
        <v>1115</v>
      </c>
      <c r="C35" s="439">
        <v>0</v>
      </c>
      <c r="D35" s="439">
        <v>0</v>
      </c>
      <c r="E35" s="440">
        <v>0</v>
      </c>
    </row>
    <row r="36" spans="1:5" ht="13.2" x14ac:dyDescent="0.25">
      <c r="A36" s="437" t="s">
        <v>659</v>
      </c>
      <c r="B36" s="438" t="s">
        <v>1116</v>
      </c>
      <c r="C36" s="439">
        <v>0</v>
      </c>
      <c r="D36" s="439">
        <v>0</v>
      </c>
      <c r="E36" s="440">
        <v>0</v>
      </c>
    </row>
    <row r="37" spans="1:5" ht="13.2" x14ac:dyDescent="0.25">
      <c r="A37" s="437" t="s">
        <v>661</v>
      </c>
      <c r="B37" s="438" t="s">
        <v>1117</v>
      </c>
      <c r="C37" s="439">
        <v>140000</v>
      </c>
      <c r="D37" s="439">
        <v>0</v>
      </c>
      <c r="E37" s="440">
        <v>140000</v>
      </c>
    </row>
    <row r="38" spans="1:5" ht="13.2" x14ac:dyDescent="0.25">
      <c r="A38" s="437" t="s">
        <v>663</v>
      </c>
      <c r="B38" s="438" t="s">
        <v>1118</v>
      </c>
      <c r="C38" s="439">
        <v>0</v>
      </c>
      <c r="D38" s="439">
        <v>0</v>
      </c>
      <c r="E38" s="440">
        <v>0</v>
      </c>
    </row>
    <row r="39" spans="1:5" ht="13.2" x14ac:dyDescent="0.25">
      <c r="A39" s="437" t="s">
        <v>666</v>
      </c>
      <c r="B39" s="438" t="s">
        <v>1119</v>
      </c>
      <c r="C39" s="439">
        <v>0</v>
      </c>
      <c r="D39" s="439">
        <v>0</v>
      </c>
      <c r="E39" s="440">
        <v>0</v>
      </c>
    </row>
    <row r="40" spans="1:5" ht="13.2" x14ac:dyDescent="0.25">
      <c r="A40" s="437" t="s">
        <v>668</v>
      </c>
      <c r="B40" s="438" t="s">
        <v>1120</v>
      </c>
      <c r="C40" s="439">
        <v>0</v>
      </c>
      <c r="D40" s="439">
        <v>0</v>
      </c>
      <c r="E40" s="440">
        <v>0</v>
      </c>
    </row>
    <row r="41" spans="1:5" ht="26.4" x14ac:dyDescent="0.25">
      <c r="A41" s="437" t="s">
        <v>670</v>
      </c>
      <c r="B41" s="438" t="s">
        <v>1121</v>
      </c>
      <c r="C41" s="439">
        <v>0</v>
      </c>
      <c r="D41" s="439">
        <v>0</v>
      </c>
      <c r="E41" s="440">
        <v>0</v>
      </c>
    </row>
    <row r="42" spans="1:5" ht="27" thickBot="1" x14ac:dyDescent="0.3">
      <c r="A42" s="441" t="s">
        <v>673</v>
      </c>
      <c r="B42" s="442" t="s">
        <v>1122</v>
      </c>
      <c r="C42" s="443">
        <v>0</v>
      </c>
      <c r="D42" s="443">
        <v>0</v>
      </c>
      <c r="E42" s="444">
        <v>0</v>
      </c>
    </row>
    <row r="43" spans="1:5" ht="13.8" thickBot="1" x14ac:dyDescent="0.3">
      <c r="A43" s="445" t="s">
        <v>676</v>
      </c>
      <c r="B43" s="446" t="s">
        <v>1123</v>
      </c>
      <c r="C43" s="447">
        <v>140000</v>
      </c>
      <c r="D43" s="447">
        <v>0</v>
      </c>
      <c r="E43" s="448">
        <v>0</v>
      </c>
    </row>
    <row r="44" spans="1:5" ht="13.8" thickBot="1" x14ac:dyDescent="0.3">
      <c r="A44" s="445" t="s">
        <v>679</v>
      </c>
      <c r="B44" s="446" t="s">
        <v>1124</v>
      </c>
      <c r="C44" s="447">
        <v>-140000</v>
      </c>
      <c r="D44" s="447">
        <v>0</v>
      </c>
      <c r="E44" s="448">
        <v>0</v>
      </c>
    </row>
    <row r="45" spans="1:5" ht="13.8" thickBot="1" x14ac:dyDescent="0.3">
      <c r="A45" s="445" t="s">
        <v>681</v>
      </c>
      <c r="B45" s="446" t="s">
        <v>1125</v>
      </c>
      <c r="C45" s="447">
        <v>6767967</v>
      </c>
      <c r="D45" s="447">
        <v>0</v>
      </c>
      <c r="E45" s="448">
        <v>22572272</v>
      </c>
    </row>
  </sheetData>
  <printOptions horizontalCentered="1"/>
  <pageMargins left="0.23622047244094491" right="0.23622047244094491" top="1.1417322834645669" bottom="0.98425196850393704" header="0.51181102362204722" footer="0.51181102362204722"/>
  <pageSetup scale="73" orientation="portrait" horizontalDpi="300" verticalDpi="300" r:id="rId1"/>
  <headerFooter alignWithMargins="0">
    <oddHeader>&amp;C&amp;"-,Félkövér"&amp;14MISZLA KÖZSÉG ÖNKORMÁNYZATA
EREDMÉNYKIMUTATÁS&amp;R&amp;"Times New Roman,Félkövér dőlt"&amp;14 5. sz.melléklet
a ...../2020 ()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4"/>
  <sheetViews>
    <sheetView zoomScaleNormal="100" workbookViewId="0">
      <selection activeCell="D4" sqref="D4"/>
    </sheetView>
  </sheetViews>
  <sheetFormatPr defaultRowHeight="13.2" x14ac:dyDescent="0.25"/>
  <cols>
    <col min="1" max="1" width="6.5546875" style="453" customWidth="1"/>
    <col min="2" max="2" width="52.33203125" style="453" customWidth="1"/>
    <col min="3" max="3" width="22" style="453" customWidth="1"/>
    <col min="4" max="5" width="9.33203125" style="453"/>
    <col min="6" max="6" width="11.6640625" style="453" bestFit="1" customWidth="1"/>
    <col min="7" max="256" width="9.33203125" style="453"/>
    <col min="257" max="257" width="6.5546875" style="453" customWidth="1"/>
    <col min="258" max="258" width="52.33203125" style="453" customWidth="1"/>
    <col min="259" max="259" width="22" style="453" customWidth="1"/>
    <col min="260" max="512" width="9.33203125" style="453"/>
    <col min="513" max="513" width="6.5546875" style="453" customWidth="1"/>
    <col min="514" max="514" width="52.33203125" style="453" customWidth="1"/>
    <col min="515" max="515" width="22" style="453" customWidth="1"/>
    <col min="516" max="768" width="9.33203125" style="453"/>
    <col min="769" max="769" width="6.5546875" style="453" customWidth="1"/>
    <col min="770" max="770" width="52.33203125" style="453" customWidth="1"/>
    <col min="771" max="771" width="22" style="453" customWidth="1"/>
    <col min="772" max="1024" width="9.33203125" style="453"/>
    <col min="1025" max="1025" width="6.5546875" style="453" customWidth="1"/>
    <col min="1026" max="1026" width="52.33203125" style="453" customWidth="1"/>
    <col min="1027" max="1027" width="22" style="453" customWidth="1"/>
    <col min="1028" max="1280" width="9.33203125" style="453"/>
    <col min="1281" max="1281" width="6.5546875" style="453" customWidth="1"/>
    <col min="1282" max="1282" width="52.33203125" style="453" customWidth="1"/>
    <col min="1283" max="1283" width="22" style="453" customWidth="1"/>
    <col min="1284" max="1536" width="9.33203125" style="453"/>
    <col min="1537" max="1537" width="6.5546875" style="453" customWidth="1"/>
    <col min="1538" max="1538" width="52.33203125" style="453" customWidth="1"/>
    <col min="1539" max="1539" width="22" style="453" customWidth="1"/>
    <col min="1540" max="1792" width="9.33203125" style="453"/>
    <col min="1793" max="1793" width="6.5546875" style="453" customWidth="1"/>
    <col min="1794" max="1794" width="52.33203125" style="453" customWidth="1"/>
    <col min="1795" max="1795" width="22" style="453" customWidth="1"/>
    <col min="1796" max="2048" width="9.33203125" style="453"/>
    <col min="2049" max="2049" width="6.5546875" style="453" customWidth="1"/>
    <col min="2050" max="2050" width="52.33203125" style="453" customWidth="1"/>
    <col min="2051" max="2051" width="22" style="453" customWidth="1"/>
    <col min="2052" max="2304" width="9.33203125" style="453"/>
    <col min="2305" max="2305" width="6.5546875" style="453" customWidth="1"/>
    <col min="2306" max="2306" width="52.33203125" style="453" customWidth="1"/>
    <col min="2307" max="2307" width="22" style="453" customWidth="1"/>
    <col min="2308" max="2560" width="9.33203125" style="453"/>
    <col min="2561" max="2561" width="6.5546875" style="453" customWidth="1"/>
    <col min="2562" max="2562" width="52.33203125" style="453" customWidth="1"/>
    <col min="2563" max="2563" width="22" style="453" customWidth="1"/>
    <col min="2564" max="2816" width="9.33203125" style="453"/>
    <col min="2817" max="2817" width="6.5546875" style="453" customWidth="1"/>
    <col min="2818" max="2818" width="52.33203125" style="453" customWidth="1"/>
    <col min="2819" max="2819" width="22" style="453" customWidth="1"/>
    <col min="2820" max="3072" width="9.33203125" style="453"/>
    <col min="3073" max="3073" width="6.5546875" style="453" customWidth="1"/>
    <col min="3074" max="3074" width="52.33203125" style="453" customWidth="1"/>
    <col min="3075" max="3075" width="22" style="453" customWidth="1"/>
    <col min="3076" max="3328" width="9.33203125" style="453"/>
    <col min="3329" max="3329" width="6.5546875" style="453" customWidth="1"/>
    <col min="3330" max="3330" width="52.33203125" style="453" customWidth="1"/>
    <col min="3331" max="3331" width="22" style="453" customWidth="1"/>
    <col min="3332" max="3584" width="9.33203125" style="453"/>
    <col min="3585" max="3585" width="6.5546875" style="453" customWidth="1"/>
    <col min="3586" max="3586" width="52.33203125" style="453" customWidth="1"/>
    <col min="3587" max="3587" width="22" style="453" customWidth="1"/>
    <col min="3588" max="3840" width="9.33203125" style="453"/>
    <col min="3841" max="3841" width="6.5546875" style="453" customWidth="1"/>
    <col min="3842" max="3842" width="52.33203125" style="453" customWidth="1"/>
    <col min="3843" max="3843" width="22" style="453" customWidth="1"/>
    <col min="3844" max="4096" width="9.33203125" style="453"/>
    <col min="4097" max="4097" width="6.5546875" style="453" customWidth="1"/>
    <col min="4098" max="4098" width="52.33203125" style="453" customWidth="1"/>
    <col min="4099" max="4099" width="22" style="453" customWidth="1"/>
    <col min="4100" max="4352" width="9.33203125" style="453"/>
    <col min="4353" max="4353" width="6.5546875" style="453" customWidth="1"/>
    <col min="4354" max="4354" width="52.33203125" style="453" customWidth="1"/>
    <col min="4355" max="4355" width="22" style="453" customWidth="1"/>
    <col min="4356" max="4608" width="9.33203125" style="453"/>
    <col min="4609" max="4609" width="6.5546875" style="453" customWidth="1"/>
    <col min="4610" max="4610" width="52.33203125" style="453" customWidth="1"/>
    <col min="4611" max="4611" width="22" style="453" customWidth="1"/>
    <col min="4612" max="4864" width="9.33203125" style="453"/>
    <col min="4865" max="4865" width="6.5546875" style="453" customWidth="1"/>
    <col min="4866" max="4866" width="52.33203125" style="453" customWidth="1"/>
    <col min="4867" max="4867" width="22" style="453" customWidth="1"/>
    <col min="4868" max="5120" width="9.33203125" style="453"/>
    <col min="5121" max="5121" width="6.5546875" style="453" customWidth="1"/>
    <col min="5122" max="5122" width="52.33203125" style="453" customWidth="1"/>
    <col min="5123" max="5123" width="22" style="453" customWidth="1"/>
    <col min="5124" max="5376" width="9.33203125" style="453"/>
    <col min="5377" max="5377" width="6.5546875" style="453" customWidth="1"/>
    <col min="5378" max="5378" width="52.33203125" style="453" customWidth="1"/>
    <col min="5379" max="5379" width="22" style="453" customWidth="1"/>
    <col min="5380" max="5632" width="9.33203125" style="453"/>
    <col min="5633" max="5633" width="6.5546875" style="453" customWidth="1"/>
    <col min="5634" max="5634" width="52.33203125" style="453" customWidth="1"/>
    <col min="5635" max="5635" width="22" style="453" customWidth="1"/>
    <col min="5636" max="5888" width="9.33203125" style="453"/>
    <col min="5889" max="5889" width="6.5546875" style="453" customWidth="1"/>
    <col min="5890" max="5890" width="52.33203125" style="453" customWidth="1"/>
    <col min="5891" max="5891" width="22" style="453" customWidth="1"/>
    <col min="5892" max="6144" width="9.33203125" style="453"/>
    <col min="6145" max="6145" width="6.5546875" style="453" customWidth="1"/>
    <col min="6146" max="6146" width="52.33203125" style="453" customWidth="1"/>
    <col min="6147" max="6147" width="22" style="453" customWidth="1"/>
    <col min="6148" max="6400" width="9.33203125" style="453"/>
    <col min="6401" max="6401" width="6.5546875" style="453" customWidth="1"/>
    <col min="6402" max="6402" width="52.33203125" style="453" customWidth="1"/>
    <col min="6403" max="6403" width="22" style="453" customWidth="1"/>
    <col min="6404" max="6656" width="9.33203125" style="453"/>
    <col min="6657" max="6657" width="6.5546875" style="453" customWidth="1"/>
    <col min="6658" max="6658" width="52.33203125" style="453" customWidth="1"/>
    <col min="6659" max="6659" width="22" style="453" customWidth="1"/>
    <col min="6660" max="6912" width="9.33203125" style="453"/>
    <col min="6913" max="6913" width="6.5546875" style="453" customWidth="1"/>
    <col min="6914" max="6914" width="52.33203125" style="453" customWidth="1"/>
    <col min="6915" max="6915" width="22" style="453" customWidth="1"/>
    <col min="6916" max="7168" width="9.33203125" style="453"/>
    <col min="7169" max="7169" width="6.5546875" style="453" customWidth="1"/>
    <col min="7170" max="7170" width="52.33203125" style="453" customWidth="1"/>
    <col min="7171" max="7171" width="22" style="453" customWidth="1"/>
    <col min="7172" max="7424" width="9.33203125" style="453"/>
    <col min="7425" max="7425" width="6.5546875" style="453" customWidth="1"/>
    <col min="7426" max="7426" width="52.33203125" style="453" customWidth="1"/>
    <col min="7427" max="7427" width="22" style="453" customWidth="1"/>
    <col min="7428" max="7680" width="9.33203125" style="453"/>
    <col min="7681" max="7681" width="6.5546875" style="453" customWidth="1"/>
    <col min="7682" max="7682" width="52.33203125" style="453" customWidth="1"/>
    <col min="7683" max="7683" width="22" style="453" customWidth="1"/>
    <col min="7684" max="7936" width="9.33203125" style="453"/>
    <col min="7937" max="7937" width="6.5546875" style="453" customWidth="1"/>
    <col min="7938" max="7938" width="52.33203125" style="453" customWidth="1"/>
    <col min="7939" max="7939" width="22" style="453" customWidth="1"/>
    <col min="7940" max="8192" width="9.33203125" style="453"/>
    <col min="8193" max="8193" width="6.5546875" style="453" customWidth="1"/>
    <col min="8194" max="8194" width="52.33203125" style="453" customWidth="1"/>
    <col min="8195" max="8195" width="22" style="453" customWidth="1"/>
    <col min="8196" max="8448" width="9.33203125" style="453"/>
    <col min="8449" max="8449" width="6.5546875" style="453" customWidth="1"/>
    <col min="8450" max="8450" width="52.33203125" style="453" customWidth="1"/>
    <col min="8451" max="8451" width="22" style="453" customWidth="1"/>
    <col min="8452" max="8704" width="9.33203125" style="453"/>
    <col min="8705" max="8705" width="6.5546875" style="453" customWidth="1"/>
    <col min="8706" max="8706" width="52.33203125" style="453" customWidth="1"/>
    <col min="8707" max="8707" width="22" style="453" customWidth="1"/>
    <col min="8708" max="8960" width="9.33203125" style="453"/>
    <col min="8961" max="8961" width="6.5546875" style="453" customWidth="1"/>
    <col min="8962" max="8962" width="52.33203125" style="453" customWidth="1"/>
    <col min="8963" max="8963" width="22" style="453" customWidth="1"/>
    <col min="8964" max="9216" width="9.33203125" style="453"/>
    <col min="9217" max="9217" width="6.5546875" style="453" customWidth="1"/>
    <col min="9218" max="9218" width="52.33203125" style="453" customWidth="1"/>
    <col min="9219" max="9219" width="22" style="453" customWidth="1"/>
    <col min="9220" max="9472" width="9.33203125" style="453"/>
    <col min="9473" max="9473" width="6.5546875" style="453" customWidth="1"/>
    <col min="9474" max="9474" width="52.33203125" style="453" customWidth="1"/>
    <col min="9475" max="9475" width="22" style="453" customWidth="1"/>
    <col min="9476" max="9728" width="9.33203125" style="453"/>
    <col min="9729" max="9729" width="6.5546875" style="453" customWidth="1"/>
    <col min="9730" max="9730" width="52.33203125" style="453" customWidth="1"/>
    <col min="9731" max="9731" width="22" style="453" customWidth="1"/>
    <col min="9732" max="9984" width="9.33203125" style="453"/>
    <col min="9985" max="9985" width="6.5546875" style="453" customWidth="1"/>
    <col min="9986" max="9986" width="52.33203125" style="453" customWidth="1"/>
    <col min="9987" max="9987" width="22" style="453" customWidth="1"/>
    <col min="9988" max="10240" width="9.33203125" style="453"/>
    <col min="10241" max="10241" width="6.5546875" style="453" customWidth="1"/>
    <col min="10242" max="10242" width="52.33203125" style="453" customWidth="1"/>
    <col min="10243" max="10243" width="22" style="453" customWidth="1"/>
    <col min="10244" max="10496" width="9.33203125" style="453"/>
    <col min="10497" max="10497" width="6.5546875" style="453" customWidth="1"/>
    <col min="10498" max="10498" width="52.33203125" style="453" customWidth="1"/>
    <col min="10499" max="10499" width="22" style="453" customWidth="1"/>
    <col min="10500" max="10752" width="9.33203125" style="453"/>
    <col min="10753" max="10753" width="6.5546875" style="453" customWidth="1"/>
    <col min="10754" max="10754" width="52.33203125" style="453" customWidth="1"/>
    <col min="10755" max="10755" width="22" style="453" customWidth="1"/>
    <col min="10756" max="11008" width="9.33203125" style="453"/>
    <col min="11009" max="11009" width="6.5546875" style="453" customWidth="1"/>
    <col min="11010" max="11010" width="52.33203125" style="453" customWidth="1"/>
    <col min="11011" max="11011" width="22" style="453" customWidth="1"/>
    <col min="11012" max="11264" width="9.33203125" style="453"/>
    <col min="11265" max="11265" width="6.5546875" style="453" customWidth="1"/>
    <col min="11266" max="11266" width="52.33203125" style="453" customWidth="1"/>
    <col min="11267" max="11267" width="22" style="453" customWidth="1"/>
    <col min="11268" max="11520" width="9.33203125" style="453"/>
    <col min="11521" max="11521" width="6.5546875" style="453" customWidth="1"/>
    <col min="11522" max="11522" width="52.33203125" style="453" customWidth="1"/>
    <col min="11523" max="11523" width="22" style="453" customWidth="1"/>
    <col min="11524" max="11776" width="9.33203125" style="453"/>
    <col min="11777" max="11777" width="6.5546875" style="453" customWidth="1"/>
    <col min="11778" max="11778" width="52.33203125" style="453" customWidth="1"/>
    <col min="11779" max="11779" width="22" style="453" customWidth="1"/>
    <col min="11780" max="12032" width="9.33203125" style="453"/>
    <col min="12033" max="12033" width="6.5546875" style="453" customWidth="1"/>
    <col min="12034" max="12034" width="52.33203125" style="453" customWidth="1"/>
    <col min="12035" max="12035" width="22" style="453" customWidth="1"/>
    <col min="12036" max="12288" width="9.33203125" style="453"/>
    <col min="12289" max="12289" width="6.5546875" style="453" customWidth="1"/>
    <col min="12290" max="12290" width="52.33203125" style="453" customWidth="1"/>
    <col min="12291" max="12291" width="22" style="453" customWidth="1"/>
    <col min="12292" max="12544" width="9.33203125" style="453"/>
    <col min="12545" max="12545" width="6.5546875" style="453" customWidth="1"/>
    <col min="12546" max="12546" width="52.33203125" style="453" customWidth="1"/>
    <col min="12547" max="12547" width="22" style="453" customWidth="1"/>
    <col min="12548" max="12800" width="9.33203125" style="453"/>
    <col min="12801" max="12801" width="6.5546875" style="453" customWidth="1"/>
    <col min="12802" max="12802" width="52.33203125" style="453" customWidth="1"/>
    <col min="12803" max="12803" width="22" style="453" customWidth="1"/>
    <col min="12804" max="13056" width="9.33203125" style="453"/>
    <col min="13057" max="13057" width="6.5546875" style="453" customWidth="1"/>
    <col min="13058" max="13058" width="52.33203125" style="453" customWidth="1"/>
    <col min="13059" max="13059" width="22" style="453" customWidth="1"/>
    <col min="13060" max="13312" width="9.33203125" style="453"/>
    <col min="13313" max="13313" width="6.5546875" style="453" customWidth="1"/>
    <col min="13314" max="13314" width="52.33203125" style="453" customWidth="1"/>
    <col min="13315" max="13315" width="22" style="453" customWidth="1"/>
    <col min="13316" max="13568" width="9.33203125" style="453"/>
    <col min="13569" max="13569" width="6.5546875" style="453" customWidth="1"/>
    <col min="13570" max="13570" width="52.33203125" style="453" customWidth="1"/>
    <col min="13571" max="13571" width="22" style="453" customWidth="1"/>
    <col min="13572" max="13824" width="9.33203125" style="453"/>
    <col min="13825" max="13825" width="6.5546875" style="453" customWidth="1"/>
    <col min="13826" max="13826" width="52.33203125" style="453" customWidth="1"/>
    <col min="13827" max="13827" width="22" style="453" customWidth="1"/>
    <col min="13828" max="14080" width="9.33203125" style="453"/>
    <col min="14081" max="14081" width="6.5546875" style="453" customWidth="1"/>
    <col min="14082" max="14082" width="52.33203125" style="453" customWidth="1"/>
    <col min="14083" max="14083" width="22" style="453" customWidth="1"/>
    <col min="14084" max="14336" width="9.33203125" style="453"/>
    <col min="14337" max="14337" width="6.5546875" style="453" customWidth="1"/>
    <col min="14338" max="14338" width="52.33203125" style="453" customWidth="1"/>
    <col min="14339" max="14339" width="22" style="453" customWidth="1"/>
    <col min="14340" max="14592" width="9.33203125" style="453"/>
    <col min="14593" max="14593" width="6.5546875" style="453" customWidth="1"/>
    <col min="14594" max="14594" width="52.33203125" style="453" customWidth="1"/>
    <col min="14595" max="14595" width="22" style="453" customWidth="1"/>
    <col min="14596" max="14848" width="9.33203125" style="453"/>
    <col min="14849" max="14849" width="6.5546875" style="453" customWidth="1"/>
    <col min="14850" max="14850" width="52.33203125" style="453" customWidth="1"/>
    <col min="14851" max="14851" width="22" style="453" customWidth="1"/>
    <col min="14852" max="15104" width="9.33203125" style="453"/>
    <col min="15105" max="15105" width="6.5546875" style="453" customWidth="1"/>
    <col min="15106" max="15106" width="52.33203125" style="453" customWidth="1"/>
    <col min="15107" max="15107" width="22" style="453" customWidth="1"/>
    <col min="15108" max="15360" width="9.33203125" style="453"/>
    <col min="15361" max="15361" width="6.5546875" style="453" customWidth="1"/>
    <col min="15362" max="15362" width="52.33203125" style="453" customWidth="1"/>
    <col min="15363" max="15363" width="22" style="453" customWidth="1"/>
    <col min="15364" max="15616" width="9.33203125" style="453"/>
    <col min="15617" max="15617" width="6.5546875" style="453" customWidth="1"/>
    <col min="15618" max="15618" width="52.33203125" style="453" customWidth="1"/>
    <col min="15619" max="15619" width="22" style="453" customWidth="1"/>
    <col min="15620" max="15872" width="9.33203125" style="453"/>
    <col min="15873" max="15873" width="6.5546875" style="453" customWidth="1"/>
    <col min="15874" max="15874" width="52.33203125" style="453" customWidth="1"/>
    <col min="15875" max="15875" width="22" style="453" customWidth="1"/>
    <col min="15876" max="16128" width="9.33203125" style="453"/>
    <col min="16129" max="16129" width="6.5546875" style="453" customWidth="1"/>
    <col min="16130" max="16130" width="52.33203125" style="453" customWidth="1"/>
    <col min="16131" max="16131" width="22" style="453" customWidth="1"/>
    <col min="16132" max="16384" width="9.33203125" style="453"/>
  </cols>
  <sheetData>
    <row r="1" spans="1:6" ht="15" customHeight="1" x14ac:dyDescent="0.25">
      <c r="B1" s="771" t="s">
        <v>1602</v>
      </c>
      <c r="C1" s="771"/>
    </row>
    <row r="2" spans="1:6" ht="13.8" x14ac:dyDescent="0.25">
      <c r="A2" s="454"/>
      <c r="B2" s="454"/>
      <c r="C2" s="454"/>
    </row>
    <row r="3" spans="1:6" ht="33.75" customHeight="1" x14ac:dyDescent="0.25">
      <c r="A3" s="770" t="s">
        <v>1126</v>
      </c>
      <c r="B3" s="770"/>
      <c r="C3" s="770"/>
    </row>
    <row r="4" spans="1:6" ht="16.2" thickBot="1" x14ac:dyDescent="0.35">
      <c r="A4" s="772" t="s">
        <v>1601</v>
      </c>
      <c r="B4" s="772"/>
      <c r="C4" s="455"/>
    </row>
    <row r="5" spans="1:6" s="459" customFormat="1" ht="43.5" customHeight="1" thickBot="1" x14ac:dyDescent="0.35">
      <c r="A5" s="456" t="s">
        <v>247</v>
      </c>
      <c r="B5" s="457" t="s">
        <v>158</v>
      </c>
      <c r="C5" s="458" t="s">
        <v>1127</v>
      </c>
    </row>
    <row r="6" spans="1:6" s="462" customFormat="1" ht="28.5" customHeight="1" x14ac:dyDescent="0.3">
      <c r="A6" s="460" t="s">
        <v>5</v>
      </c>
      <c r="B6" s="604" t="s">
        <v>1238</v>
      </c>
      <c r="C6" s="461">
        <v>29734329</v>
      </c>
    </row>
    <row r="7" spans="1:6" s="462" customFormat="1" ht="18" customHeight="1" x14ac:dyDescent="0.3">
      <c r="A7" s="463" t="s">
        <v>16</v>
      </c>
      <c r="B7" s="464" t="s">
        <v>1128</v>
      </c>
      <c r="C7" s="465">
        <v>29688694</v>
      </c>
    </row>
    <row r="8" spans="1:6" s="462" customFormat="1" ht="18" customHeight="1" x14ac:dyDescent="0.3">
      <c r="A8" s="463" t="s">
        <v>28</v>
      </c>
      <c r="B8" s="464" t="s">
        <v>1129</v>
      </c>
      <c r="C8" s="465">
        <v>45635</v>
      </c>
    </row>
    <row r="9" spans="1:6" s="462" customFormat="1" ht="18" customHeight="1" x14ac:dyDescent="0.3">
      <c r="A9" s="463" t="s">
        <v>138</v>
      </c>
      <c r="B9" s="466" t="s">
        <v>1130</v>
      </c>
      <c r="C9" s="465">
        <v>114742343</v>
      </c>
    </row>
    <row r="10" spans="1:6" s="462" customFormat="1" ht="18" customHeight="1" x14ac:dyDescent="0.3">
      <c r="A10" s="467" t="s">
        <v>42</v>
      </c>
      <c r="B10" s="468" t="s">
        <v>1131</v>
      </c>
      <c r="C10" s="469">
        <v>75515848</v>
      </c>
      <c r="F10" s="470"/>
    </row>
    <row r="11" spans="1:6" s="462" customFormat="1" ht="18" customHeight="1" thickBot="1" x14ac:dyDescent="0.35">
      <c r="A11" s="471" t="s">
        <v>64</v>
      </c>
      <c r="B11" s="472" t="s">
        <v>1132</v>
      </c>
      <c r="C11" s="473">
        <v>-27150583</v>
      </c>
    </row>
    <row r="12" spans="1:6" s="462" customFormat="1" ht="28.8" x14ac:dyDescent="0.3">
      <c r="A12" s="474" t="s">
        <v>145</v>
      </c>
      <c r="B12" s="605" t="s">
        <v>1239</v>
      </c>
      <c r="C12" s="475">
        <f>C6+C9-C10+C11</f>
        <v>41810241</v>
      </c>
    </row>
    <row r="13" spans="1:6" s="462" customFormat="1" ht="18" customHeight="1" x14ac:dyDescent="0.3">
      <c r="A13" s="463" t="s">
        <v>82</v>
      </c>
      <c r="B13" s="464" t="s">
        <v>1128</v>
      </c>
      <c r="C13" s="465">
        <v>41807231</v>
      </c>
      <c r="F13" s="470"/>
    </row>
    <row r="14" spans="1:6" s="462" customFormat="1" ht="18" customHeight="1" thickBot="1" x14ac:dyDescent="0.35">
      <c r="A14" s="471" t="s">
        <v>84</v>
      </c>
      <c r="B14" s="476" t="s">
        <v>1129</v>
      </c>
      <c r="C14" s="473">
        <v>3010</v>
      </c>
    </row>
  </sheetData>
  <mergeCells count="3">
    <mergeCell ref="A3:C3"/>
    <mergeCell ref="B1:C1"/>
    <mergeCell ref="A4:B4"/>
  </mergeCells>
  <conditionalFormatting sqref="C11">
    <cfRule type="cellIs" dxfId="1" priority="2" stopIfTrue="1" operator="notEqual">
      <formula>SUM(C12:C13)</formula>
    </cfRule>
  </conditionalFormatting>
  <conditionalFormatting sqref="C12">
    <cfRule type="cellIs" dxfId="0" priority="1" stopIfTrue="1" operator="notEqual">
      <formula>SUM(C13:C14)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70"/>
  <sheetViews>
    <sheetView topLeftCell="A55" workbookViewId="0">
      <selection activeCell="D67" sqref="D67"/>
    </sheetView>
  </sheetViews>
  <sheetFormatPr defaultRowHeight="14.4" x14ac:dyDescent="0.3"/>
  <cols>
    <col min="1" max="1" width="45.88671875" customWidth="1"/>
    <col min="2" max="2" width="14.6640625" customWidth="1"/>
    <col min="3" max="3" width="15.6640625" customWidth="1"/>
    <col min="4" max="4" width="17.44140625" customWidth="1"/>
    <col min="5" max="5" width="18.88671875" customWidth="1"/>
  </cols>
  <sheetData>
    <row r="1" spans="1:7" x14ac:dyDescent="0.3">
      <c r="C1" s="773" t="s">
        <v>1603</v>
      </c>
      <c r="D1" s="773"/>
      <c r="E1" s="773"/>
    </row>
    <row r="2" spans="1:7" ht="39" customHeight="1" x14ac:dyDescent="0.3">
      <c r="A2" s="774" t="s">
        <v>1393</v>
      </c>
      <c r="B2" s="774"/>
      <c r="C2" s="774"/>
      <c r="D2" s="774"/>
      <c r="E2" s="774"/>
    </row>
    <row r="3" spans="1:7" ht="16.2" thickBot="1" x14ac:dyDescent="0.35">
      <c r="A3" s="666"/>
      <c r="B3" s="667"/>
      <c r="C3" s="775" t="s">
        <v>1394</v>
      </c>
      <c r="D3" s="775"/>
      <c r="E3" s="775"/>
    </row>
    <row r="4" spans="1:7" x14ac:dyDescent="0.3">
      <c r="A4" s="776" t="s">
        <v>1133</v>
      </c>
      <c r="B4" s="779" t="s">
        <v>1015</v>
      </c>
      <c r="C4" s="782" t="s">
        <v>1395</v>
      </c>
      <c r="D4" s="782" t="s">
        <v>1396</v>
      </c>
      <c r="E4" s="784" t="s">
        <v>1397</v>
      </c>
    </row>
    <row r="5" spans="1:7" x14ac:dyDescent="0.3">
      <c r="A5" s="777"/>
      <c r="B5" s="780"/>
      <c r="C5" s="783"/>
      <c r="D5" s="783"/>
      <c r="E5" s="785"/>
    </row>
    <row r="6" spans="1:7" x14ac:dyDescent="0.3">
      <c r="A6" s="778"/>
      <c r="B6" s="781"/>
      <c r="C6" s="786" t="s">
        <v>1398</v>
      </c>
      <c r="D6" s="786"/>
      <c r="E6" s="787"/>
    </row>
    <row r="7" spans="1:7" ht="15" thickBot="1" x14ac:dyDescent="0.35">
      <c r="A7" s="668" t="s">
        <v>1399</v>
      </c>
      <c r="B7" s="669" t="s">
        <v>1134</v>
      </c>
      <c r="C7" s="669" t="s">
        <v>1135</v>
      </c>
      <c r="D7" s="669" t="s">
        <v>1136</v>
      </c>
      <c r="E7" s="670" t="s">
        <v>1223</v>
      </c>
    </row>
    <row r="8" spans="1:7" x14ac:dyDescent="0.3">
      <c r="A8" s="671" t="s">
        <v>1400</v>
      </c>
      <c r="B8" s="672" t="s">
        <v>1137</v>
      </c>
      <c r="C8" s="673">
        <v>2083000</v>
      </c>
      <c r="D8" s="673">
        <v>2083000</v>
      </c>
      <c r="E8" s="674"/>
    </row>
    <row r="9" spans="1:7" x14ac:dyDescent="0.3">
      <c r="A9" s="477" t="s">
        <v>1401</v>
      </c>
      <c r="B9" s="478" t="s">
        <v>1138</v>
      </c>
      <c r="C9" s="675">
        <v>510790515</v>
      </c>
      <c r="D9" s="675">
        <v>221353352</v>
      </c>
      <c r="E9" s="676">
        <v>289437163</v>
      </c>
    </row>
    <row r="10" spans="1:7" x14ac:dyDescent="0.3">
      <c r="A10" s="477" t="s">
        <v>1402</v>
      </c>
      <c r="B10" s="478" t="s">
        <v>1139</v>
      </c>
      <c r="C10" s="675">
        <v>461471184</v>
      </c>
      <c r="D10" s="675">
        <v>188038338</v>
      </c>
      <c r="E10" s="676">
        <v>273432846</v>
      </c>
      <c r="G10" t="s">
        <v>1484</v>
      </c>
    </row>
    <row r="11" spans="1:7" ht="20.399999999999999" x14ac:dyDescent="0.3">
      <c r="A11" s="677" t="s">
        <v>1403</v>
      </c>
      <c r="B11" s="478" t="s">
        <v>1140</v>
      </c>
      <c r="C11" s="678"/>
      <c r="D11" s="678"/>
      <c r="E11" s="679"/>
    </row>
    <row r="12" spans="1:7" ht="30.6" x14ac:dyDescent="0.3">
      <c r="A12" s="677" t="s">
        <v>1404</v>
      </c>
      <c r="B12" s="478" t="s">
        <v>1141</v>
      </c>
      <c r="C12" s="680"/>
      <c r="D12" s="680"/>
      <c r="E12" s="681"/>
    </row>
    <row r="13" spans="1:7" ht="20.399999999999999" x14ac:dyDescent="0.3">
      <c r="A13" s="677" t="s">
        <v>1405</v>
      </c>
      <c r="B13" s="478" t="s">
        <v>1142</v>
      </c>
      <c r="C13" s="680">
        <v>416600886</v>
      </c>
      <c r="D13" s="680">
        <v>186188232</v>
      </c>
      <c r="E13" s="681">
        <v>230412654</v>
      </c>
    </row>
    <row r="14" spans="1:7" x14ac:dyDescent="0.3">
      <c r="A14" s="677" t="s">
        <v>1406</v>
      </c>
      <c r="B14" s="478" t="s">
        <v>1143</v>
      </c>
      <c r="C14" s="680">
        <v>44870298</v>
      </c>
      <c r="D14" s="680">
        <v>1850106</v>
      </c>
      <c r="E14" s="681">
        <v>43020192</v>
      </c>
    </row>
    <row r="15" spans="1:7" x14ac:dyDescent="0.3">
      <c r="A15" s="477" t="s">
        <v>1407</v>
      </c>
      <c r="B15" s="478" t="s">
        <v>1144</v>
      </c>
      <c r="C15" s="682">
        <v>38347274</v>
      </c>
      <c r="D15" s="682">
        <v>31232014</v>
      </c>
      <c r="E15" s="683">
        <v>7115260</v>
      </c>
    </row>
    <row r="16" spans="1:7" x14ac:dyDescent="0.3">
      <c r="A16" s="677" t="s">
        <v>1408</v>
      </c>
      <c r="B16" s="478" t="s">
        <v>1145</v>
      </c>
      <c r="C16" s="680"/>
      <c r="D16" s="680"/>
      <c r="E16" s="681"/>
    </row>
    <row r="17" spans="1:5" ht="30.6" x14ac:dyDescent="0.3">
      <c r="A17" s="677" t="s">
        <v>1409</v>
      </c>
      <c r="B17" s="478" t="s">
        <v>151</v>
      </c>
      <c r="C17" s="680"/>
      <c r="D17" s="680"/>
      <c r="E17" s="681"/>
    </row>
    <row r="18" spans="1:5" ht="20.399999999999999" x14ac:dyDescent="0.3">
      <c r="A18" s="677" t="s">
        <v>1410</v>
      </c>
      <c r="B18" s="478" t="s">
        <v>167</v>
      </c>
      <c r="C18" s="680">
        <v>13176641</v>
      </c>
      <c r="D18" s="694"/>
      <c r="E18" s="695"/>
    </row>
    <row r="19" spans="1:5" x14ac:dyDescent="0.3">
      <c r="A19" s="677" t="s">
        <v>1411</v>
      </c>
      <c r="B19" s="478" t="s">
        <v>168</v>
      </c>
      <c r="C19" s="680">
        <v>25170633</v>
      </c>
      <c r="D19" s="680">
        <v>18055373</v>
      </c>
      <c r="E19" s="681">
        <f>C19-D19</f>
        <v>7115260</v>
      </c>
    </row>
    <row r="20" spans="1:5" x14ac:dyDescent="0.3">
      <c r="A20" s="477" t="s">
        <v>1412</v>
      </c>
      <c r="B20" s="478" t="s">
        <v>169</v>
      </c>
      <c r="C20" s="684">
        <f>+C21+C22+C23+C24</f>
        <v>0</v>
      </c>
      <c r="D20" s="684">
        <f>+D21+D22+D23+D24</f>
        <v>0</v>
      </c>
      <c r="E20" s="685">
        <f>+E21+E22+E23+E24</f>
        <v>0</v>
      </c>
    </row>
    <row r="21" spans="1:5" x14ac:dyDescent="0.3">
      <c r="A21" s="677" t="s">
        <v>1413</v>
      </c>
      <c r="B21" s="478" t="s">
        <v>172</v>
      </c>
      <c r="C21" s="680"/>
      <c r="D21" s="680">
        <v>0</v>
      </c>
      <c r="E21" s="681"/>
    </row>
    <row r="22" spans="1:5" x14ac:dyDescent="0.3">
      <c r="A22" s="677" t="s">
        <v>1414</v>
      </c>
      <c r="B22" s="478" t="s">
        <v>175</v>
      </c>
      <c r="C22" s="680"/>
      <c r="D22" s="680"/>
      <c r="E22" s="681"/>
    </row>
    <row r="23" spans="1:5" x14ac:dyDescent="0.3">
      <c r="A23" s="677" t="s">
        <v>1415</v>
      </c>
      <c r="B23" s="478" t="s">
        <v>178</v>
      </c>
      <c r="C23" s="680"/>
      <c r="D23" s="680"/>
      <c r="E23" s="681"/>
    </row>
    <row r="24" spans="1:5" x14ac:dyDescent="0.3">
      <c r="A24" s="677" t="s">
        <v>1416</v>
      </c>
      <c r="B24" s="478" t="s">
        <v>181</v>
      </c>
      <c r="C24" s="680"/>
      <c r="D24" s="680"/>
      <c r="E24" s="681"/>
    </row>
    <row r="25" spans="1:5" x14ac:dyDescent="0.3">
      <c r="A25" s="477" t="s">
        <v>1417</v>
      </c>
      <c r="B25" s="478" t="s">
        <v>184</v>
      </c>
      <c r="C25" s="682">
        <v>8889057</v>
      </c>
      <c r="D25" s="696">
        <f>+D26+D27+D28+D29</f>
        <v>0</v>
      </c>
      <c r="E25" s="683">
        <v>8889057</v>
      </c>
    </row>
    <row r="26" spans="1:5" x14ac:dyDescent="0.3">
      <c r="A26" s="677" t="s">
        <v>1418</v>
      </c>
      <c r="B26" s="478" t="s">
        <v>187</v>
      </c>
      <c r="C26" s="680"/>
      <c r="D26" s="680">
        <v>0</v>
      </c>
      <c r="E26" s="681"/>
    </row>
    <row r="27" spans="1:5" ht="20.399999999999999" x14ac:dyDescent="0.3">
      <c r="A27" s="677" t="s">
        <v>1419</v>
      </c>
      <c r="B27" s="478" t="s">
        <v>190</v>
      </c>
      <c r="C27" s="680"/>
      <c r="D27" s="680"/>
      <c r="E27" s="681"/>
    </row>
    <row r="28" spans="1:5" x14ac:dyDescent="0.3">
      <c r="A28" s="677" t="s">
        <v>1420</v>
      </c>
      <c r="B28" s="478" t="s">
        <v>193</v>
      </c>
      <c r="C28" s="680">
        <v>8889057</v>
      </c>
      <c r="D28" s="680">
        <v>0</v>
      </c>
      <c r="E28" s="681">
        <v>8889057</v>
      </c>
    </row>
    <row r="29" spans="1:5" x14ac:dyDescent="0.3">
      <c r="A29" s="677" t="s">
        <v>1421</v>
      </c>
      <c r="B29" s="478" t="s">
        <v>194</v>
      </c>
      <c r="C29" s="680"/>
      <c r="D29" s="680"/>
      <c r="E29" s="681"/>
    </row>
    <row r="30" spans="1:5" x14ac:dyDescent="0.3">
      <c r="A30" s="477" t="s">
        <v>1422</v>
      </c>
      <c r="B30" s="478" t="s">
        <v>197</v>
      </c>
      <c r="C30" s="684">
        <f>+C31+C32+C33+C34</f>
        <v>0</v>
      </c>
      <c r="D30" s="684">
        <f>+D31+D32+D33+D34</f>
        <v>0</v>
      </c>
      <c r="E30" s="685">
        <f>+E31+E32+E33+E34</f>
        <v>0</v>
      </c>
    </row>
    <row r="31" spans="1:5" x14ac:dyDescent="0.3">
      <c r="A31" s="677" t="s">
        <v>1423</v>
      </c>
      <c r="B31" s="478" t="s">
        <v>200</v>
      </c>
      <c r="C31" s="680"/>
      <c r="D31" s="680"/>
      <c r="E31" s="681"/>
    </row>
    <row r="32" spans="1:5" ht="30.6" x14ac:dyDescent="0.3">
      <c r="A32" s="677" t="s">
        <v>1424</v>
      </c>
      <c r="B32" s="478" t="s">
        <v>203</v>
      </c>
      <c r="C32" s="680"/>
      <c r="D32" s="680"/>
      <c r="E32" s="681"/>
    </row>
    <row r="33" spans="1:5" x14ac:dyDescent="0.3">
      <c r="A33" s="677" t="s">
        <v>1425</v>
      </c>
      <c r="B33" s="478" t="s">
        <v>231</v>
      </c>
      <c r="C33" s="680"/>
      <c r="D33" s="680"/>
      <c r="E33" s="681"/>
    </row>
    <row r="34" spans="1:5" x14ac:dyDescent="0.3">
      <c r="A34" s="677" t="s">
        <v>1426</v>
      </c>
      <c r="B34" s="478" t="s">
        <v>234</v>
      </c>
      <c r="C34" s="680"/>
      <c r="D34" s="680"/>
      <c r="E34" s="681"/>
    </row>
    <row r="35" spans="1:5" x14ac:dyDescent="0.3">
      <c r="A35" s="477" t="s">
        <v>1427</v>
      </c>
      <c r="B35" s="478" t="s">
        <v>235</v>
      </c>
      <c r="C35" s="682"/>
      <c r="D35" s="682">
        <f>+D36+D41+D46</f>
        <v>0</v>
      </c>
      <c r="E35" s="683"/>
    </row>
    <row r="36" spans="1:5" x14ac:dyDescent="0.3">
      <c r="A36" s="477" t="s">
        <v>1428</v>
      </c>
      <c r="B36" s="478" t="s">
        <v>236</v>
      </c>
      <c r="C36" s="682">
        <v>3000000</v>
      </c>
      <c r="D36" s="682">
        <f>+D37+D38+D39+D40</f>
        <v>0</v>
      </c>
      <c r="E36" s="683">
        <v>3000000</v>
      </c>
    </row>
    <row r="37" spans="1:5" x14ac:dyDescent="0.3">
      <c r="A37" s="677" t="s">
        <v>1429</v>
      </c>
      <c r="B37" s="478" t="s">
        <v>1075</v>
      </c>
      <c r="C37" s="680"/>
      <c r="D37" s="680"/>
      <c r="E37" s="681"/>
    </row>
    <row r="38" spans="1:5" ht="20.399999999999999" x14ac:dyDescent="0.3">
      <c r="A38" s="677" t="s">
        <v>1430</v>
      </c>
      <c r="B38" s="478" t="s">
        <v>1077</v>
      </c>
      <c r="C38" s="680"/>
      <c r="D38" s="680"/>
      <c r="E38" s="681"/>
    </row>
    <row r="39" spans="1:5" x14ac:dyDescent="0.3">
      <c r="A39" s="677" t="s">
        <v>1431</v>
      </c>
      <c r="B39" s="478" t="s">
        <v>1146</v>
      </c>
      <c r="C39" s="680"/>
      <c r="D39" s="680"/>
      <c r="E39" s="681"/>
    </row>
    <row r="40" spans="1:5" x14ac:dyDescent="0.3">
      <c r="A40" s="677" t="s">
        <v>1432</v>
      </c>
      <c r="B40" s="478" t="s">
        <v>1147</v>
      </c>
      <c r="C40" s="680">
        <v>3000000</v>
      </c>
      <c r="D40" s="680"/>
      <c r="E40" s="681">
        <v>3000000</v>
      </c>
    </row>
    <row r="41" spans="1:5" x14ac:dyDescent="0.3">
      <c r="A41" s="477" t="s">
        <v>1433</v>
      </c>
      <c r="B41" s="478" t="s">
        <v>1434</v>
      </c>
      <c r="C41" s="684">
        <f>+C42+C43+C44+C45</f>
        <v>0</v>
      </c>
      <c r="D41" s="684">
        <f>+D42+D43+D44+D45</f>
        <v>0</v>
      </c>
      <c r="E41" s="685">
        <f>+E42+E43+E44+E45</f>
        <v>0</v>
      </c>
    </row>
    <row r="42" spans="1:5" x14ac:dyDescent="0.3">
      <c r="A42" s="677" t="s">
        <v>1435</v>
      </c>
      <c r="B42" s="478" t="s">
        <v>1436</v>
      </c>
      <c r="C42" s="680"/>
      <c r="D42" s="680"/>
      <c r="E42" s="681"/>
    </row>
    <row r="43" spans="1:5" ht="30.6" x14ac:dyDescent="0.3">
      <c r="A43" s="677" t="s">
        <v>1437</v>
      </c>
      <c r="B43" s="478" t="s">
        <v>1438</v>
      </c>
      <c r="C43" s="680"/>
      <c r="D43" s="680"/>
      <c r="E43" s="681"/>
    </row>
    <row r="44" spans="1:5" ht="20.399999999999999" x14ac:dyDescent="0.3">
      <c r="A44" s="677" t="s">
        <v>1439</v>
      </c>
      <c r="B44" s="478" t="s">
        <v>1440</v>
      </c>
      <c r="C44" s="680"/>
      <c r="D44" s="680"/>
      <c r="E44" s="681"/>
    </row>
    <row r="45" spans="1:5" x14ac:dyDescent="0.3">
      <c r="A45" s="677" t="s">
        <v>1441</v>
      </c>
      <c r="B45" s="478" t="s">
        <v>1442</v>
      </c>
      <c r="C45" s="680"/>
      <c r="D45" s="680"/>
      <c r="E45" s="681"/>
    </row>
    <row r="46" spans="1:5" x14ac:dyDescent="0.3">
      <c r="A46" s="477" t="s">
        <v>1443</v>
      </c>
      <c r="B46" s="478" t="s">
        <v>1444</v>
      </c>
      <c r="C46" s="684">
        <f>+C47+C48+C49+C50</f>
        <v>0</v>
      </c>
      <c r="D46" s="684">
        <f>+D47+D48+D49+D50</f>
        <v>0</v>
      </c>
      <c r="E46" s="685">
        <f>+E47+E48+E49+E50</f>
        <v>0</v>
      </c>
    </row>
    <row r="47" spans="1:5" ht="20.399999999999999" x14ac:dyDescent="0.3">
      <c r="A47" s="677" t="s">
        <v>1445</v>
      </c>
      <c r="B47" s="478" t="s">
        <v>1446</v>
      </c>
      <c r="C47" s="680"/>
      <c r="D47" s="680"/>
      <c r="E47" s="681"/>
    </row>
    <row r="48" spans="1:5" ht="30.6" x14ac:dyDescent="0.3">
      <c r="A48" s="677" t="s">
        <v>1447</v>
      </c>
      <c r="B48" s="478" t="s">
        <v>1448</v>
      </c>
      <c r="C48" s="680"/>
      <c r="D48" s="680"/>
      <c r="E48" s="681"/>
    </row>
    <row r="49" spans="1:5" ht="20.399999999999999" x14ac:dyDescent="0.3">
      <c r="A49" s="677" t="s">
        <v>1449</v>
      </c>
      <c r="B49" s="478" t="s">
        <v>1450</v>
      </c>
      <c r="C49" s="680"/>
      <c r="D49" s="680"/>
      <c r="E49" s="681"/>
    </row>
    <row r="50" spans="1:5" x14ac:dyDescent="0.3">
      <c r="A50" s="677" t="s">
        <v>1451</v>
      </c>
      <c r="B50" s="478" t="s">
        <v>1452</v>
      </c>
      <c r="C50" s="680"/>
      <c r="D50" s="680"/>
      <c r="E50" s="681"/>
    </row>
    <row r="51" spans="1:5" x14ac:dyDescent="0.3">
      <c r="A51" s="477" t="s">
        <v>1453</v>
      </c>
      <c r="B51" s="478" t="s">
        <v>1454</v>
      </c>
      <c r="C51" s="680"/>
      <c r="D51" s="680"/>
      <c r="E51" s="681"/>
    </row>
    <row r="52" spans="1:5" ht="20.399999999999999" x14ac:dyDescent="0.3">
      <c r="A52" s="477" t="s">
        <v>1455</v>
      </c>
      <c r="B52" s="478" t="s">
        <v>1456</v>
      </c>
      <c r="C52" s="682">
        <f>+C8+C9+C35+C36+C51</f>
        <v>515873515</v>
      </c>
      <c r="D52" s="682">
        <f>+D8+D9+D35+D51</f>
        <v>223436352</v>
      </c>
      <c r="E52" s="683">
        <f>+E8+E9+E35+E36+E51</f>
        <v>292437163</v>
      </c>
    </row>
    <row r="53" spans="1:5" x14ac:dyDescent="0.3">
      <c r="A53" s="477" t="s">
        <v>1148</v>
      </c>
      <c r="B53" s="478" t="s">
        <v>1457</v>
      </c>
      <c r="C53" s="697">
        <v>1040000</v>
      </c>
      <c r="D53" s="697"/>
      <c r="E53" s="698">
        <v>1040000</v>
      </c>
    </row>
    <row r="54" spans="1:5" x14ac:dyDescent="0.3">
      <c r="A54" s="477" t="s">
        <v>1149</v>
      </c>
      <c r="B54" s="478" t="s">
        <v>1458</v>
      </c>
      <c r="C54" s="680"/>
      <c r="D54" s="680"/>
      <c r="E54" s="681"/>
    </row>
    <row r="55" spans="1:5" x14ac:dyDescent="0.3">
      <c r="A55" s="477" t="s">
        <v>1459</v>
      </c>
      <c r="B55" s="478" t="s">
        <v>1460</v>
      </c>
      <c r="C55" s="682">
        <f>+C53+C54</f>
        <v>1040000</v>
      </c>
      <c r="D55" s="682">
        <f>+D53+D54</f>
        <v>0</v>
      </c>
      <c r="E55" s="683">
        <f>+E53+E54</f>
        <v>1040000</v>
      </c>
    </row>
    <row r="56" spans="1:5" x14ac:dyDescent="0.3">
      <c r="A56" s="477" t="s">
        <v>1150</v>
      </c>
      <c r="B56" s="478" t="s">
        <v>1461</v>
      </c>
      <c r="C56" s="680"/>
      <c r="D56" s="680"/>
      <c r="E56" s="681"/>
    </row>
    <row r="57" spans="1:5" x14ac:dyDescent="0.3">
      <c r="A57" s="477" t="s">
        <v>1151</v>
      </c>
      <c r="B57" s="478" t="s">
        <v>1462</v>
      </c>
      <c r="C57" s="680">
        <v>3010</v>
      </c>
      <c r="D57" s="680"/>
      <c r="E57" s="681">
        <v>3010</v>
      </c>
    </row>
    <row r="58" spans="1:5" x14ac:dyDescent="0.3">
      <c r="A58" s="477" t="s">
        <v>1152</v>
      </c>
      <c r="B58" s="478" t="s">
        <v>1463</v>
      </c>
      <c r="C58" s="680">
        <v>41807231</v>
      </c>
      <c r="D58" s="680"/>
      <c r="E58" s="681">
        <v>41807231</v>
      </c>
    </row>
    <row r="59" spans="1:5" x14ac:dyDescent="0.3">
      <c r="A59" s="477" t="s">
        <v>1153</v>
      </c>
      <c r="B59" s="478" t="s">
        <v>1464</v>
      </c>
      <c r="C59" s="680"/>
      <c r="D59" s="680"/>
      <c r="E59" s="681"/>
    </row>
    <row r="60" spans="1:5" x14ac:dyDescent="0.3">
      <c r="A60" s="477" t="s">
        <v>1465</v>
      </c>
      <c r="B60" s="478" t="s">
        <v>1466</v>
      </c>
      <c r="C60" s="682">
        <f>+C56+C57+C58+C59</f>
        <v>41810241</v>
      </c>
      <c r="D60" s="682">
        <f>+D56+D57+D58+D59</f>
        <v>0</v>
      </c>
      <c r="E60" s="683">
        <f>+E56+E57+E58+E59</f>
        <v>41810241</v>
      </c>
    </row>
    <row r="61" spans="1:5" x14ac:dyDescent="0.3">
      <c r="A61" s="477" t="s">
        <v>1154</v>
      </c>
      <c r="B61" s="478" t="s">
        <v>1467</v>
      </c>
      <c r="C61" s="680">
        <v>2151327</v>
      </c>
      <c r="D61" s="680"/>
      <c r="E61" s="681">
        <v>2151327</v>
      </c>
    </row>
    <row r="62" spans="1:5" x14ac:dyDescent="0.3">
      <c r="A62" s="477" t="s">
        <v>1155</v>
      </c>
      <c r="B62" s="478" t="s">
        <v>1468</v>
      </c>
      <c r="C62" s="680">
        <v>0</v>
      </c>
      <c r="D62" s="680"/>
      <c r="E62" s="681">
        <v>0</v>
      </c>
    </row>
    <row r="63" spans="1:5" x14ac:dyDescent="0.3">
      <c r="A63" s="477" t="s">
        <v>1156</v>
      </c>
      <c r="B63" s="478" t="s">
        <v>1469</v>
      </c>
      <c r="C63" s="680">
        <v>20000</v>
      </c>
      <c r="D63" s="680"/>
      <c r="E63" s="681">
        <v>20000</v>
      </c>
    </row>
    <row r="64" spans="1:5" x14ac:dyDescent="0.3">
      <c r="A64" s="477" t="s">
        <v>1470</v>
      </c>
      <c r="B64" s="478" t="s">
        <v>1471</v>
      </c>
      <c r="C64" s="682">
        <v>2171327</v>
      </c>
      <c r="D64" s="682">
        <f>+D61+D62+D63</f>
        <v>0</v>
      </c>
      <c r="E64" s="683">
        <v>2171327</v>
      </c>
    </row>
    <row r="65" spans="1:5" x14ac:dyDescent="0.3">
      <c r="A65" s="477" t="s">
        <v>1472</v>
      </c>
      <c r="B65" s="478" t="s">
        <v>1473</v>
      </c>
      <c r="C65" s="680">
        <v>846905</v>
      </c>
      <c r="D65" s="680"/>
      <c r="E65" s="681">
        <v>846905</v>
      </c>
    </row>
    <row r="66" spans="1:5" x14ac:dyDescent="0.3">
      <c r="A66" s="477" t="s">
        <v>1474</v>
      </c>
      <c r="B66" s="478" t="s">
        <v>1475</v>
      </c>
      <c r="C66" s="680">
        <v>-486248</v>
      </c>
      <c r="D66" s="680"/>
      <c r="E66" s="681">
        <v>-486248</v>
      </c>
    </row>
    <row r="67" spans="1:5" x14ac:dyDescent="0.3">
      <c r="A67" s="477" t="s">
        <v>1476</v>
      </c>
      <c r="B67" s="478"/>
      <c r="C67" s="680">
        <v>419040</v>
      </c>
      <c r="D67" s="680"/>
      <c r="E67" s="681">
        <v>419040</v>
      </c>
    </row>
    <row r="68" spans="1:5" x14ac:dyDescent="0.3">
      <c r="A68" s="477" t="s">
        <v>1477</v>
      </c>
      <c r="B68" s="478" t="s">
        <v>1478</v>
      </c>
      <c r="C68" s="684">
        <f>+C65+C66+C67</f>
        <v>779697</v>
      </c>
      <c r="D68" s="684">
        <f>+D65+D66+D67</f>
        <v>0</v>
      </c>
      <c r="E68" s="684">
        <f>+E65+E66+E67</f>
        <v>779697</v>
      </c>
    </row>
    <row r="69" spans="1:5" x14ac:dyDescent="0.3">
      <c r="A69" s="477" t="s">
        <v>1479</v>
      </c>
      <c r="B69" s="478" t="s">
        <v>1480</v>
      </c>
      <c r="C69" s="697"/>
      <c r="D69" s="697"/>
      <c r="E69" s="698"/>
    </row>
    <row r="70" spans="1:5" ht="15" thickBot="1" x14ac:dyDescent="0.35">
      <c r="A70" s="686" t="s">
        <v>1481</v>
      </c>
      <c r="B70" s="479" t="s">
        <v>1482</v>
      </c>
      <c r="C70" s="699">
        <f>+C52+C55+C60+C64+C68+C69</f>
        <v>561674780</v>
      </c>
      <c r="D70" s="699">
        <f>+D52+D55+D60+D64+D68+D69</f>
        <v>223436352</v>
      </c>
      <c r="E70" s="700">
        <f>+E52+E55+E60+E64+E68+E69</f>
        <v>338238428</v>
      </c>
    </row>
  </sheetData>
  <mergeCells count="9">
    <mergeCell ref="C1:E1"/>
    <mergeCell ref="A2:E2"/>
    <mergeCell ref="C3:E3"/>
    <mergeCell ref="A4:A6"/>
    <mergeCell ref="B4:B6"/>
    <mergeCell ref="C4:C5"/>
    <mergeCell ref="D4:D5"/>
    <mergeCell ref="E4:E5"/>
    <mergeCell ref="C6:E6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7"/>
  <sheetViews>
    <sheetView zoomScaleNormal="100" workbookViewId="0">
      <selection activeCell="A3" sqref="A3:C3"/>
    </sheetView>
  </sheetViews>
  <sheetFormatPr defaultRowHeight="13.2" x14ac:dyDescent="0.3"/>
  <cols>
    <col min="1" max="1" width="61" style="484" customWidth="1"/>
    <col min="2" max="2" width="5.33203125" style="501" customWidth="1"/>
    <col min="3" max="3" width="15.44140625" style="483" customWidth="1"/>
    <col min="4" max="256" width="9.33203125" style="483"/>
    <col min="257" max="257" width="61" style="483" customWidth="1"/>
    <col min="258" max="258" width="5.33203125" style="483" customWidth="1"/>
    <col min="259" max="259" width="15.44140625" style="483" customWidth="1"/>
    <col min="260" max="512" width="9.33203125" style="483"/>
    <col min="513" max="513" width="61" style="483" customWidth="1"/>
    <col min="514" max="514" width="5.33203125" style="483" customWidth="1"/>
    <col min="515" max="515" width="15.44140625" style="483" customWidth="1"/>
    <col min="516" max="768" width="9.33203125" style="483"/>
    <col min="769" max="769" width="61" style="483" customWidth="1"/>
    <col min="770" max="770" width="5.33203125" style="483" customWidth="1"/>
    <col min="771" max="771" width="15.44140625" style="483" customWidth="1"/>
    <col min="772" max="1024" width="9.33203125" style="483"/>
    <col min="1025" max="1025" width="61" style="483" customWidth="1"/>
    <col min="1026" max="1026" width="5.33203125" style="483" customWidth="1"/>
    <col min="1027" max="1027" width="15.44140625" style="483" customWidth="1"/>
    <col min="1028" max="1280" width="9.33203125" style="483"/>
    <col min="1281" max="1281" width="61" style="483" customWidth="1"/>
    <col min="1282" max="1282" width="5.33203125" style="483" customWidth="1"/>
    <col min="1283" max="1283" width="15.44140625" style="483" customWidth="1"/>
    <col min="1284" max="1536" width="9.33203125" style="483"/>
    <col min="1537" max="1537" width="61" style="483" customWidth="1"/>
    <col min="1538" max="1538" width="5.33203125" style="483" customWidth="1"/>
    <col min="1539" max="1539" width="15.44140625" style="483" customWidth="1"/>
    <col min="1540" max="1792" width="9.33203125" style="483"/>
    <col min="1793" max="1793" width="61" style="483" customWidth="1"/>
    <col min="1794" max="1794" width="5.33203125" style="483" customWidth="1"/>
    <col min="1795" max="1795" width="15.44140625" style="483" customWidth="1"/>
    <col min="1796" max="2048" width="9.33203125" style="483"/>
    <col min="2049" max="2049" width="61" style="483" customWidth="1"/>
    <col min="2050" max="2050" width="5.33203125" style="483" customWidth="1"/>
    <col min="2051" max="2051" width="15.44140625" style="483" customWidth="1"/>
    <col min="2052" max="2304" width="9.33203125" style="483"/>
    <col min="2305" max="2305" width="61" style="483" customWidth="1"/>
    <col min="2306" max="2306" width="5.33203125" style="483" customWidth="1"/>
    <col min="2307" max="2307" width="15.44140625" style="483" customWidth="1"/>
    <col min="2308" max="2560" width="9.33203125" style="483"/>
    <col min="2561" max="2561" width="61" style="483" customWidth="1"/>
    <col min="2562" max="2562" width="5.33203125" style="483" customWidth="1"/>
    <col min="2563" max="2563" width="15.44140625" style="483" customWidth="1"/>
    <col min="2564" max="2816" width="9.33203125" style="483"/>
    <col min="2817" max="2817" width="61" style="483" customWidth="1"/>
    <col min="2818" max="2818" width="5.33203125" style="483" customWidth="1"/>
    <col min="2819" max="2819" width="15.44140625" style="483" customWidth="1"/>
    <col min="2820" max="3072" width="9.33203125" style="483"/>
    <col min="3073" max="3073" width="61" style="483" customWidth="1"/>
    <col min="3074" max="3074" width="5.33203125" style="483" customWidth="1"/>
    <col min="3075" max="3075" width="15.44140625" style="483" customWidth="1"/>
    <col min="3076" max="3328" width="9.33203125" style="483"/>
    <col min="3329" max="3329" width="61" style="483" customWidth="1"/>
    <col min="3330" max="3330" width="5.33203125" style="483" customWidth="1"/>
    <col min="3331" max="3331" width="15.44140625" style="483" customWidth="1"/>
    <col min="3332" max="3584" width="9.33203125" style="483"/>
    <col min="3585" max="3585" width="61" style="483" customWidth="1"/>
    <col min="3586" max="3586" width="5.33203125" style="483" customWidth="1"/>
    <col min="3587" max="3587" width="15.44140625" style="483" customWidth="1"/>
    <col min="3588" max="3840" width="9.33203125" style="483"/>
    <col min="3841" max="3841" width="61" style="483" customWidth="1"/>
    <col min="3842" max="3842" width="5.33203125" style="483" customWidth="1"/>
    <col min="3843" max="3843" width="15.44140625" style="483" customWidth="1"/>
    <col min="3844" max="4096" width="9.33203125" style="483"/>
    <col min="4097" max="4097" width="61" style="483" customWidth="1"/>
    <col min="4098" max="4098" width="5.33203125" style="483" customWidth="1"/>
    <col min="4099" max="4099" width="15.44140625" style="483" customWidth="1"/>
    <col min="4100" max="4352" width="9.33203125" style="483"/>
    <col min="4353" max="4353" width="61" style="483" customWidth="1"/>
    <col min="4354" max="4354" width="5.33203125" style="483" customWidth="1"/>
    <col min="4355" max="4355" width="15.44140625" style="483" customWidth="1"/>
    <col min="4356" max="4608" width="9.33203125" style="483"/>
    <col min="4609" max="4609" width="61" style="483" customWidth="1"/>
    <col min="4610" max="4610" width="5.33203125" style="483" customWidth="1"/>
    <col min="4611" max="4611" width="15.44140625" style="483" customWidth="1"/>
    <col min="4612" max="4864" width="9.33203125" style="483"/>
    <col min="4865" max="4865" width="61" style="483" customWidth="1"/>
    <col min="4866" max="4866" width="5.33203125" style="483" customWidth="1"/>
    <col min="4867" max="4867" width="15.44140625" style="483" customWidth="1"/>
    <col min="4868" max="5120" width="9.33203125" style="483"/>
    <col min="5121" max="5121" width="61" style="483" customWidth="1"/>
    <col min="5122" max="5122" width="5.33203125" style="483" customWidth="1"/>
    <col min="5123" max="5123" width="15.44140625" style="483" customWidth="1"/>
    <col min="5124" max="5376" width="9.33203125" style="483"/>
    <col min="5377" max="5377" width="61" style="483" customWidth="1"/>
    <col min="5378" max="5378" width="5.33203125" style="483" customWidth="1"/>
    <col min="5379" max="5379" width="15.44140625" style="483" customWidth="1"/>
    <col min="5380" max="5632" width="9.33203125" style="483"/>
    <col min="5633" max="5633" width="61" style="483" customWidth="1"/>
    <col min="5634" max="5634" width="5.33203125" style="483" customWidth="1"/>
    <col min="5635" max="5635" width="15.44140625" style="483" customWidth="1"/>
    <col min="5636" max="5888" width="9.33203125" style="483"/>
    <col min="5889" max="5889" width="61" style="483" customWidth="1"/>
    <col min="5890" max="5890" width="5.33203125" style="483" customWidth="1"/>
    <col min="5891" max="5891" width="15.44140625" style="483" customWidth="1"/>
    <col min="5892" max="6144" width="9.33203125" style="483"/>
    <col min="6145" max="6145" width="61" style="483" customWidth="1"/>
    <col min="6146" max="6146" width="5.33203125" style="483" customWidth="1"/>
    <col min="6147" max="6147" width="15.44140625" style="483" customWidth="1"/>
    <col min="6148" max="6400" width="9.33203125" style="483"/>
    <col min="6401" max="6401" width="61" style="483" customWidth="1"/>
    <col min="6402" max="6402" width="5.33203125" style="483" customWidth="1"/>
    <col min="6403" max="6403" width="15.44140625" style="483" customWidth="1"/>
    <col min="6404" max="6656" width="9.33203125" style="483"/>
    <col min="6657" max="6657" width="61" style="483" customWidth="1"/>
    <col min="6658" max="6658" width="5.33203125" style="483" customWidth="1"/>
    <col min="6659" max="6659" width="15.44140625" style="483" customWidth="1"/>
    <col min="6660" max="6912" width="9.33203125" style="483"/>
    <col min="6913" max="6913" width="61" style="483" customWidth="1"/>
    <col min="6914" max="6914" width="5.33203125" style="483" customWidth="1"/>
    <col min="6915" max="6915" width="15.44140625" style="483" customWidth="1"/>
    <col min="6916" max="7168" width="9.33203125" style="483"/>
    <col min="7169" max="7169" width="61" style="483" customWidth="1"/>
    <col min="7170" max="7170" width="5.33203125" style="483" customWidth="1"/>
    <col min="7171" max="7171" width="15.44140625" style="483" customWidth="1"/>
    <col min="7172" max="7424" width="9.33203125" style="483"/>
    <col min="7425" max="7425" width="61" style="483" customWidth="1"/>
    <col min="7426" max="7426" width="5.33203125" style="483" customWidth="1"/>
    <col min="7427" max="7427" width="15.44140625" style="483" customWidth="1"/>
    <col min="7428" max="7680" width="9.33203125" style="483"/>
    <col min="7681" max="7681" width="61" style="483" customWidth="1"/>
    <col min="7682" max="7682" width="5.33203125" style="483" customWidth="1"/>
    <col min="7683" max="7683" width="15.44140625" style="483" customWidth="1"/>
    <col min="7684" max="7936" width="9.33203125" style="483"/>
    <col min="7937" max="7937" width="61" style="483" customWidth="1"/>
    <col min="7938" max="7938" width="5.33203125" style="483" customWidth="1"/>
    <col min="7939" max="7939" width="15.44140625" style="483" customWidth="1"/>
    <col min="7940" max="8192" width="9.33203125" style="483"/>
    <col min="8193" max="8193" width="61" style="483" customWidth="1"/>
    <col min="8194" max="8194" width="5.33203125" style="483" customWidth="1"/>
    <col min="8195" max="8195" width="15.44140625" style="483" customWidth="1"/>
    <col min="8196" max="8448" width="9.33203125" style="483"/>
    <col min="8449" max="8449" width="61" style="483" customWidth="1"/>
    <col min="8450" max="8450" width="5.33203125" style="483" customWidth="1"/>
    <col min="8451" max="8451" width="15.44140625" style="483" customWidth="1"/>
    <col min="8452" max="8704" width="9.33203125" style="483"/>
    <col min="8705" max="8705" width="61" style="483" customWidth="1"/>
    <col min="8706" max="8706" width="5.33203125" style="483" customWidth="1"/>
    <col min="8707" max="8707" width="15.44140625" style="483" customWidth="1"/>
    <col min="8708" max="8960" width="9.33203125" style="483"/>
    <col min="8961" max="8961" width="61" style="483" customWidth="1"/>
    <col min="8962" max="8962" width="5.33203125" style="483" customWidth="1"/>
    <col min="8963" max="8963" width="15.44140625" style="483" customWidth="1"/>
    <col min="8964" max="9216" width="9.33203125" style="483"/>
    <col min="9217" max="9217" width="61" style="483" customWidth="1"/>
    <col min="9218" max="9218" width="5.33203125" style="483" customWidth="1"/>
    <col min="9219" max="9219" width="15.44140625" style="483" customWidth="1"/>
    <col min="9220" max="9472" width="9.33203125" style="483"/>
    <col min="9473" max="9473" width="61" style="483" customWidth="1"/>
    <col min="9474" max="9474" width="5.33203125" style="483" customWidth="1"/>
    <col min="9475" max="9475" width="15.44140625" style="483" customWidth="1"/>
    <col min="9476" max="9728" width="9.33203125" style="483"/>
    <col min="9729" max="9729" width="61" style="483" customWidth="1"/>
    <col min="9730" max="9730" width="5.33203125" style="483" customWidth="1"/>
    <col min="9731" max="9731" width="15.44140625" style="483" customWidth="1"/>
    <col min="9732" max="9984" width="9.33203125" style="483"/>
    <col min="9985" max="9985" width="61" style="483" customWidth="1"/>
    <col min="9986" max="9986" width="5.33203125" style="483" customWidth="1"/>
    <col min="9987" max="9987" width="15.44140625" style="483" customWidth="1"/>
    <col min="9988" max="10240" width="9.33203125" style="483"/>
    <col min="10241" max="10241" width="61" style="483" customWidth="1"/>
    <col min="10242" max="10242" width="5.33203125" style="483" customWidth="1"/>
    <col min="10243" max="10243" width="15.44140625" style="483" customWidth="1"/>
    <col min="10244" max="10496" width="9.33203125" style="483"/>
    <col min="10497" max="10497" width="61" style="483" customWidth="1"/>
    <col min="10498" max="10498" width="5.33203125" style="483" customWidth="1"/>
    <col min="10499" max="10499" width="15.44140625" style="483" customWidth="1"/>
    <col min="10500" max="10752" width="9.33203125" style="483"/>
    <col min="10753" max="10753" width="61" style="483" customWidth="1"/>
    <col min="10754" max="10754" width="5.33203125" style="483" customWidth="1"/>
    <col min="10755" max="10755" width="15.44140625" style="483" customWidth="1"/>
    <col min="10756" max="11008" width="9.33203125" style="483"/>
    <col min="11009" max="11009" width="61" style="483" customWidth="1"/>
    <col min="11010" max="11010" width="5.33203125" style="483" customWidth="1"/>
    <col min="11011" max="11011" width="15.44140625" style="483" customWidth="1"/>
    <col min="11012" max="11264" width="9.33203125" style="483"/>
    <col min="11265" max="11265" width="61" style="483" customWidth="1"/>
    <col min="11266" max="11266" width="5.33203125" style="483" customWidth="1"/>
    <col min="11267" max="11267" width="15.44140625" style="483" customWidth="1"/>
    <col min="11268" max="11520" width="9.33203125" style="483"/>
    <col min="11521" max="11521" width="61" style="483" customWidth="1"/>
    <col min="11522" max="11522" width="5.33203125" style="483" customWidth="1"/>
    <col min="11523" max="11523" width="15.44140625" style="483" customWidth="1"/>
    <col min="11524" max="11776" width="9.33203125" style="483"/>
    <col min="11777" max="11777" width="61" style="483" customWidth="1"/>
    <col min="11778" max="11778" width="5.33203125" style="483" customWidth="1"/>
    <col min="11779" max="11779" width="15.44140625" style="483" customWidth="1"/>
    <col min="11780" max="12032" width="9.33203125" style="483"/>
    <col min="12033" max="12033" width="61" style="483" customWidth="1"/>
    <col min="12034" max="12034" width="5.33203125" style="483" customWidth="1"/>
    <col min="12035" max="12035" width="15.44140625" style="483" customWidth="1"/>
    <col min="12036" max="12288" width="9.33203125" style="483"/>
    <col min="12289" max="12289" width="61" style="483" customWidth="1"/>
    <col min="12290" max="12290" width="5.33203125" style="483" customWidth="1"/>
    <col min="12291" max="12291" width="15.44140625" style="483" customWidth="1"/>
    <col min="12292" max="12544" width="9.33203125" style="483"/>
    <col min="12545" max="12545" width="61" style="483" customWidth="1"/>
    <col min="12546" max="12546" width="5.33203125" style="483" customWidth="1"/>
    <col min="12547" max="12547" width="15.44140625" style="483" customWidth="1"/>
    <col min="12548" max="12800" width="9.33203125" style="483"/>
    <col min="12801" max="12801" width="61" style="483" customWidth="1"/>
    <col min="12802" max="12802" width="5.33203125" style="483" customWidth="1"/>
    <col min="12803" max="12803" width="15.44140625" style="483" customWidth="1"/>
    <col min="12804" max="13056" width="9.33203125" style="483"/>
    <col min="13057" max="13057" width="61" style="483" customWidth="1"/>
    <col min="13058" max="13058" width="5.33203125" style="483" customWidth="1"/>
    <col min="13059" max="13059" width="15.44140625" style="483" customWidth="1"/>
    <col min="13060" max="13312" width="9.33203125" style="483"/>
    <col min="13313" max="13313" width="61" style="483" customWidth="1"/>
    <col min="13314" max="13314" width="5.33203125" style="483" customWidth="1"/>
    <col min="13315" max="13315" width="15.44140625" style="483" customWidth="1"/>
    <col min="13316" max="13568" width="9.33203125" style="483"/>
    <col min="13569" max="13569" width="61" style="483" customWidth="1"/>
    <col min="13570" max="13570" width="5.33203125" style="483" customWidth="1"/>
    <col min="13571" max="13571" width="15.44140625" style="483" customWidth="1"/>
    <col min="13572" max="13824" width="9.33203125" style="483"/>
    <col min="13825" max="13825" width="61" style="483" customWidth="1"/>
    <col min="13826" max="13826" width="5.33203125" style="483" customWidth="1"/>
    <col min="13827" max="13827" width="15.44140625" style="483" customWidth="1"/>
    <col min="13828" max="14080" width="9.33203125" style="483"/>
    <col min="14081" max="14081" width="61" style="483" customWidth="1"/>
    <col min="14082" max="14082" width="5.33203125" style="483" customWidth="1"/>
    <col min="14083" max="14083" width="15.44140625" style="483" customWidth="1"/>
    <col min="14084" max="14336" width="9.33203125" style="483"/>
    <col min="14337" max="14337" width="61" style="483" customWidth="1"/>
    <col min="14338" max="14338" width="5.33203125" style="483" customWidth="1"/>
    <col min="14339" max="14339" width="15.44140625" style="483" customWidth="1"/>
    <col min="14340" max="14592" width="9.33203125" style="483"/>
    <col min="14593" max="14593" width="61" style="483" customWidth="1"/>
    <col min="14594" max="14594" width="5.33203125" style="483" customWidth="1"/>
    <col min="14595" max="14595" width="15.44140625" style="483" customWidth="1"/>
    <col min="14596" max="14848" width="9.33203125" style="483"/>
    <col min="14849" max="14849" width="61" style="483" customWidth="1"/>
    <col min="14850" max="14850" width="5.33203125" style="483" customWidth="1"/>
    <col min="14851" max="14851" width="15.44140625" style="483" customWidth="1"/>
    <col min="14852" max="15104" width="9.33203125" style="483"/>
    <col min="15105" max="15105" width="61" style="483" customWidth="1"/>
    <col min="15106" max="15106" width="5.33203125" style="483" customWidth="1"/>
    <col min="15107" max="15107" width="15.44140625" style="483" customWidth="1"/>
    <col min="15108" max="15360" width="9.33203125" style="483"/>
    <col min="15361" max="15361" width="61" style="483" customWidth="1"/>
    <col min="15362" max="15362" width="5.33203125" style="483" customWidth="1"/>
    <col min="15363" max="15363" width="15.44140625" style="483" customWidth="1"/>
    <col min="15364" max="15616" width="9.33203125" style="483"/>
    <col min="15617" max="15617" width="61" style="483" customWidth="1"/>
    <col min="15618" max="15618" width="5.33203125" style="483" customWidth="1"/>
    <col min="15619" max="15619" width="15.44140625" style="483" customWidth="1"/>
    <col min="15620" max="15872" width="9.33203125" style="483"/>
    <col min="15873" max="15873" width="61" style="483" customWidth="1"/>
    <col min="15874" max="15874" width="5.33203125" style="483" customWidth="1"/>
    <col min="15875" max="15875" width="15.44140625" style="483" customWidth="1"/>
    <col min="15876" max="16128" width="9.33203125" style="483"/>
    <col min="16129" max="16129" width="61" style="483" customWidth="1"/>
    <col min="16130" max="16130" width="5.33203125" style="483" customWidth="1"/>
    <col min="16131" max="16131" width="15.44140625" style="483" customWidth="1"/>
    <col min="16132" max="16384" width="9.33203125" style="483"/>
  </cols>
  <sheetData>
    <row r="1" spans="1:3" x14ac:dyDescent="0.3">
      <c r="A1" s="788" t="s">
        <v>1604</v>
      </c>
      <c r="B1" s="788"/>
      <c r="C1" s="788"/>
    </row>
    <row r="2" spans="1:3" ht="32.25" customHeight="1" x14ac:dyDescent="0.3">
      <c r="A2" s="790" t="s">
        <v>1157</v>
      </c>
      <c r="B2" s="790"/>
      <c r="C2" s="790"/>
    </row>
    <row r="3" spans="1:3" ht="15.6" x14ac:dyDescent="0.3">
      <c r="A3" s="791" t="s">
        <v>1483</v>
      </c>
      <c r="B3" s="791"/>
      <c r="C3" s="791"/>
    </row>
    <row r="5" spans="1:3" ht="16.2" thickBot="1" x14ac:dyDescent="0.35">
      <c r="A5" s="701" t="s">
        <v>1601</v>
      </c>
      <c r="B5" s="485"/>
      <c r="C5" s="486"/>
    </row>
    <row r="6" spans="1:3" s="487" customFormat="1" ht="31.5" customHeight="1" x14ac:dyDescent="0.3">
      <c r="A6" s="792" t="s">
        <v>1158</v>
      </c>
      <c r="B6" s="794" t="s">
        <v>1015</v>
      </c>
      <c r="C6" s="796" t="s">
        <v>1159</v>
      </c>
    </row>
    <row r="7" spans="1:3" s="487" customFormat="1" x14ac:dyDescent="0.3">
      <c r="A7" s="793"/>
      <c r="B7" s="795"/>
      <c r="C7" s="797"/>
    </row>
    <row r="8" spans="1:3" s="491" customFormat="1" ht="13.8" thickBot="1" x14ac:dyDescent="0.35">
      <c r="A8" s="488" t="s">
        <v>1160</v>
      </c>
      <c r="B8" s="489" t="s">
        <v>1134</v>
      </c>
      <c r="C8" s="490" t="s">
        <v>1135</v>
      </c>
    </row>
    <row r="9" spans="1:3" ht="15.75" customHeight="1" x14ac:dyDescent="0.3">
      <c r="A9" s="477" t="s">
        <v>1161</v>
      </c>
      <c r="B9" s="492" t="s">
        <v>1137</v>
      </c>
      <c r="C9" s="493">
        <v>443232136</v>
      </c>
    </row>
    <row r="10" spans="1:3" ht="15.75" customHeight="1" x14ac:dyDescent="0.3">
      <c r="A10" s="477" t="s">
        <v>1162</v>
      </c>
      <c r="B10" s="478" t="s">
        <v>1138</v>
      </c>
      <c r="C10" s="493"/>
    </row>
    <row r="11" spans="1:3" ht="15.75" customHeight="1" x14ac:dyDescent="0.3">
      <c r="A11" s="477" t="s">
        <v>1163</v>
      </c>
      <c r="B11" s="478" t="s">
        <v>1139</v>
      </c>
      <c r="C11" s="493">
        <v>10523000</v>
      </c>
    </row>
    <row r="12" spans="1:3" ht="15.75" customHeight="1" x14ac:dyDescent="0.3">
      <c r="A12" s="477" t="s">
        <v>1164</v>
      </c>
      <c r="B12" s="478" t="s">
        <v>1140</v>
      </c>
      <c r="C12" s="494">
        <v>-144071095</v>
      </c>
    </row>
    <row r="13" spans="1:3" ht="15.75" customHeight="1" x14ac:dyDescent="0.3">
      <c r="A13" s="477" t="s">
        <v>1165</v>
      </c>
      <c r="B13" s="478" t="s">
        <v>1141</v>
      </c>
      <c r="C13" s="494">
        <v>0</v>
      </c>
    </row>
    <row r="14" spans="1:3" ht="15.75" customHeight="1" x14ac:dyDescent="0.3">
      <c r="A14" s="477" t="s">
        <v>1166</v>
      </c>
      <c r="B14" s="478" t="s">
        <v>1142</v>
      </c>
      <c r="C14" s="494">
        <v>22572272</v>
      </c>
    </row>
    <row r="15" spans="1:3" ht="15.75" customHeight="1" x14ac:dyDescent="0.3">
      <c r="A15" s="477" t="s">
        <v>1167</v>
      </c>
      <c r="B15" s="478" t="s">
        <v>1143</v>
      </c>
      <c r="C15" s="495">
        <f>+C9+C10+C11+C12+C13+C14</f>
        <v>332256313</v>
      </c>
    </row>
    <row r="16" spans="1:3" ht="15.75" customHeight="1" x14ac:dyDescent="0.3">
      <c r="A16" s="477" t="s">
        <v>1168</v>
      </c>
      <c r="B16" s="478" t="s">
        <v>1144</v>
      </c>
      <c r="C16" s="496">
        <v>0</v>
      </c>
    </row>
    <row r="17" spans="1:5" ht="15.75" customHeight="1" x14ac:dyDescent="0.3">
      <c r="A17" s="477" t="s">
        <v>1169</v>
      </c>
      <c r="B17" s="478" t="s">
        <v>1145</v>
      </c>
      <c r="C17" s="494">
        <v>1180487</v>
      </c>
    </row>
    <row r="18" spans="1:5" ht="15.75" customHeight="1" x14ac:dyDescent="0.3">
      <c r="A18" s="477" t="s">
        <v>1170</v>
      </c>
      <c r="B18" s="478" t="s">
        <v>151</v>
      </c>
      <c r="C18" s="494">
        <v>2953524</v>
      </c>
    </row>
    <row r="19" spans="1:5" ht="15.75" customHeight="1" x14ac:dyDescent="0.3">
      <c r="A19" s="477" t="s">
        <v>1171</v>
      </c>
      <c r="B19" s="478" t="s">
        <v>167</v>
      </c>
      <c r="C19" s="495">
        <v>4134011</v>
      </c>
    </row>
    <row r="20" spans="1:5" s="497" customFormat="1" ht="15.75" customHeight="1" x14ac:dyDescent="0.3">
      <c r="A20" s="477" t="s">
        <v>1172</v>
      </c>
      <c r="B20" s="478" t="s">
        <v>168</v>
      </c>
      <c r="C20" s="494"/>
    </row>
    <row r="21" spans="1:5" ht="15.75" customHeight="1" x14ac:dyDescent="0.3">
      <c r="A21" s="477" t="s">
        <v>1173</v>
      </c>
      <c r="B21" s="478" t="s">
        <v>169</v>
      </c>
      <c r="C21" s="494">
        <v>1848104</v>
      </c>
    </row>
    <row r="22" spans="1:5" ht="15.75" customHeight="1" thickBot="1" x14ac:dyDescent="0.35">
      <c r="A22" s="498" t="s">
        <v>1174</v>
      </c>
      <c r="B22" s="479" t="s">
        <v>172</v>
      </c>
      <c r="C22" s="499">
        <f>+C15+C19+C20+C21</f>
        <v>338238428</v>
      </c>
    </row>
    <row r="23" spans="1:5" ht="15.6" x14ac:dyDescent="0.3">
      <c r="A23" s="480"/>
      <c r="B23" s="482"/>
      <c r="C23" s="481"/>
      <c r="D23" s="481"/>
      <c r="E23" s="481"/>
    </row>
    <row r="24" spans="1:5" ht="15.6" x14ac:dyDescent="0.3">
      <c r="A24" s="480"/>
      <c r="B24" s="482"/>
      <c r="C24" s="481"/>
      <c r="D24" s="481"/>
      <c r="E24" s="481"/>
    </row>
    <row r="25" spans="1:5" ht="15.6" x14ac:dyDescent="0.3">
      <c r="A25" s="482"/>
      <c r="B25" s="482"/>
      <c r="C25" s="481"/>
      <c r="D25" s="481"/>
      <c r="E25" s="481"/>
    </row>
    <row r="26" spans="1:5" ht="15.6" x14ac:dyDescent="0.3">
      <c r="A26" s="789"/>
      <c r="B26" s="789"/>
      <c r="C26" s="789"/>
      <c r="D26" s="500"/>
      <c r="E26" s="500"/>
    </row>
    <row r="27" spans="1:5" ht="15.6" x14ac:dyDescent="0.3">
      <c r="A27" s="789"/>
      <c r="B27" s="789"/>
      <c r="C27" s="789"/>
      <c r="D27" s="500"/>
      <c r="E27" s="500"/>
    </row>
  </sheetData>
  <mergeCells count="8">
    <mergeCell ref="A1:C1"/>
    <mergeCell ref="A27:C27"/>
    <mergeCell ref="A2:C2"/>
    <mergeCell ref="A3:C3"/>
    <mergeCell ref="A6:A7"/>
    <mergeCell ref="B6:B7"/>
    <mergeCell ref="C6:C7"/>
    <mergeCell ref="A26:C2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5"/>
  <sheetViews>
    <sheetView topLeftCell="A28" workbookViewId="0">
      <selection activeCell="B8" sqref="B8"/>
    </sheetView>
  </sheetViews>
  <sheetFormatPr defaultRowHeight="14.4" x14ac:dyDescent="0.3"/>
  <cols>
    <col min="1" max="1" width="46" customWidth="1"/>
    <col min="2" max="2" width="18.44140625" customWidth="1"/>
    <col min="3" max="3" width="18.5546875" customWidth="1"/>
    <col min="4" max="5" width="18.109375" customWidth="1"/>
  </cols>
  <sheetData>
    <row r="1" spans="1:5" x14ac:dyDescent="0.3">
      <c r="C1" s="773" t="s">
        <v>1606</v>
      </c>
      <c r="D1" s="773"/>
      <c r="E1" s="773"/>
    </row>
    <row r="2" spans="1:5" ht="15.6" x14ac:dyDescent="0.3">
      <c r="A2" s="798" t="s">
        <v>1605</v>
      </c>
      <c r="B2" s="798"/>
      <c r="C2" s="798"/>
      <c r="D2" s="798"/>
      <c r="E2" s="798"/>
    </row>
    <row r="3" spans="1:5" x14ac:dyDescent="0.3">
      <c r="A3" s="702" t="s">
        <v>1601</v>
      </c>
    </row>
    <row r="4" spans="1:5" x14ac:dyDescent="0.3">
      <c r="A4" s="688" t="s">
        <v>158</v>
      </c>
      <c r="B4" s="688" t="s">
        <v>1015</v>
      </c>
      <c r="C4" s="688" t="s">
        <v>1248</v>
      </c>
      <c r="D4" s="688" t="s">
        <v>1249</v>
      </c>
      <c r="E4" s="688" t="s">
        <v>1594</v>
      </c>
    </row>
    <row r="5" spans="1:5" x14ac:dyDescent="0.3">
      <c r="A5" s="689">
        <v>1</v>
      </c>
      <c r="B5" s="689">
        <v>2</v>
      </c>
      <c r="C5" s="689">
        <v>3</v>
      </c>
      <c r="D5" s="689">
        <v>4</v>
      </c>
      <c r="E5" s="689">
        <v>5</v>
      </c>
    </row>
    <row r="6" spans="1:5" x14ac:dyDescent="0.3">
      <c r="A6" s="692" t="s">
        <v>1133</v>
      </c>
      <c r="B6" s="690"/>
      <c r="C6" s="690"/>
      <c r="D6" s="690"/>
      <c r="E6" s="690"/>
    </row>
    <row r="7" spans="1:5" ht="28.8" x14ac:dyDescent="0.3">
      <c r="A7" s="692" t="s">
        <v>1250</v>
      </c>
      <c r="B7" s="690" t="s">
        <v>1160</v>
      </c>
      <c r="C7" s="691" t="s">
        <v>1504</v>
      </c>
      <c r="D7" s="691" t="s">
        <v>1505</v>
      </c>
      <c r="E7" s="691" t="s">
        <v>1506</v>
      </c>
    </row>
    <row r="8" spans="1:5" x14ac:dyDescent="0.3">
      <c r="A8" s="692" t="s">
        <v>1251</v>
      </c>
      <c r="B8" s="690" t="s">
        <v>1252</v>
      </c>
      <c r="C8" s="691" t="s">
        <v>1253</v>
      </c>
      <c r="D8" s="691" t="s">
        <v>1253</v>
      </c>
      <c r="E8" s="691" t="s">
        <v>1253</v>
      </c>
    </row>
    <row r="9" spans="1:5" x14ac:dyDescent="0.3">
      <c r="A9" s="688" t="s">
        <v>1254</v>
      </c>
      <c r="B9" s="690" t="s">
        <v>1255</v>
      </c>
      <c r="C9" s="691" t="s">
        <v>1253</v>
      </c>
      <c r="D9" s="691" t="s">
        <v>1253</v>
      </c>
      <c r="E9" s="691" t="s">
        <v>1253</v>
      </c>
    </row>
    <row r="10" spans="1:5" x14ac:dyDescent="0.3">
      <c r="A10" s="688" t="s">
        <v>1256</v>
      </c>
      <c r="B10" s="690" t="s">
        <v>1257</v>
      </c>
      <c r="C10" s="690"/>
      <c r="D10" s="690"/>
      <c r="E10" s="691" t="s">
        <v>1253</v>
      </c>
    </row>
    <row r="11" spans="1:5" ht="28.8" x14ac:dyDescent="0.3">
      <c r="A11" s="688" t="s">
        <v>1258</v>
      </c>
      <c r="B11" s="690" t="s">
        <v>1259</v>
      </c>
      <c r="C11" s="690"/>
      <c r="D11" s="690"/>
      <c r="E11" s="691" t="s">
        <v>1253</v>
      </c>
    </row>
    <row r="12" spans="1:5" x14ac:dyDescent="0.3">
      <c r="A12" s="688" t="s">
        <v>1260</v>
      </c>
      <c r="B12" s="690" t="s">
        <v>1261</v>
      </c>
      <c r="C12" s="691" t="s">
        <v>1253</v>
      </c>
      <c r="D12" s="691" t="s">
        <v>1253</v>
      </c>
      <c r="E12" s="691" t="s">
        <v>1253</v>
      </c>
    </row>
    <row r="13" spans="1:5" x14ac:dyDescent="0.3">
      <c r="A13" s="688" t="s">
        <v>1262</v>
      </c>
      <c r="B13" s="690" t="s">
        <v>1263</v>
      </c>
      <c r="C13" s="691" t="s">
        <v>1253</v>
      </c>
      <c r="D13" s="691" t="s">
        <v>1253</v>
      </c>
      <c r="E13" s="691" t="s">
        <v>1253</v>
      </c>
    </row>
    <row r="14" spans="1:5" x14ac:dyDescent="0.3">
      <c r="A14" s="688" t="s">
        <v>1264</v>
      </c>
      <c r="B14" s="690" t="s">
        <v>1265</v>
      </c>
      <c r="C14" s="691" t="s">
        <v>1253</v>
      </c>
      <c r="D14" s="691" t="s">
        <v>1253</v>
      </c>
      <c r="E14" s="691" t="s">
        <v>1253</v>
      </c>
    </row>
    <row r="15" spans="1:5" x14ac:dyDescent="0.3">
      <c r="A15" s="688" t="s">
        <v>1256</v>
      </c>
      <c r="B15" s="690" t="s">
        <v>1266</v>
      </c>
      <c r="C15" s="690"/>
      <c r="D15" s="690"/>
      <c r="E15" s="691" t="s">
        <v>1253</v>
      </c>
    </row>
    <row r="16" spans="1:5" ht="28.8" x14ac:dyDescent="0.3">
      <c r="A16" s="688" t="s">
        <v>1258</v>
      </c>
      <c r="B16" s="690" t="s">
        <v>1267</v>
      </c>
      <c r="C16" s="690"/>
      <c r="D16" s="690"/>
      <c r="E16" s="691" t="s">
        <v>1253</v>
      </c>
    </row>
    <row r="17" spans="1:5" x14ac:dyDescent="0.3">
      <c r="A17" s="688" t="s">
        <v>1260</v>
      </c>
      <c r="B17" s="690" t="s">
        <v>1268</v>
      </c>
      <c r="C17" s="691" t="s">
        <v>1253</v>
      </c>
      <c r="D17" s="691" t="s">
        <v>1253</v>
      </c>
      <c r="E17" s="691" t="s">
        <v>1253</v>
      </c>
    </row>
    <row r="18" spans="1:5" x14ac:dyDescent="0.3">
      <c r="A18" s="688" t="s">
        <v>1262</v>
      </c>
      <c r="B18" s="690" t="s">
        <v>1269</v>
      </c>
      <c r="C18" s="691" t="s">
        <v>1253</v>
      </c>
      <c r="D18" s="691" t="s">
        <v>1253</v>
      </c>
      <c r="E18" s="691" t="s">
        <v>1253</v>
      </c>
    </row>
    <row r="19" spans="1:5" x14ac:dyDescent="0.3">
      <c r="A19" s="688" t="s">
        <v>1270</v>
      </c>
      <c r="B19" s="690" t="s">
        <v>1271</v>
      </c>
      <c r="C19" s="691" t="s">
        <v>1253</v>
      </c>
      <c r="D19" s="691" t="s">
        <v>1253</v>
      </c>
      <c r="E19" s="691" t="s">
        <v>1253</v>
      </c>
    </row>
    <row r="20" spans="1:5" x14ac:dyDescent="0.3">
      <c r="A20" s="688" t="s">
        <v>1256</v>
      </c>
      <c r="B20" s="690" t="s">
        <v>1272</v>
      </c>
      <c r="C20" s="690"/>
      <c r="D20" s="690"/>
      <c r="E20" s="691" t="s">
        <v>1253</v>
      </c>
    </row>
    <row r="21" spans="1:5" ht="28.8" x14ac:dyDescent="0.3">
      <c r="A21" s="688" t="s">
        <v>1258</v>
      </c>
      <c r="B21" s="690" t="s">
        <v>1273</v>
      </c>
      <c r="C21" s="690"/>
      <c r="D21" s="690"/>
      <c r="E21" s="691" t="s">
        <v>1253</v>
      </c>
    </row>
    <row r="22" spans="1:5" x14ac:dyDescent="0.3">
      <c r="A22" s="688" t="s">
        <v>1260</v>
      </c>
      <c r="B22" s="690" t="s">
        <v>1274</v>
      </c>
      <c r="C22" s="691" t="s">
        <v>1253</v>
      </c>
      <c r="D22" s="691" t="s">
        <v>1253</v>
      </c>
      <c r="E22" s="691" t="s">
        <v>1253</v>
      </c>
    </row>
    <row r="23" spans="1:5" x14ac:dyDescent="0.3">
      <c r="A23" s="688" t="s">
        <v>1262</v>
      </c>
      <c r="B23" s="690" t="s">
        <v>1275</v>
      </c>
      <c r="C23" s="691" t="s">
        <v>1253</v>
      </c>
      <c r="D23" s="691" t="s">
        <v>1253</v>
      </c>
      <c r="E23" s="691" t="s">
        <v>1253</v>
      </c>
    </row>
    <row r="24" spans="1:5" x14ac:dyDescent="0.3">
      <c r="A24" s="692" t="s">
        <v>1276</v>
      </c>
      <c r="B24" s="690" t="s">
        <v>1277</v>
      </c>
      <c r="C24" s="691" t="s">
        <v>1507</v>
      </c>
      <c r="D24" s="691" t="s">
        <v>1508</v>
      </c>
      <c r="E24" s="691" t="s">
        <v>1509</v>
      </c>
    </row>
    <row r="25" spans="1:5" x14ac:dyDescent="0.3">
      <c r="A25" s="688" t="s">
        <v>1278</v>
      </c>
      <c r="B25" s="690" t="s">
        <v>1279</v>
      </c>
      <c r="C25" s="691" t="s">
        <v>1510</v>
      </c>
      <c r="D25" s="691" t="s">
        <v>1511</v>
      </c>
      <c r="E25" s="691" t="s">
        <v>1512</v>
      </c>
    </row>
    <row r="26" spans="1:5" x14ac:dyDescent="0.3">
      <c r="A26" s="688" t="s">
        <v>1256</v>
      </c>
      <c r="B26" s="690" t="s">
        <v>1280</v>
      </c>
      <c r="C26" s="691" t="s">
        <v>1513</v>
      </c>
      <c r="D26" s="691" t="s">
        <v>1514</v>
      </c>
      <c r="E26" s="691" t="s">
        <v>1515</v>
      </c>
    </row>
    <row r="27" spans="1:5" ht="28.8" x14ac:dyDescent="0.3">
      <c r="A27" s="688" t="s">
        <v>1258</v>
      </c>
      <c r="B27" s="690" t="s">
        <v>1281</v>
      </c>
      <c r="C27" s="691" t="s">
        <v>1253</v>
      </c>
      <c r="D27" s="691" t="s">
        <v>1253</v>
      </c>
      <c r="E27" s="691" t="s">
        <v>1253</v>
      </c>
    </row>
    <row r="28" spans="1:5" x14ac:dyDescent="0.3">
      <c r="A28" s="688" t="s">
        <v>1260</v>
      </c>
      <c r="B28" s="690" t="s">
        <v>1282</v>
      </c>
      <c r="C28" s="691" t="s">
        <v>1516</v>
      </c>
      <c r="D28" s="691" t="s">
        <v>1517</v>
      </c>
      <c r="E28" s="691" t="s">
        <v>1518</v>
      </c>
    </row>
    <row r="29" spans="1:5" x14ac:dyDescent="0.3">
      <c r="A29" s="688" t="s">
        <v>1262</v>
      </c>
      <c r="B29" s="690" t="s">
        <v>1283</v>
      </c>
      <c r="C29" s="691" t="s">
        <v>1519</v>
      </c>
      <c r="D29" s="691" t="s">
        <v>1520</v>
      </c>
      <c r="E29" s="691" t="s">
        <v>1521</v>
      </c>
    </row>
    <row r="30" spans="1:5" x14ac:dyDescent="0.3">
      <c r="A30" s="688" t="s">
        <v>1284</v>
      </c>
      <c r="B30" s="690" t="s">
        <v>1285</v>
      </c>
      <c r="C30" s="691" t="s">
        <v>1522</v>
      </c>
      <c r="D30" s="691" t="s">
        <v>1523</v>
      </c>
      <c r="E30" s="691" t="s">
        <v>1524</v>
      </c>
    </row>
    <row r="31" spans="1:5" x14ac:dyDescent="0.3">
      <c r="A31" s="688" t="s">
        <v>1256</v>
      </c>
      <c r="B31" s="690" t="s">
        <v>1286</v>
      </c>
      <c r="C31" s="691" t="s">
        <v>1525</v>
      </c>
      <c r="D31" s="691" t="s">
        <v>1525</v>
      </c>
      <c r="E31" s="691" t="s">
        <v>1526</v>
      </c>
    </row>
    <row r="32" spans="1:5" ht="28.8" x14ac:dyDescent="0.3">
      <c r="A32" s="688" t="s">
        <v>1258</v>
      </c>
      <c r="B32" s="690" t="s">
        <v>1287</v>
      </c>
      <c r="C32" s="691" t="s">
        <v>1527</v>
      </c>
      <c r="D32" s="691" t="s">
        <v>1527</v>
      </c>
      <c r="E32" s="691" t="s">
        <v>1526</v>
      </c>
    </row>
    <row r="33" spans="1:5" x14ac:dyDescent="0.3">
      <c r="A33" s="688" t="s">
        <v>1260</v>
      </c>
      <c r="B33" s="690" t="s">
        <v>1288</v>
      </c>
      <c r="C33" s="691" t="s">
        <v>1528</v>
      </c>
      <c r="D33" s="691" t="s">
        <v>1529</v>
      </c>
      <c r="E33" s="691" t="s">
        <v>1530</v>
      </c>
    </row>
    <row r="34" spans="1:5" x14ac:dyDescent="0.3">
      <c r="A34" s="688" t="s">
        <v>1262</v>
      </c>
      <c r="B34" s="690" t="s">
        <v>1289</v>
      </c>
      <c r="C34" s="691" t="s">
        <v>1531</v>
      </c>
      <c r="D34" s="691" t="s">
        <v>1532</v>
      </c>
      <c r="E34" s="691" t="s">
        <v>1533</v>
      </c>
    </row>
    <row r="35" spans="1:5" x14ac:dyDescent="0.3">
      <c r="A35" s="688" t="s">
        <v>1290</v>
      </c>
      <c r="B35" s="690" t="s">
        <v>1291</v>
      </c>
      <c r="C35" s="691" t="s">
        <v>1253</v>
      </c>
      <c r="D35" s="691" t="s">
        <v>1253</v>
      </c>
      <c r="E35" s="691" t="s">
        <v>1253</v>
      </c>
    </row>
    <row r="36" spans="1:5" x14ac:dyDescent="0.3">
      <c r="A36" s="688" t="s">
        <v>1256</v>
      </c>
      <c r="B36" s="690" t="s">
        <v>1292</v>
      </c>
      <c r="C36" s="690"/>
      <c r="D36" s="690"/>
      <c r="E36" s="691" t="s">
        <v>1253</v>
      </c>
    </row>
    <row r="37" spans="1:5" ht="28.8" x14ac:dyDescent="0.3">
      <c r="A37" s="688" t="s">
        <v>1258</v>
      </c>
      <c r="B37" s="690" t="s">
        <v>1293</v>
      </c>
      <c r="C37" s="690"/>
      <c r="D37" s="690"/>
      <c r="E37" s="691" t="s">
        <v>1253</v>
      </c>
    </row>
    <row r="38" spans="1:5" x14ac:dyDescent="0.3">
      <c r="A38" s="688" t="s">
        <v>1260</v>
      </c>
      <c r="B38" s="690" t="s">
        <v>1294</v>
      </c>
      <c r="C38" s="690"/>
      <c r="D38" s="690"/>
      <c r="E38" s="691" t="s">
        <v>1253</v>
      </c>
    </row>
    <row r="39" spans="1:5" x14ac:dyDescent="0.3">
      <c r="A39" s="688" t="s">
        <v>1262</v>
      </c>
      <c r="B39" s="690" t="s">
        <v>1295</v>
      </c>
      <c r="C39" s="691" t="s">
        <v>1253</v>
      </c>
      <c r="D39" s="691" t="s">
        <v>1253</v>
      </c>
      <c r="E39" s="691" t="s">
        <v>1253</v>
      </c>
    </row>
    <row r="40" spans="1:5" x14ac:dyDescent="0.3">
      <c r="A40" s="688" t="s">
        <v>1296</v>
      </c>
      <c r="B40" s="690" t="s">
        <v>1297</v>
      </c>
      <c r="C40" s="691" t="s">
        <v>1534</v>
      </c>
      <c r="D40" s="691" t="s">
        <v>1535</v>
      </c>
      <c r="E40" s="691" t="s">
        <v>1536</v>
      </c>
    </row>
    <row r="41" spans="1:5" x14ac:dyDescent="0.3">
      <c r="A41" s="688" t="s">
        <v>1256</v>
      </c>
      <c r="B41" s="690" t="s">
        <v>1298</v>
      </c>
      <c r="C41" s="690"/>
      <c r="D41" s="690"/>
      <c r="E41" s="691" t="s">
        <v>1253</v>
      </c>
    </row>
    <row r="42" spans="1:5" ht="28.8" x14ac:dyDescent="0.3">
      <c r="A42" s="688" t="s">
        <v>1258</v>
      </c>
      <c r="B42" s="690" t="s">
        <v>1299</v>
      </c>
      <c r="C42" s="690"/>
      <c r="D42" s="690"/>
      <c r="E42" s="691" t="s">
        <v>1253</v>
      </c>
    </row>
    <row r="43" spans="1:5" x14ac:dyDescent="0.3">
      <c r="A43" s="688" t="s">
        <v>1260</v>
      </c>
      <c r="B43" s="690" t="s">
        <v>1300</v>
      </c>
      <c r="C43" s="690"/>
      <c r="D43" s="690"/>
      <c r="E43" s="691" t="s">
        <v>1253</v>
      </c>
    </row>
    <row r="44" spans="1:5" x14ac:dyDescent="0.3">
      <c r="A44" s="688" t="s">
        <v>1262</v>
      </c>
      <c r="B44" s="690" t="s">
        <v>1301</v>
      </c>
      <c r="C44" s="691" t="s">
        <v>1534</v>
      </c>
      <c r="D44" s="691" t="s">
        <v>1535</v>
      </c>
      <c r="E44" s="691" t="s">
        <v>1536</v>
      </c>
    </row>
    <row r="45" spans="1:5" x14ac:dyDescent="0.3">
      <c r="A45" s="688" t="s">
        <v>1302</v>
      </c>
      <c r="B45" s="690" t="s">
        <v>1303</v>
      </c>
      <c r="C45" s="691" t="s">
        <v>1253</v>
      </c>
      <c r="D45" s="691" t="s">
        <v>1253</v>
      </c>
      <c r="E45" s="691" t="s">
        <v>1253</v>
      </c>
    </row>
    <row r="46" spans="1:5" x14ac:dyDescent="0.3">
      <c r="A46" s="688" t="s">
        <v>1256</v>
      </c>
      <c r="B46" s="690" t="s">
        <v>1304</v>
      </c>
      <c r="C46" s="691" t="s">
        <v>1253</v>
      </c>
      <c r="D46" s="691" t="s">
        <v>1253</v>
      </c>
      <c r="E46" s="691" t="s">
        <v>1253</v>
      </c>
    </row>
    <row r="47" spans="1:5" ht="28.8" x14ac:dyDescent="0.3">
      <c r="A47" s="688" t="s">
        <v>1258</v>
      </c>
      <c r="B47" s="690" t="s">
        <v>1305</v>
      </c>
      <c r="C47" s="691" t="s">
        <v>1253</v>
      </c>
      <c r="D47" s="691" t="s">
        <v>1253</v>
      </c>
      <c r="E47" s="691" t="s">
        <v>1253</v>
      </c>
    </row>
    <row r="48" spans="1:5" x14ac:dyDescent="0.3">
      <c r="A48" s="688" t="s">
        <v>1260</v>
      </c>
      <c r="B48" s="690" t="s">
        <v>1306</v>
      </c>
      <c r="C48" s="691" t="s">
        <v>1253</v>
      </c>
      <c r="D48" s="691" t="s">
        <v>1253</v>
      </c>
      <c r="E48" s="691" t="s">
        <v>1253</v>
      </c>
    </row>
    <row r="49" spans="1:5" x14ac:dyDescent="0.3">
      <c r="A49" s="688" t="s">
        <v>1262</v>
      </c>
      <c r="B49" s="690" t="s">
        <v>1307</v>
      </c>
      <c r="C49" s="691" t="s">
        <v>1253</v>
      </c>
      <c r="D49" s="691" t="s">
        <v>1253</v>
      </c>
      <c r="E49" s="691" t="s">
        <v>1253</v>
      </c>
    </row>
    <row r="50" spans="1:5" x14ac:dyDescent="0.3">
      <c r="A50" s="692" t="s">
        <v>1308</v>
      </c>
      <c r="B50" s="690" t="s">
        <v>1309</v>
      </c>
      <c r="C50" s="691" t="s">
        <v>1537</v>
      </c>
      <c r="D50" s="691" t="s">
        <v>1537</v>
      </c>
      <c r="E50" s="691" t="s">
        <v>1526</v>
      </c>
    </row>
    <row r="51" spans="1:5" x14ac:dyDescent="0.3">
      <c r="A51" s="688" t="s">
        <v>1310</v>
      </c>
      <c r="B51" s="690" t="s">
        <v>1311</v>
      </c>
      <c r="C51" s="691" t="s">
        <v>1537</v>
      </c>
      <c r="D51" s="691" t="s">
        <v>1537</v>
      </c>
      <c r="E51" s="691" t="s">
        <v>1526</v>
      </c>
    </row>
    <row r="52" spans="1:5" x14ac:dyDescent="0.3">
      <c r="A52" s="688" t="s">
        <v>1256</v>
      </c>
      <c r="B52" s="690" t="s">
        <v>1312</v>
      </c>
      <c r="C52" s="691" t="s">
        <v>1253</v>
      </c>
      <c r="D52" s="691" t="s">
        <v>1253</v>
      </c>
      <c r="E52" s="691" t="s">
        <v>1253</v>
      </c>
    </row>
    <row r="53" spans="1:5" ht="28.8" x14ac:dyDescent="0.3">
      <c r="A53" s="688" t="s">
        <v>1258</v>
      </c>
      <c r="B53" s="690" t="s">
        <v>1313</v>
      </c>
      <c r="C53" s="691" t="s">
        <v>1253</v>
      </c>
      <c r="D53" s="691" t="s">
        <v>1253</v>
      </c>
      <c r="E53" s="691" t="s">
        <v>1253</v>
      </c>
    </row>
    <row r="54" spans="1:5" x14ac:dyDescent="0.3">
      <c r="A54" s="688" t="s">
        <v>1260</v>
      </c>
      <c r="B54" s="690" t="s">
        <v>1314</v>
      </c>
      <c r="C54" s="691" t="s">
        <v>1253</v>
      </c>
      <c r="D54" s="691" t="s">
        <v>1253</v>
      </c>
      <c r="E54" s="691" t="s">
        <v>1253</v>
      </c>
    </row>
    <row r="55" spans="1:5" x14ac:dyDescent="0.3">
      <c r="A55" s="688" t="s">
        <v>1262</v>
      </c>
      <c r="B55" s="690" t="s">
        <v>1315</v>
      </c>
      <c r="C55" s="691" t="s">
        <v>1537</v>
      </c>
      <c r="D55" s="691" t="s">
        <v>1537</v>
      </c>
      <c r="E55" s="691" t="s">
        <v>1526</v>
      </c>
    </row>
    <row r="56" spans="1:5" x14ac:dyDescent="0.3">
      <c r="A56" s="688" t="s">
        <v>1316</v>
      </c>
      <c r="B56" s="690" t="s">
        <v>1317</v>
      </c>
      <c r="C56" s="691" t="s">
        <v>1253</v>
      </c>
      <c r="D56" s="691" t="s">
        <v>1253</v>
      </c>
      <c r="E56" s="691" t="s">
        <v>1253</v>
      </c>
    </row>
    <row r="57" spans="1:5" x14ac:dyDescent="0.3">
      <c r="A57" s="688" t="s">
        <v>1256</v>
      </c>
      <c r="B57" s="690" t="s">
        <v>1318</v>
      </c>
      <c r="C57" s="690"/>
      <c r="D57" s="690"/>
      <c r="E57" s="691" t="s">
        <v>1253</v>
      </c>
    </row>
    <row r="58" spans="1:5" ht="28.8" x14ac:dyDescent="0.3">
      <c r="A58" s="688" t="s">
        <v>1258</v>
      </c>
      <c r="B58" s="690" t="s">
        <v>1319</v>
      </c>
      <c r="C58" s="690"/>
      <c r="D58" s="690"/>
      <c r="E58" s="691" t="s">
        <v>1253</v>
      </c>
    </row>
    <row r="59" spans="1:5" x14ac:dyDescent="0.3">
      <c r="A59" s="688" t="s">
        <v>1260</v>
      </c>
      <c r="B59" s="690" t="s">
        <v>1320</v>
      </c>
      <c r="C59" s="690"/>
      <c r="D59" s="690"/>
      <c r="E59" s="691" t="s">
        <v>1253</v>
      </c>
    </row>
    <row r="60" spans="1:5" x14ac:dyDescent="0.3">
      <c r="A60" s="688" t="s">
        <v>1262</v>
      </c>
      <c r="B60" s="690" t="s">
        <v>1321</v>
      </c>
      <c r="C60" s="691" t="s">
        <v>1253</v>
      </c>
      <c r="D60" s="691" t="s">
        <v>1253</v>
      </c>
      <c r="E60" s="691" t="s">
        <v>1253</v>
      </c>
    </row>
    <row r="61" spans="1:5" x14ac:dyDescent="0.3">
      <c r="A61" s="688" t="s">
        <v>1322</v>
      </c>
      <c r="B61" s="690" t="s">
        <v>1323</v>
      </c>
      <c r="C61" s="691" t="s">
        <v>1253</v>
      </c>
      <c r="D61" s="691" t="s">
        <v>1253</v>
      </c>
      <c r="E61" s="691" t="s">
        <v>1253</v>
      </c>
    </row>
    <row r="62" spans="1:5" x14ac:dyDescent="0.3">
      <c r="A62" s="688" t="s">
        <v>1256</v>
      </c>
      <c r="B62" s="690" t="s">
        <v>1324</v>
      </c>
      <c r="C62" s="690"/>
      <c r="D62" s="690"/>
      <c r="E62" s="691" t="s">
        <v>1253</v>
      </c>
    </row>
    <row r="63" spans="1:5" ht="28.8" x14ac:dyDescent="0.3">
      <c r="A63" s="688" t="s">
        <v>1258</v>
      </c>
      <c r="B63" s="690" t="s">
        <v>1325</v>
      </c>
      <c r="C63" s="690"/>
      <c r="D63" s="690"/>
      <c r="E63" s="691" t="s">
        <v>1253</v>
      </c>
    </row>
    <row r="64" spans="1:5" x14ac:dyDescent="0.3">
      <c r="A64" s="688" t="s">
        <v>1260</v>
      </c>
      <c r="B64" s="690" t="s">
        <v>1326</v>
      </c>
      <c r="C64" s="690"/>
      <c r="D64" s="690"/>
      <c r="E64" s="691" t="s">
        <v>1253</v>
      </c>
    </row>
    <row r="65" spans="1:5" x14ac:dyDescent="0.3">
      <c r="A65" s="688" t="s">
        <v>1262</v>
      </c>
      <c r="B65" s="690" t="s">
        <v>1327</v>
      </c>
      <c r="C65" s="691" t="s">
        <v>1253</v>
      </c>
      <c r="D65" s="691" t="s">
        <v>1253</v>
      </c>
      <c r="E65" s="691" t="s">
        <v>1253</v>
      </c>
    </row>
    <row r="66" spans="1:5" ht="28.8" x14ac:dyDescent="0.3">
      <c r="A66" s="692" t="s">
        <v>1328</v>
      </c>
      <c r="B66" s="690" t="s">
        <v>1329</v>
      </c>
      <c r="C66" s="691" t="s">
        <v>1253</v>
      </c>
      <c r="D66" s="691" t="s">
        <v>1253</v>
      </c>
      <c r="E66" s="691" t="s">
        <v>1253</v>
      </c>
    </row>
    <row r="67" spans="1:5" x14ac:dyDescent="0.3">
      <c r="A67" s="688" t="s">
        <v>1330</v>
      </c>
      <c r="B67" s="690" t="s">
        <v>1331</v>
      </c>
      <c r="C67" s="691" t="s">
        <v>1253</v>
      </c>
      <c r="D67" s="691" t="s">
        <v>1253</v>
      </c>
      <c r="E67" s="691" t="s">
        <v>1253</v>
      </c>
    </row>
    <row r="68" spans="1:5" x14ac:dyDescent="0.3">
      <c r="A68" s="688" t="s">
        <v>1256</v>
      </c>
      <c r="B68" s="690" t="s">
        <v>1332</v>
      </c>
      <c r="C68" s="691" t="s">
        <v>1253</v>
      </c>
      <c r="D68" s="691" t="s">
        <v>1253</v>
      </c>
      <c r="E68" s="691" t="s">
        <v>1253</v>
      </c>
    </row>
    <row r="69" spans="1:5" ht="28.8" x14ac:dyDescent="0.3">
      <c r="A69" s="688" t="s">
        <v>1258</v>
      </c>
      <c r="B69" s="690" t="s">
        <v>1333</v>
      </c>
      <c r="C69" s="691" t="s">
        <v>1253</v>
      </c>
      <c r="D69" s="691" t="s">
        <v>1253</v>
      </c>
      <c r="E69" s="691" t="s">
        <v>1253</v>
      </c>
    </row>
    <row r="70" spans="1:5" x14ac:dyDescent="0.3">
      <c r="A70" s="688" t="s">
        <v>1260</v>
      </c>
      <c r="B70" s="690" t="s">
        <v>1334</v>
      </c>
      <c r="C70" s="691" t="s">
        <v>1253</v>
      </c>
      <c r="D70" s="691" t="s">
        <v>1253</v>
      </c>
      <c r="E70" s="691" t="s">
        <v>1253</v>
      </c>
    </row>
    <row r="71" spans="1:5" x14ac:dyDescent="0.3">
      <c r="A71" s="688" t="s">
        <v>1262</v>
      </c>
      <c r="B71" s="690" t="s">
        <v>1335</v>
      </c>
      <c r="C71" s="691" t="s">
        <v>1253</v>
      </c>
      <c r="D71" s="691" t="s">
        <v>1253</v>
      </c>
      <c r="E71" s="691" t="s">
        <v>1253</v>
      </c>
    </row>
    <row r="72" spans="1:5" ht="28.8" x14ac:dyDescent="0.3">
      <c r="A72" s="688" t="s">
        <v>1336</v>
      </c>
      <c r="B72" s="690" t="s">
        <v>1337</v>
      </c>
      <c r="C72" s="691" t="s">
        <v>1253</v>
      </c>
      <c r="D72" s="691" t="s">
        <v>1253</v>
      </c>
      <c r="E72" s="691" t="s">
        <v>1253</v>
      </c>
    </row>
    <row r="73" spans="1:5" x14ac:dyDescent="0.3">
      <c r="A73" s="688" t="s">
        <v>1256</v>
      </c>
      <c r="B73" s="690" t="s">
        <v>1338</v>
      </c>
      <c r="C73" s="690"/>
      <c r="D73" s="690"/>
      <c r="E73" s="691" t="s">
        <v>1253</v>
      </c>
    </row>
    <row r="74" spans="1:5" ht="28.8" x14ac:dyDescent="0.3">
      <c r="A74" s="688" t="s">
        <v>1258</v>
      </c>
      <c r="B74" s="690" t="s">
        <v>1339</v>
      </c>
      <c r="C74" s="690"/>
      <c r="D74" s="690"/>
      <c r="E74" s="691" t="s">
        <v>1253</v>
      </c>
    </row>
    <row r="75" spans="1:5" x14ac:dyDescent="0.3">
      <c r="A75" s="688" t="s">
        <v>1260</v>
      </c>
      <c r="B75" s="690" t="s">
        <v>1340</v>
      </c>
      <c r="C75" s="691" t="s">
        <v>1253</v>
      </c>
      <c r="D75" s="691" t="s">
        <v>1253</v>
      </c>
      <c r="E75" s="691" t="s">
        <v>1253</v>
      </c>
    </row>
    <row r="76" spans="1:5" x14ac:dyDescent="0.3">
      <c r="A76" s="688" t="s">
        <v>1262</v>
      </c>
      <c r="B76" s="690" t="s">
        <v>1341</v>
      </c>
      <c r="C76" s="691" t="s">
        <v>1253</v>
      </c>
      <c r="D76" s="691" t="s">
        <v>1253</v>
      </c>
      <c r="E76" s="691" t="s">
        <v>1253</v>
      </c>
    </row>
    <row r="77" spans="1:5" ht="28.8" x14ac:dyDescent="0.3">
      <c r="A77" s="692" t="s">
        <v>1342</v>
      </c>
      <c r="B77" s="690" t="s">
        <v>1134</v>
      </c>
      <c r="C77" s="691" t="s">
        <v>1538</v>
      </c>
      <c r="D77" s="691" t="s">
        <v>1539</v>
      </c>
      <c r="E77" s="691" t="s">
        <v>1540</v>
      </c>
    </row>
    <row r="78" spans="1:5" x14ac:dyDescent="0.3">
      <c r="A78" s="688" t="s">
        <v>1148</v>
      </c>
      <c r="B78" s="690" t="s">
        <v>1343</v>
      </c>
      <c r="C78" s="691" t="s">
        <v>1538</v>
      </c>
      <c r="D78" s="691" t="s">
        <v>1539</v>
      </c>
      <c r="E78" s="691" t="s">
        <v>1540</v>
      </c>
    </row>
    <row r="79" spans="1:5" x14ac:dyDescent="0.3">
      <c r="A79" s="688" t="s">
        <v>1149</v>
      </c>
      <c r="B79" s="690" t="s">
        <v>1344</v>
      </c>
      <c r="C79" s="691" t="s">
        <v>1253</v>
      </c>
      <c r="D79" s="691" t="s">
        <v>1253</v>
      </c>
      <c r="E79" s="691" t="s">
        <v>1253</v>
      </c>
    </row>
    <row r="80" spans="1:5" x14ac:dyDescent="0.3">
      <c r="A80" s="692" t="s">
        <v>1345</v>
      </c>
      <c r="B80" s="690" t="s">
        <v>1135</v>
      </c>
      <c r="C80" s="691" t="s">
        <v>1541</v>
      </c>
      <c r="D80" s="691" t="s">
        <v>1542</v>
      </c>
      <c r="E80" s="691" t="s">
        <v>1543</v>
      </c>
    </row>
    <row r="81" spans="1:5" x14ac:dyDescent="0.3">
      <c r="A81" s="688" t="s">
        <v>1150</v>
      </c>
      <c r="B81" s="690" t="s">
        <v>1346</v>
      </c>
      <c r="C81" s="691" t="s">
        <v>1253</v>
      </c>
      <c r="D81" s="691" t="s">
        <v>1253</v>
      </c>
      <c r="E81" s="691" t="s">
        <v>1253</v>
      </c>
    </row>
    <row r="82" spans="1:5" x14ac:dyDescent="0.3">
      <c r="A82" s="688" t="s">
        <v>1151</v>
      </c>
      <c r="B82" s="690" t="s">
        <v>1347</v>
      </c>
      <c r="C82" s="691" t="s">
        <v>1544</v>
      </c>
      <c r="D82" s="691" t="s">
        <v>1545</v>
      </c>
      <c r="E82" s="691" t="s">
        <v>1546</v>
      </c>
    </row>
    <row r="83" spans="1:5" x14ac:dyDescent="0.3">
      <c r="A83" s="688" t="s">
        <v>1152</v>
      </c>
      <c r="B83" s="690" t="s">
        <v>1348</v>
      </c>
      <c r="C83" s="691" t="s">
        <v>1547</v>
      </c>
      <c r="D83" s="691" t="s">
        <v>1548</v>
      </c>
      <c r="E83" s="691" t="s">
        <v>1549</v>
      </c>
    </row>
    <row r="84" spans="1:5" x14ac:dyDescent="0.3">
      <c r="A84" s="688" t="s">
        <v>1153</v>
      </c>
      <c r="B84" s="690" t="s">
        <v>1349</v>
      </c>
      <c r="C84" s="691" t="s">
        <v>1253</v>
      </c>
      <c r="D84" s="691" t="s">
        <v>1253</v>
      </c>
      <c r="E84" s="691" t="s">
        <v>1253</v>
      </c>
    </row>
    <row r="85" spans="1:5" x14ac:dyDescent="0.3">
      <c r="A85" s="692" t="s">
        <v>1350</v>
      </c>
      <c r="B85" s="690" t="s">
        <v>1136</v>
      </c>
      <c r="C85" s="691" t="s">
        <v>1550</v>
      </c>
      <c r="D85" s="691" t="s">
        <v>1551</v>
      </c>
      <c r="E85" s="691" t="s">
        <v>1552</v>
      </c>
    </row>
    <row r="86" spans="1:5" x14ac:dyDescent="0.3">
      <c r="A86" s="688" t="s">
        <v>1154</v>
      </c>
      <c r="B86" s="690" t="s">
        <v>1351</v>
      </c>
      <c r="C86" s="691" t="s">
        <v>1553</v>
      </c>
      <c r="D86" s="691" t="s">
        <v>1554</v>
      </c>
      <c r="E86" s="691" t="s">
        <v>1555</v>
      </c>
    </row>
    <row r="87" spans="1:5" x14ac:dyDescent="0.3">
      <c r="A87" s="688" t="s">
        <v>1155</v>
      </c>
      <c r="B87" s="690" t="s">
        <v>1352</v>
      </c>
      <c r="C87" s="691" t="s">
        <v>1253</v>
      </c>
      <c r="D87" s="691" t="s">
        <v>1253</v>
      </c>
      <c r="E87" s="691" t="s">
        <v>1253</v>
      </c>
    </row>
    <row r="88" spans="1:5" x14ac:dyDescent="0.3">
      <c r="A88" s="688" t="s">
        <v>1156</v>
      </c>
      <c r="B88" s="690" t="s">
        <v>1353</v>
      </c>
      <c r="C88" s="691" t="s">
        <v>1556</v>
      </c>
      <c r="D88" s="691" t="s">
        <v>1557</v>
      </c>
      <c r="E88" s="691" t="s">
        <v>1558</v>
      </c>
    </row>
    <row r="89" spans="1:5" x14ac:dyDescent="0.3">
      <c r="A89" s="692" t="s">
        <v>1354</v>
      </c>
      <c r="B89" s="690" t="s">
        <v>1223</v>
      </c>
      <c r="C89" s="691" t="s">
        <v>1559</v>
      </c>
      <c r="D89" s="691" t="s">
        <v>1560</v>
      </c>
      <c r="E89" s="691" t="s">
        <v>1561</v>
      </c>
    </row>
    <row r="90" spans="1:5" x14ac:dyDescent="0.3">
      <c r="A90" s="692" t="s">
        <v>1355</v>
      </c>
      <c r="B90" s="690" t="s">
        <v>1224</v>
      </c>
      <c r="C90" s="691" t="s">
        <v>1253</v>
      </c>
      <c r="D90" s="691" t="s">
        <v>1253</v>
      </c>
      <c r="E90" s="691" t="s">
        <v>1253</v>
      </c>
    </row>
    <row r="91" spans="1:5" x14ac:dyDescent="0.3">
      <c r="A91" s="693" t="s">
        <v>1061</v>
      </c>
      <c r="B91" s="690" t="s">
        <v>1356</v>
      </c>
      <c r="C91" s="691" t="s">
        <v>1562</v>
      </c>
      <c r="D91" s="691" t="s">
        <v>1563</v>
      </c>
      <c r="E91" s="691" t="s">
        <v>1564</v>
      </c>
    </row>
    <row r="92" spans="1:5" x14ac:dyDescent="0.3">
      <c r="A92" s="688"/>
      <c r="B92" s="690"/>
      <c r="C92" s="690"/>
      <c r="D92" s="690"/>
      <c r="E92" s="690"/>
    </row>
    <row r="93" spans="1:5" x14ac:dyDescent="0.3">
      <c r="A93" s="693" t="s">
        <v>1158</v>
      </c>
      <c r="B93" s="690"/>
      <c r="C93" s="690"/>
      <c r="D93" s="690"/>
      <c r="E93" s="690"/>
    </row>
    <row r="94" spans="1:5" x14ac:dyDescent="0.3">
      <c r="A94" s="692" t="s">
        <v>1357</v>
      </c>
      <c r="B94" s="690" t="s">
        <v>1225</v>
      </c>
      <c r="C94" s="691" t="s">
        <v>1565</v>
      </c>
      <c r="D94" s="691" t="s">
        <v>1566</v>
      </c>
      <c r="E94" s="691" t="s">
        <v>1567</v>
      </c>
    </row>
    <row r="95" spans="1:5" x14ac:dyDescent="0.3">
      <c r="A95" s="688" t="s">
        <v>1161</v>
      </c>
      <c r="B95" s="690" t="s">
        <v>1358</v>
      </c>
      <c r="C95" s="691" t="s">
        <v>1568</v>
      </c>
      <c r="D95" s="691" t="s">
        <v>1568</v>
      </c>
      <c r="E95" s="691" t="s">
        <v>1526</v>
      </c>
    </row>
    <row r="96" spans="1:5" x14ac:dyDescent="0.3">
      <c r="A96" s="688" t="s">
        <v>1162</v>
      </c>
      <c r="B96" s="690" t="s">
        <v>1359</v>
      </c>
      <c r="C96" s="691" t="s">
        <v>1253</v>
      </c>
      <c r="D96" s="691" t="s">
        <v>1253</v>
      </c>
      <c r="E96" s="691" t="s">
        <v>1253</v>
      </c>
    </row>
    <row r="97" spans="1:5" x14ac:dyDescent="0.3">
      <c r="A97" s="688" t="s">
        <v>1163</v>
      </c>
      <c r="B97" s="690" t="s">
        <v>1360</v>
      </c>
      <c r="C97" s="691" t="s">
        <v>1569</v>
      </c>
      <c r="D97" s="691" t="s">
        <v>1569</v>
      </c>
      <c r="E97" s="691" t="s">
        <v>1526</v>
      </c>
    </row>
    <row r="98" spans="1:5" x14ac:dyDescent="0.3">
      <c r="A98" s="688" t="s">
        <v>1164</v>
      </c>
      <c r="B98" s="690" t="s">
        <v>1361</v>
      </c>
      <c r="C98" s="691" t="s">
        <v>1570</v>
      </c>
      <c r="D98" s="691" t="s">
        <v>1571</v>
      </c>
      <c r="E98" s="691" t="s">
        <v>1572</v>
      </c>
    </row>
    <row r="99" spans="1:5" x14ac:dyDescent="0.3">
      <c r="A99" s="688" t="s">
        <v>1165</v>
      </c>
      <c r="B99" s="690" t="s">
        <v>1362</v>
      </c>
      <c r="C99" s="691" t="s">
        <v>1253</v>
      </c>
      <c r="D99" s="691" t="s">
        <v>1253</v>
      </c>
      <c r="E99" s="691" t="s">
        <v>1253</v>
      </c>
    </row>
    <row r="100" spans="1:5" x14ac:dyDescent="0.3">
      <c r="A100" s="688" t="s">
        <v>1166</v>
      </c>
      <c r="B100" s="690" t="s">
        <v>1363</v>
      </c>
      <c r="C100" s="691" t="s">
        <v>1573</v>
      </c>
      <c r="D100" s="691" t="s">
        <v>1574</v>
      </c>
      <c r="E100" s="691" t="s">
        <v>1575</v>
      </c>
    </row>
    <row r="101" spans="1:5" x14ac:dyDescent="0.3">
      <c r="A101" s="688" t="s">
        <v>1364</v>
      </c>
      <c r="B101" s="690" t="s">
        <v>1226</v>
      </c>
      <c r="C101" s="691" t="s">
        <v>1576</v>
      </c>
      <c r="D101" s="691" t="s">
        <v>1577</v>
      </c>
      <c r="E101" s="691" t="s">
        <v>1578</v>
      </c>
    </row>
    <row r="102" spans="1:5" x14ac:dyDescent="0.3">
      <c r="A102" s="688" t="s">
        <v>1168</v>
      </c>
      <c r="B102" s="690" t="s">
        <v>1365</v>
      </c>
      <c r="C102" s="691" t="s">
        <v>1253</v>
      </c>
      <c r="D102" s="691" t="s">
        <v>1253</v>
      </c>
      <c r="E102" s="691" t="s">
        <v>1253</v>
      </c>
    </row>
    <row r="103" spans="1:5" ht="28.8" x14ac:dyDescent="0.3">
      <c r="A103" s="688" t="s">
        <v>1169</v>
      </c>
      <c r="B103" s="690" t="s">
        <v>1366</v>
      </c>
      <c r="C103" s="691" t="s">
        <v>1579</v>
      </c>
      <c r="D103" s="691" t="s">
        <v>1580</v>
      </c>
      <c r="E103" s="691" t="s">
        <v>1581</v>
      </c>
    </row>
    <row r="104" spans="1:5" x14ac:dyDescent="0.3">
      <c r="A104" s="688" t="s">
        <v>1170</v>
      </c>
      <c r="B104" s="690" t="s">
        <v>1367</v>
      </c>
      <c r="C104" s="691" t="s">
        <v>1582</v>
      </c>
      <c r="D104" s="691" t="s">
        <v>1583</v>
      </c>
      <c r="E104" s="691" t="s">
        <v>1584</v>
      </c>
    </row>
    <row r="105" spans="1:5" ht="28.8" x14ac:dyDescent="0.3">
      <c r="A105" s="688" t="s">
        <v>1368</v>
      </c>
      <c r="B105" s="690" t="s">
        <v>1227</v>
      </c>
      <c r="C105" s="691" t="s">
        <v>1253</v>
      </c>
      <c r="D105" s="691" t="s">
        <v>1253</v>
      </c>
      <c r="E105" s="691" t="s">
        <v>1253</v>
      </c>
    </row>
    <row r="106" spans="1:5" x14ac:dyDescent="0.3">
      <c r="A106" s="688" t="s">
        <v>1369</v>
      </c>
      <c r="B106" s="690" t="s">
        <v>1228</v>
      </c>
      <c r="C106" s="691" t="s">
        <v>1585</v>
      </c>
      <c r="D106" s="691" t="s">
        <v>1586</v>
      </c>
      <c r="E106" s="691" t="s">
        <v>1587</v>
      </c>
    </row>
    <row r="107" spans="1:5" x14ac:dyDescent="0.3">
      <c r="A107" s="688" t="s">
        <v>1078</v>
      </c>
      <c r="B107" s="690" t="s">
        <v>1370</v>
      </c>
      <c r="C107" s="691" t="s">
        <v>1562</v>
      </c>
      <c r="D107" s="691" t="s">
        <v>1563</v>
      </c>
      <c r="E107" s="691" t="s">
        <v>1564</v>
      </c>
    </row>
    <row r="108" spans="1:5" x14ac:dyDescent="0.3">
      <c r="A108" s="688"/>
      <c r="B108" s="690"/>
      <c r="C108" s="690"/>
      <c r="D108" s="690"/>
      <c r="E108" s="690"/>
    </row>
    <row r="109" spans="1:5" x14ac:dyDescent="0.3">
      <c r="A109" s="688" t="s">
        <v>1371</v>
      </c>
      <c r="B109" s="690" t="s">
        <v>1372</v>
      </c>
      <c r="C109" s="690"/>
      <c r="D109" s="690"/>
      <c r="E109" s="690"/>
    </row>
    <row r="110" spans="1:5" x14ac:dyDescent="0.3">
      <c r="A110" s="688" t="s">
        <v>1373</v>
      </c>
      <c r="B110" s="690" t="s">
        <v>1374</v>
      </c>
      <c r="C110" s="691" t="s">
        <v>1588</v>
      </c>
      <c r="D110" s="691" t="s">
        <v>1589</v>
      </c>
      <c r="E110" s="691" t="s">
        <v>1590</v>
      </c>
    </row>
    <row r="111" spans="1:5" ht="28.8" x14ac:dyDescent="0.3">
      <c r="A111" s="688" t="s">
        <v>1375</v>
      </c>
      <c r="B111" s="690" t="s">
        <v>1376</v>
      </c>
      <c r="C111" s="691" t="s">
        <v>1591</v>
      </c>
      <c r="D111" s="691" t="s">
        <v>1592</v>
      </c>
      <c r="E111" s="691" t="s">
        <v>1593</v>
      </c>
    </row>
    <row r="112" spans="1:5" x14ac:dyDescent="0.3">
      <c r="A112" s="688" t="s">
        <v>1377</v>
      </c>
      <c r="B112" s="690" t="s">
        <v>1378</v>
      </c>
      <c r="C112" s="690"/>
      <c r="D112" s="690"/>
      <c r="E112" s="691" t="s">
        <v>1253</v>
      </c>
    </row>
    <row r="113" spans="1:5" ht="43.2" x14ac:dyDescent="0.3">
      <c r="A113" s="688" t="s">
        <v>1379</v>
      </c>
      <c r="B113" s="690" t="s">
        <v>1380</v>
      </c>
      <c r="C113" s="691" t="s">
        <v>1253</v>
      </c>
      <c r="D113" s="691" t="s">
        <v>1253</v>
      </c>
      <c r="E113" s="691" t="s">
        <v>1253</v>
      </c>
    </row>
    <row r="114" spans="1:5" ht="43.2" x14ac:dyDescent="0.3">
      <c r="A114" s="688" t="s">
        <v>1381</v>
      </c>
      <c r="B114" s="690" t="s">
        <v>1382</v>
      </c>
      <c r="C114" s="690"/>
      <c r="D114" s="690"/>
      <c r="E114" s="691" t="s">
        <v>1253</v>
      </c>
    </row>
    <row r="115" spans="1:5" x14ac:dyDescent="0.3">
      <c r="A115" s="688" t="s">
        <v>1383</v>
      </c>
      <c r="B115" s="690" t="s">
        <v>1384</v>
      </c>
      <c r="C115" s="691" t="s">
        <v>1253</v>
      </c>
      <c r="D115" s="691" t="s">
        <v>1253</v>
      </c>
      <c r="E115" s="691" t="s">
        <v>1253</v>
      </c>
    </row>
  </sheetData>
  <mergeCells count="2">
    <mergeCell ref="A2:E2"/>
    <mergeCell ref="C1:E1"/>
  </mergeCells>
  <hyperlinks>
    <hyperlink ref="C7" r:id="rId1" display="javascript:startnewwin('https://gazd-a-20.asp.lgov.hu/gazd-miszla/APPS/etriusz-v3/php/cella_osszesito_megjelenito_2.php?==pwLvAzLlLJCmDGMkZTZsA1HzNGCmIUpcE3nyEapyMPZjNmZ9xaWjNQZl0QrzNGA3RGCxyJMfyzMzpwLvAzLlLJCmDGMkZTZsA1Hqoqr1==','',880,660);setEnableTimer(100);"/>
    <hyperlink ref="D7" r:id="rId2" display="javascript:startnewwin('https://gazd-a-20.asp.lgov.hu/gazd-miszla/APPS/etriusz-v3/php/cella_osszesito_megjelenito_2.php?==VQAzIQBxSJC4RwL5RzLsA1HzNGCmIUpcE3nyEapyMPZjNmZ9xaWjNQZm0QrzNGA3RGCxyJMfyzMzVQAzIQBxSJC4RwL5RzLsA1Hno101==','',880,660);setEnableTimer(100);"/>
    <hyperlink ref="E7" r:id="rId3" display="javascript:startnewwin('https://gazd-a-20.asp.lgov.hu/gazd-miszla/APPS/etriusz-v3/php/cella_osszesito_megjelenito_2.php?==LTZxSwLyAGCuMQMyqQMsA1HzNGCmIUpcE3nyEapyMPZjNmZ9xaWjNQZ00QrzNGA3RGCxyJMfyzMzLTZxSwLyAGCuMQMyqQMsA1H4o791==','',880,660);setEnableTimer(100);"/>
    <hyperlink ref="C8" r:id="rId4" display="javascript:startnewwin('https://gazd-a-20.asp.lgov.hu/gazd-miszla/APPS/etriusz-v3/php/cella_osszesito_megjelenito_2.php?==NGB2pwA1VGC3pQM2H2AsA1HzNGCmIUpcE3nyEapyMPZjNQA9xaWjNQZl0QrzNGA3RGCxyJMfyzMzNGB2pwA1VGC3pQM2H2AsA1H8n161==','',880,660);setEnableTimer(100);"/>
    <hyperlink ref="D8" r:id="rId5" display="javascript:startnewwin('https://gazd-a-20.asp.lgov.hu/gazd-miszla/APPS/etriusz-v3/php/cella_osszesito_megjelenito_2.php?==ZTAjDJM0LJC4DGZ3ZwMsA1HzNGCmIUpcE3nyEapyMPZjNQA9xaWjNQZm0QrzNGA3RGCxyJMfyzMzZTAjDJM0LJC4DGZ3ZwMsA1Hq2731==','',880,660);setEnableTimer(100);"/>
    <hyperlink ref="E8" r:id="rId6" display="javascript:startnewwin('https://gazd-a-20.asp.lgov.hu/gazd-miszla/APPS/etriusz-v3/php/cella_osszesito_megjelenito_2.php?==HJBwMQB4RJCzWQZ3LTBsA1HzNGCmIUpcE3nyEapyMPZjNQA9xaWjNQZ00QrzNGA3RGCxyJMfyzMzHJBwMQB4RJCzWQZ3LTBsA1Hn1441==','',880,660);setEnableTimer(100);"/>
    <hyperlink ref="C9" r:id="rId7" display="javascript:startnewwin('https://gazd-a-20.asp.lgov.hu/gazd-miszla/APPS/etriusz-v3/php/cella_osszesito_megjelenito_2.php?==xGBvyQB4xGC5RGB2xQMsA1HzNGCmIUpcE3nyEapyMPZjNGA9xaWjNQZl0QrzNGA3RGCxyJMfyzMzxGBvyQB4xGC5RGB2xQMsA1H62qr1==','',880,660);setEnableTimer(100);"/>
    <hyperlink ref="D9" r:id="rId8" display="javascript:startnewwin('https://gazd-a-20.asp.lgov.hu/gazd-miszla/APPS/etriusz-v3/php/cella_osszesito_megjelenito_2.php?==RQAlDQAxyGCxWGM0tGZsA1HzNGCmIUpcE3nyEapyMPZjNGA9xaWjNQZm0QrzNGA3RGCxyJMfyzMzRQAlDQAxyGCxWGM0tGZsA1Hsnns1==','',880,660);setEnableTimer(100);"/>
    <hyperlink ref="E9" r:id="rId9" display="javascript:startnewwin('https://gazd-a-20.asp.lgov.hu/gazd-miszla/APPS/etriusz-v3/php/cella_osszesito_megjelenito_2.php?==pmL4ZwZlVGC5pGMlDGAsA1HzNGCmIUpcE3nyEapyMPZjNGA9xaWjNQZ00QrzNGA3RGCxyJMfyzMzpmL4ZwZlVGC5pGMlDGAsA1H36o71==','',880,660);setEnableTimer(100);"/>
    <hyperlink ref="E10" r:id="rId10" display="javascript:startnewwin('https://gazd-a-20.asp.lgov.hu/gazd-miszla/APPS/etriusz-v3/php/cella_osszesito_megjelenito_2.php?==DQAwywMvWGC2RQAwqGMsA1HzNGCmIUpcE3nyEapyMPZjNwA9xaWjNQZ00QrzNGA3RGCxyJMfyzMzDQAwywMvWGC2RQAwqGMsA1Hr8461==','',880,660);setEnableTimer(100);"/>
    <hyperlink ref="E11" r:id="rId11" display="javascript:startnewwin('https://gazd-a-20.asp.lgov.hu/gazd-miszla/APPS/etriusz-v3/php/cella_osszesito_megjelenito_2.php?==Z2Z0ZwMjxGC0DGBlNwAsA1HzNGCmIUpcE3nyEapyMPZjNmA9xaWjNQZ00QrzNGA3RGCxyJMfyzMzZ2Z0ZwMjxGC0DGBlNwAsA1Hn6pq1==','',880,660);setEnableTimer(100);"/>
    <hyperlink ref="C12" r:id="rId12" display="javascript:startnewwin('https://gazd-a-20.asp.lgov.hu/gazd-miszla/APPS/etriusz-v3/php/cella_kaszper_atemeles_megjelenito.php?==HQByOwZuEJC3DGMjH2LsA1HzRGCv12oa91puEKngSzrmy2nsgJM0WKMzNGCmIUpcE3nyEapyMPZjNQB9xaWjNQZl0QrzNGA3RGCxyJMfyzMzHQByOwZuEJC3DGMjH2LsA1H319n1==','',880,660);setEnableTimer(100);"/>
    <hyperlink ref="D12" r:id="rId13" display="javascript:startnewwin('https://gazd-a-20.asp.lgov.hu/gazd-miszla/APPS/etriusz-v3/php/cella_kaszper_atemeles_megjelenito.php?==HQB5HJB4LGCzIQB2ZwLsA1HzRGCv12oa91puEKngSzrmy2nsgJM0WKMzNGCmIUpcE3nyEapyMPZjNQB9xaWjNQZm0QrzNGA3RGCxyJMfyzMzHQB5HJB4LGCzIQB2ZwLsA1Hno651==','',880,660);setEnableTimer(100);"/>
    <hyperlink ref="E12" r:id="rId14" display="javascript:startnewwin('https://gazd-a-20.asp.lgov.hu/gazd-miszla/APPS/etriusz-v3/php/cella_osszesito_megjelenito_2.php?==ZTBxIwZyyGC3twA1xwLsA1HzNGCmIUpcE3nyEapyMPZjNQB9xaWjNQZ00QrzNGA3RGCxyJMfyzMzZTBxIwZyyGC3twA1xwLsA1Hrq871==','',880,660);setEnableTimer(100);"/>
    <hyperlink ref="C13" r:id="rId15" display="javascript:startnewwin('https://gazd-a-20.asp.lgov.hu/gazd-miszla/APPS/etriusz-v3/php/cella_kaszper_atemeles_megjelenito.php?==twMuA2ZmZJC4HmAwMwAsA1HzRGCv12oa91puEKngSzrmy2nsgJM0WKMzNGCmIUpcE3nyEapyMPZjNGB9xaWjNQZl0QrzNGA3RGCxyJMfyzMztwMuA2ZmZJC4HmAwMwAsA1Hq84s1==','',880,660);setEnableTimer(100);"/>
    <hyperlink ref="D13" r:id="rId16" display="javascript:startnewwin('https://gazd-a-20.asp.lgov.hu/gazd-miszla/APPS/etriusz-v3/php/cella_kaszper_atemeles_megjelenito.php?==NGL5pGLyIJC3xGAuOmLsA1HzRGCv12oa91puEKngSzrmy2nsgJM0WKMzNGCmIUpcE3nyEapyMPZjNGB9xaWjNQZm0QrzNGA3RGCxyJMfyzMzNGL5pGLyIJC3xGAuOmLsA1Hos601==','',880,660);setEnableTimer(100);"/>
    <hyperlink ref="E13" r:id="rId17" display="javascript:startnewwin('https://gazd-a-20.asp.lgov.hu/gazd-miszla/APPS/etriusz-v3/php/cella_osszesito_megjelenito_2.php?==ZwAjRJAwAGClV2A4RGBsA1HzNGCmIUpcE3nyEapyMPZjNGB9xaWjNQZ00QrzNGA3RGCxyJMfyzMzZwAjRJAwAGClV2A4RGBsA1Hq1rr1==','',880,660);setEnableTimer(100);"/>
    <hyperlink ref="C14" r:id="rId18" display="javascript:startnewwin('https://gazd-a-20.asp.lgov.hu/gazd-miszla/APPS/etriusz-v3/php/cella_osszesito_megjelenito_2.php?=jtwAlZ2Ay1GM3VGZ4NmKGAyWj0mp1OKn0gJM0WKMzNQZjNGZ9xaWjNQZl0QrzNGA3RGCxyJMfyzMzNQB2VmL3HJCyqwZktQZsA1H15181=','',880,660);setEnableTimer(100);"/>
    <hyperlink ref="D14" r:id="rId19" display="javascript:startnewwin('https://gazd-a-20.asp.lgov.hu/gazd-miszla/APPS/etriusz-v3/php/cella_osszesito_megjelenito_2.php?=wWzZwSwL40QBuuGZwW2KGAyWj0mp1OKn0gJM0WKMzNQZjNGZ9xaWjNQZm0QrzNGA3RGCxyJMfyzMzZzLlZJZvuGC4RTBkZzLsA1H92q01=','',880,660);setEnableTimer(100);"/>
    <hyperlink ref="E14" r:id="rId20" display="javascript:startnewwin('https://gazd-a-20.asp.lgov.hu/gazd-miszla/APPS/etriusz-v3/php/cella_osszesito_megjelenito_2.php?=xSwL5ZwAl0QMmZGAjVmKGAyWj0mp1OKn0gJM0WKMzNQZjNGZ9xaWjNQZ00QrzNGA3RGCxyJMfyzMzDJZvymZ2VGCxAmZ1NwZsA1Hr3501=','',880,660);setEnableTimer(100);"/>
    <hyperlink ref="E15" r:id="rId21" display="javascript:startnewwin('https://gazd-a-20.asp.lgov.hu/gazd-miszla/APPS/etriusz-v3/php/cella_osszesito_megjelenito_2.php?=2RTZmRzAj0QZ4RzAuI2KGAyWj0mp1OKn0gJM0WKMzNQZjRGZ9xaWjNQZ00QrzNGA3RGCxyJMfyzMzLGLjZGL2NGCjtGL2RJMsA1Hp0341=','',880,660);setEnableTimer(100);"/>
    <hyperlink ref="E16" r:id="rId22" display="javascript:startnewwin('https://gazd-a-20.asp.lgov.hu/gazd-miszla/APPS/etriusz-v3/php/cella_osszesito_megjelenito_2.php?=vSJMltQZw1GBzyQB3DmKGAyWj0mp1OKn0gJM0WKMzNQZjVGZ9xaWjNQZ00QrzNGA3RGCxyJMfyzMzVJLyWQBjZJC5LJB4pQAsA1H29871=','',880,660);setEnableTimer(100);"/>
    <hyperlink ref="C17" r:id="rId23" display="javascript:startnewwin('https://gazd-a-20.asp.lgov.hu/gazd-miszla/APPS/etriusz-v3/php/cella_kaszper_atemeles_megjelenito.php?=vIwA5pGBu1GBjDGAwW2KGAyWk0wLg92MsAKL0yJouc3pcg2KeITqlIzWj0mp1OKn0gJM0WKMzNQZjZGZ9xaWjNQZl0QrzNGA3RGCxyJMfyzMzVJA2xmA5RJC5NQA1ZzLsA1Hp35n1=','',880,660);setEnableTimer(100);"/>
    <hyperlink ref="D17" r:id="rId24" display="javascript:startnewwin('https://gazd-a-20.asp.lgov.hu/gazd-miszla/APPS/etriusz-v3/php/cella_kaszper_atemeles_megjelenito.php?=xM2ZwqmLm0QZ2DwA1R2KGAyWk0wLg92MsAKL0yJouc3pcg2KeITqlIzWj0mp1OKn0gJM0WKMzNQZjZGZ9xaWjNQZm0QrzNGA3RGCxyJMfyzMzDzMmZ2AwAGCjLQA2HGLsA1H1s001=','',880,660);setEnableTimer(100);"/>
    <hyperlink ref="E17" r:id="rId25" display="javascript:startnewwin('https://gazd-a-20.asp.lgov.hu/gazd-miszla/APPS/etriusz-v3/php/cella_osszesito_megjelenito_2.php?=4DJL3HJLy1GZmLwMkNmKGAyWj0mp1OKn0gJM0WKMzNQZjZGZ9xaWjNQZ00QrzNGA3RGCxyJMfyzMztQMuqGMuIJCkZwAzSQZsA1Hsrq11=','',880,660);setEnableTimer(100);"/>
    <hyperlink ref="C18" r:id="rId26" display="javascript:startnewwin('https://gazd-a-20.asp.lgov.hu/gazd-miszla/APPS/etriusz-v3/php/cella_kaszper_atemeles_megjelenito.php?=2NQA5H2Ly1QM2NmZ3LmKGAyWk0wLg92MsAKL0yJouc3pcg2KeITqlIzWj0mp1OKn0gJM0WKMzNQZjDGZ9xaWjNQZl0QrzNGA3RGCxyJMfyzMzLQZ0xGMwIJCxMQZmpwAsA1Hooq71=','',880,660);setEnableTimer(100);"/>
    <hyperlink ref="D18" r:id="rId27" display="javascript:startnewwin('https://gazd-a-20.asp.lgov.hu/gazd-miszla/APPS/etriusz-v3/php/cella_kaszper_atemeles_megjelenito.php?=lVTAvuQZ30mA3DQZjLmKGAyWk0wLg92MsAKL0yJouc3pcg2KeITqlIzWj0mp1OKn0gJM0WKMzNQZjDGZ9xaWjNQZm0QrzNGA3RGCxyJMfyzMzVwL0VTBjpGC3pQAjNwAsA1Hr3p11=','',880,660);setEnableTimer(100);"/>
    <hyperlink ref="E18" r:id="rId28" display="javascript:startnewwin('https://gazd-a-20.asp.lgov.hu/gazd-miszla/APPS/etriusz-v3/php/cella_osszesito_megjelenito_2.php?=yEQBjHwMv1QM2xmZ4DmKGAyWj0mp1OKn0gJM0WKMzNQZjDGZ9xaWjNQZ00QrzNGA3RGCxyJMfyzMzHTA4NGAzWJCxMGBmtQAsA1H1po61=','',880,660);setEnableTimer(100);"/>
    <hyperlink ref="C19" r:id="rId29" display="javascript:startnewwin('https://gazd-a-20.asp.lgov.hu/gazd-miszla/APPS/etriusz-v3/php/cella_osszesito_megjelenito_2.php?=wOGBkLJM20GBuuwL4Z2KGAyWj0mp1OKn0gJM0WKMzNQZjHGZ9xaWjNQZl0QrzNGA3RGCxyJMfyzMzZTZ5RwMyMGC5RTBvumLsA1Hp1041=','',880,660);setEnableTimer(100);"/>
    <hyperlink ref="D19" r:id="rId30" display="javascript:startnewwin('https://gazd-a-20.asp.lgov.hu/gazd-miszla/APPS/etriusz-v3/php/cella_osszesito_megjelenito_2.php?=4DGLzSGMk0GZ2HGZ1NmKGAyWj0mp1OKn0gJM0WKMzNQZjHGZ9xaWjNQZm0QrzNGA3RGCxyJMfyzMztQAuMJZySGCkLGAkHQZsA1H07641=','',880,660);setEnableTimer(100);"/>
    <hyperlink ref="E19" r:id="rId31" display="javascript:startnewwin('https://gazd-a-20.asp.lgov.hu/gazd-miszla/APPS/etriusz-v3/php/cella_osszesito_megjelenito_2.php?=yWTMlLJAl0QB1VTB4R2KGAyWj0mp1OKn0gJM0WKMzNQZjHGZ9xaWjNQZ00QrzNGA3RGCxyJMfyzMzHzLxWwM1VGC4HwL4tGLsA1H7o991=','',880,660);setEnableTimer(100);"/>
    <hyperlink ref="E20" r:id="rId32" display="javascript:startnewwin('https://gazd-a-20.asp.lgov.hu/gazd-miszla/APPS/etriusz-v3/php/cella_osszesito_megjelenito_2.php?=yMzAkRmL00wM1ZGMjtmKGAyWj0mp1OKn0gJM0WKMzNQZjLGZ9xaWjNQZ00QrzNGA3RGCxyJMfyzMzHzM2RGZwEGCzImZyOQBsA1H35931=','',880,660);setEnableTimer(100);"/>
    <hyperlink ref="E21" r:id="rId33" display="javascript:startnewwin('https://gazd-a-20.asp.lgov.hu/gazd-miszla/APPS/etriusz-v3/php/cella_osszesito_megjelenito_2.php?=4ZQM3DzAx1QMwAwMltmKGAyWj0mp1OKn0gJM0WKMzNQZjpGZ9xaWjNQZ00QrzNGA3RGCxyJMfyzMztmZxqQM2DJCxA2ZzWQBsA1H144r1=','',880,660);setEnableTimer(100);"/>
    <hyperlink ref="C22" r:id="rId34" display="javascript:startnewwin('https://gazd-a-20.asp.lgov.hu/gazd-miszla/APPS/etriusz-v3/php/cella_kaszper_atemeles_megjelenito.php?=lpwAvSGAu1GA4LTMmNmKGAyWk0wLg92MsAKL0yJouc3pcg2KeITqlIzWj0mp1OKn0gJM0WKMzNQZjtGZ9xaWjNQZl0QrzNGA3RGCxyJMfyzMzVmA2VJZ1RJC1twMxAQZsA1H96pq1=','',880,660);setEnableTimer(100);"/>
    <hyperlink ref="D22" r:id="rId35" display="javascript:startnewwin('https://gazd-a-20.asp.lgov.hu/gazd-miszla/APPS/etriusz-v3/php/cella_kaszper_atemeles_megjelenito.php?=wOGBwEwAj0GM5xQZkNmKGAyWk0wLg92MsAKL0yJouc3pcg2KeITqlIzWj0mp1OKn0gJM0WKMzNQZjtGZ9xaWjNQZm0QrzNGA3RGCxyJMfyzMzZTZ5ZTA2NGCyyGBjRQZsA1H2o391=','',880,660);setEnableTimer(100);"/>
    <hyperlink ref="E22" r:id="rId36" display="javascript:startnewwin('https://gazd-a-20.asp.lgov.hu/gazd-miszla/APPS/etriusz-v3/php/cella_osszesito_megjelenito_2.php?=vuGZ4VJLj0GAkRTAyA2KGAyWj0mp1OKn0gJM0WKMzNQZjtGZ9xaWjNQZ00QrzNGA3RGCxyJMfyzMzVTBktwLuOGC1RGL0H2LsA1Ho9p21=','',880,660);setEnableTimer(100);"/>
    <hyperlink ref="C23" r:id="rId37" display="javascript:startnewwin('https://gazd-a-20.asp.lgov.hu/gazd-miszla/APPS/etriusz-v3/php/cella_kaszper_atemeles_megjelenito.php?=2RGLwEQMx1GZ0DzAwM2KGAyWk0wLg92MsAKL0yJouc3pcg2KeITqlIzWj0mp1OKn0gJM0WKMzNQZjxGZ9xaWjNQZl0QrzNGA3RGCxyJMfyzMzLGZuATAxEJCkDQM2ZzMsA1H00p51=','',880,660);setEnableTimer(100);"/>
    <hyperlink ref="D23" r:id="rId38" display="javascript:startnewwin('https://gazd-a-20.asp.lgov.hu/gazd-miszla/APPS/etriusz-v3/php/cella_kaszper_atemeles_megjelenito.php?=2RGLwEQMx1GZ0DzAwM2KGAyWk0wLg92MsAKL0yJouc3pcg2KeITqlIzWj0mp1OKn0gJM0WKMzNQZjxGZ9xaWjNQZm0QrzNGA3RGCxyJMfyzMzLGZuATAxEJCkDQM2ZzMsA1H39281=','',880,660);setEnableTimer(100);"/>
    <hyperlink ref="E23" r:id="rId39" display="javascript:startnewwin('https://gazd-a-20.asp.lgov.hu/gazd-miszla/APPS/etriusz-v3/php/cella_osszesito_megjelenito_2.php?=3NmAuMJMw1wAxuwLwI2KGAyWj0mp1OKn0gJM0WKMzNQZjxGZ9xaWjNQZ00QrzNGA3RGCxyJMfyzMzpQZ3RzMyAJC2DTBvAJMsA1H077p1=','',880,660);setEnableTimer(100);"/>
    <hyperlink ref="C24" r:id="rId40" display="javascript:startnewwin('https://gazd-a-20.asp.lgov.hu/gazd-miszla/APPS/etriusz-v3/php/cella_osszesito_megjelenito_2.php?=yMTBvEzAk0QZuAGZ0ZmKGAyWj0mp1OKn0gJM0WKMzNQZjNwZ9xaWjNQZl0QrzNGA3RGCxyJMfyzMzHzM4VTM2RGCjR2ZkDmZsA1Hps651=','',880,660);setEnableTimer(100);"/>
    <hyperlink ref="D24" r:id="rId41" display="javascript:startnewwin('https://gazd-a-20.asp.lgov.hu/gazd-miszla/APPS/etriusz-v3/php/cella_osszesito_megjelenito_2.php?=xSGB5LQA00QA5VzL4DmKGAyWj0mp1OKn0gJM0WKMzNQZjNwZ9xaWjNQZm0QrzNGA3RGCxyJMfyzMzDJZ5xwA0DGC0xwLvuQAsA1H90751=','',880,660);setEnableTimer(100);"/>
    <hyperlink ref="E24" r:id="rId42" display="javascript:startnewwin('https://gazd-a-20.asp.lgov.hu/gazd-miszla/APPS/etriusz-v3/php/cella_osszesito_megjelenito_2.php?=1DzAvIQAl0GLvEGBxM2KGAyWj0mp1OKn0gJM0WKMzNQZjNwZ9xaWjNQZ00QrzNGA3RGCxyJMfyzMzHQM2VJA0VGCuWTA5DzMsA1H7qr81=','',880,660);setEnableTimer(100);"/>
    <hyperlink ref="C25" r:id="rId43" display="javascript:startnewwin('https://gazd-a-20.asp.lgov.hu/gazd-miszla/APPS/etriusz-v3/php/cella_osszesito_megjelenito_2.php?=2LJM2NGL10mL5pwMxEmKGAyWj0mp1OKn0gJM0WKMzNQZjRwZ9xaWjNQZl0QrzNGA3RGCxyJMfyzMzLwMyMQZuIGCwymAzETAsA1H4s751=','',880,660);setEnableTimer(100);"/>
    <hyperlink ref="D25" r:id="rId44" display="javascript:startnewwin('https://gazd-a-20.asp.lgov.hu/gazd-miszla/APPS/etriusz-v3/php/cella_osszesito_megjelenito_2.php?=0twZvSzAl0QBwAGLjtmKGAyWj0mp1OKn0gJM0WKMzNQZjRwZ9xaWjNQZm0QrzNGA3RGCxyJMfyzMzDQBlVJL2VGC4Z2ZuOQBsA1Hop841=','',880,660);setEnableTimer(100);"/>
    <hyperlink ref="E25" r:id="rId45" display="javascript:startnewwin('https://gazd-a-20.asp.lgov.hu/gazd-miszla/APPS/etriusz-v3/php/cella_osszesito_megjelenito_2.php?=0pwAlDQAu1QZ1VQA3DmKGAyWj0mp1OKn0gJM0WKMzNQZjRwZ9xaWjNQZ00QrzNGA3RGCxyJMfyzMzDmA2VQA0RJCjHwZ0pQAsA1Hn4r11=','',880,660);setEnableTimer(100);"/>
    <hyperlink ref="C26" r:id="rId46" display="javascript:startnewwin('https://gazd-a-20.asp.lgov.hu/gazd-miszla/APPS/etriusz-v3/php/cella_kaszper_atemeles_megjelenito.php?=4R2LuOGBk0QZ1DQZwOmKGAyWk0wLg92MsAKL0yJouc3pcg2KeITqlIzWj0mp1OKn0gJM0WKMzNQZjVwZ9xaWjNQZl0QrzNGA3RGCxyJMfyzMztGLwSTZ5RGCjHQAjZTZsA1H44831=','',880,660);setEnableTimer(100);"/>
    <hyperlink ref="D26" r:id="rId47" display="javascript:startnewwin('https://gazd-a-20.asp.lgov.hu/gazd-miszla/APPS/etriusz-v3/php/cella_kaszper_atemeles_megjelenito.php?=4VzAxWJZy1QB3DQZlRmKGAyWk0wLg92MsAKL0yJouc3pcg2KeITqlIzWj0mp1OKn0gJM0WKMzNQZjVwZ9xaWjNQZm0QrzNGA3RGCxyJMfyzMztwL2DzLkHJC4pQAjVGZsA1H01191=','',880,660);setEnableTimer(100);"/>
    <hyperlink ref="E26" r:id="rId48" display="javascript:startnewwin('https://gazd-a-20.asp.lgov.hu/gazd-miszla/APPS/etriusz-v3/php/cella_osszesito_megjelenito_2.php?=0RQAzWGZ20GB4RGA5VmKGAyWj0mp1OKn0gJM0WKMzNQZjVwZ9xaWjNQZ00QrzNGA3RGCxyJMfyzMzDGZ0LzZkLGC5tGZ1xwZsA1H00771=','',880,660);setEnableTimer(100);"/>
    <hyperlink ref="C27" r:id="rId49" display="javascript:startnewwin('https://gazd-a-20.asp.lgov.hu/gazd-miszla/APPS/etriusz-v3/php/cella_kaszper_atemeles_megjelenito.php?=wIJA1HTMm0wLxSmA3H2KGAyWk0wLg92MsAKL0yJouc3pcg2KeITqlIzWj0mp1OKn0gJM0WKMzNQZjZwZ9xaWjNQZl0QrzNGA3RGCxyJMfyzMzZJM1HGMxAGCvEJZ3pGMsA1Hsn811=','',880,660);setEnableTimer(100);"/>
    <hyperlink ref="D27" r:id="rId50" display="javascript:startnewwin('https://gazd-a-20.asp.lgov.hu/gazd-miszla/APPS/etriusz-v3/php/cella_kaszper_atemeles_megjelenito.php?=wIJA1HTMm0wLxSmA3H2KGAyWk0wLg92MsAKL0yJouc3pcg2KeITqlIzWj0mp1OKn0gJM0WKMzNQZjZwZ9xaWjNQZm0QrzNGA3RGCxyJMfyzMzZJM1HGMxAGCvEJZ3pGMsA1Hqo221=','',880,660);setEnableTimer(100);"/>
    <hyperlink ref="E27" r:id="rId51" display="javascript:startnewwin('https://gazd-a-20.asp.lgov.hu/gazd-miszla/APPS/etriusz-v3/php/cella_osszesito_megjelenito_2.php?=4ZGBuIzZx1GZmDQA3Z2KGAyWj0mp1OKn0gJM0WKMzNQZjZwZ9xaWjNQZ00QrzNGA3RGCxyJMfyzMztmZ5RJMlDJCkZQA0pmLsA1Hn68s1=','',880,660);setEnableTimer(100);"/>
    <hyperlink ref="C28" r:id="rId52" display="javascript:startnewwin('https://gazd-a-20.asp.lgov.hu/gazd-miszla/APPS/etriusz-v3/php/cella_kaszper_atemeles_megjelenito.php?=mLzLjVwMw1wAvA2LxSmKGAyWk0wLg92MsAKL0yJouc3pcg2KeITqlIzWj0mp1OKn0gJM0WKMzNQZjDwZ9xaWjNQZl0QrzNGA3RGCxyJMfyzMzZwMvOwZzAJC2V2LwEJZsA1Hs8n81=','',880,660);setEnableTimer(100);"/>
    <hyperlink ref="D28" r:id="rId53" display="javascript:startnewwin('https://gazd-a-20.asp.lgov.hu/gazd-miszla/APPS/etriusz-v3/php/cella_kaszper_atemeles_megjelenito.php?=mLzLjVwMw1wAvA2LxSmKGAyWk0wLg92MsAKL0yJouc3pcg2KeITqlIzWj0mp1OKn0gJM0WKMzNQZjDwZ9xaWjNQZm0QrzNGA3RGCxyJMfyzMzZwMvOwZzAJC2V2LwEJZsA1Hq3341=','',880,660);setEnableTimer(100);"/>
    <hyperlink ref="E28" r:id="rId54" display="javascript:startnewwin('https://gazd-a-20.asp.lgov.hu/gazd-miszla/APPS/etriusz-v3/php/cella_osszesito_megjelenito_2.php?=xITM5H2Au1GMjVwLuumKGAyWj0mp1OKn0gJM0WKMzNQZjDwZ9xaWjNQZ00QrzNGA3RGCxyJMfyzMzDJMxyGM3RJCyOwZvSTBsA1H613s1=','',880,660);setEnableTimer(100);"/>
    <hyperlink ref="C29" r:id="rId55" display="javascript:startnewwin('https://gazd-a-20.asp.lgov.hu/gazd-miszla/APPS/etriusz-v3/php/cella_kaszper_atemeles_megjelenito.php?=0xGLuWTM10wZ3LQZyWmKGAyWk0wLg92MsAKL0yJouc3pcg2KeITqlIzWj0mp1OKn0gJM0WKMzNQZjHwZ9xaWjNQZl0QrzNGA3RGCxyJMfyzMzDGBuSzLxIGClpwAjHzZsA1H34081=','',880,660);setEnableTimer(100);"/>
    <hyperlink ref="D29" r:id="rId56" display="javascript:startnewwin('https://gazd-a-20.asp.lgov.hu/gazd-miszla/APPS/etriusz-v3/php/cella_kaszper_atemeles_megjelenito.php?=kNGB1pmAy1GZuMQAwA2KGAyWk0wLg92MsAKL0yJouc3pcg2KeITqlIzWj0mp1OKn0gJM0WKMzNQZjHwZ9xaWjNQZm0QrzNGA3RGCxyJMfyzMzRQZ5HmA3HJCkRzA0Z2LsA1H41r21=','',880,660);setEnableTimer(100);"/>
    <hyperlink ref="E29" r:id="rId57" display="javascript:startnewwin('https://gazd-a-20.asp.lgov.hu/gazd-miszla/APPS/etriusz-v3/php/cella_osszesito_megjelenito_2.php?=3xmLxSTBl0QM3tQZkH2KGAyWj0mp1OKn0gJM0WKMzNQZjHwZ9xaWjNQZ00QrzNGA3RGCxyJMfyzMzpGBwEJL4VGCxqQBjRGMsA1Hrq281=','',880,660);setEnableTimer(100);"/>
    <hyperlink ref="C30" r:id="rId58" display="javascript:startnewwin('https://gazd-a-20.asp.lgov.hu/gazd-miszla/APPS/etriusz-v3/php/cella_osszesito_megjelenito_2.php?=3DGL5xmL30wZkpmAlNmKGAyWj0mp1OKn0gJM0WKMzNQZjLwZ9xaWjNQZl0QrzNGA3RGCxyJMfyzMzpQAuyGBwqGClRmA3VQZsA1H34011=','',880,660);setEnableTimer(100);"/>
    <hyperlink ref="D30" r:id="rId59" display="javascript:startnewwin('https://gazd-a-20.asp.lgov.hu/gazd-miszla/APPS/etriusz-v3/php/cella_osszesito_megjelenito_2.php?=4ZQA1VmZw1GLyqGLvA2KGAyWj0mp1OKn0gJM0WKMzNQZjLwZ9xaWjNQZm0QrzNGA3RGCxyJMfyzMztmZ0HwZmZJCuI2AuW2LsA1Hr5q31=','',880,660);setEnableTimer(100);"/>
    <hyperlink ref="E30" r:id="rId60" display="javascript:startnewwin('https://gazd-a-20.asp.lgov.hu/gazd-miszla/APPS/etriusz-v3/php/cella_osszesito_megjelenito_2.php?=0LQA0HmLw1QZ3LJMyymKGAyWj0mp1OKn0gJM0WKMzNQZjLwZ9xaWjNQZ00QrzNGA3RGCxyJMfyzMzDwA0DGAwAJCjpwMyIJBsA1H4p071=','',880,660);setEnableTimer(100);"/>
    <hyperlink ref="C31" r:id="rId61" display="javascript:startnewwin('https://gazd-a-20.asp.lgov.hu/gazd-miszla/APPS/etriusz-v3/php/cella_kaszper_atemeles_megjelenito.php?=yWTMuATZ30QAwWwMxAmKGAyWk0wLg92MsAKL0yJouc3pcg2KeITqlIzWj0mp1OKn0gJM0WKMzNQZjpwZ9xaWjNQZl0QrzNGA3RGCxyJMfyzMzHzLxS2LjpGC0ZzZzE2ZsA1H18ps1=','',880,660);setEnableTimer(100);"/>
    <hyperlink ref="D31" r:id="rId62" display="javascript:startnewwin('https://gazd-a-20.asp.lgov.hu/gazd-miszla/APPS/etriusz-v3/php/cella_kaszper_atemeles_megjelenito.php?=jRQZjZTA20GB5VTB3RmKGAyWk0wLg92MsAKL0yJouc3pcg2KeITqlIzWj0mp1OKn0gJM0WKMzNQZjpwZ9xaWjNQZm0QrzNGA3RGCxyJMfyzMzNGZjNmL0LGC5xwL4pGZsA1H359o1=','',880,660);setEnableTimer(100);"/>
    <hyperlink ref="E31" r:id="rId63" display="javascript:startnewwin('https://gazd-a-20.asp.lgov.hu/gazd-miszla/APPS/etriusz-v3/php/cella_osszesito_megjelenito_2.php?=lDJMjRwZk0wAyyGAkR2KGAyWj0mp1OKn0gJM0WKMzNQZjpwZ9xaWjNQZ00QrzNGA3RGCxyJMfyzMzVQMyOGZlRGC2HJB1RGLsA1H72q21=','',880,660);setEnableTimer(100);"/>
    <hyperlink ref="C32" r:id="rId64" display="javascript:startnewwin('https://gazd-a-20.asp.lgov.hu/gazd-miszla/APPS/etriusz-v3/php/cella_kaszper_atemeles_megjelenito.php?=0LTMuymL20wMmZwL4VmKGAyWk0wLg92MsAKL0yJouc3pcg2KeITqlIzWj0mp1OKn0gJM0WKMzNQZjtwZ9xaWjNQZl0QrzNGA3RGCxyJMfyzMzDwMxSJBwMGCzAmZvuwZsA1H01981=','',880,660);setEnableTimer(100);"/>
    <hyperlink ref="D32" r:id="rId65" display="javascript:startnewwin('https://gazd-a-20.asp.lgov.hu/gazd-miszla/APPS/etriusz-v3/php/cella_kaszper_atemeles_megjelenito.php?=0xGL0H2Z30QZlDJA2RmKGAyWk0wLg92MsAKL0yJouc3pcg2KeITqlIzWj0mp1OKn0gJM0WKMzNQZjtwZ9xaWjNQZm0QrzNGA3RGCxyJMfyzMzDGBuEGMmpGCjVQM1LGZsA1Hr15r1=','',880,660);setEnableTimer(100);"/>
    <hyperlink ref="E32" r:id="rId66" display="javascript:startnewwin('https://gazd-a-20.asp.lgov.hu/gazd-miszla/APPS/etriusz-v3/php/cella_osszesito_megjelenito_2.php?=kHJAlLQZv1wLzATAkLmKGAyWj0mp1OKn0gJM0WKMzNQZjtwZ9xaWjNQZ00QrzNGA3RGCxyJMfyzMzRGM1VwAjVJCvM2L0RwAsA1H5np61=','',880,660);setEnableTimer(100);"/>
    <hyperlink ref="C33" r:id="rId67" display="javascript:startnewwin('https://gazd-a-20.asp.lgov.hu/gazd-miszla/APPS/etriusz-v3/php/cella_kaszper_atemeles_megjelenito.php?=zIzLltQZx1mAvWTZ2DmKGAyWk0wLg92MsAKL0yJouc3pcg2KeITqlIzWj0mp1OKn0gJM0WKMzNQZjxwZ9xaWjNQZl0QrzNGA3RGCxyJMfyzMzLJMvWQBjDJC3VzLjLQAsA1H57661=','',880,660);setEnableTimer(100);"/>
    <hyperlink ref="D33" r:id="rId68" display="javascript:startnewwin('https://gazd-a-20.asp.lgov.hu/gazd-miszla/APPS/etriusz-v3/php/cella_kaszper_atemeles_megjelenito.php?=lpGMjLJM20mAxuQM0LmKGAyWk0wLg92MsAKL0yJouc3pcg2KeITqlIzWj0mp1OKn0gJM0WKMzNQZjxwZ9xaWjNQZm0QrzNGA3RGCxyJMfyzMzVmAyOwMyMGC3DTBxEwAsA1Hnq921=','',880,660);setEnableTimer(100);"/>
    <hyperlink ref="E33" r:id="rId69" display="javascript:startnewwin('https://gazd-a-20.asp.lgov.hu/gazd-miszla/APPS/etriusz-v3/php/cella_osszesito_megjelenito_2.php?=lVTAkDwZ30wL0pGLlZ2KGAyWj0mp1OKn0gJM0WKMzNQZjxwZ9xaWjNQZ00QrzNGA3RGCxyJMfyzMzVwL0RQAlpGCvEmAuWmLsA1H43651=','',880,660);setEnableTimer(100);"/>
    <hyperlink ref="C34" r:id="rId70" display="javascript:startnewwin('https://gazd-a-20.asp.lgov.hu/gazd-miszla/APPS/etriusz-v3/php/cella_kaszper_atemeles_megjelenito.php?=kVTZ2HTM50wAkLTM3V2KGAyWk0wLg92MsAKL0yJouc3pcg2KeITqlIzWj0mp1OKn0gJM0WKMzNQZjNmZ9xaWjNQZl0QrzNGA3RGCxyJMfyzMzRwLjLGMxyGC2RwMxqwLsA1Hr6ro1=','',880,660);setEnableTimer(100);"/>
    <hyperlink ref="D34" r:id="rId71" display="javascript:startnewwin('https://gazd-a-20.asp.lgov.hu/gazd-miszla/APPS/etriusz-v3/php/cella_kaszper_atemeles_megjelenito.php?=0HwZzMTMl0GMmpwA5xmKGAyWk0wLg92MsAKL0yJouc3pcg2KeITqlIzWj0mp1OKn0gJM0WKMzNQZjNmZ9xaWjNQZm0QrzNGA3RGCxyJMfyzMzDGAlLzMxWGCyAmA2xGBsA1H81n41=','',880,660);setEnableTimer(100);"/>
    <hyperlink ref="E34" r:id="rId72" display="javascript:startnewwin('https://gazd-a-20.asp.lgov.hu/gazd-miszla/APPS/etriusz-v3/php/cella_osszesito_megjelenito_2.php?=2LJBuAQA50mL0tmZzqmKGAyWj0mp1OKn0gJM0WKMzNQZjNmZ9xaWjNQZ00QrzNGA3RGCxyJMfyzMzLwM5R2Z0xGCwEQBmL2AsA1Hsp951=','',880,660);setEnableTimer(100);"/>
    <hyperlink ref="C35" r:id="rId73" display="javascript:startnewwin('https://gazd-a-20.asp.lgov.hu/gazd-miszla/APPS/etriusz-v3/php/cella_kaszper_atemeles_megjelenito.php?=5DGBwImZx1QZmDzLyEmKGAyWk0wLg92MsAKL0yJouc3pcg2KeITqlIzWj0mp1OKn0gJM0WKMzNQZjRmZ9xaWjNQZl0QrzNGA3RGCxyJMfyzMzxQA5ZJAmDJCjZQMvITAsA1H942r1=','',880,660);setEnableTimer(100);"/>
    <hyperlink ref="D35" r:id="rId74" display="javascript:startnewwin('https://gazd-a-20.asp.lgov.hu/gazd-miszla/APPS/etriusz-v3/php/cella_kaszper_atemeles_megjelenito.php?=wETA1tGLv1GZvIwZ0NmKGAyWk0wLg92MsAKL0yJouc3pcg2KeITqlIzWj0mp1OKn0gJM0WKMzNQZjRmZ9xaWjNQZm0QrzNGA3RGCxyJMfyzMzZTM0HQBuWJCkVJAlDQZsA1Hn5rp1=','',880,660);setEnableTimer(100);"/>
    <hyperlink ref="E35" r:id="rId75" display="javascript:startnewwin('https://gazd-a-20.asp.lgov.hu/gazd-miszla/APPS/etriusz-v3/php/cella_osszesito_megjelenito_2.php?=yuQZ1NmL00wL2VTB2NmKGAyWj0mp1OKn0gJM0WKMzNQZjRmZ9xaWjNQZ00QrzNGA3RGCxyJMfyzMzHTBjHQZwEGCvMwL4LQZsA1Hsn891=','',880,660);setEnableTimer(100);"/>
    <hyperlink ref="E36" r:id="rId76" display="javascript:startnewwin('https://gazd-a-20.asp.lgov.hu/gazd-miszla/APPS/etriusz-v3/php/cella_osszesito_megjelenito_2.php?=4LGZyWTZ40GZwEJZmLmKGAyWj0mp1OKn0gJM0WKMzNQZjVmZ9xaWjNQZ00QrzNGA3RGCxyJMfyzMztwAkHzLjtGCkZTMkZwAsA1Hq0r41=','',880,660);setEnableTimer(100);"/>
    <hyperlink ref="E37" r:id="rId77" display="javascript:startnewwin('https://gazd-a-20.asp.lgov.hu/gazd-miszla/APPS/etriusz-v3/php/cella_osszesito_megjelenito_2.php?=0LJAlpQB40mL2RJLjHmKGAyWj0mp1OKn0gJM0WKMzNQZjZmZ9xaWjNQZ00QrzNGA3RGCxyJMfyzMzDwM1VmA4tGCwMGLuOGAsA1Ho9rq1=','',880,660);setEnableTimer(100);"/>
    <hyperlink ref="E38" r:id="rId78" display="javascript:startnewwin('https://gazd-a-20.asp.lgov.hu/gazd-miszla/APPS/etriusz-v3/php/cella_osszesito_megjelenito_2.php?=3ZwLxATBm0QZwS2AxImKGAyWj0mp1OKn0gJM0WKMzNQZjDmZ9xaWjNQZ00QrzNGA3RGCxyJMfyzMzpmZvE2L4ZGCjZJL3DJAsA1H08701=','',880,660);setEnableTimer(100);"/>
    <hyperlink ref="C39" r:id="rId79" display="javascript:startnewwin('https://gazd-a-20.asp.lgov.hu/gazd-miszla/APPS/etriusz-v3/php/cella_osszesito_megjelenito_2.php?=wEwMlNGZj0mZmHGZ1LmKGAyWj0mp1OKn0gJM0WKMzNQZjHmZ9xaWjNQZl0QrzNGA3RGCxyJMfyzMzZTAzWQZkNGCmZGAkHwAsA1H4p1r1=','',880,660);setEnableTimer(100);"/>
    <hyperlink ref="D39" r:id="rId80" display="javascript:startnewwin('https://gazd-a-20.asp.lgov.hu/gazd-miszla/APPS/etriusz-v3/php/cella_osszesito_megjelenito_2.php?=mVmZ3Z2Am0wZ4VzM3ZmKGAyWj0mp1OKn0gJM0WKMzNQZjHmZ9xaWjNQZm0QrzNGA3RGCxyJMfyzMzZwZmpmL3ZGCltwLzqmZsA1Ho18s1=','',880,660);setEnableTimer(100);"/>
    <hyperlink ref="E39" r:id="rId81" display="javascript:startnewwin('https://gazd-a-20.asp.lgov.hu/gazd-miszla/APPS/etriusz-v3/php/cella_osszesito_megjelenito_2.php?=uyQM3tGZm0QAwuQAxMmKGAyWj0mp1OKn0gJM0WKMzNQZjHmZ9xaWjNQZ00QrzNGA3RGCxyJMfyzMzRJBxqQBkZGC0ZTB0DzAsA1H7roq1=','',880,660);setEnableTimer(100);"/>
    <hyperlink ref="C40" r:id="rId82" display="javascript:startnewwin('https://gazd-a-20.asp.lgov.hu/gazd-miszla/APPS/etriusz-v3/php/cella_kaszper_atemeles_megjelenito.php?=vWwAzSTAz1wZmpwLmRmKGAyWk0wLg92MsAKL0yJouc3pcg2KeITqlIzWj0mp1OKn0gJM0WKMzNQZjLmZ9xaWjNQZl0QrzNGA3RGCxyJMfyzMzVzZ2LJL0LJClZmAvAGZsA1Hpon81=','',880,660);setEnableTimer(100);"/>
    <hyperlink ref="D40" r:id="rId83" display="javascript:startnewwin('https://gazd-a-20.asp.lgov.hu/gazd-miszla/APPS/etriusz-v3/php/cella_kaszper_atemeles_megjelenito.php?=kR2ZwOGMw1GZ5xGM4HmKGAyWk0wLg92MsAKL0yJouc3pcg2KeITqlIzWj0mp1OKn0gJM0WKMzNQZjLmZ9xaWjNQZm0QrzNGA3RGCxyJMfyzMzRGLmZTZyAJCkxGByuGAsA1H21491=','',880,660);setEnableTimer(100);"/>
    <hyperlink ref="E40" r:id="rId84" display="javascript:startnewwin('https://gazd-a-20.asp.lgov.hu/gazd-miszla/APPS/etriusz-v3/php/cella_osszesito_megjelenito_2.php?=vITA4VGBx1wA0tQAvymKGAyWj0mp1OKn0gJM0WKMzNQZjLmZ9xaWjNQZ00QrzNGA3RGCxyJMfyzMzVJM0twZ5DJC2DQB0VJBsA1H77941=','',880,660);setEnableTimer(100);"/>
    <hyperlink ref="E41" r:id="rId85" display="javascript:startnewwin('https://gazd-a-20.asp.lgov.hu/gazd-miszla/APPS/etriusz-v3/php/cella_osszesito_megjelenito_2.php?=5LQA1pQZu1wLuMTZyMmKGAyWj0mp1OKn0gJM0WKMzNQZjpmZ9xaWjNQZ00QrzNGA3RGCxyJMfyzMzxwA0HmAjRJCvSzMjHzAsA1H5qn01=','',880,660);setEnableTimer(100);"/>
    <hyperlink ref="E42" r:id="rId86" display="javascript:startnewwin('https://gazd-a-20.asp.lgov.hu/gazd-miszla/APPS/etriusz-v3/php/cella_osszesito_megjelenito_2.php?=xSwLzWGLx1wL2DwL5L2KGAyWj0mp1OKn0gJM0WKMzNQZjtmZ9xaWjNQZ00QrzNGA3RGCxyJMfyzMzDJZvMzZuEJCvMQAvywMsA1Hns391=','',880,660);setEnableTimer(100);"/>
    <hyperlink ref="E43" r:id="rId87" display="javascript:startnewwin('https://gazd-a-20.asp.lgov.hu/gazd-miszla/APPS/etriusz-v3/php/cella_osszesito_megjelenito_2.php?=vSQAzyGLu1GMzqGM3DmKGAyWj0mp1OKn0gJM0WKMzNQZjxmZ9xaWjNQZ00QrzNGA3RGCxyJMfyzMzVJZ0LJBuSJCyM2AyqQAsA1Hn76n1=','',880,660);setEnableTimer(100);"/>
    <hyperlink ref="C44" r:id="rId88" display="javascript:startnewwin('https://gazd-a-20.asp.lgov.hu/gazd-miszla/APPS/etriusz-v3/php/cella_osszesito_megjelenito_2.php?=4HQAmRGAx1wAkDwMvMmKGAyWj0mp1OKn0gJM0WKMzNQZjNQA9xaWjNQZl0QrzNGA3RGCxyJMfyzMztGA0ZGZ1DJC2RQAzWzAsA1H0n661=','',880,660);setEnableTimer(100);"/>
    <hyperlink ref="D44" r:id="rId89" display="javascript:startnewwin('https://gazd-a-20.asp.lgov.hu/gazd-miszla/APPS/etriusz-v3/php/cella_osszesito_megjelenito_2.php?=0ZmL4HwZy1wLvSGB4ZmKGAyWj0mp1OKn0gJM0WKMzNQZjNQA9xaWjNQZm0QrzNGA3RGCxyJMfyzMzDmZwuGAlHJCvWJZ5tmZsA1H4qop1=','',880,660);setEnableTimer(100);"/>
    <hyperlink ref="E44" r:id="rId90" display="javascript:startnewwin('https://gazd-a-20.asp.lgov.hu/gazd-miszla/APPS/etriusz-v3/php/cella_osszesito_megjelenito_2.php?=5tQMzywZ20QBxS2AmR2KGAyWj0mp1OKn0gJM0WKMzNQZjNQA9xaWjNQZ00QrzNGA3RGCxyJMfyzMzxQBxMJBlLGC4DJL3ZGLsA1Hqro91=','',880,660);setEnableTimer(100);"/>
    <hyperlink ref="C45" r:id="rId91" display="javascript:startnewwin('https://gazd-a-20.asp.lgov.hu/gazd-miszla/APPS/etriusz-v3/php/cella_osszesito_megjelenito_2.php?=3ZGL4DzM10QMvMTM3ZmKGAyWj0mp1OKn0gJM0WKMzNQZjRQA9xaWjNQZl0QrzNGA3RGCxyJMfyzMzpmZuuQMzIGCxWzMxqmZsA1H0p221=','',880,660);setEnableTimer(100);"/>
    <hyperlink ref="D45" r:id="rId92" display="javascript:startnewwin('https://gazd-a-20.asp.lgov.hu/gazd-miszla/APPS/etriusz-v3/php/cella_osszesito_megjelenito_2.php?=jNQA1LmZu1mLwITAzAmKGAyWj0mp1OKn0gJM0WKMzNQZjRQA9xaWjNQZm0QrzNGA3RGCxyJMfyzMzNQZ0HwAmRJCwAJM0L2ZsA1H5qoo1=','',880,660);setEnableTimer(100);"/>
    <hyperlink ref="E45" r:id="rId93" display="javascript:startnewwin('https://gazd-a-20.asp.lgov.hu/gazd-miszla/APPS/etriusz-v3/php/cella_osszesito_megjelenito_2.php?=xEzLjDJZv1wZvAGL3RmKGAyWj0mp1OKn0gJM0WKMzNQZjRQA9xaWjNQZ00QrzNGA3RGCxyJMfyzMzDTMvOQMkVJClV2ZuqGZsA1H16qn1=','',880,660);setEnableTimer(100);"/>
    <hyperlink ref="C46" r:id="rId94" display="javascript:startnewwin('https://gazd-a-20.asp.lgov.hu/gazd-miszla/APPS/etriusz-v3/php/cella_kaszper_atemeles_megjelenito.php?=uEGZjNmZk0wL5NGMxW2KGAyWk0wLg92MsAKL0yJouc3pcg2KeITqlIzWj0mp1OKn0gJM0WKMzNQZjVQA9xaWjNQZl0QrzNGA3RGCxyJMfyzMzRTAkNQZmRGCvyQZyEzLsA1H66sn1=','',880,660);setEnableTimer(100);"/>
    <hyperlink ref="D46" r:id="rId95" display="javascript:startnewwin('https://gazd-a-20.asp.lgov.hu/gazd-miszla/APPS/etriusz-v3/php/cella_kaszper_atemeles_megjelenito.php?=3xGBzIzLl0GLkNGZmVmKGAyWk0wLg92MsAKL0yJouc3pcg2KeITqlIzWj0mp1OKn0gJM0WKMzNQZjVQA9xaWjNQZm0QrzNGA3RGCxyJMfyzMzpGB5LJMvWGCuSQZkZwZsA1H356n1=','',880,660);setEnableTimer(100);"/>
    <hyperlink ref="E46" r:id="rId96" display="javascript:startnewwin('https://gazd-a-20.asp.lgov.hu/gazd-miszla/APPS/etriusz-v3/php/cella_osszesito_megjelenito_2.php?=jtGM0L2Lu1wA2HGMkVmKGAyWj0mp1OKn0gJM0WKMzNQZjVQA9xaWjNQZ00QrzNGA3RGCxyJMfyzMzNQByEwMwSJC2LGAySwZsA1H9on51=','',880,660);setEnableTimer(100);"/>
    <hyperlink ref="C47" r:id="rId97" display="javascript:startnewwin('https://gazd-a-20.asp.lgov.hu/gazd-miszla/APPS/etriusz-v3/php/cella_kaszper_atemeles_megjelenito.php?=wqGAuumZx1mZ1NQMlpmKGAyWk0wLg92MsAKL0yJouc3pcg2KeITqlIzWj0mp1OKn0gJM0WKMzNQZjZQA9xaWjNQZl0QrzNGA3RGCxyJMfyzMzZ2A1RTBmDJCmHQZxWmAsA1Hs8391=','',880,660);setEnableTimer(100);"/>
    <hyperlink ref="D47" r:id="rId98" display="javascript:startnewwin('https://gazd-a-20.asp.lgov.hu/gazd-miszla/APPS/etriusz-v3/php/cella_kaszper_atemeles_megjelenito.php?=uuGA2LQZy1QZkLGLmL2KGAyWk0wLg92MsAKL0yJouc3pcg2KeITqlIzWj0mp1OKn0gJM0WKMzNQZjZQA9xaWjNQZm0QrzNGA3RGCxyJMfyzMzRTB1LwAjHJCjRwAuAwMsA1H74431=','',880,660);setEnableTimer(100);"/>
    <hyperlink ref="E47" r:id="rId99" display="javascript:startnewwin('https://gazd-a-20.asp.lgov.hu/gazd-miszla/APPS/etriusz-v3/php/cella_osszesito_megjelenito_2.php?=2xQB0VQZx1QB2RGAvWmKGAyWj0mp1OKn0gJM0WKMzNQZjZQA9xaWjNQZ00QrzNGA3RGCxyJMfyzMzLGB4DwZjDJC4LGZ1VzZsA1Hnq761=','',880,660);setEnableTimer(100);"/>
    <hyperlink ref="C48" r:id="rId100" display="javascript:startnewwin('https://gazd-a-20.asp.lgov.hu/gazd-miszla/APPS/etriusz-v3/php/cella_kaszper_atemeles_megjelenito.php?=0LTM0ZzMw1GMyITM3xmKGAyWk0wLg92MsAKL0yJouc3pcg2KeITqlIzWj0mp1OKn0gJM0WKMzNQZjDQA9xaWjNQZl0QrzNGA3RGCxyJMfyzMzDwMxEmLzAJCyIJMxqGBsA1H282r1=','',880,660);setEnableTimer(100);"/>
    <hyperlink ref="D48" r:id="rId101" display="javascript:startnewwin('https://gazd-a-20.asp.lgov.hu/gazd-miszla/APPS/etriusz-v3/php/cella_kaszper_atemeles_megjelenito.php?=5ZmAyymAu1mAuEwL1HmKGAyWk0wLg92MsAKL0yJouc3pcg2KeITqlIzWj0mp1OKn0gJM0WKMzNQZjDQA9xaWjNQZm0QrzNGA3RGCxyJMfyzMzxmZ3HJB3RJC3RTAvIGAsA1H5q2s1=','',880,660);setEnableTimer(100);"/>
    <hyperlink ref="E48" r:id="rId102" display="javascript:startnewwin('https://gazd-a-20.asp.lgov.hu/gazd-miszla/APPS/etriusz-v3/php/cella_osszesito_megjelenito_2.php?=uMQM4LzMu1mZ5xGBzE2KGAyWj0mp1OKn0gJM0WKMzNQZjDQA9xaWjNQZ00QrzNGA3RGCxyJMfyzMzRzAxuwMzSJCmxGB5LTMsA1H827q1=','',880,660);setEnableTimer(100);"/>
    <hyperlink ref="C49" r:id="rId103" display="javascript:startnewwin('https://gazd-a-20.asp.lgov.hu/gazd-miszla/APPS/etriusz-v3/php/cella_kaszper_atemeles_megjelenito.php?=4HJBzIGB40mLwWJM2RmKGAyWk0wLg92MsAKL0yJouc3pcg2KeITqlIzWj0mp1OKn0gJM0WKMzNQZjHQA9xaWjNQZl0QrzNGA3RGCxyJMfyzMztGM5LJA5tGCwAzLyMGZsA1Hrq371=','',880,660);setEnableTimer(100);"/>
    <hyperlink ref="D49" r:id="rId104" display="javascript:startnewwin('https://gazd-a-20.asp.lgov.hu/gazd-miszla/APPS/etriusz-v3/php/cella_kaszper_atemeles_megjelenito.php?=4R2ZxuwAv1wZwOGAjRmKGAyWk0wLg92MsAKL0yJouc3pcg2KeITqlIzWj0mp1OKn0gJM0WKMzNQZjHQA9xaWjNQZm0QrzNGA3RGCxyJMfyzMztGLmDTB2VJClZTZ1NGZsA1H76521=','',880,660);setEnableTimer(100);"/>
    <hyperlink ref="E49" r:id="rId105" display="javascript:startnewwin('https://gazd-a-20.asp.lgov.hu/gazd-miszla/APPS/etriusz-v3/php/cella_osszesito_megjelenito_2.php?=0ZmAxWJBz1GLyWGAwumKGAyWj0mp1OKn0gJM0WKMzNQZjHQA9xaWjNQZ00QrzNGA3RGCxyJMfyzMzDmZ3DzL5LJCuIzZ1ZTBsA1Hs5ss1=','',880,660);setEnableTimer(100);"/>
    <hyperlink ref="C50" r:id="rId106" display="javascript:startnewwin('https://gazd-a-20.asp.lgov.hu/gazd-miszla/APPS/etriusz-v3/php/cella_osszesito_megjelenito_2.php?=xyGLjVGMz1QZjpGZwM2KGAyWj0mp1OKn0gJM0WKMzNQZjLQA9xaWjNQZl0QrzNGA3RGCxyJMfyzMzDJBuOwZyMJCjNmAkZzMsA1Hnn9q1=','',880,660);setEnableTimer(100);"/>
    <hyperlink ref="D50" r:id="rId107" display="javascript:startnewwin('https://gazd-a-20.asp.lgov.hu/gazd-miszla/APPS/etriusz-v3/php/cella_osszesito_megjelenito_2.php?=1VQMuqQMx1mA3RzZxW2KGAyWj0mp1OKn0gJM0WKMzNQZjLQA9xaWjNQZm0QrzNGA3RGCxyJMfyzMzHwZxS2AxEJC3pGLlDzLsA1H0p281=','',880,660);setEnableTimer(100);"/>
    <hyperlink ref="E50" r:id="rId108" display="javascript:startnewwin('https://gazd-a-20.asp.lgov.hu/gazd-miszla/APPS/etriusz-v3/php/cella_osszesito_megjelenito_2.php?=4tQZmDJA00QMxSwZjtmKGAyWj0mp1OKn0gJM0WKMzNQZjLQA9xaWjNQZ00QrzNGA3RGCxyJMfyzMztQBjZQM1DGCxEJZlNQBsA1H739p1=','',880,660);setEnableTimer(100);"/>
    <hyperlink ref="C51" r:id="rId109" display="javascript:startnewwin('https://gazd-a-20.asp.lgov.hu/gazd-miszla/APPS/etriusz-v3/php/cella_osszesito_megjelenito_2.php?=wSzMzSQZ50wAmtGBmRmKGAyWj0mp1OKn0gJM0WKMzNQZjpQA9xaWjNQZl0QrzNGA3RGCxyJMfyzMzZJLzMJZjxGC2ZQB5ZGZsA1H67631=','',880,660);setEnableTimer(100);"/>
    <hyperlink ref="D51" r:id="rId110" display="javascript:startnewwin('https://gazd-a-20.asp.lgov.hu/gazd-miszla/APPS/etriusz-v3/php/cella_osszesito_megjelenito_2.php?=5RzLwAzAz1mAvuwAuEmKGAyWj0mp1OKn0gJM0WKMzNQZjpQA9xaWjNQZm0QrzNGA3RGCxyJMfyzMzxGLvA2L2LJC3VTB2RTAsA1H8s111=','',880,660);setEnableTimer(100);"/>
    <hyperlink ref="E51" r:id="rId111" display="javascript:startnewwin('https://gazd-a-20.asp.lgov.hu/gazd-miszla/APPS/etriusz-v3/php/cella_osszesito_megjelenito_2.php?=ktwA1pQZz1GZwOmZvAmKGAyWj0mp1OKn0gJM0WKMzNQZjpQA9xaWjNQZ00QrzNGA3RGCxyJMfyzMzRQB2HmAjLJCkZTZmV2ZsA1H5ro61=','',880,660);setEnableTimer(100);"/>
    <hyperlink ref="C52" r:id="rId112" display="javascript:startnewwin('https://gazd-a-20.asp.lgov.hu/gazd-miszla/APPS/etriusz-v3/php/cella_kaszper_atemeles_megjelenito.php?=4NQZ0HzL20mZ1R2A5tmKGAyWk0wLg92MsAKL0yJouc3pcg2KeITqlIzWj0mp1OKn0gJM0WKMzNQZjtQA9xaWjNQZl0QrzNGA3RGCxyJMfyzMztQZjDGMvMGCmHGL3xQBsA1H87rs1=','',880,660);setEnableTimer(100);"/>
    <hyperlink ref="D52" r:id="rId113" display="javascript:startnewwin('https://gazd-a-20.asp.lgov.hu/gazd-miszla/APPS/etriusz-v3/php/cella_kaszper_atemeles_megjelenito.php?=3xwZltGAy1GZ3VzZ0V2KGAyWk0wLg92MsAKL0yJouc3pcg2KeITqlIzWj0mp1OKn0gJM0WKMzNQZjtQA9xaWjNQZm0QrzNGA3RGCxyJMfyzMzpGBlVQB1HJCkpwLlDwLsA1H2s531=','',880,660);setEnableTimer(100);"/>
    <hyperlink ref="E52" r:id="rId114" display="javascript:startnewwin('https://gazd-a-20.asp.lgov.hu/gazd-miszla/APPS/etriusz-v3/php/cella_osszesito_megjelenito_2.php?=vOmA1RTA40GLwEzLvI2KGAyWj0mp1OKn0gJM0WKMzNQZjtQA9xaWjNQZ00QrzNGA3RGCxyJMfyzMzVTZ3HGL0tGCuATMvWJMsA1Hpq341=','',880,660);setEnableTimer(100);"/>
    <hyperlink ref="C53" r:id="rId115" display="javascript:startnewwin('https://gazd-a-20.asp.lgov.hu/gazd-miszla/APPS/etriusz-v3/php/cella_kaszper_atemeles_megjelenito.php?=0DGZxEwL50wAwE2LwS2KGAyWk0wLg92MsAKL0yJouc3pcg2KeITqlIzWj0mp1OKn0gJM0WKMzNQZjxQA9xaWjNQZl0QrzNGA3RGCxyJMfyzMzDQAkDTAvyGC2ZTMwAJLsA1Hqoqr1=','',880,660);setEnableTimer(100);"/>
    <hyperlink ref="D53" r:id="rId116" display="javascript:startnewwin('https://gazd-a-20.asp.lgov.hu/gazd-miszla/APPS/etriusz-v3/php/cella_kaszper_atemeles_megjelenito.php?=mpQMwMzMv1QMwMGZkxmKGAyWk0wLg92MsAKL0yJouc3pcg2KeITqlIzWj0mp1OKn0gJM0WKMzNQZjxQA9xaWjNQZm0QrzNGA3RGCxyJMfyzMzZmAxAzMzWJCxAzAkRGBsA1Hp11r1=','',880,660);setEnableTimer(100);"/>
    <hyperlink ref="E53" r:id="rId117" display="javascript:startnewwin('https://gazd-a-20.asp.lgov.hu/gazd-miszla/APPS/etriusz-v3/php/cella_osszesito_megjelenito_2.php?=uSTZlV2A10wLuEJB5VmKGAyWj0mp1OKn0gJM0WKMzNQZjxQA9xaWjNQZ00QrzNGA3RGCxyJMfyzMzRJLjVwL3HGCvSTM5xwZsA1H2sq31=','',880,660);setEnableTimer(100);"/>
    <hyperlink ref="C54" r:id="rId118" display="javascript:startnewwin('https://gazd-a-20.asp.lgov.hu/gazd-miszla/APPS/etriusz-v3/php/cella_kaszper_atemeles_megjelenito.php?=3VQB1tGM50wZzWzM5xmKGAyWk0wLg92MsAKL0yJouc3pcg2KeITqlIzWj0mp1OKn0gJM0WKMzNQZjNGA9xaWjNQZl0QrzNGA3RGCxyJMfyzMzpwZ4HQByyGClLzLzyGBsA1Hs9s01=','',880,660);setEnableTimer(100);"/>
    <hyperlink ref="D54" r:id="rId119" display="javascript:startnewwin('https://gazd-a-20.asp.lgov.hu/gazd-miszla/APPS/etriusz-v3/php/cella_kaszper_atemeles_megjelenito.php?=uWGZ4ZmLj0GA2RGLjV2KGAyWk0wLg92MsAKL0yJouc3pcg2KeITqlIzWj0mp1OKn0gJM0WKMzNQZjNGA9xaWjNQZm0QrzNGA3RGCxyJMfyzMzRzZktmZwOGC1LGZuOwLsA1Hp6861=','',880,660);setEnableTimer(100);"/>
    <hyperlink ref="E54" r:id="rId120" display="javascript:startnewwin('https://gazd-a-20.asp.lgov.hu/gazd-miszla/APPS/etriusz-v3/php/cella_osszesito_megjelenito_2.php?=wITB0VzZ20QA5HTA4H2KGAyWj0mp1OKn0gJM0WKMzNQZjNGA9xaWjNQZ00QrzNGA3RGCxyJMfyzMzZJM4DwLlLGC0xGM0tGMsA1Hqs501=','',880,660);setEnableTimer(100);"/>
    <hyperlink ref="C55" r:id="rId121" display="javascript:startnewwin('https://gazd-a-20.asp.lgov.hu/gazd-miszla/APPS/etriusz-v3/php/cella_kaszper_atemeles_megjelenito.php?=0xGBxAzZj0wZ0RTBvA2KGAyWk0wLg92MsAKL0yJouc3pcg2KeITqlIzWj0mp1OKn0gJM0WKMzNQZjRGA9xaWjNQZl0QrzNGA3RGCxyJMfyzMzDGB5D2LlNGClDGL4V2LsA1H7sp41=','',880,660);setEnableTimer(100);"/>
    <hyperlink ref="D55" r:id="rId122" display="javascript:startnewwin('https://gazd-a-20.asp.lgov.hu/gazd-miszla/APPS/etriusz-v3/php/cella_kaszper_atemeles_megjelenito.php?=0xGBxAzZj0wZ0RTBvA2KGAyWk0wLg92MsAKL0yJouc3pcg2KeITqlIzWj0mp1OKn0gJM0WKMzNQZjRGA9xaWjNQZm0QrzNGA3RGCxyJMfyzMzDGB5D2LlNGClDGL4V2LsA1Hnq5p1=','',880,660);setEnableTimer(100);"/>
    <hyperlink ref="E55" r:id="rId123" display="javascript:startnewwin('https://gazd-a-20.asp.lgov.hu/gazd-miszla/APPS/etriusz-v3/php/cella_osszesito_megjelenito_2.php?=mVwLvATAm0wAlDGZjtmKGAyWj0mp1OKn0gJM0WKMzNQZjRGA9xaWjNQZ00QrzNGA3RGCxyJMfyzMzZwZvW2L0ZGC2VQAkNQBsA1H87631=','',880,660);setEnableTimer(100);"/>
    <hyperlink ref="C56" r:id="rId124" display="javascript:startnewwin('https://gazd-a-20.asp.lgov.hu/gazd-miszla/APPS/etriusz-v3/php/cella_kaszper_atemeles_megjelenito.php?=xWmZjNGA40QBjRmZlV2KGAyWk0wLg92MsAKL0yJouc3pcg2KeITqlIzWj0mp1OKn0gJM0WKMzNQZjVGA9xaWjNQZl0QrzNGA3RGCxyJMfyzMzDzZmNQZ1tGC4NGZmVwLsA1H6r8q1=','',880,660);setEnableTimer(100);"/>
    <hyperlink ref="D56" r:id="rId125" display="javascript:startnewwin('https://gazd-a-20.asp.lgov.hu/gazd-miszla/APPS/etriusz-v3/php/cella_kaszper_atemeles_megjelenito.php?=xWmZjNGA40QBjRmZlV2KGAyWk0wLg92MsAKL0yJouc3pcg2KeITqlIzWj0mp1OKn0gJM0WKMzNQZjVGA9xaWjNQZm0QrzNGA3RGCxyJMfyzMzDzZmNQZ1tGC4NGZmVwLsA1H93201=','',880,660);setEnableTimer(100);"/>
    <hyperlink ref="E56" r:id="rId126" display="javascript:startnewwin('https://gazd-a-20.asp.lgov.hu/gazd-miszla/APPS/etriusz-v3/php/cella_osszesito_megjelenito_2.php?=uIGB3NwL50QZzWmA5L2KGAyWj0mp1OKn0gJM0WKMzNQZjVGA9xaWjNQZ00QrzNGA3RGCxyJMfyzMzRJA5pQZvyGCjLzZ3xwMsA1H32501=','',880,660);setEnableTimer(100);"/>
    <hyperlink ref="E57" r:id="rId127" display="javascript:startnewwin('https://gazd-a-20.asp.lgov.hu/gazd-miszla/APPS/etriusz-v3/php/cella_osszesito_megjelenito_2.php?=1ZwZ5ZGBz1wMlZwMySmKGAyWj0mp1OKn0gJM0WKMzNQZjZGA9xaWjNQZ00QrzNGA3RGCxyJMfyzMzHmZlxmZ5LJCzWmZzIJZsA1H57941=','',880,660);setEnableTimer(100);"/>
    <hyperlink ref="E58" r:id="rId128" display="javascript:startnewwin('https://gazd-a-20.asp.lgov.hu/gazd-miszla/APPS/etriusz-v3/php/cella_osszesito_megjelenito_2.php?=1DGBwqGBl0wLyyQZwWmKGAyWj0mp1OKn0gJM0WKMzNQZjDGA9xaWjNQZ00QrzNGA3RGCxyJMfyzMzHQA5Z2A5VGCvIJBjZzZsA1Hso751=','',880,660);setEnableTimer(100);"/>
    <hyperlink ref="E59" r:id="rId129" display="javascript:startnewwin('https://gazd-a-20.asp.lgov.hu/gazd-miszla/APPS/etriusz-v3/php/cella_osszesito_megjelenito_2.php?=1LGMyETB20wLxMJMuMmKGAyWj0mp1OKn0gJM0WKMzNQZjHGA9xaWjNQZ00QrzNGA3RGCxyJMfyzMzHwAyITM4LGCvEzMySzAsA1H03511=','',880,660);setEnableTimer(100);"/>
    <hyperlink ref="C60" r:id="rId130" display="javascript:startnewwin('https://gazd-a-20.asp.lgov.hu/gazd-miszla/APPS/etriusz-v3/php/cella_osszesito_megjelenito_2.php?=yymL3LzLw1QMwIGMmZmKGAyWj0mp1OKn0gJM0WKMzNQZjLGA9xaWjNQZl0QrzNGA3RGCxyJMfyzMzHJBwqwMvAJCxAJAyAmZsA1H598q1=','',880,660);setEnableTimer(100);"/>
    <hyperlink ref="D60" r:id="rId131" display="javascript:startnewwin('https://gazd-a-20.asp.lgov.hu/gazd-miszla/APPS/etriusz-v3/php/cella_osszesito_megjelenito_2.php?=3DzA2NGL50mL0DJMmpmKGAyWj0mp1OKn0gJM0WKMzNQZjLGA9xaWjNQZm0QrzNGA3RGCxyJMfyzMzpQM2LQZuyGCwEQMyAmAsA1Hqoos1=','',880,660);setEnableTimer(100);"/>
    <hyperlink ref="E60" r:id="rId132" display="javascript:startnewwin('https://gazd-a-20.asp.lgov.hu/gazd-miszla/APPS/etriusz-v3/php/cella_osszesito_megjelenito_2.php?=vAzZkLwAu1wZ4xwMzAmKGAyWj0mp1OKn0gJM0WKMzNQZjLGA9xaWjNQZ00QrzNGA3RGCxyJMfyzMzV2LlRwA2RJCltGBzM2ZsA1H70741=','',880,660);setEnableTimer(100);"/>
    <hyperlink ref="C61" r:id="rId133" display="javascript:startnewwin('https://gazd-a-20.asp.lgov.hu/gazd-miszla/APPS/etriusz-v3/php/cella_kaszper_atemeles_megjelenito.php?=0NwMkRmZz1wZ4RJL2V2KGAyWk0wLg92MsAKL0yJouc3pcg2KeITqlIzWj0mp1OKn0gJM0WKMzNQZjpGA9xaWjNQZl0QrzNGA3RGCxyJMfyzMzDQZzSGZmLJCltGLuMwLsA1H9s5p1=','',880,660);setEnableTimer(100);"/>
    <hyperlink ref="D61" r:id="rId134" display="javascript:startnewwin('https://gazd-a-20.asp.lgov.hu/gazd-miszla/APPS/etriusz-v3/php/cella_kaszper_atemeles_megjelenito.php?=5VGB4pQB20QA4xQZ2NmKGAyWk0wLg92MsAKL0yJouc3pcg2KeITqlIzWj0mp1OKn0gJM0WKMzNQZjpGA9xaWjNQZm0QrzNGA3RGCxyJMfyzMzxwZ5tmA4LGC0tGBjLQZsA1H67pq1=','',880,660);setEnableTimer(100);"/>
    <hyperlink ref="E61" r:id="rId135" display="javascript:startnewwin('https://gazd-a-20.asp.lgov.hu/gazd-miszla/APPS/etriusz-v3/php/cella_osszesito_megjelenito_2.php?=wuwM0Z2Zm0mZ3tQM0LmKGAyWj0mp1OKn0gJM0WKMzNQZjpGA9xaWjNQZ00QrzNGA3RGCxyJMfyzMzZTBzEmLmZGCmpQBxEwAsA1Hr61n1=','',880,660);setEnableTimer(100);"/>
    <hyperlink ref="E62" r:id="rId136" display="javascript:startnewwin('https://gazd-a-20.asp.lgov.hu/gazd-miszla/APPS/etriusz-v3/php/cella_osszesito_megjelenito_2.php?=vMJM3LJAy1QAlHQMmZ2KGAyWj0mp1OKn0gJM0WKMzNQZjtGA9xaWjNQZ00QrzNGA3RGCxyJMfyzMzVzMyqwM1HJC0VGAxAmLsA1H29r31=','',880,660);setEnableTimer(100);"/>
    <hyperlink ref="E63" r:id="rId137" display="javascript:startnewwin('https://gazd-a-20.asp.lgov.hu/gazd-miszla/APPS/etriusz-v3/php/cella_osszesito_megjelenito_2.php?=1HQAmpGZ20QMzSTMyumKGAyWj0mp1OKn0gJM0WKMzNQZjxGA9xaWjNQZ00QrzNGA3RGCxyJMfyzMzHGA0ZmAkLGCxMJLxITBsA1H1s471=','',880,660);setEnableTimer(100);"/>
    <hyperlink ref="E64" r:id="rId138" display="javascript:startnewwin('https://gazd-a-20.asp.lgov.hu/gazd-miszla/APPS/etriusz-v3/php/cella_osszesito_megjelenito_2.php?=kLzZltmL00wZ4xGMzM2KGAyWj0mp1OKn0gJM0WKMzNQZjNwA9xaWjNQZ00QrzNGA3RGCxyJMfyzMzRwMlVQBwEGCltGByMzMsA1H9r4o1=','',880,660);setEnableTimer(100);"/>
    <hyperlink ref="C65" r:id="rId139" display="javascript:startnewwin('https://gazd-a-20.asp.lgov.hu/gazd-miszla/APPS/etriusz-v3/php/cella_osszesito_megjelenito_2.php?=xSTMzAGBk0mAvqQBkZmKGAyWj0mp1OKn0gJM0WKMzNQZjRwA9xaWjNQZl0QrzNGA3RGCxyJMfyzMzDJLxM2Z5RGC3V2A4RmZsA1Ho5n21=','',880,660);setEnableTimer(100);"/>
    <hyperlink ref="D65" r:id="rId140" display="javascript:startnewwin('https://gazd-a-20.asp.lgov.hu/gazd-miszla/APPS/etriusz-v3/php/cella_osszesito_megjelenito_2.php?=1ZQBuIzZm0GZ3RJAlZ2KGAyWj0mp1OKn0gJM0WKMzNQZjRwA9xaWjNQZm0QrzNGA3RGCxyJMfyzMzHmZ4RJMlZGCkpGL1VmLsA1Hq4601=','',880,660);setEnableTimer(100);"/>
    <hyperlink ref="E65" r:id="rId141" display="javascript:startnewwin('https://gazd-a-20.asp.lgov.hu/gazd-miszla/APPS/etriusz-v3/php/cella_osszesito_megjelenito_2.php?=0DJZkLmAv1mAxM2L0DmKGAyWj0mp1OKn0gJM0WKMzNQZjRwA9xaWjNQZ00QrzNGA3RGCxyJMfyzMzDQMkRwA3VJC3DzMwEQAsA1H95p91=','',880,660);setEnableTimer(100);"/>
    <hyperlink ref="C66" r:id="rId142" display="javascript:startnewwin('https://gazd-a-20.asp.lgov.hu/gazd-miszla/APPS/etriusz-v3/php/cella_osszesito_megjelenito_2.php?=uSwLzS2Am0wLlLQZ4HmKGAyWj0mp1OKn0gJM0WKMzNQZjVwA9xaWjNQZl0QrzNGA3RGCxyJMfyzMzRJZvMJL3ZGCvWwAjtGAsA1H8s541=','',880,660);setEnableTimer(100);"/>
    <hyperlink ref="D66" r:id="rId143" display="javascript:startnewwin('https://gazd-a-20.asp.lgov.hu/gazd-miszla/APPS/etriusz-v3/php/cella_osszesito_megjelenito_2.php?=0HzLyAJL10mAkpGM3xmKGAyWj0mp1OKn0gJM0WKMzNQZjVwA9xaWjNQZm0QrzNGA3RGCxyJMfyzMzDGMvI2LuIGC3RmAyqGBsA1H81421=','',880,660);setEnableTimer(100);"/>
    <hyperlink ref="E66" r:id="rId144" display="javascript:startnewwin('https://gazd-a-20.asp.lgov.hu/gazd-miszla/APPS/etriusz-v3/php/cella_osszesito_megjelenito_2.php?=mDJAjH2L20wL1DwAjRmKGAyWj0mp1OKn0gJM0WKMzNQZjVwA9xaWjNQZ00QrzNGA3RGCxyJMfyzMzZQM1NGMwMGCvIQA2NGZsA1H78911=','',880,660);setEnableTimer(100);"/>
    <hyperlink ref="C67" r:id="rId145" display="javascript:startnewwin('https://gazd-a-20.asp.lgov.hu/gazd-miszla/APPS/etriusz-v3/php/cella_osszesito_megjelenito_2.php?=vSJMlDTZ40QZvMQM4R2KGAyWj0mp1OKn0gJM0WKMzNQZjZwA9xaWjNQZl0QrzNGA3RGCxyJMfyzMzVJLyWQMjtGCjVzAxuGLsA1Hq3q31=','',880,660);setEnableTimer(100);"/>
    <hyperlink ref="D67" r:id="rId146" display="javascript:startnewwin('https://gazd-a-20.asp.lgov.hu/gazd-miszla/APPS/etriusz-v3/php/cella_osszesito_megjelenito_2.php?=mxQAvIQAy1GMwyGBwI2KGAyWj0mp1OKn0gJM0WKMzNQZjZwA9xaWjNQZm0QrzNGA3RGCxyJMfyzMzZGB0VJA0HJCyAJB5ZJMsA1Hps1r1=','',880,660);setEnableTimer(100);"/>
    <hyperlink ref="E67" r:id="rId147" display="javascript:startnewwin('https://gazd-a-20.asp.lgov.hu/gazd-miszla/APPS/etriusz-v3/php/cella_osszesito_megjelenito_2.php?=wywZxEwA30wLjLzLkxmKGAyWj0mp1OKn0gJM0WKMzNQZjZwA9xaWjNQZ00QrzNGA3RGCxyJMfyzMzZJBlDTA2pGCvOwMvSGBsA1H096r1=','',880,660);setEnableTimer(100);"/>
    <hyperlink ref="C68" r:id="rId148" display="javascript:startnewwin('https://gazd-a-20.asp.lgov.hu/gazd-miszla/APPS/etriusz-v3/php/cella_kaszper_atemeles_megjelenito.php?=1LTZwMTB00GLkHQAxE2KGAyWk0wLg92MsAKL0yJouc3pcg2KeITqlIzWj0mp1OKn0gJM0WKMzNQZjDwA9xaWjNQZl0QrzNGA3RGCxyJMfyzMzHwMjZzM4DGCuSGA0DTMsA1H44291=','',880,660);setEnableTimer(100);"/>
    <hyperlink ref="D68" r:id="rId149" display="javascript:startnewwin('https://gazd-a-20.asp.lgov.hu/gazd-miszla/APPS/etriusz-v3/php/cella_kaszper_atemeles_megjelenito.php?=1LTZwMTB00GLkHQAxE2KGAyWk0wLg92MsAKL0yJouc3pcg2KeITqlIzWj0mp1OKn0gJM0WKMzNQZjDwA9xaWjNQZm0QrzNGA3RGCxyJMfyzMzHwMjZzM4DGCuSGA0DTMsA1H61n81=','',880,660);setEnableTimer(100);"/>
    <hyperlink ref="E68" r:id="rId150" display="javascript:startnewwin('https://gazd-a-20.asp.lgov.hu/gazd-miszla/APPS/etriusz-v3/php/cella_osszesito_megjelenito_2.php?=mDwM0VGZx1QAkRTMzymKGAyWj0mp1OKn0gJM0WKMzNQZjDwA9xaWjNQZ00QrzNGA3RGCxyJMfyzMzZQAzEwZkDJC0RGLxMJBsA1H8s251=','',880,660);setEnableTimer(100);"/>
    <hyperlink ref="C69" r:id="rId151" display="javascript:startnewwin('https://gazd-a-20.asp.lgov.hu/gazd-miszla/APPS/etriusz-v3/php/cella_kaszper_atemeles_megjelenito.php?=xSzLxSJB40wMxuwZ5NmKGAyWk0wLg92MsAKL0yJouc3pcg2KeITqlIzWj0mp1OKn0gJM0WKMzNQZjHwA9xaWjNQZl0QrzNGA3RGCxyJMfyzMzDJLvEJL5tGCzETBlxQZsA1H34on1=','',880,660);setEnableTimer(100);"/>
    <hyperlink ref="D69" r:id="rId152" display="javascript:startnewwin('https://gazd-a-20.asp.lgov.hu/gazd-miszla/APPS/etriusz-v3/php/cella_kaszper_atemeles_megjelenito.php?=xSzLxSJB40wMxuwZ5NmKGAyWk0wLg92MsAKL0yJouc3pcg2KeITqlIzWj0mp1OKn0gJM0WKMzNQZjHwA9xaWjNQZm0QrzNGA3RGCxyJMfyzMzDJLvEJL5tGCzETBlxQZsA1H35ns1=','',880,660);setEnableTimer(100);"/>
    <hyperlink ref="E69" r:id="rId153" display="javascript:startnewwin('https://gazd-a-20.asp.lgov.hu/gazd-miszla/APPS/etriusz-v3/php/cella_osszesito_megjelenito_2.php?=5ZzMuOmA40mLzAQAlRmKGAyWj0mp1OKn0gJM0WKMzNQZjHwA9xaWjNQZ00QrzNGA3RGCxyJMfyzMzxmLzSTZ3tGCwM2Z0VGZsA1Hpor31=','',880,660);setEnableTimer(100);"/>
    <hyperlink ref="C70" r:id="rId154" display="javascript:startnewwin('https://gazd-a-20.asp.lgov.hu/gazd-miszla/APPS/etriusz-v3/php/cella_kaszper_atemeles_megjelenito.php?=4RJA5RzL20GByEQZuAmKGAyWk0wLg92MsAKL0yJouc3pcg2KeITqlIzWj0mp1OKn0gJM0WKMzNQZjLwA9xaWjNQZl0QrzNGA3RGCxyJMfyzMztGL1xGLvMGC5HTAjR2ZsA1H25681=','',880,660);setEnableTimer(100);"/>
    <hyperlink ref="D70" r:id="rId155" display="javascript:startnewwin('https://gazd-a-20.asp.lgov.hu/gazd-miszla/APPS/etriusz-v3/php/cella_kaszper_atemeles_megjelenito.php?=4RJA5RzL20GByEQZuAmKGAyWk0wLg92MsAKL0yJouc3pcg2KeITqlIzWj0mp1OKn0gJM0WKMzNQZjLwA9xaWjNQZm0QrzNGA3RGCxyJMfyzMztGL1xGLvMGC5HTAjR2ZsA1Hp4101=','',880,660);setEnableTimer(100);"/>
    <hyperlink ref="E70" r:id="rId156" display="javascript:startnewwin('https://gazd-a-20.asp.lgov.hu/gazd-miszla/APPS/etriusz-v3/php/cella_osszesito_megjelenito_2.php?=5NGMkNQAv1mZkHzL3Z2KGAyWj0mp1OKn0gJM0WKMzNQZjLwA9xaWjNQZ00QrzNGA3RGCxyJMfyzMzxQZySQZ0VJCmRGMvqmLsA1H4q051=','',880,660);setEnableTimer(100);"/>
    <hyperlink ref="C71" r:id="rId157" display="javascript:startnewwin('https://gazd-a-20.asp.lgov.hu/gazd-miszla/APPS/etriusz-v3/php/cella_kaszper_atemeles_megjelenito.php?=jRGLzqmA50GAjHJLmV2KGAyWk0wLg92MsAKL0yJouc3pcg2KeITqlIzWj0mp1OKn0gJM0WKMzNQZjpwA9xaWjNQZl0QrzNGA3RGCxyJMfyzMzNGZuM2A3xGC1NGMuAwLsA1Hn8381=','',880,660);setEnableTimer(100);"/>
    <hyperlink ref="D71" r:id="rId158" display="javascript:startnewwin('https://gazd-a-20.asp.lgov.hu/gazd-miszla/APPS/etriusz-v3/php/cella_kaszper_atemeles_megjelenito.php?=jRGLzqmA50GAjHJLmV2KGAyWk0wLg92MsAKL0yJouc3pcg2KeITqlIzWj0mp1OKn0gJM0WKMzNQZjpwA9xaWjNQZm0QrzNGA3RGCxyJMfyzMzNGZuM2A3xGC1NGMuAwLsA1Hs54o1=','',880,660);setEnableTimer(100);"/>
    <hyperlink ref="E71" r:id="rId159" display="javascript:startnewwin('https://gazd-a-20.asp.lgov.hu/gazd-miszla/APPS/etriusz-v3/php/cella_osszesito_megjelenito_2.php?=1RJA4HTBk0mA2HJA2Z2KGAyWj0mp1OKn0gJM0WKMzNQZjpwA9xaWjNQZ00QrzNGA3RGCxyJMfyzMzHGL1tGM4RGC3LGM1LmLsA1H1r591=','',880,660);setEnableTimer(100);"/>
    <hyperlink ref="C72" r:id="rId160" display="javascript:startnewwin('https://gazd-a-20.asp.lgov.hu/gazd-miszla/APPS/etriusz-v3/php/cella_osszesito_megjelenito_2.php?=5VTM3xGB30wA2VGB2R2KGAyWj0mp1OKn0gJM0WKMzNQZjtwA9xaWjNQZl0QrzNGA3RGCxyJMfyzMzxwLxqGB5pGC2LwZ5LGLsA1H1os01=','',880,660);setEnableTimer(100);"/>
    <hyperlink ref="D72" r:id="rId161" display="javascript:startnewwin('https://gazd-a-20.asp.lgov.hu/gazd-miszla/APPS/etriusz-v3/php/cella_osszesito_megjelenito_2.php?=1RGMyIwZw1wMjZTBvImKGAyWj0mp1OKn0gJM0WKMzNQZjtwA9xaWjNQZm0QrzNGA3RGCxyJMfyzMzHGZyIJAlZJCzOmL4VJAsA1Horrn1=','',880,660);setEnableTimer(100);"/>
    <hyperlink ref="E72" r:id="rId162" display="javascript:startnewwin('https://gazd-a-20.asp.lgov.hu/gazd-miszla/APPS/etriusz-v3/php/cella_osszesito_megjelenito_2.php?=3LQZ3HJL20mAwyQMxA2KGAyWj0mp1OKn0gJM0WKMzNQZjtwA9xaWjNQZ00QrzNGA3RGCxyJMfyzMzpwAjpGMuMGC3ZJBxE2LsA1Hrp171=','',880,660);setEnableTimer(100);"/>
    <hyperlink ref="E73" r:id="rId163" display="javascript:startnewwin('https://gazd-a-20.asp.lgov.hu/gazd-miszla/APPS/etriusz-v3/php/cella_osszesito_megjelenito_2.php?=uMGZkLTA00wLmLGM0V2KGAyWj0mp1OKn0gJM0WKMzNQZjxwA9xaWjNQZ00QrzNGA3RGCxyJMfyzMzRzAkRwM0DGCvAwAyEwLsA1H65391=','',880,660);setEnableTimer(100);"/>
    <hyperlink ref="E74" r:id="rId164" display="javascript:startnewwin('https://gazd-a-20.asp.lgov.hu/gazd-miszla/APPS/etriusz-v3/php/cella_osszesito_megjelenito_2.php?=kDmAuEmZv1GZxETA1R2KGAyWj0mp1OKn0gJM0WKMzNQZjNmA9xaWjNQZ00QrzNGA3RGCxyJMfyzMzRQA3RTAmVJCkDTM0HGLsA1H9rn01=','',880,660);setEnableTimer(100);"/>
    <hyperlink ref="C75" r:id="rId165" display="javascript:startnewwin('https://gazd-a-20.asp.lgov.hu/gazd-miszla/APPS/etriusz-v3/php/cella_kaszper_atemeles_megjelenito.php?=mtwA0xwMl0wZuSTAxAmKGAyWk0wLg92MsAKL0yJouc3pcg2KeITqlIzWj0mp1OKn0gJM0WKMzNQZjRmA9xaWjNQZl0QrzNGA3RGCxyJMfyzMzZQB2DGBzWGClRJL0D2ZsA1H6ss61=','',880,660);setEnableTimer(100);"/>
    <hyperlink ref="D75" r:id="rId166" display="javascript:startnewwin('https://gazd-a-20.asp.lgov.hu/gazd-miszla/APPS/etriusz-v3/php/cella_kaszper_atemeles_megjelenito.php?=5LQBwAmAj0GByAQBxymKGAyWk0wLg92MsAKL0yJouc3pcg2KeITqlIzWj0mp1OKn0gJM0WKMzNQZjRmA9xaWjNQZm0QrzNGA3RGCxyJMfyzMzxwA4Z2Z3NGC5H2Z4DJBsA1H45n91=','',880,660);setEnableTimer(100);"/>
    <hyperlink ref="E75" r:id="rId167" display="javascript:startnewwin('https://gazd-a-20.asp.lgov.hu/gazd-miszla/APPS/etriusz-v3/php/cella_osszesito_megjelenito_2.php?=jtmZmVmAm0QMkZmLjDmKGAyWj0mp1OKn0gJM0WKMzNQZjRmA9xaWjNQZ00QrzNGA3RGCxyJMfyzMzNQBmZwZ3ZGCxSmZwOQAsA1H90951=','',880,660);setEnableTimer(100);"/>
    <hyperlink ref="C76" r:id="rId168" display="javascript:startnewwin('https://gazd-a-20.asp.lgov.hu/gazd-miszla/APPS/etriusz-v3/php/cella_kaszper_atemeles_megjelenito.php?=yWQMvEzMj0QMuIzZ0pmKGAyWk0wLg92MsAKL0yJouc3pcg2KeITqlIzWj0mp1OKn0gJM0WKMzNQZjVmA9xaWjNQZl0QrzNGA3RGCxyJMfyzMzHzZxWTMzOGCxSJMlDmAsA1H11741=','',880,660);setEnableTimer(100);"/>
    <hyperlink ref="D76" r:id="rId169" display="javascript:startnewwin('https://gazd-a-20.asp.lgov.hu/gazd-miszla/APPS/etriusz-v3/php/cella_kaszper_atemeles_megjelenito.php?=4xGBvETZm0wM4RQBwymKGAyWk0wLg92MsAKL0yJouc3pcg2KeITqlIzWj0mp1OKn0gJM0WKMzNQZjVmA9xaWjNQZm0QrzNGA3RGCxyJMfyzMztGB5VTMjZGCzuGZ4ZJBsA1H52401=','',880,660);setEnableTimer(100);"/>
    <hyperlink ref="E76" r:id="rId170" display="javascript:startnewwin('https://gazd-a-20.asp.lgov.hu/gazd-miszla/APPS/etriusz-v3/php/cella_osszesito_megjelenito_2.php?=0NwMvyQZj0wLlDJB5pmKGAyWj0mp1OKn0gJM0WKMzNQZjVmA9xaWjNQZ00QrzNGA3RGCxyJMfyzMzDQZzWJBjNGCvWQM5xmAsA1H44np1=','',880,660);setEnableTimer(100);"/>
    <hyperlink ref="C77" r:id="rId171" display="javascript:startnewwin('https://gazd-a-20.asp.lgov.hu/gazd-miszla/APPS/etriusz-v3/php/cella_osszesito_megjelenito_2.php?=uEzL0LJZ00GAjLTB3ZmKGAyWj0mp1OKn0gJM0WKMzNQZjZmA9xaWjNQZl0QrzNGA3RGCxyJMfyzMzRTMvEwMkDGC1NwM4pmZsA1H63s91=','',880,660);setEnableTimer(100);"/>
    <hyperlink ref="D77" r:id="rId172" display="javascript:startnewwin('https://gazd-a-20.asp.lgov.hu/gazd-miszla/APPS/etriusz-v3/php/cella_osszesito_megjelenito_2.php?=2HzLjxGA30wMuEGBltmKGAyWj0mp1OKn0gJM0WKMzNQZjZmA9xaWjNQZm0QrzNGA3RGCxyJMfyzMzLGMvOGB1pGCzSTA5VQBsA1H01sq1=','',880,660);setEnableTimer(100);"/>
    <hyperlink ref="E77" r:id="rId173" display="javascript:startnewwin('https://gazd-a-20.asp.lgov.hu/gazd-miszla/APPS/etriusz-v3/php/cella_osszesito_megjelenito_2.php?=4ZQBmZJBz1mL5VzLvqmKGAyWj0mp1OKn0gJM0WKMzNQZjZmA9xaWjNQZ00QrzNGA3RGCxyJMfyzMztmZ4ZmL5LJCwywLvW2AsA1H87or1=','',880,660);setEnableTimer(100);"/>
    <hyperlink ref="C78" r:id="rId174" display="javascript:startnewwin('https://gazd-a-20.asp.lgov.hu/gazd-miszla/APPS/etriusz-v3/php/cella_kaszper_atemeles_megjelenito.php?=yumZmVzAl0mL3ZQMjH2KGAyWk0wLg92MsAKL0yJouc3pcg2KeITqlIzWj0mp1OKn0gJM0WKMzNQZjDmA9xaWjNQZl0QrzNGA3RGCxyJMfyzMzHTBmZwL2VGCwqmZxOGMsA1Hp9p91=','',880,660);setEnableTimer(100);"/>
    <hyperlink ref="D78" r:id="rId175" display="javascript:startnewwin('https://gazd-a-20.asp.lgov.hu/gazd-miszla/APPS/etriusz-v3/php/cella_kaszper_atemeles_megjelenito.php?=yumZmVzAl0mL3ZQMjH2KGAyWk0wLg92MsAKL0yJouc3pcg2KeITqlIzWj0mp1OKn0gJM0WKMzNQZjDmA9xaWjNQZm0QrzNGA3RGCxyJMfyzMzHTBmZwL2VGCwqmZxOGMsA1Hn4531=','',880,660);setEnableTimer(100);"/>
    <hyperlink ref="E78" r:id="rId176" display="javascript:startnewwin('https://gazd-a-20.asp.lgov.hu/gazd-miszla/APPS/etriusz-v3/php/cella_osszesito_megjelenito_2.php?=kVQM2pGL00wL3pmZjR2KGAyWj0mp1OKn0gJM0WKMzNQZjDmA9xaWjNQZ00QrzNGA3RGCxyJMfyzMzRwZxMmAuEGCvqmAmNGLsA1Hr10r1=','',880,660);setEnableTimer(100);"/>
    <hyperlink ref="C79" r:id="rId177" display="javascript:startnewwin('https://gazd-a-20.asp.lgov.hu/gazd-miszla/APPS/etriusz-v3/php/cella_kaszper_atemeles_megjelenito.php?=3pQBzEzL50GZ5LzZyA2KGAyWk0wLg92MsAKL0yJouc3pcg2KeITqlIzWj0mp1OKn0gJM0WKMzNQZjHmA9xaWjNQZl0QrzNGA3RGCxyJMfyzMzpmA4LTMvyGCkxwMlH2LsA1H5opq1=','',880,660);setEnableTimer(100);"/>
    <hyperlink ref="D79" r:id="rId178" display="javascript:startnewwin('https://gazd-a-20.asp.lgov.hu/gazd-miszla/APPS/etriusz-v3/php/cella_kaszper_atemeles_megjelenito.php?=3LmLwEJBz1GMxSQZwM2KGAyWk0wLg92MsAKL0yJouc3pcg2KeITqlIzWj0mp1OKn0gJM0WKMzNQZjHmA9xaWjNQZm0QrzNGA3RGCxyJMfyzMzpwAwATM5LJCyEJZjZzMsA1H5nqo1=','',880,660);setEnableTimer(100);"/>
    <hyperlink ref="E79" r:id="rId179" display="javascript:startnewwin('https://gazd-a-20.asp.lgov.hu/gazd-miszla/APPS/etriusz-v3/php/cella_osszesito_megjelenito_2.php?=vSJByWJMw1QB1DTM5HmKGAyWj0mp1OKn0gJM0WKMzNQZjHmA9xaWjNQZ00QrzNGA3RGCxyJMfyzMzVJL5HzLyAJC4HQMxyGAsA1Hp2131=','',880,660);setEnableTimer(100);"/>
    <hyperlink ref="C80" r:id="rId180" display="javascript:startnewwin('https://gazd-a-20.asp.lgov.hu/gazd-miszla/APPS/etriusz-v3/php/cella_osszesito_megjelenito_2.php?=4VJZjD2Lm0wM5ZJA3L2KGAyWj0mp1OKn0gJM0WKMzNQZjLmA9xaWjNQZl0QrzNGA3RGCxyJMfyzMztwLkNQMwAGCzymL1pwMsA1H9qpp1=','',880,660);setEnableTimer(100);"/>
    <hyperlink ref="D80" r:id="rId181" display="javascript:startnewwin('https://gazd-a-20.asp.lgov.hu/gazd-miszla/APPS/etriusz-v3/php/cella_osszesito_megjelenito_2.php?=0pQB2VGM30mL3xmZzEmKGAyWj0mp1OKn0gJM0WKMzNQZjLmA9xaWjNQZm0QrzNGA3RGCxyJMfyzMzDmA4LwZyqGCwqGBmLTAsA1H24o91=','',880,660);setEnableTimer(100);"/>
    <hyperlink ref="E80" r:id="rId182" display="javascript:startnewwin('https://gazd-a-20.asp.lgov.hu/gazd-miszla/APPS/etriusz-v3/php/cella_osszesito_megjelenito_2.php?=0H2LzqmZz1mA3xmZlD2KGAyWj0mp1OKn0gJM0WKMzNQZjLmA9xaWjNQZ00QrzNGA3RGCxyJMfyzMzDGMwM2AmLJC3pGBmVQMsA1H78rq1=','',880,660);setEnableTimer(100);"/>
    <hyperlink ref="C81" r:id="rId183" display="javascript:startnewwin('https://gazd-a-20.asp.lgov.hu/gazd-miszla/APPS/etriusz-v3/php/cella_kaszper_atemeles_megjelenito.php?=lDQByWJAx1QB4VwAuEmKGAyWk0wLg92MsAKL0yJouc3pcg2KeITqlIzWj0mp1OKn0gJM0WKMzNQZjpmA9xaWjNQZl0QrzNGA3RGCxyJMfyzMzVQA4HzL1DJC4twZ2RTAsA1H80pp1=','',880,660);setEnableTimer(100);"/>
    <hyperlink ref="D81" r:id="rId184" display="javascript:startnewwin('https://gazd-a-20.asp.lgov.hu/gazd-miszla/APPS/etriusz-v3/php/cella_kaszper_atemeles_megjelenito.php?=vWwA1LzZ20wAkRJZzImKGAyWk0wLg92MsAKL0yJouc3pcg2KeITqlIzWj0mp1OKn0gJM0WKMzNQZjpmA9xaWjNQZm0QrzNGA3RGCxyJMfyzMzVzZ2HwMlLGC2RGLkLJAsA1Hq8p81=','',880,660);setEnableTimer(100);"/>
    <hyperlink ref="E81" r:id="rId185" display="javascript:startnewwin('https://gazd-a-20.asp.lgov.hu/gazd-miszla/APPS/etriusz-v3/php/cella_osszesito_megjelenito_2.php?=uumA4pwZy1GMxIJMvWmKGAyWj0mp1OKn0gJM0WKMzNQZjpmA9xaWjNQZ00QrzNGA3RGCxyJMfyzMzRTB3tmAlHJCyEJMyWzZsA1H91741=','',880,660);setEnableTimer(100);"/>
    <hyperlink ref="C82" r:id="rId186" display="javascript:startnewwin('https://gazd-a-20.asp.lgov.hu/gazd-miszla/APPS/etriusz-v3/php/cella_kaszper_atemeles_megjelenito.php?=uOQZmLGB10QBlRGBzMmKGAyWk0wLg92MsAKL0yJouc3pcg2KeITqlIzWj0mp1OKn0gJM0WKMzNQZjtmA9xaWjNQZl0QrzNGA3RGCxyJMfyzMzRTZjZwA5HGC4VGZ5LzAsA1H41191=','',880,660);setEnableTimer(100);"/>
    <hyperlink ref="D82" r:id="rId187" display="javascript:startnewwin('https://gazd-a-20.asp.lgov.hu/gazd-miszla/APPS/etriusz-v3/php/cella_kaszper_atemeles_megjelenito.php?=xqGLzE2Z20GBkNQB0ZmKGAyWk0wLg92MsAKL0yJouc3pcg2KeITqlIzWj0mp1OKn0gJM0WKMzNQZjtmA9xaWjNQZm0QrzNGA3RGCxyJMfyzMzD2AuMTMmLGC5RQZ4DmZsA1Hn7n11=','',880,660);setEnableTimer(100);"/>
    <hyperlink ref="E82" r:id="rId188" display="javascript:startnewwin('https://gazd-a-20.asp.lgov.hu/gazd-miszla/APPS/etriusz-v3/php/cella_osszesito_megjelenito_2.php?=wWGMmHJMv1mLvIJL1L2KGAyWj0mp1OKn0gJM0WKMzNQZjtmA9xaWjNQZ00QrzNGA3RGCxyJMfyzMzZzZyAGMyWJCwWJMuIwMsA1Hqnr41=','',880,660);setEnableTimer(100);"/>
    <hyperlink ref="C83" r:id="rId189" display="javascript:startnewwin('https://gazd-a-20.asp.lgov.hu/gazd-miszla/APPS/etriusz-v3/php/cella_kaszper_atemeles_megjelenito.php?=0xQBjR2Zj0wMkV2LmH2KGAyWk0wLg92MsAKL0yJouc3pcg2KeITqlIzWj0mp1OKn0gJM0WKMzNQZjxmA9xaWjNQZl0QrzNGA3RGCxyJMfyzMzDGB4NGLmNGCzSwLwAGMsA1H1r051=','',880,660);setEnableTimer(100);"/>
    <hyperlink ref="D83" r:id="rId190" display="javascript:startnewwin('https://gazd-a-20.asp.lgov.hu/gazd-miszla/APPS/etriusz-v3/php/cella_kaszper_atemeles_megjelenito.php?=vSGA2DTZm0wAzAwAvA2KGAyWk0wLg92MsAKL0yJouc3pcg2KeITqlIzWj0mp1OKn0gJM0WKMzNQZjxmA9xaWjNQZm0QrzNGA3RGCxyJMfyzMzVJZ1LQMjZGC2L2Z2V2LsA1Hn7q71=','',880,660);setEnableTimer(100);"/>
    <hyperlink ref="E83" r:id="rId191" display="javascript:startnewwin('https://gazd-a-20.asp.lgov.hu/gazd-miszla/APPS/etriusz-v3/php/cella_osszesito_megjelenito_2.php?=2RGAlHzM20mL3ZTMxMmKGAyWj0mp1OKn0gJM0WKMzNQZjxmA9xaWjNQZ00QrzNGA3RGCxyJMfyzMzLGZ1VGMzMGCwqmLxEzAsA1H880o1=','',880,660);setEnableTimer(100);"/>
    <hyperlink ref="C84" r:id="rId192" display="javascript:startnewwin('https://gazd-a-20.asp.lgov.hu/gazd-miszla/APPS/etriusz-v3/php/cella_kaszper_atemeles_megjelenito.php?=kpGMmHQZz1GB1HmLlL2KGAyWk0wLg92MsAKL0yJouc3pcg2KeITqlIzWj0mp1OKn0gJM0WKMzNQZjNQB9xaWjNQZl0QrzNGA3RGCxyJMfyzMzRmAyAGAjLJC5HGAwWwMsA1H54101=','',880,660);setEnableTimer(100);"/>
    <hyperlink ref="D84" r:id="rId193" display="javascript:startnewwin('https://gazd-a-20.asp.lgov.hu/gazd-miszla/APPS/etriusz-v3/php/cella_kaszper_atemeles_megjelenito.php?=yS2AjRGMj0wLxS2A4DmKGAyWk0wLg92MsAKL0yJouc3pcg2KeITqlIzWj0mp1OKn0gJM0WKMzNQZjNQB9xaWjNQZm0QrzNGA3RGCxyJMfyzMzHJL3NGZyOGCvEJL3tQAsA1H24os1=','',880,660);setEnableTimer(100);"/>
    <hyperlink ref="E84" r:id="rId194" display="javascript:startnewwin('https://gazd-a-20.asp.lgov.hu/gazd-miszla/APPS/etriusz-v3/php/cella_osszesito_megjelenito_2.php?=2LJZuAzAl0wMvATZwW2KGAyWj0mp1OKn0gJM0WKMzNQZjNQB9xaWjNQZ00QrzNGA3RGCxyJMfyzMzLwMkR2L2VGCzW2LjZzLsA1H5r5o1=','',880,660);setEnableTimer(100);"/>
    <hyperlink ref="C85" r:id="rId195" display="javascript:startnewwin('https://gazd-a-20.asp.lgov.hu/gazd-miszla/APPS/etriusz-v3/php/cella_osszesito_megjelenito_2.php?=2VwZxAzZk0GBkZJBxM2KGAyWj0mp1OKn0gJM0WKMzNQZjRQB9xaWjNQZl0QrzNGA3RGCxyJMfyzMzLwZlD2LlRGC5RmL5DzMsA1Hps961=','',880,660);setEnableTimer(100);"/>
    <hyperlink ref="D85" r:id="rId196" display="javascript:startnewwin('https://gazd-a-20.asp.lgov.hu/gazd-miszla/APPS/etriusz-v3/php/cella_osszesito_megjelenito_2.php?=5HmA3HTB30wA5LmZzE2KGAyWj0mp1OKn0gJM0WKMzNQZjRQB9xaWjNQZm0QrzNGA3RGCxyJMfyzMzxGA3pGM4pGC2xwAmLTMsA1H33qp1=','',880,660);setEnableTimer(100);"/>
    <hyperlink ref="E85" r:id="rId197" display="javascript:startnewwin('https://gazd-a-20.asp.lgov.hu/gazd-miszla/APPS/etriusz-v3/php/cella_osszesito_megjelenito_2.php?=xMwZ2VTZx1wM3DQB4pmKGAyWj0mp1OKn0gJM0WKMzNQZjRQB9xaWjNQZ00QrzNGA3RGCxyJMfyzMzDzAlLwLjDJCzqQA4tmAsA1H682r1=','',880,660);setEnableTimer(100);"/>
    <hyperlink ref="C86" r:id="rId198" display="javascript:startnewwin('https://gazd-a-20.asp.lgov.hu/gazd-miszla/APPS/etriusz-v3/php/cella_kaszper_atemeles_megjelenito.php?=mHGB5NwLu1mA4DQZ1DmKGAyWk0wLg92MsAKL0yJouc3pcg2KeITqlIzWj0mp1OKn0gJM0WKMzNQZjVQB9xaWjNQZl0QrzNGA3RGCxyJMfyzMzZGA5xQZvSJC3tQAjHQAsA1Hn18s1=','',880,660);setEnableTimer(100);"/>
    <hyperlink ref="D86" r:id="rId199" display="javascript:startnewwin('https://gazd-a-20.asp.lgov.hu/gazd-miszla/APPS/etriusz-v3/php/cella_kaszper_atemeles_megjelenito.php?=mHGB5NwLu1mA4DQZ1DmKGAyWk0wLg92MsAKL0yJouc3pcg2KeITqlIzWj0mp1OKn0gJM0WKMzNQZjVQB9xaWjNQZm0QrzNGA3RGCxyJMfyzMzZGA5xQZvSJC3tQAjHQAsA1H33611=','',880,660);setEnableTimer(100);"/>
    <hyperlink ref="E86" r:id="rId200" display="javascript:startnewwin('https://gazd-a-20.asp.lgov.hu/gazd-miszla/APPS/etriusz-v3/php/cella_osszesito_megjelenito_2.php?=1pGBwMmLj0wZ2VTAmV2KGAyWj0mp1OKn0gJM0WKMzNQZjVQB9xaWjNQZ00QrzNGA3RGCxyJMfyzMzHmA5ZzAwOGClLwL0ZwLsA1Hn6121=','',880,660);setEnableTimer(100);"/>
    <hyperlink ref="C87" r:id="rId201" display="javascript:startnewwin('https://gazd-a-20.asp.lgov.hu/gazd-miszla/APPS/etriusz-v3/php/cella_kaszper_atemeles_megjelenito.php?=4tGZyS2L10GLuIJBjRmKGAyWk0wLg92MsAKL0yJouc3pcg2KeITqlIzWj0mp1OKn0gJM0WKMzNQZjZQB9xaWjNQZl0QrzNGA3RGCxyJMfyzMztQBkHJLwIGCuSJM5NGZsA1H8sos1=','',880,660);setEnableTimer(100);"/>
    <hyperlink ref="D87" r:id="rId202" display="javascript:startnewwin('https://gazd-a-20.asp.lgov.hu/gazd-miszla/APPS/etriusz-v3/php/cella_kaszper_atemeles_megjelenito.php?=4NGMwEmAz1GZmRJLuE2KGAyWk0wLg92MsAKL0yJouc3pcg2KeITqlIzWj0mp1OKn0gJM0WKMzNQZjZQB9xaWjNQZm0QrzNGA3RGCxyJMfyzMztQZyATA3LJCkZGLuSTMsA1Ho01s1=','',880,660);setEnableTimer(100);"/>
    <hyperlink ref="E87" r:id="rId203" display="javascript:startnewwin('https://gazd-a-20.asp.lgov.hu/gazd-miszla/APPS/etriusz-v3/php/cella_osszesito_megjelenito_2.php?=zAJM1LmAk0GL0L2L4V2KGAyWj0mp1OKn0gJM0WKMzNQZjZQB9xaWjNQZ00QrzNGA3RGCxyJMfyzMzL2LyIwA3RGCuEwMwuwLsA1Hq6241=','',880,660);setEnableTimer(100);"/>
    <hyperlink ref="C88" r:id="rId204" display="javascript:startnewwin('https://gazd-a-20.asp.lgov.hu/gazd-miszla/APPS/etriusz-v3/php/cella_kaszper_atemeles_megjelenito.php?=zSTAxSQBl0QB4xGByM2KGAyWk0wLg92MsAKL0yJouc3pcg2KeITqlIzWj0mp1OKn0gJM0WKMzNQZjDQB9xaWjNQZl0QrzNGA3RGCxyJMfyzMzLJL0DJZ4VGC4tGB5HzMsA1Hrq561=','',880,660);setEnableTimer(100);"/>
    <hyperlink ref="D88" r:id="rId205" display="javascript:startnewwin('https://gazd-a-20.asp.lgov.hu/gazd-miszla/APPS/etriusz-v3/php/cella_kaszper_atemeles_megjelenito.php?=0ZzLkZmZ30QBkR2AjV2KGAyWk0wLg92MsAKL0yJouc3pcg2KeITqlIzWj0mp1OKn0gJM0WKMzNQZjDQB9xaWjNQZm0QrzNGA3RGCxyJMfyzMzDmLvSmZmpGC4RGL3NwLsA1Hnqno1=','',880,660);setEnableTimer(100);"/>
    <hyperlink ref="E88" r:id="rId206" display="javascript:startnewwin('https://gazd-a-20.asp.lgov.hu/gazd-miszla/APPS/etriusz-v3/php/cella_osszesito_megjelenito_2.php?=lRzLxAwZz1GZ5LJLxSmKGAyWj0mp1OKn0gJM0WKMzNQZjDQB9xaWjNQZ00QrzNGA3RGCxyJMfyzMzVGLvE2ZlLJCkxwMuEJZsA1H4q481=','',880,660);setEnableTimer(100);"/>
    <hyperlink ref="C89" r:id="rId207" display="javascript:startnewwin('https://gazd-a-20.asp.lgov.hu/gazd-miszla/APPS/etriusz-v3/php/cella_kaszper_atemeles_megjelenito.php?=5H2L4LJZj0GA0V2Z1L2KGAyWk0wLg92MsAKL0yJouc3pcg2KeITqlIzWj0mp1OKn0gJM0WKMzNQZjHQB9xaWjNQZl0QrzNGA3RGCxyJMfyzMzxGMwuwMkNGC1DwLmHwMsA1H2p111=','',880,660);setEnableTimer(100);"/>
    <hyperlink ref="D89" r:id="rId208" display="javascript:startnewwin('https://gazd-a-20.asp.lgov.hu/gazd-miszla/APPS/etriusz-v3/php/cella_kaszper_atemeles_megjelenito.php?=mDwAvSJM10GL5LGZwWmKGAyWk0wLg92MsAKL0yJouc3pcg2KeITqlIzWj0mp1OKn0gJM0WKMzNQZjHQB9xaWjNQZm0QrzNGA3RGCxyJMfyzMzZQA2VJLyIGCuywAkZzZsA1Hn2981=','',880,660);setEnableTimer(100);"/>
    <hyperlink ref="E89" r:id="rId209" display="javascript:startnewwin('https://gazd-a-20.asp.lgov.hu/gazd-miszla/APPS/etriusz-v3/php/cella_osszesito_megjelenito_2.php?=jLJAwMJLu1mZjRwL1H2KGAyWj0mp1OKn0gJM0WKMzNQZjHQB9xaWjNQZ00QrzNGA3RGCxyJMfyzMzNwM1ZzMuSJCmNGZvIGMsA1H6s431=','',880,660);setEnableTimer(100);"/>
    <hyperlink ref="C90" r:id="rId210" display="javascript:startnewwin('https://gazd-a-20.asp.lgov.hu/gazd-miszla/APPS/etriusz-v3/php/cella_kaszper_atemeles_megjelenito.php?=yOmAzSmZm0wZ0DQBkR2KGAyWk0wLg92MsAKL0yJouc3pcg2KeITqlIzWj0mp1OKn0gJM0WKMzNQZjLQB9xaWjNQZl0QrzNGA3RGCxyJMfyzMzHTZ3LJZmZGClDQA4RGLsA1H14741=','',880,660);setEnableTimer(100);"/>
    <hyperlink ref="D90" r:id="rId211" display="javascript:startnewwin('https://gazd-a-20.asp.lgov.hu/gazd-miszla/APPS/etriusz-v3/php/cella_kaszper_atemeles_megjelenito.php?=4RTZ1RTMx1mZmZzAzEmKGAyWk0wLg92MsAKL0yJouc3pcg2KeITqlIzWj0mp1OKn0gJM0WKMzNQZjLQB9xaWjNQZm0QrzNGA3RGCxyJMfyzMztGLjHGLxEJCmZmL2LTAsA1Hp6q31=','',880,660);setEnableTimer(100);"/>
    <hyperlink ref="E90" r:id="rId212" display="javascript:startnewwin('https://gazd-a-20.asp.lgov.hu/gazd-miszla/APPS/etriusz-v3/php/cella_osszesito_megjelenito_2.php?=2RzL3pwM30QBjRGBmR2KGAyWj0mp1OKn0gJM0WKMzNQZjLQB9xaWjNQZ00QrzNGA3RGCxyJMfyzMzLGLvqmAzqGC4NGZ5ZGLsA1H74561=','',880,660);setEnableTimer(100);"/>
    <hyperlink ref="C91" r:id="rId213" display="javascript:startnewwin('https://gazd-a-20.asp.lgov.hu/gazd-miszla/APPS/etriusz-v3/php/cella_osszesito_megjelenito_2.php?=kVTBkDQB30wM1ZmA4xmKGAyWj0mp1OKn0gJM0WKMzNQZjpQB9xaWjNQZl0QrzNGA3RGCxyJMfyzMzRwL4RQA4pGCzImZ3tGBsA1Hn3p61=','',880,660);setEnableTimer(100);"/>
    <hyperlink ref="D91" r:id="rId214" display="javascript:startnewwin('https://gazd-a-20.asp.lgov.hu/gazd-miszla/APPS/etriusz-v3/php/cella_osszesito_megjelenito_2.php?=jL2L3ZGBm0GZzIJAwM2KGAyWj0mp1OKn0gJM0WKMzNQZjpQB9xaWjNQZm0QrzNGA3RGCxyJMfyzMzNwMwqmZ5ZGCkLJM1ZzMsA1Hs1341=','',880,660);setEnableTimer(100);"/>
    <hyperlink ref="E91" r:id="rId215" display="javascript:startnewwin('https://gazd-a-20.asp.lgov.hu/gazd-miszla/APPS/etriusz-v3/php/cella_osszesito_megjelenito_2.php?=5VGZlDTMm0wMkxGLxS2KGAyWj0mp1OKn0gJM0WKMzNQZjpQB9xaWjNQZ00QrzNGA3RGCxyJMfyzMzxwZkVQMxAGCzSGBuEJLsA1Hq0op1=','',880,660);setEnableTimer(100);"/>
    <hyperlink ref="C94" r:id="rId216" display="javascript:startnewwin('https://gazd-a-20.asp.lgov.hu/gazd-miszla/APPS/etriusz-v3/php/cella_osszesito_megjelenito_2.php?=kDmL3DmL20GLvAGByE2KGAyWj0mp1OKn0gJM0WKMzNQZjNGB9xaWjNQZl0QrzNGA3RGCxyJMfyzMzRQAwqQAwMGCuW2Z5HTMsA1Hp6pr1=','',880,660);setEnableTimer(100);"/>
    <hyperlink ref="D94" r:id="rId217" display="javascript:startnewwin('https://gazd-a-20.asp.lgov.hu/gazd-miszla/APPS/etriusz-v3/php/cella_osszesito_megjelenito_2.php?=vMmZ2HGMx1wMlVmAuSmKGAyWj0mp1OKn0gJM0WKMzNQZjNGB9xaWjNQZm0QrzNGA3RGCxyJMfyzMzVzAmLGAyEJCzWwZ3RJZsA1Ho0o21=','',880,660);setEnableTimer(100);"/>
    <hyperlink ref="E94" r:id="rId218" display="javascript:startnewwin('https://gazd-a-20.asp.lgov.hu/gazd-miszla/APPS/etriusz-v3/php/cella_osszesito_megjelenito_2.php?=zEJA4ZGZ40wAkVJMzSmKGAyWj0mp1OKn0gJM0WKMzNQZjNGB9xaWjNQZ00QrzNGA3RGCxyJMfyzMzLTM1tmZktGC2RwLyMJZsA1H83391=','',880,660);setEnableTimer(100);"/>
    <hyperlink ref="C95" r:id="rId219" display="javascript:startnewwin('https://gazd-a-20.asp.lgov.hu/gazd-miszla/APPS/etriusz-v3/php/cella_kaszper_atemeles_megjelenito.php?=4pmZ0HGZw1QB4tQZlNmKGAyWk0wLg92MsAKL0yJouc3pcg2KeITqlIzWj0mp1OKn0gJM0WKMzNQZjRGB9xaWjNQZl0QrzNGA3RGCxyJMfyzMztmAmDGAkZJC4tQBjVQZsA1Hp2091=','',880,660);setEnableTimer(100);"/>
    <hyperlink ref="D95" r:id="rId220" display="javascript:startnewwin('https://gazd-a-20.asp.lgov.hu/gazd-miszla/APPS/etriusz-v3/php/cella_kaszper_atemeles_megjelenito.php?=zWJM4NQBy1QMxIwAuSmKGAyWk0wLg92MsAKL0yJouc3pcg2KeITqlIzWj0mp1OKn0gJM0WKMzNQZjRGB9xaWjNQZm0QrzNGA3RGCxyJMfyzMzLzLyuQZ4HJCxEJA2RJZsA1H9o0p1=','',880,660);setEnableTimer(100);"/>
    <hyperlink ref="E95" r:id="rId221" display="javascript:startnewwin('https://gazd-a-20.asp.lgov.hu/gazd-miszla/APPS/etriusz-v3/php/cella_osszesito_megjelenito_2.php?=mZ2AmxwMz1wZkNwA4RmKGAyWj0mp1OKn0gJM0WKMzNQZjRGB9xaWjNQZ00QrzNGA3RGCxyJMfyzMzZmL3ZGBzMJClRQZ2tGZsA1H1nq21=','',880,660);setEnableTimer(100);"/>
    <hyperlink ref="C96" r:id="rId222" display="javascript:startnewwin('https://gazd-a-20.asp.lgov.hu/gazd-miszla/APPS/etriusz-v3/php/cella_kaszper_atemeles_megjelenito.php?=4ZGLyWJBu1mAmDTM1DmKGAyWk0wLg92MsAKL0yJouc3pcg2KeITqlIzWj0mp1OKn0gJM0WKMzNQZjVGB9xaWjNQZl0QrzNGA3RGCxyJMfyzMztmZuIzL5RJC3ZQMxIQAsA1H53nn1=','',880,660);setEnableTimer(100);"/>
    <hyperlink ref="D96" r:id="rId223" display="javascript:startnewwin('https://gazd-a-20.asp.lgov.hu/gazd-miszla/APPS/etriusz-v3/php/cella_kaszper_atemeles_megjelenito.php?=2LTZxymL20GMmHTZ4R2KGAyWk0wLg92MsAKL0yJouc3pcg2KeITqlIzWj0mp1OKn0gJM0WKMzNQZjVGB9xaWjNQZm0QrzNGA3RGCxyJMfyzMzLwMjDJBwMGCyAGMjtGLsA1H63n71=','',880,660);setEnableTimer(100);"/>
    <hyperlink ref="E96" r:id="rId224" display="javascript:startnewwin('https://gazd-a-20.asp.lgov.hu/gazd-miszla/APPS/etriusz-v3/php/cella_osszesito_megjelenito_2.php?=yWmZwImL30wLjZTZ3xmKGAyWj0mp1OKn0gJM0WKMzNQZjVGB9xaWjNQZ00QrzNGA3RGCxyJMfyzMzHzZmZJAwqGCvOmLjpGBsA1Ho8pr1=','',880,660);setEnableTimer(100);"/>
    <hyperlink ref="C97" r:id="rId225" display="javascript:startnewwin('https://gazd-a-20.asp.lgov.hu/gazd-miszla/APPS/etriusz-v3/php/cella_kaszper_atemeles_megjelenito.php?=mxQA3DJBv1wMlRTA2ZmKGAyWk0wLg92MsAKL0yJouc3pcg2KeITqlIzWj0mp1OKn0gJM0WKMzNQZjZGB9xaWjNQZl0QrzNGA3RGCxyJMfyzMzZGB0pQM5VJCzWGL0LmZsA1H24o91=','',880,660);setEnableTimer(100);"/>
    <hyperlink ref="D97" r:id="rId226" display="javascript:startnewwin('https://gazd-a-20.asp.lgov.hu/gazd-miszla/APPS/etriusz-v3/php/cella_kaszper_atemeles_megjelenito.php?=vOwM4RJBv1wMxSJZlHmKGAyWk0wLg92MsAKL0yJouc3pcg2KeITqlIzWj0mp1OKn0gJM0WKMzNQZjZGB9xaWjNQZm0QrzNGA3RGCxyJMfyzMzVTZzuGL5VJCzEJLkVGAsA1Hoors1=','',880,660);setEnableTimer(100);"/>
    <hyperlink ref="E97" r:id="rId227" display="javascript:startnewwin('https://gazd-a-20.asp.lgov.hu/gazd-miszla/APPS/etriusz-v3/php/cella_osszesito_megjelenito_2.php?=uIwZ2VJB50QB2NmLwSmKGAyWj0mp1OKn0gJM0WKMzNQZjZGB9xaWjNQZ00QrzNGA3RGCxyJMfyzMzRJAlLwL5xGC4LQZwAJZsA1H57011=','',880,660);setEnableTimer(100);"/>
    <hyperlink ref="C98" r:id="rId228" display="javascript:startnewwin('https://gazd-a-20.asp.lgov.hu/gazd-miszla/APPS/etriusz-v3/php/cella_kaszper_atemeles_megjelenito.php?=uAmZmNwMm0mZmLJB3RmKGAyWk0wLg92MsAKL0yJouc3pcg2KeITqlIzWj0mp1OKn0gJM0WKMzNQZjDGB9xaWjNQZl0QrzNGA3RGCxyJMfyzMzR2ZmZQZzAGCmZwM5pGZsA1H01891=','',880,660);setEnableTimer(100);"/>
    <hyperlink ref="D98" r:id="rId229" display="javascript:startnewwin('https://gazd-a-20.asp.lgov.hu/gazd-miszla/APPS/etriusz-v3/php/cella_kaszper_atemeles_megjelenito.php?=zATB4RmZy1QAjVzL5LmKGAyWk0wLg92MsAKL0yJouc3pcg2KeITqlIzWj0mp1OKn0gJM0WKMzNQZjDGB9xaWjNQZm0QrzNGA3RGCxyJMfyzMzL2L4tGZmHJC0NwLvywAsA1Hr8441=','',880,660);setEnableTimer(100);"/>
    <hyperlink ref="E98" r:id="rId230" display="javascript:startnewwin('https://gazd-a-20.asp.lgov.hu/gazd-miszla/APPS/etriusz-v3/php/cella_osszesito_megjelenito_2.php?=zAwAjDTBj0GZ0ZzM5LmKGAyWj0mp1OKn0gJM0WKMzNQZjDGB9xaWjNQZ00QrzNGA3RGCxyJMfyzMzL2Z2NQM4NGCkDmLzywAsA1Ho36n1=','',880,660);setEnableTimer(100);"/>
    <hyperlink ref="C99" r:id="rId231" display="javascript:startnewwin('https://gazd-a-20.asp.lgov.hu/gazd-miszla/APPS/etriusz-v3/php/cella_kaszper_atemeles_megjelenito.php?=0pQMvEGL10wL2VTM0pmKGAyWk0wLg92MsAKL0yJouc3pcg2KeITqlIzWj0mp1OKn0gJM0WKMzNQZjHGB9xaWjNQZl0QrzNGA3RGCxyJMfyzMzDmAxWTAuIGCvMwLxEmAsA1H69021=','',880,660);setEnableTimer(100);"/>
    <hyperlink ref="D99" r:id="rId232" display="javascript:startnewwin('https://gazd-a-20.asp.lgov.hu/gazd-miszla/APPS/etriusz-v3/php/cella_kaszper_atemeles_megjelenito.php?=0pQMvEGL10wL2VTM0pmKGAyWk0wLg92MsAKL0yJouc3pcg2KeITqlIzWj0mp1OKn0gJM0WKMzNQZjHGB9xaWjNQZm0QrzNGA3RGCxyJMfyzMzDmAxWTAuIGCvMwLxEmAsA1H4q751=','',880,660);setEnableTimer(100);"/>
    <hyperlink ref="E99" r:id="rId233" display="javascript:startnewwin('https://gazd-a-20.asp.lgov.hu/gazd-miszla/APPS/etriusz-v3/php/cella_osszesito_megjelenito_2.php?=jH2L4ZmZl0wZxIQAuS2KGAyWj0mp1OKn0gJM0WKMzNQZjHGB9xaWjNQZ00QrzNGA3RGCxyJMfyzMzNGMwumZmVGClDJA0RJLsA1H3r861=','',880,660);setEnableTimer(100);"/>
    <hyperlink ref="C100" r:id="rId234" display="javascript:startnewwin('https://gazd-a-20.asp.lgov.hu/gazd-miszla/APPS/etriusz-v3/php/cella_kaszper_atemeles_megjelenito.php?=lVwL3DGLm0QBxIGL5ZmKGAyWk0wLg92MsAKL0yJouc3pcg2KeITqlIzWj0mp1OKn0gJM0WKMzNQZjLGB9xaWjNQZl0QrzNGA3RGCxyJMfyzMzVwZvqQAuAGC4DJAuymZsA1H0q2o1=','',880,660);setEnableTimer(100);"/>
    <hyperlink ref="D100" r:id="rId235" display="javascript:startnewwin('https://gazd-a-20.asp.lgov.hu/gazd-miszla/APPS/etriusz-v3/php/cella_kaszper_atemeles_megjelenito.php?=lVwL3DGLm0QBxIGL5ZmKGAyWk0wLg92MsAKL0yJouc3pcg2KeITqlIzWj0mp1OKn0gJM0WKMzNQZjLGB9xaWjNQZm0QrzNGA3RGCxyJMfyzMzVwZvqQAuAGC4DJAuymZsA1H89pn1=','',880,660);setEnableTimer(100);"/>
    <hyperlink ref="E100" r:id="rId236" display="javascript:startnewwin('https://gazd-a-20.asp.lgov.hu/gazd-miszla/APPS/etriusz-v3/php/cella_osszesito_megjelenito_2.php?=3pmZyWzLl0wMkLzMjNmKGAyWj0mp1OKn0gJM0WKMzNQZjLGB9xaWjNQZ00QrzNGA3RGCxyJMfyzMzpmAmHzLvWGCzSwMzOQZsA1H83991=','',880,660);setEnableTimer(100);"/>
    <hyperlink ref="C101" r:id="rId237" display="javascript:startnewwin('https://gazd-a-20.asp.lgov.hu/gazd-miszla/APPS/etriusz-v3/php/cella_osszesito_megjelenito_2.php?=1tGM3DQBy1QMkLQZyA2KGAyWj0mp1OKn0gJM0WKMzNQZjpGB9xaWjNQZl0QrzNGA3RGCxyJMfyzMzHQByqQA4HJCxSwAjH2LsA1H9ppo1=','',880,660);setEnableTimer(100);"/>
    <hyperlink ref="D101" r:id="rId238" display="javascript:startnewwin('https://gazd-a-20.asp.lgov.hu/gazd-miszla/APPS/etriusz-v3/php/cella_osszesito_megjelenito_2.php?=0LJBlDwL00QM4ZGBxOmKGAyWj0mp1OKn0gJM0WKMzNQZjpGB9xaWjNQZm0QrzNGA3RGCxyJMfyzMzDwM5VQAvEGCxumZ5DTZsA1H309p1=','',880,660);setEnableTimer(100);"/>
    <hyperlink ref="E101" r:id="rId239" display="javascript:startnewwin('https://gazd-a-20.asp.lgov.hu/gazd-miszla/APPS/etriusz-v3/php/cella_osszesito_megjelenito_2.php?=wMzMzMwZw1wL5HGL3L2KGAyWj0mp1OKn0gJM0WKMzNQZjpGB9xaWjNQZ00QrzNGA3RGCxyJMfyzMzZzMzMzAlZJCvyGAuqwMsA1Ho2p71=','',880,660);setEnableTimer(100);"/>
    <hyperlink ref="C102" r:id="rId240" display="javascript:startnewwin('https://gazd-a-20.asp.lgov.hu/gazd-miszla/APPS/etriusz-v3/php/cella_kaszper_atemeles_megjelenito.php?=2xQA4tmZ20mLvImA4L2KGAyWk0wLg92MsAKL0yJouc3pcg2KeITqlIzWj0mp1OKn0gJM0WKMzNQZjtGB9xaWjNQZl0QrzNGA3RGCxyJMfyzMzLGB0tQBmLGCwWJA3twMsA1H6nn01=','',880,660);setEnableTimer(100);"/>
    <hyperlink ref="D102" r:id="rId241" display="javascript:startnewwin('https://gazd-a-20.asp.lgov.hu/gazd-miszla/APPS/etriusz-v3/php/cella_kaszper_atemeles_megjelenito.php?=2xQA4tmZ20mLvImA4L2KGAyWk0wLg92MsAKL0yJouc3pcg2KeITqlIzWj0mp1OKn0gJM0WKMzNQZjtGB9xaWjNQZm0QrzNGA3RGCxyJMfyzMzLGB0tQBmLGCwWJA3twMsA1Hq9691=','',880,660);setEnableTimer(100);"/>
    <hyperlink ref="E102" r:id="rId242" display="javascript:startnewwin('https://gazd-a-20.asp.lgov.hu/gazd-miszla/APPS/etriusz-v3/php/cella_osszesito_megjelenito_2.php?=5HzMzSzLm0wZwMzZ3D2KGAyWj0mp1OKn0gJM0WKMzNQZjtGB9xaWjNQZ00QrzNGA3RGCxyJMfyzMzxGMzMJLvAGClZzMlpQMsA1H27s41=','',880,660);setEnableTimer(100);"/>
    <hyperlink ref="C103" r:id="rId243" display="javascript:startnewwin('https://gazd-a-20.asp.lgov.hu/gazd-miszla/APPS/etriusz-v3/php/cella_kaszper_atemeles_megjelenito.php?=vMwMuMGBm0QM1DzLmD2KGAyWk0wLg92MsAKL0yJouc3pcg2KeITqlIzWj0mp1OKn0gJM0WKMzNQZjxGB9xaWjNQZl0QrzNGA3RGCxyJMfyzMzVzAzSzA5ZGCxIQMvAQMsA1H5q4s1=','',880,660);setEnableTimer(100);"/>
    <hyperlink ref="D103" r:id="rId244" display="javascript:startnewwin('https://gazd-a-20.asp.lgov.hu/gazd-miszla/APPS/etriusz-v3/php/cella_kaszper_atemeles_megjelenito.php?=mHGBkLmZ50GA4tGMuqmKGAyWk0wLg92MsAKL0yJouc3pcg2KeITqlIzWj0mp1OKn0gJM0WKMzNQZjxGB9xaWjNQZm0QrzNGA3RGCxyJMfyzMzZGA5RwAmxGC1tQByS2AsA1H2qn31=','',880,660);setEnableTimer(100);"/>
    <hyperlink ref="E103" r:id="rId245" display="javascript:startnewwin('https://gazd-a-20.asp.lgov.hu/gazd-miszla/APPS/etriusz-v3/php/cella_osszesito_megjelenito_2.php?=vuGLjDGZx1wAwuwL3NmKGAyWj0mp1OKn0gJM0WKMzNQZjxGB9xaWjNQZ00QrzNGA3RGCxyJMfyzMzVTBuOQAkDJC2ZTBvqQZsA1Ho7os1=','',880,660);setEnableTimer(100);"/>
    <hyperlink ref="C104" r:id="rId246" display="javascript:startnewwin('https://gazd-a-20.asp.lgov.hu/gazd-miszla/APPS/etriusz-v3/php/cella_kaszper_atemeles_megjelenito.php?===NAwuGBxIwA9HzA5H2Lx91HGMFZ9VJoiq2KmSTqc1JL6AKne91nyEapyMPZ9ZKqjyTqeITqlIzWjNQZjNGZ9xaWjNQZl0QrzNGA3RGCxyJMfyzMzDmL4xQM1LGCyMGByATMsA1H3r5s1===','',880,660);setEnableTimer(100);"/>
    <hyperlink ref="D104" r:id="rId247" display="javascript:startnewwin('https://gazd-a-20.asp.lgov.hu/gazd-miszla/APPS/etriusz-v3/php/cella_kaszper_atemeles_megjelenito.php?===DA3pGBmNGZ9VwAuI2L281HGMFZ9VJoiq2KmSTqc1JL6AKne91nyEapyMPZ9ZKqjyTqeITqlIzWjNQZjNGZ9xaWjNQZm0QrzNGA3RGCxyJMfyzMzHmA3xmZjRGClLGLyAzAsA1H14sq1===','',880,660);setEnableTimer(100);"/>
    <hyperlink ref="E104" r:id="rId248" display="javascript:startnewwin('https://gazd-a-20.asp.lgov.hu/gazd-miszla/APPS/etriusz-v3/php/cella_osszesito_megjelenito_2.php?===tMwWGLxITB9VGMyWTZ381HGMPZ9ZKqjyTqeITqlIzWjNQZjNGZ9xaWjNQZ00QrzNGA3RGCxyJMfyzMzL2LlRTMyuGClHJMvOmAsA1H77q61===','',880,660);setEnableTimer(100);"/>
    <hyperlink ref="C105" r:id="rId249" display="javascript:startnewwin('https://gazd-a-20.asp.lgov.hu/gazd-miszla/APPS/etriusz-v3/php/cella_kaszper_atemeles_megjelenito.php?===DL0DQA2LwL9RwM5xQZ181HGMFZ9VJoiq2KmSTqc1JL6AKne91nyEapyMPZ9ZKqjyTqeITqlIzWjNQZkNGZ9xaWjNQZl0QrzNGA3RGCxyJMfyzMzRTA0DwA2VJCkLJB5NGAsA1Hn4681===','',880,660);setEnableTimer(100);"/>
    <hyperlink ref="D105" r:id="rId250" display="javascript:startnewwin('https://gazd-a-20.asp.lgov.hu/gazd-miszla/APPS/etriusz-v3/php/cella_kaszper_atemeles_megjelenito.php?===NMltGZyEwL9DmZ3NmAy91HGMFZ9VJoiq2KmSTqc1JL6AKne91nyEapyMPZ9ZKqjyTqeITqlIzWjNQZkNGZ9xaWjNQZm0QrzNGA3RGCxyJMfyzMzDzZ4RGM0VJC0ZmAjpGMsA1Hns091===','',880,660);setEnableTimer(100);"/>
    <hyperlink ref="E105" r:id="rId251" display="javascript:startnewwin('https://gazd-a-20.asp.lgov.hu/gazd-miszla/APPS/etriusz-v3/php/cella_osszesito_megjelenito_2.php?===tLuWwMzMGL9NQMmL2A081HGMPZ9ZKqjyTqeITqlIzWjNQZkNGZ9xaWjNQZ00QrzNGA3RGCxyJMfyzMzVJLlLzM2RJCjD2ZzqQAsA1H338q1===','',880,660);setEnableTimer(100);"/>
    <hyperlink ref="C106" r:id="rId252" display="javascript:startnewwin('https://gazd-a-20.asp.lgov.hu/gazd-miszla/APPS/etriusz-v3/php/cella_kaszper_atemeles_megjelenito.php?===jZ0tQAyAwM9pQBwAmAk81HGMFZ9VJoiq2KmSTqc1JL6AKne91nyEapyMPZ9ZKqjyTqeITqlIzWjNQZlNGZ9xaWjNQZl0QrzNGA3RGCxyJMfyzMzZQA4DGMmLJC3tmLmpGZsA1H032o1===','',880,660);setEnableTimer(100);"/>
    <hyperlink ref="D106" r:id="rId253" display="javascript:startnewwin('https://gazd-a-20.asp.lgov.hu/gazd-miszla/APPS/etriusz-v3/php/cella_kaszper_atemeles_megjelenito.php?===jZ0tQAyAwM9pQBwAmAk81HGMFZ9VJoiq2KmSTqc1JL6AKne91nyEapyMPZ9ZKqjyTqeITqlIzWjNQZlNGZ9xaWjNQZm0QrzNGA3RGCxyJMfyzMzZQA4DGMmLJC3tmLmpGZsA1H501r1===','',880,660);setEnableTimer(100);"/>
    <hyperlink ref="E106" r:id="rId254" display="javascript:startnewwin('https://gazd-a-20.asp.lgov.hu/gazd-miszla/APPS/etriusz-v3/php/cella_osszesito_megjelenito_2.php?===DB5xGB1ZzM9HwLzAmAz91HGMPZ9ZKqjyTqeITqlIzWjNQZlNGZ9xaWjNQZ00QrzNGA3RGCxyJMfyzMzxGB5xGAwMJC1VzMmpwMsA1H8r671===','',880,660);setEnableTimer(100);"/>
    <hyperlink ref="C107" r:id="rId255" display="javascript:startnewwin('https://gazd-a-20.asp.lgov.hu/gazd-miszla/APPS/etriusz-v3/php/cella_osszesito_megjelenito_2.php?===tA4pwZ0RmA9VwAvEwLu91HGMPZ9ZKqjyTqeITqlIzWjNQZmNGZ9xaWjNQZl0QrzNGA3RGCxyJMfyzMzLQB3VQAkpGClLwL0VJLsA1Hnqp81===','',880,660);setEnableTimer(100);"/>
    <hyperlink ref="D107" r:id="rId256" display="javascript:startnewwin('https://gazd-a-20.asp.lgov.hu/gazd-miszla/APPS/etriusz-v3/php/cella_osszesito_megjelenito_2.php?===tZvOGBzuwM9LzA4tGLm81HGMPZ9ZKqjyTqeITqlIzWjNQZmNGZ9xaWjNQZm0QrzNGA3RGCxyJMfyzMzVwLjxwM4LJCzMQB4R2ZsA1Hr7n31===','',880,660);setEnableTimer(100);"/>
    <hyperlink ref="E107" r:id="rId257" display="javascript:startnewwin('https://gazd-a-20.asp.lgov.hu/gazd-miszla/APPS/etriusz-v3/php/cella_osszesito_megjelenito_2.php?===NAwEQZjVGM9pGMyMJLm81HGMPZ9ZKqjyTqeITqlIzWjNQZmNGZ9xaWjNQZ00QrzNGA3RGCxyJMfyzMzDmL0NQZlHJC3HJMzS2ZsA1H62n61===','',880,660);setEnableTimer(100);"/>
    <hyperlink ref="C110" r:id="rId258" display="javascript:startnewwin('https://gazd-a-20.asp.lgov.hu/gazd-miszla/APPS/etriusz-v3/php/cella_kaszper_atemeles_megjelenito.php?===NB3RJZxumL9DGL5RGL581HGMFZ9VJoiq2KmSTqc1JL6AKne91nyEapyMPZ9ZKqjyTqeITqlIzWjNQZ2NGZ9xaWjNQZl0QrzNGA3RGCxyJMfyzMztmAuSQM4ZJC0RJBkRJBsA1H31271===','',880,660);setEnableTimer(100);"/>
    <hyperlink ref="D110" r:id="rId259" display="javascript:startnewwin('https://gazd-a-20.asp.lgov.hu/gazd-miszla/APPS/etriusz-v3/php/cella_kaszper_atemeles_megjelenito.php?===DB5HzAlZTM9VTB3NQMw91HGMFZ9VJoiq2KmSTqc1JL6AKne91nyEapyMPZ9ZKqjyTqeITqlIzWjNQZ2NGZ9xaWjNQZm0QrzNGA3RGCxyJMfyzMzxGByMwZwEJCvumAjD2LsA1Hq1301===','',880,660);setEnableTimer(100);"/>
    <hyperlink ref="E110" r:id="rId260" display="javascript:startnewwin('https://gazd-a-20.asp.lgov.hu/gazd-miszla/APPS/etriusz-v3/php/cella_osszesito_megjelenito_2.php?===NB0xmZvMJZ9ZGA5NQZw91HGMPZ9ZKqjyTqeITqlIzWjNQZ2NGZ9xaWjNQZ00QrzNGA3RGCxyJMfyzMztQA5ZwLzSGCmHGBjNmLsA1Hn2o81===','',880,660);setEnableTimer(100);"/>
    <hyperlink ref="C111" r:id="rId261" display="javascript:startnewwin('https://gazd-a-20.asp.lgov.hu/gazd-miszla/APPS/etriusz-v3/php/cella_kaszper_atemeles_megjelenito.php?===NAkpGZ3DwL9pGZkHmL181HGMFZ9VJoiq2KmSTqc1JL6AKne91nyEapyMPZ9ZKqjyTqeITqlIzWjNQZ3NGZ9xaWjNQZl0QrzNGA3RGCxyJMfyzMzDGZ3RmA0VJC3RGZ1ZJAsA1Hr2s31===','',880,660);setEnableTimer(100);"/>
    <hyperlink ref="D111" r:id="rId262" display="javascript:startnewwin('https://gazd-a-20.asp.lgov.hu/gazd-miszla/APPS/etriusz-v3/php/cella_kaszper_atemeles_megjelenito.php?===tZ1DJLyIQB9tGB0pGBv91HGMFZ9VJoiq2KmSTqc1JL6AKne91nyEapyMPZ9ZKqjyTqeITqlIzWjNQZ3NGZ9xaWjNQZm0QrzNGA3RGCxyJMfyzMzVGAxSJM1tGC4xQA3xwLsA1H70211===','',880,660);setEnableTimer(100);"/>
    <hyperlink ref="E111" r:id="rId263" display="javascript:startnewwin('https://gazd-a-20.asp.lgov.hu/gazd-miszla/APPS/etriusz-v3/php/cella_osszesito_megjelenito_2.php?===NZ4DzLvAGA9RQMjLGBk81HGMPZ9ZKqjyTqeITqlIzWjNQZ3NGZ9xaWjNQZ00QrzNGA3RGCxyJMfyzMzNQBxWzLmHGCkDTZ2xGZsA1H60sp1===','',880,660);setEnableTimer(100);"/>
    <hyperlink ref="E112" r:id="rId264" display="javascript:startnewwin('https://gazd-a-20.asp.lgov.hu/gazd-miszla/APPS/etriusz-v3/php/cella_osszesito_megjelenito_2.php?===jLvymAxOwL9pmLkNwAw91HGMPZ9ZKqjyTqeITqlIzWjNQZ4NGZ9xaWjNQZ00QrzNGA3RGCxyJMfyzMzZzL5pQMjVJC3ZJZjLmLsA1Hq8o51===','',880,660);setEnableTimer(100);"/>
    <hyperlink ref="C113" r:id="rId265" display="javascript:startnewwin('https://gazd-a-20.asp.lgov.hu/gazd-miszla/APPS/etriusz-v3/php/cella_kaszper_atemeles_megjelenito.php?===NZkH2LjtGB9RQZmH2Lj81HGMFZ9VJoiq2KmSTqc1JL6AKne91nyEapyMPZ9ZKqjyTqeITqlIzWjNQZ5NGZ9xaWjNQZl0QrzNGA3RGCxyJMfyzMzNGZyATZ4xGCkNmZyATZsA1H5o311===','',880,660);setEnableTimer(100);"/>
    <hyperlink ref="D113" r:id="rId266" display="javascript:startnewwin('https://gazd-a-20.asp.lgov.hu/gazd-miszla/APPS/etriusz-v3/php/cella_kaszper_atemeles_megjelenito.php?===NB3twL4NmL9LJZzuGLz91HGMFZ9VJoiq2KmSTqc1JL6AKne91nyEapyMPZ9ZKqjyTqeITqlIzWjNQZ5NGZ9xaWjNQZm0QrzNGA3RGCxyJMfyzMztmA4VTBjZJCzSwM4RzMsA1H36o11===','',880,660);setEnableTimer(100);"/>
    <hyperlink ref="E113" r:id="rId267" display="javascript:startnewwin('https://gazd-a-20.asp.lgov.hu/gazd-miszla/APPS/etriusz-v3/php/cella_osszesito_megjelenito_2.php?===jZ5VTA2HzM9twZwWQAy91HGMPZ9ZKqjyTqeITqlIzWjNQZ5NGZ9xaWjNQZ00QrzNGA3RGCxyJMfyzMzZGBvEwAyMJC4VmLlDGMsA1H13r21===','',880,660);setEnableTimer(100);"/>
    <hyperlink ref="E114" r:id="rId268" display="javascript:startnewwin('https://gazd-a-20.asp.lgov.hu/gazd-miszla/APPS/etriusz-v3/php/cella_osszesito_megjelenito_2.php?===DAuMGBwIQZ9pwZjHmAj81HGMPZ9ZKqjyTqeITqlIzWjNQZjRGZ9xaWjNQZ00QrzNGA3RGCxyJMfyzMzHGL2xmL1NGC3VQZ1pQZsA1Hppon1===','',880,660);setEnableTimer(100);"/>
    <hyperlink ref="C115" r:id="rId269" display="javascript:startnewwin('https://gazd-a-20.asp.lgov.hu/gazd-miszla/APPS/etriusz-v3/php/cella_kaszper_atemeles_megjelenito.php?===DMjHTBvOQM9xwMzOmAy91HGMFZ9VJoiq2KmSTqc1JL6AKne91nyEapyMPZ9ZKqjyTqeITqlIzWjNQZkRGZ9xaWjNQZl0QrzNGA3RGCxyJMfyzMzHTZyuwLjDJC5LzMjpGMsA1Hrpq01===','',880,660);setEnableTimer(100);"/>
    <hyperlink ref="D115" r:id="rId270" display="javascript:startnewwin('https://gazd-a-20.asp.lgov.hu/gazd-miszla/APPS/etriusz-v3/php/cella_kaszper_atemeles_megjelenito.php?===DL1xQA3HzZ9VwZ1DGA281HGMFZ9VJoiq2KmSTqc1JL6AKne91nyEapyMPZ9ZKqjyTqeITqlIzWjNQZkRGZ9xaWjNQZm0QrzNGA3RGCxyJMfyzMzRJA5DmAyWGClVGA0HwAsA1Hr4671===','',880,660);setEnableTimer(100);"/>
    <hyperlink ref="E115" r:id="rId271" display="javascript:startnewwin('https://gazd-a-20.asp.lgov.hu/gazd-miszla/APPS/etriusz-v3/php/cella_osszesito_megjelenito_2.php?===DBjLwA2VmZ9twLvEGLj81HGMPZ9ZKqjyTqeITqlIzWjNQZkRGZ9xaWjNQZ00QrzNGA3RGCxyJMfyzMzxQZ2LwAlZGC4VzL0RTZsA1H6p651===','',880,660);setEnableTimer(100);"/>
  </hyperlinks>
  <pageMargins left="0.7" right="0.7" top="0.75" bottom="0.75" header="0.3" footer="0.3"/>
  <pageSetup paperSize="9" orientation="portrait" horizontalDpi="300" verticalDpi="300" r:id="rId27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45"/>
  <sheetViews>
    <sheetView topLeftCell="A16" zoomScaleNormal="100" workbookViewId="0">
      <selection activeCell="F7" sqref="F7"/>
    </sheetView>
  </sheetViews>
  <sheetFormatPr defaultColWidth="10.33203125" defaultRowHeight="15.6" x14ac:dyDescent="0.3"/>
  <cols>
    <col min="1" max="1" width="50.44140625" style="502" customWidth="1"/>
    <col min="2" max="2" width="5.6640625" style="502" customWidth="1"/>
    <col min="3" max="3" width="14.6640625" style="502" customWidth="1"/>
    <col min="4" max="4" width="16.44140625" style="502" customWidth="1"/>
    <col min="5" max="256" width="10.33203125" style="502"/>
    <col min="257" max="257" width="50.44140625" style="502" customWidth="1"/>
    <col min="258" max="258" width="5.6640625" style="502" customWidth="1"/>
    <col min="259" max="259" width="14.6640625" style="502" customWidth="1"/>
    <col min="260" max="260" width="16.44140625" style="502" customWidth="1"/>
    <col min="261" max="512" width="10.33203125" style="502"/>
    <col min="513" max="513" width="50.44140625" style="502" customWidth="1"/>
    <col min="514" max="514" width="5.6640625" style="502" customWidth="1"/>
    <col min="515" max="515" width="14.6640625" style="502" customWidth="1"/>
    <col min="516" max="516" width="16.44140625" style="502" customWidth="1"/>
    <col min="517" max="768" width="10.33203125" style="502"/>
    <col min="769" max="769" width="50.44140625" style="502" customWidth="1"/>
    <col min="770" max="770" width="5.6640625" style="502" customWidth="1"/>
    <col min="771" max="771" width="14.6640625" style="502" customWidth="1"/>
    <col min="772" max="772" width="16.44140625" style="502" customWidth="1"/>
    <col min="773" max="1024" width="10.33203125" style="502"/>
    <col min="1025" max="1025" width="50.44140625" style="502" customWidth="1"/>
    <col min="1026" max="1026" width="5.6640625" style="502" customWidth="1"/>
    <col min="1027" max="1027" width="14.6640625" style="502" customWidth="1"/>
    <col min="1028" max="1028" width="16.44140625" style="502" customWidth="1"/>
    <col min="1029" max="1280" width="10.33203125" style="502"/>
    <col min="1281" max="1281" width="50.44140625" style="502" customWidth="1"/>
    <col min="1282" max="1282" width="5.6640625" style="502" customWidth="1"/>
    <col min="1283" max="1283" width="14.6640625" style="502" customWidth="1"/>
    <col min="1284" max="1284" width="16.44140625" style="502" customWidth="1"/>
    <col min="1285" max="1536" width="10.33203125" style="502"/>
    <col min="1537" max="1537" width="50.44140625" style="502" customWidth="1"/>
    <col min="1538" max="1538" width="5.6640625" style="502" customWidth="1"/>
    <col min="1539" max="1539" width="14.6640625" style="502" customWidth="1"/>
    <col min="1540" max="1540" width="16.44140625" style="502" customWidth="1"/>
    <col min="1541" max="1792" width="10.33203125" style="502"/>
    <col min="1793" max="1793" width="50.44140625" style="502" customWidth="1"/>
    <col min="1794" max="1794" width="5.6640625" style="502" customWidth="1"/>
    <col min="1795" max="1795" width="14.6640625" style="502" customWidth="1"/>
    <col min="1796" max="1796" width="16.44140625" style="502" customWidth="1"/>
    <col min="1797" max="2048" width="10.33203125" style="502"/>
    <col min="2049" max="2049" width="50.44140625" style="502" customWidth="1"/>
    <col min="2050" max="2050" width="5.6640625" style="502" customWidth="1"/>
    <col min="2051" max="2051" width="14.6640625" style="502" customWidth="1"/>
    <col min="2052" max="2052" width="16.44140625" style="502" customWidth="1"/>
    <col min="2053" max="2304" width="10.33203125" style="502"/>
    <col min="2305" max="2305" width="50.44140625" style="502" customWidth="1"/>
    <col min="2306" max="2306" width="5.6640625" style="502" customWidth="1"/>
    <col min="2307" max="2307" width="14.6640625" style="502" customWidth="1"/>
    <col min="2308" max="2308" width="16.44140625" style="502" customWidth="1"/>
    <col min="2309" max="2560" width="10.33203125" style="502"/>
    <col min="2561" max="2561" width="50.44140625" style="502" customWidth="1"/>
    <col min="2562" max="2562" width="5.6640625" style="502" customWidth="1"/>
    <col min="2563" max="2563" width="14.6640625" style="502" customWidth="1"/>
    <col min="2564" max="2564" width="16.44140625" style="502" customWidth="1"/>
    <col min="2565" max="2816" width="10.33203125" style="502"/>
    <col min="2817" max="2817" width="50.44140625" style="502" customWidth="1"/>
    <col min="2818" max="2818" width="5.6640625" style="502" customWidth="1"/>
    <col min="2819" max="2819" width="14.6640625" style="502" customWidth="1"/>
    <col min="2820" max="2820" width="16.44140625" style="502" customWidth="1"/>
    <col min="2821" max="3072" width="10.33203125" style="502"/>
    <col min="3073" max="3073" width="50.44140625" style="502" customWidth="1"/>
    <col min="3074" max="3074" width="5.6640625" style="502" customWidth="1"/>
    <col min="3075" max="3075" width="14.6640625" style="502" customWidth="1"/>
    <col min="3076" max="3076" width="16.44140625" style="502" customWidth="1"/>
    <col min="3077" max="3328" width="10.33203125" style="502"/>
    <col min="3329" max="3329" width="50.44140625" style="502" customWidth="1"/>
    <col min="3330" max="3330" width="5.6640625" style="502" customWidth="1"/>
    <col min="3331" max="3331" width="14.6640625" style="502" customWidth="1"/>
    <col min="3332" max="3332" width="16.44140625" style="502" customWidth="1"/>
    <col min="3333" max="3584" width="10.33203125" style="502"/>
    <col min="3585" max="3585" width="50.44140625" style="502" customWidth="1"/>
    <col min="3586" max="3586" width="5.6640625" style="502" customWidth="1"/>
    <col min="3587" max="3587" width="14.6640625" style="502" customWidth="1"/>
    <col min="3588" max="3588" width="16.44140625" style="502" customWidth="1"/>
    <col min="3589" max="3840" width="10.33203125" style="502"/>
    <col min="3841" max="3841" width="50.44140625" style="502" customWidth="1"/>
    <col min="3842" max="3842" width="5.6640625" style="502" customWidth="1"/>
    <col min="3843" max="3843" width="14.6640625" style="502" customWidth="1"/>
    <col min="3844" max="3844" width="16.44140625" style="502" customWidth="1"/>
    <col min="3845" max="4096" width="10.33203125" style="502"/>
    <col min="4097" max="4097" width="50.44140625" style="502" customWidth="1"/>
    <col min="4098" max="4098" width="5.6640625" style="502" customWidth="1"/>
    <col min="4099" max="4099" width="14.6640625" style="502" customWidth="1"/>
    <col min="4100" max="4100" width="16.44140625" style="502" customWidth="1"/>
    <col min="4101" max="4352" width="10.33203125" style="502"/>
    <col min="4353" max="4353" width="50.44140625" style="502" customWidth="1"/>
    <col min="4354" max="4354" width="5.6640625" style="502" customWidth="1"/>
    <col min="4355" max="4355" width="14.6640625" style="502" customWidth="1"/>
    <col min="4356" max="4356" width="16.44140625" style="502" customWidth="1"/>
    <col min="4357" max="4608" width="10.33203125" style="502"/>
    <col min="4609" max="4609" width="50.44140625" style="502" customWidth="1"/>
    <col min="4610" max="4610" width="5.6640625" style="502" customWidth="1"/>
    <col min="4611" max="4611" width="14.6640625" style="502" customWidth="1"/>
    <col min="4612" max="4612" width="16.44140625" style="502" customWidth="1"/>
    <col min="4613" max="4864" width="10.33203125" style="502"/>
    <col min="4865" max="4865" width="50.44140625" style="502" customWidth="1"/>
    <col min="4866" max="4866" width="5.6640625" style="502" customWidth="1"/>
    <col min="4867" max="4867" width="14.6640625" style="502" customWidth="1"/>
    <col min="4868" max="4868" width="16.44140625" style="502" customWidth="1"/>
    <col min="4869" max="5120" width="10.33203125" style="502"/>
    <col min="5121" max="5121" width="50.44140625" style="502" customWidth="1"/>
    <col min="5122" max="5122" width="5.6640625" style="502" customWidth="1"/>
    <col min="5123" max="5123" width="14.6640625" style="502" customWidth="1"/>
    <col min="5124" max="5124" width="16.44140625" style="502" customWidth="1"/>
    <col min="5125" max="5376" width="10.33203125" style="502"/>
    <col min="5377" max="5377" width="50.44140625" style="502" customWidth="1"/>
    <col min="5378" max="5378" width="5.6640625" style="502" customWidth="1"/>
    <col min="5379" max="5379" width="14.6640625" style="502" customWidth="1"/>
    <col min="5380" max="5380" width="16.44140625" style="502" customWidth="1"/>
    <col min="5381" max="5632" width="10.33203125" style="502"/>
    <col min="5633" max="5633" width="50.44140625" style="502" customWidth="1"/>
    <col min="5634" max="5634" width="5.6640625" style="502" customWidth="1"/>
    <col min="5635" max="5635" width="14.6640625" style="502" customWidth="1"/>
    <col min="5636" max="5636" width="16.44140625" style="502" customWidth="1"/>
    <col min="5637" max="5888" width="10.33203125" style="502"/>
    <col min="5889" max="5889" width="50.44140625" style="502" customWidth="1"/>
    <col min="5890" max="5890" width="5.6640625" style="502" customWidth="1"/>
    <col min="5891" max="5891" width="14.6640625" style="502" customWidth="1"/>
    <col min="5892" max="5892" width="16.44140625" style="502" customWidth="1"/>
    <col min="5893" max="6144" width="10.33203125" style="502"/>
    <col min="6145" max="6145" width="50.44140625" style="502" customWidth="1"/>
    <col min="6146" max="6146" width="5.6640625" style="502" customWidth="1"/>
    <col min="6147" max="6147" width="14.6640625" style="502" customWidth="1"/>
    <col min="6148" max="6148" width="16.44140625" style="502" customWidth="1"/>
    <col min="6149" max="6400" width="10.33203125" style="502"/>
    <col min="6401" max="6401" width="50.44140625" style="502" customWidth="1"/>
    <col min="6402" max="6402" width="5.6640625" style="502" customWidth="1"/>
    <col min="6403" max="6403" width="14.6640625" style="502" customWidth="1"/>
    <col min="6404" max="6404" width="16.44140625" style="502" customWidth="1"/>
    <col min="6405" max="6656" width="10.33203125" style="502"/>
    <col min="6657" max="6657" width="50.44140625" style="502" customWidth="1"/>
    <col min="6658" max="6658" width="5.6640625" style="502" customWidth="1"/>
    <col min="6659" max="6659" width="14.6640625" style="502" customWidth="1"/>
    <col min="6660" max="6660" width="16.44140625" style="502" customWidth="1"/>
    <col min="6661" max="6912" width="10.33203125" style="502"/>
    <col min="6913" max="6913" width="50.44140625" style="502" customWidth="1"/>
    <col min="6914" max="6914" width="5.6640625" style="502" customWidth="1"/>
    <col min="6915" max="6915" width="14.6640625" style="502" customWidth="1"/>
    <col min="6916" max="6916" width="16.44140625" style="502" customWidth="1"/>
    <col min="6917" max="7168" width="10.33203125" style="502"/>
    <col min="7169" max="7169" width="50.44140625" style="502" customWidth="1"/>
    <col min="7170" max="7170" width="5.6640625" style="502" customWidth="1"/>
    <col min="7171" max="7171" width="14.6640625" style="502" customWidth="1"/>
    <col min="7172" max="7172" width="16.44140625" style="502" customWidth="1"/>
    <col min="7173" max="7424" width="10.33203125" style="502"/>
    <col min="7425" max="7425" width="50.44140625" style="502" customWidth="1"/>
    <col min="7426" max="7426" width="5.6640625" style="502" customWidth="1"/>
    <col min="7427" max="7427" width="14.6640625" style="502" customWidth="1"/>
    <col min="7428" max="7428" width="16.44140625" style="502" customWidth="1"/>
    <col min="7429" max="7680" width="10.33203125" style="502"/>
    <col min="7681" max="7681" width="50.44140625" style="502" customWidth="1"/>
    <col min="7682" max="7682" width="5.6640625" style="502" customWidth="1"/>
    <col min="7683" max="7683" width="14.6640625" style="502" customWidth="1"/>
    <col min="7684" max="7684" width="16.44140625" style="502" customWidth="1"/>
    <col min="7685" max="7936" width="10.33203125" style="502"/>
    <col min="7937" max="7937" width="50.44140625" style="502" customWidth="1"/>
    <col min="7938" max="7938" width="5.6640625" style="502" customWidth="1"/>
    <col min="7939" max="7939" width="14.6640625" style="502" customWidth="1"/>
    <col min="7940" max="7940" width="16.44140625" style="502" customWidth="1"/>
    <col min="7941" max="8192" width="10.33203125" style="502"/>
    <col min="8193" max="8193" width="50.44140625" style="502" customWidth="1"/>
    <col min="8194" max="8194" width="5.6640625" style="502" customWidth="1"/>
    <col min="8195" max="8195" width="14.6640625" style="502" customWidth="1"/>
    <col min="8196" max="8196" width="16.44140625" style="502" customWidth="1"/>
    <col min="8197" max="8448" width="10.33203125" style="502"/>
    <col min="8449" max="8449" width="50.44140625" style="502" customWidth="1"/>
    <col min="8450" max="8450" width="5.6640625" style="502" customWidth="1"/>
    <col min="8451" max="8451" width="14.6640625" style="502" customWidth="1"/>
    <col min="8452" max="8452" width="16.44140625" style="502" customWidth="1"/>
    <col min="8453" max="8704" width="10.33203125" style="502"/>
    <col min="8705" max="8705" width="50.44140625" style="502" customWidth="1"/>
    <col min="8706" max="8706" width="5.6640625" style="502" customWidth="1"/>
    <col min="8707" max="8707" width="14.6640625" style="502" customWidth="1"/>
    <col min="8708" max="8708" width="16.44140625" style="502" customWidth="1"/>
    <col min="8709" max="8960" width="10.33203125" style="502"/>
    <col min="8961" max="8961" width="50.44140625" style="502" customWidth="1"/>
    <col min="8962" max="8962" width="5.6640625" style="502" customWidth="1"/>
    <col min="8963" max="8963" width="14.6640625" style="502" customWidth="1"/>
    <col min="8964" max="8964" width="16.44140625" style="502" customWidth="1"/>
    <col min="8965" max="9216" width="10.33203125" style="502"/>
    <col min="9217" max="9217" width="50.44140625" style="502" customWidth="1"/>
    <col min="9218" max="9218" width="5.6640625" style="502" customWidth="1"/>
    <col min="9219" max="9219" width="14.6640625" style="502" customWidth="1"/>
    <col min="9220" max="9220" width="16.44140625" style="502" customWidth="1"/>
    <col min="9221" max="9472" width="10.33203125" style="502"/>
    <col min="9473" max="9473" width="50.44140625" style="502" customWidth="1"/>
    <col min="9474" max="9474" width="5.6640625" style="502" customWidth="1"/>
    <col min="9475" max="9475" width="14.6640625" style="502" customWidth="1"/>
    <col min="9476" max="9476" width="16.44140625" style="502" customWidth="1"/>
    <col min="9477" max="9728" width="10.33203125" style="502"/>
    <col min="9729" max="9729" width="50.44140625" style="502" customWidth="1"/>
    <col min="9730" max="9730" width="5.6640625" style="502" customWidth="1"/>
    <col min="9731" max="9731" width="14.6640625" style="502" customWidth="1"/>
    <col min="9732" max="9732" width="16.44140625" style="502" customWidth="1"/>
    <col min="9733" max="9984" width="10.33203125" style="502"/>
    <col min="9985" max="9985" width="50.44140625" style="502" customWidth="1"/>
    <col min="9986" max="9986" width="5.6640625" style="502" customWidth="1"/>
    <col min="9987" max="9987" width="14.6640625" style="502" customWidth="1"/>
    <col min="9988" max="9988" width="16.44140625" style="502" customWidth="1"/>
    <col min="9989" max="10240" width="10.33203125" style="502"/>
    <col min="10241" max="10241" width="50.44140625" style="502" customWidth="1"/>
    <col min="10242" max="10242" width="5.6640625" style="502" customWidth="1"/>
    <col min="10243" max="10243" width="14.6640625" style="502" customWidth="1"/>
    <col min="10244" max="10244" width="16.44140625" style="502" customWidth="1"/>
    <col min="10245" max="10496" width="10.33203125" style="502"/>
    <col min="10497" max="10497" width="50.44140625" style="502" customWidth="1"/>
    <col min="10498" max="10498" width="5.6640625" style="502" customWidth="1"/>
    <col min="10499" max="10499" width="14.6640625" style="502" customWidth="1"/>
    <col min="10500" max="10500" width="16.44140625" style="502" customWidth="1"/>
    <col min="10501" max="10752" width="10.33203125" style="502"/>
    <col min="10753" max="10753" width="50.44140625" style="502" customWidth="1"/>
    <col min="10754" max="10754" width="5.6640625" style="502" customWidth="1"/>
    <col min="10755" max="10755" width="14.6640625" style="502" customWidth="1"/>
    <col min="10756" max="10756" width="16.44140625" style="502" customWidth="1"/>
    <col min="10757" max="11008" width="10.33203125" style="502"/>
    <col min="11009" max="11009" width="50.44140625" style="502" customWidth="1"/>
    <col min="11010" max="11010" width="5.6640625" style="502" customWidth="1"/>
    <col min="11011" max="11011" width="14.6640625" style="502" customWidth="1"/>
    <col min="11012" max="11012" width="16.44140625" style="502" customWidth="1"/>
    <col min="11013" max="11264" width="10.33203125" style="502"/>
    <col min="11265" max="11265" width="50.44140625" style="502" customWidth="1"/>
    <col min="11266" max="11266" width="5.6640625" style="502" customWidth="1"/>
    <col min="11267" max="11267" width="14.6640625" style="502" customWidth="1"/>
    <col min="11268" max="11268" width="16.44140625" style="502" customWidth="1"/>
    <col min="11269" max="11520" width="10.33203125" style="502"/>
    <col min="11521" max="11521" width="50.44140625" style="502" customWidth="1"/>
    <col min="11522" max="11522" width="5.6640625" style="502" customWidth="1"/>
    <col min="11523" max="11523" width="14.6640625" style="502" customWidth="1"/>
    <col min="11524" max="11524" width="16.44140625" style="502" customWidth="1"/>
    <col min="11525" max="11776" width="10.33203125" style="502"/>
    <col min="11777" max="11777" width="50.44140625" style="502" customWidth="1"/>
    <col min="11778" max="11778" width="5.6640625" style="502" customWidth="1"/>
    <col min="11779" max="11779" width="14.6640625" style="502" customWidth="1"/>
    <col min="11780" max="11780" width="16.44140625" style="502" customWidth="1"/>
    <col min="11781" max="12032" width="10.33203125" style="502"/>
    <col min="12033" max="12033" width="50.44140625" style="502" customWidth="1"/>
    <col min="12034" max="12034" width="5.6640625" style="502" customWidth="1"/>
    <col min="12035" max="12035" width="14.6640625" style="502" customWidth="1"/>
    <col min="12036" max="12036" width="16.44140625" style="502" customWidth="1"/>
    <col min="12037" max="12288" width="10.33203125" style="502"/>
    <col min="12289" max="12289" width="50.44140625" style="502" customWidth="1"/>
    <col min="12290" max="12290" width="5.6640625" style="502" customWidth="1"/>
    <col min="12291" max="12291" width="14.6640625" style="502" customWidth="1"/>
    <col min="12292" max="12292" width="16.44140625" style="502" customWidth="1"/>
    <col min="12293" max="12544" width="10.33203125" style="502"/>
    <col min="12545" max="12545" width="50.44140625" style="502" customWidth="1"/>
    <col min="12546" max="12546" width="5.6640625" style="502" customWidth="1"/>
    <col min="12547" max="12547" width="14.6640625" style="502" customWidth="1"/>
    <col min="12548" max="12548" width="16.44140625" style="502" customWidth="1"/>
    <col min="12549" max="12800" width="10.33203125" style="502"/>
    <col min="12801" max="12801" width="50.44140625" style="502" customWidth="1"/>
    <col min="12802" max="12802" width="5.6640625" style="502" customWidth="1"/>
    <col min="12803" max="12803" width="14.6640625" style="502" customWidth="1"/>
    <col min="12804" max="12804" width="16.44140625" style="502" customWidth="1"/>
    <col min="12805" max="13056" width="10.33203125" style="502"/>
    <col min="13057" max="13057" width="50.44140625" style="502" customWidth="1"/>
    <col min="13058" max="13058" width="5.6640625" style="502" customWidth="1"/>
    <col min="13059" max="13059" width="14.6640625" style="502" customWidth="1"/>
    <col min="13060" max="13060" width="16.44140625" style="502" customWidth="1"/>
    <col min="13061" max="13312" width="10.33203125" style="502"/>
    <col min="13313" max="13313" width="50.44140625" style="502" customWidth="1"/>
    <col min="13314" max="13314" width="5.6640625" style="502" customWidth="1"/>
    <col min="13315" max="13315" width="14.6640625" style="502" customWidth="1"/>
    <col min="13316" max="13316" width="16.44140625" style="502" customWidth="1"/>
    <col min="13317" max="13568" width="10.33203125" style="502"/>
    <col min="13569" max="13569" width="50.44140625" style="502" customWidth="1"/>
    <col min="13570" max="13570" width="5.6640625" style="502" customWidth="1"/>
    <col min="13571" max="13571" width="14.6640625" style="502" customWidth="1"/>
    <col min="13572" max="13572" width="16.44140625" style="502" customWidth="1"/>
    <col min="13573" max="13824" width="10.33203125" style="502"/>
    <col min="13825" max="13825" width="50.44140625" style="502" customWidth="1"/>
    <col min="13826" max="13826" width="5.6640625" style="502" customWidth="1"/>
    <col min="13827" max="13827" width="14.6640625" style="502" customWidth="1"/>
    <col min="13828" max="13828" width="16.44140625" style="502" customWidth="1"/>
    <col min="13829" max="14080" width="10.33203125" style="502"/>
    <col min="14081" max="14081" width="50.44140625" style="502" customWidth="1"/>
    <col min="14082" max="14082" width="5.6640625" style="502" customWidth="1"/>
    <col min="14083" max="14083" width="14.6640625" style="502" customWidth="1"/>
    <col min="14084" max="14084" width="16.44140625" style="502" customWidth="1"/>
    <col min="14085" max="14336" width="10.33203125" style="502"/>
    <col min="14337" max="14337" width="50.44140625" style="502" customWidth="1"/>
    <col min="14338" max="14338" width="5.6640625" style="502" customWidth="1"/>
    <col min="14339" max="14339" width="14.6640625" style="502" customWidth="1"/>
    <col min="14340" max="14340" width="16.44140625" style="502" customWidth="1"/>
    <col min="14341" max="14592" width="10.33203125" style="502"/>
    <col min="14593" max="14593" width="50.44140625" style="502" customWidth="1"/>
    <col min="14594" max="14594" width="5.6640625" style="502" customWidth="1"/>
    <col min="14595" max="14595" width="14.6640625" style="502" customWidth="1"/>
    <col min="14596" max="14596" width="16.44140625" style="502" customWidth="1"/>
    <col min="14597" max="14848" width="10.33203125" style="502"/>
    <col min="14849" max="14849" width="50.44140625" style="502" customWidth="1"/>
    <col min="14850" max="14850" width="5.6640625" style="502" customWidth="1"/>
    <col min="14851" max="14851" width="14.6640625" style="502" customWidth="1"/>
    <col min="14852" max="14852" width="16.44140625" style="502" customWidth="1"/>
    <col min="14853" max="15104" width="10.33203125" style="502"/>
    <col min="15105" max="15105" width="50.44140625" style="502" customWidth="1"/>
    <col min="15106" max="15106" width="5.6640625" style="502" customWidth="1"/>
    <col min="15107" max="15107" width="14.6640625" style="502" customWidth="1"/>
    <col min="15108" max="15108" width="16.44140625" style="502" customWidth="1"/>
    <col min="15109" max="15360" width="10.33203125" style="502"/>
    <col min="15361" max="15361" width="50.44140625" style="502" customWidth="1"/>
    <col min="15362" max="15362" width="5.6640625" style="502" customWidth="1"/>
    <col min="15363" max="15363" width="14.6640625" style="502" customWidth="1"/>
    <col min="15364" max="15364" width="16.44140625" style="502" customWidth="1"/>
    <col min="15365" max="15616" width="10.33203125" style="502"/>
    <col min="15617" max="15617" width="50.44140625" style="502" customWidth="1"/>
    <col min="15618" max="15618" width="5.6640625" style="502" customWidth="1"/>
    <col min="15619" max="15619" width="14.6640625" style="502" customWidth="1"/>
    <col min="15620" max="15620" width="16.44140625" style="502" customWidth="1"/>
    <col min="15621" max="15872" width="10.33203125" style="502"/>
    <col min="15873" max="15873" width="50.44140625" style="502" customWidth="1"/>
    <col min="15874" max="15874" width="5.6640625" style="502" customWidth="1"/>
    <col min="15875" max="15875" width="14.6640625" style="502" customWidth="1"/>
    <col min="15876" max="15876" width="16.44140625" style="502" customWidth="1"/>
    <col min="15877" max="16128" width="10.33203125" style="502"/>
    <col min="16129" max="16129" width="50.44140625" style="502" customWidth="1"/>
    <col min="16130" max="16130" width="5.6640625" style="502" customWidth="1"/>
    <col min="16131" max="16131" width="14.6640625" style="502" customWidth="1"/>
    <col min="16132" max="16132" width="16.44140625" style="502" customWidth="1"/>
    <col min="16133" max="16384" width="10.33203125" style="502"/>
  </cols>
  <sheetData>
    <row r="1" spans="1:4" x14ac:dyDescent="0.3">
      <c r="A1" s="804" t="s">
        <v>1607</v>
      </c>
      <c r="B1" s="804"/>
      <c r="C1" s="804"/>
      <c r="D1" s="804"/>
    </row>
    <row r="2" spans="1:4" ht="48" customHeight="1" x14ac:dyDescent="0.3">
      <c r="A2" s="799" t="s">
        <v>1175</v>
      </c>
      <c r="B2" s="800"/>
      <c r="C2" s="800"/>
      <c r="D2" s="800"/>
    </row>
    <row r="3" spans="1:4" ht="16.2" thickBot="1" x14ac:dyDescent="0.35">
      <c r="A3" s="703" t="s">
        <v>1601</v>
      </c>
    </row>
    <row r="4" spans="1:4" ht="43.5" customHeight="1" thickBot="1" x14ac:dyDescent="0.35">
      <c r="A4" s="503" t="s">
        <v>158</v>
      </c>
      <c r="B4" s="504" t="s">
        <v>1015</v>
      </c>
      <c r="C4" s="505" t="s">
        <v>1176</v>
      </c>
      <c r="D4" s="506" t="s">
        <v>1177</v>
      </c>
    </row>
    <row r="5" spans="1:4" ht="16.2" thickBot="1" x14ac:dyDescent="0.35">
      <c r="A5" s="507" t="s">
        <v>1160</v>
      </c>
      <c r="B5" s="508" t="s">
        <v>1134</v>
      </c>
      <c r="C5" s="508" t="s">
        <v>1135</v>
      </c>
      <c r="D5" s="509" t="s">
        <v>1136</v>
      </c>
    </row>
    <row r="6" spans="1:4" ht="15.75" customHeight="1" x14ac:dyDescent="0.3">
      <c r="A6" s="510" t="s">
        <v>1178</v>
      </c>
      <c r="B6" s="511" t="s">
        <v>5</v>
      </c>
      <c r="C6" s="512"/>
      <c r="D6" s="513">
        <v>8699085</v>
      </c>
    </row>
    <row r="7" spans="1:4" ht="15.75" customHeight="1" x14ac:dyDescent="0.3">
      <c r="A7" s="510" t="s">
        <v>1179</v>
      </c>
      <c r="B7" s="514" t="s">
        <v>16</v>
      </c>
      <c r="C7" s="515"/>
      <c r="D7" s="516">
        <v>1359611</v>
      </c>
    </row>
    <row r="8" spans="1:4" ht="15.75" customHeight="1" x14ac:dyDescent="0.3">
      <c r="A8" s="510" t="s">
        <v>1180</v>
      </c>
      <c r="B8" s="514" t="s">
        <v>28</v>
      </c>
      <c r="C8" s="515"/>
      <c r="D8" s="516"/>
    </row>
    <row r="9" spans="1:4" ht="15.75" customHeight="1" thickBot="1" x14ac:dyDescent="0.35">
      <c r="A9" s="517" t="s">
        <v>1181</v>
      </c>
      <c r="B9" s="518" t="s">
        <v>138</v>
      </c>
      <c r="C9" s="519"/>
      <c r="D9" s="520"/>
    </row>
    <row r="10" spans="1:4" ht="15.75" customHeight="1" thickBot="1" x14ac:dyDescent="0.35">
      <c r="A10" s="521" t="s">
        <v>1182</v>
      </c>
      <c r="B10" s="522" t="s">
        <v>42</v>
      </c>
      <c r="C10" s="524"/>
      <c r="D10" s="524">
        <f>D6+D7+D8+D9</f>
        <v>10058696</v>
      </c>
    </row>
    <row r="11" spans="1:4" ht="15.75" customHeight="1" x14ac:dyDescent="0.3">
      <c r="A11" s="525" t="s">
        <v>1183</v>
      </c>
      <c r="B11" s="511" t="s">
        <v>64</v>
      </c>
      <c r="C11" s="661"/>
      <c r="D11" s="513"/>
    </row>
    <row r="12" spans="1:4" ht="15.75" customHeight="1" x14ac:dyDescent="0.3">
      <c r="A12" s="510" t="s">
        <v>1184</v>
      </c>
      <c r="B12" s="514" t="s">
        <v>145</v>
      </c>
      <c r="C12" s="515"/>
      <c r="D12" s="516"/>
    </row>
    <row r="13" spans="1:4" ht="15.75" customHeight="1" x14ac:dyDescent="0.3">
      <c r="A13" s="510" t="s">
        <v>1185</v>
      </c>
      <c r="B13" s="514" t="s">
        <v>82</v>
      </c>
      <c r="C13" s="515"/>
      <c r="D13" s="516"/>
    </row>
    <row r="14" spans="1:4" ht="15.75" customHeight="1" thickBot="1" x14ac:dyDescent="0.35">
      <c r="A14" s="517" t="s">
        <v>1186</v>
      </c>
      <c r="B14" s="518" t="s">
        <v>84</v>
      </c>
      <c r="C14" s="519"/>
      <c r="D14" s="520"/>
    </row>
    <row r="15" spans="1:4" ht="15.75" customHeight="1" thickBot="1" x14ac:dyDescent="0.35">
      <c r="A15" s="521" t="s">
        <v>1187</v>
      </c>
      <c r="B15" s="522" t="s">
        <v>151</v>
      </c>
      <c r="C15" s="523"/>
      <c r="D15" s="524">
        <f>+D16+D17+D18</f>
        <v>0</v>
      </c>
    </row>
    <row r="16" spans="1:4" ht="15.75" customHeight="1" x14ac:dyDescent="0.3">
      <c r="A16" s="525" t="s">
        <v>1188</v>
      </c>
      <c r="B16" s="511" t="s">
        <v>167</v>
      </c>
      <c r="C16" s="512"/>
      <c r="D16" s="513"/>
    </row>
    <row r="17" spans="1:4" ht="15.75" customHeight="1" x14ac:dyDescent="0.3">
      <c r="A17" s="510" t="s">
        <v>1189</v>
      </c>
      <c r="B17" s="514" t="s">
        <v>168</v>
      </c>
      <c r="C17" s="515"/>
      <c r="D17" s="516"/>
    </row>
    <row r="18" spans="1:4" ht="15.75" customHeight="1" thickBot="1" x14ac:dyDescent="0.35">
      <c r="A18" s="517" t="s">
        <v>1190</v>
      </c>
      <c r="B18" s="518" t="s">
        <v>169</v>
      </c>
      <c r="C18" s="519"/>
      <c r="D18" s="520"/>
    </row>
    <row r="19" spans="1:4" ht="15.75" customHeight="1" thickBot="1" x14ac:dyDescent="0.35">
      <c r="A19" s="521" t="s">
        <v>1191</v>
      </c>
      <c r="B19" s="522" t="s">
        <v>172</v>
      </c>
      <c r="C19" s="523"/>
      <c r="D19" s="524">
        <f>+D20+D21+D22</f>
        <v>0</v>
      </c>
    </row>
    <row r="20" spans="1:4" ht="15.75" customHeight="1" x14ac:dyDescent="0.3">
      <c r="A20" s="525" t="s">
        <v>1192</v>
      </c>
      <c r="B20" s="511" t="s">
        <v>175</v>
      </c>
      <c r="C20" s="512"/>
      <c r="D20" s="513"/>
    </row>
    <row r="21" spans="1:4" ht="15.75" customHeight="1" x14ac:dyDescent="0.3">
      <c r="A21" s="510" t="s">
        <v>1193</v>
      </c>
      <c r="B21" s="514" t="s">
        <v>178</v>
      </c>
      <c r="C21" s="515"/>
      <c r="D21" s="516"/>
    </row>
    <row r="22" spans="1:4" ht="15.75" customHeight="1" x14ac:dyDescent="0.3">
      <c r="A22" s="510" t="s">
        <v>1194</v>
      </c>
      <c r="B22" s="514" t="s">
        <v>181</v>
      </c>
      <c r="C22" s="515"/>
      <c r="D22" s="516"/>
    </row>
    <row r="23" spans="1:4" ht="15.75" customHeight="1" x14ac:dyDescent="0.3">
      <c r="A23" s="510" t="s">
        <v>1195</v>
      </c>
      <c r="B23" s="514" t="s">
        <v>184</v>
      </c>
      <c r="C23" s="515"/>
      <c r="D23" s="516"/>
    </row>
    <row r="24" spans="1:4" ht="15.75" customHeight="1" x14ac:dyDescent="0.3">
      <c r="A24" s="510"/>
      <c r="B24" s="514" t="s">
        <v>187</v>
      </c>
      <c r="C24" s="515"/>
      <c r="D24" s="516"/>
    </row>
    <row r="25" spans="1:4" ht="15.75" customHeight="1" x14ac:dyDescent="0.3">
      <c r="A25" s="510"/>
      <c r="B25" s="514" t="s">
        <v>190</v>
      </c>
      <c r="C25" s="515"/>
      <c r="D25" s="516"/>
    </row>
    <row r="26" spans="1:4" ht="15.75" customHeight="1" x14ac:dyDescent="0.3">
      <c r="A26" s="510"/>
      <c r="B26" s="514" t="s">
        <v>193</v>
      </c>
      <c r="C26" s="515"/>
      <c r="D26" s="516"/>
    </row>
    <row r="27" spans="1:4" ht="15.75" customHeight="1" x14ac:dyDescent="0.3">
      <c r="A27" s="510"/>
      <c r="B27" s="514" t="s">
        <v>194</v>
      </c>
      <c r="C27" s="515"/>
      <c r="D27" s="516"/>
    </row>
    <row r="28" spans="1:4" ht="15.75" customHeight="1" x14ac:dyDescent="0.3">
      <c r="A28" s="510"/>
      <c r="B28" s="514" t="s">
        <v>197</v>
      </c>
      <c r="C28" s="515"/>
      <c r="D28" s="516"/>
    </row>
    <row r="29" spans="1:4" ht="15.75" customHeight="1" x14ac:dyDescent="0.3">
      <c r="A29" s="510"/>
      <c r="B29" s="514" t="s">
        <v>200</v>
      </c>
      <c r="C29" s="515"/>
      <c r="D29" s="516"/>
    </row>
    <row r="30" spans="1:4" ht="15.75" customHeight="1" x14ac:dyDescent="0.3">
      <c r="A30" s="510"/>
      <c r="B30" s="514" t="s">
        <v>203</v>
      </c>
      <c r="C30" s="515"/>
      <c r="D30" s="516"/>
    </row>
    <row r="31" spans="1:4" ht="15.75" customHeight="1" x14ac:dyDescent="0.3">
      <c r="A31" s="510"/>
      <c r="B31" s="514" t="s">
        <v>231</v>
      </c>
      <c r="C31" s="515"/>
      <c r="D31" s="516"/>
    </row>
    <row r="32" spans="1:4" ht="15.75" customHeight="1" x14ac:dyDescent="0.3">
      <c r="A32" s="510"/>
      <c r="B32" s="514" t="s">
        <v>234</v>
      </c>
      <c r="C32" s="515"/>
      <c r="D32" s="516"/>
    </row>
    <row r="33" spans="1:6" ht="15.75" customHeight="1" x14ac:dyDescent="0.3">
      <c r="A33" s="510"/>
      <c r="B33" s="514" t="s">
        <v>235</v>
      </c>
      <c r="C33" s="515"/>
      <c r="D33" s="516"/>
    </row>
    <row r="34" spans="1:6" ht="15.75" customHeight="1" x14ac:dyDescent="0.3">
      <c r="A34" s="510"/>
      <c r="B34" s="514" t="s">
        <v>236</v>
      </c>
      <c r="C34" s="515"/>
      <c r="D34" s="516"/>
    </row>
    <row r="35" spans="1:6" ht="15.75" customHeight="1" x14ac:dyDescent="0.3">
      <c r="A35" s="510"/>
      <c r="B35" s="514" t="s">
        <v>1075</v>
      </c>
      <c r="C35" s="515"/>
      <c r="D35" s="516"/>
    </row>
    <row r="36" spans="1:6" ht="15.75" customHeight="1" x14ac:dyDescent="0.3">
      <c r="A36" s="510"/>
      <c r="B36" s="514" t="s">
        <v>1077</v>
      </c>
      <c r="C36" s="515"/>
      <c r="D36" s="516"/>
    </row>
    <row r="37" spans="1:6" ht="15.75" customHeight="1" x14ac:dyDescent="0.3">
      <c r="A37" s="510"/>
      <c r="B37" s="514" t="s">
        <v>1146</v>
      </c>
      <c r="C37" s="515"/>
      <c r="D37" s="516"/>
    </row>
    <row r="38" spans="1:6" ht="15.75" customHeight="1" thickBot="1" x14ac:dyDescent="0.35">
      <c r="A38" s="517"/>
      <c r="B38" s="518" t="s">
        <v>1147</v>
      </c>
      <c r="C38" s="519"/>
      <c r="D38" s="520"/>
    </row>
    <row r="39" spans="1:6" ht="15.75" customHeight="1" thickBot="1" x14ac:dyDescent="0.35">
      <c r="A39" s="801" t="s">
        <v>1196</v>
      </c>
      <c r="B39" s="802"/>
      <c r="C39" s="526"/>
      <c r="D39" s="524">
        <v>10058696</v>
      </c>
      <c r="F39" s="527"/>
    </row>
    <row r="40" spans="1:6" x14ac:dyDescent="0.3">
      <c r="A40" s="528" t="s">
        <v>1197</v>
      </c>
    </row>
    <row r="41" spans="1:6" x14ac:dyDescent="0.3">
      <c r="A41" s="529"/>
      <c r="B41" s="530"/>
      <c r="C41" s="803"/>
      <c r="D41" s="803"/>
    </row>
    <row r="42" spans="1:6" x14ac:dyDescent="0.3">
      <c r="A42" s="529"/>
      <c r="B42" s="530"/>
      <c r="C42" s="531"/>
      <c r="D42" s="531"/>
    </row>
    <row r="43" spans="1:6" x14ac:dyDescent="0.3">
      <c r="A43" s="530"/>
      <c r="B43" s="530"/>
      <c r="C43" s="803"/>
      <c r="D43" s="803"/>
    </row>
    <row r="44" spans="1:6" x14ac:dyDescent="0.3">
      <c r="A44" s="532"/>
      <c r="B44" s="532"/>
    </row>
    <row r="45" spans="1:6" x14ac:dyDescent="0.3">
      <c r="A45" s="532"/>
      <c r="B45" s="532"/>
      <c r="C45" s="532"/>
    </row>
  </sheetData>
  <mergeCells count="5">
    <mergeCell ref="A2:D2"/>
    <mergeCell ref="A39:B39"/>
    <mergeCell ref="C41:D41"/>
    <mergeCell ref="C43:D43"/>
    <mergeCell ref="A1:D1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3"/>
  <sheetViews>
    <sheetView topLeftCell="A133" zoomScale="120" zoomScaleNormal="120" zoomScaleSheetLayoutView="130" workbookViewId="0">
      <selection activeCell="K146" sqref="K146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3.109375" style="74" customWidth="1"/>
    <col min="5" max="5" width="8.5546875" style="74" hidden="1" customWidth="1"/>
    <col min="6" max="6" width="0.109375" style="74" hidden="1" customWidth="1"/>
    <col min="7" max="7" width="14.5546875" style="74" customWidth="1"/>
    <col min="8" max="8" width="12.33203125" style="74" customWidth="1"/>
    <col min="9" max="13" width="12.33203125" style="659" customWidth="1"/>
    <col min="14" max="18" width="9.33203125" style="19"/>
    <col min="19" max="19" width="9.88671875" style="19" customWidth="1"/>
    <col min="20" max="20" width="13.5546875" style="603" customWidth="1"/>
    <col min="21" max="16384" width="9.33203125" style="19"/>
  </cols>
  <sheetData>
    <row r="1" spans="1:20" ht="16.2" customHeight="1" x14ac:dyDescent="0.3">
      <c r="A1" s="722" t="s">
        <v>1</v>
      </c>
      <c r="B1" s="722"/>
      <c r="C1" s="722"/>
      <c r="D1" s="722"/>
      <c r="E1" s="189"/>
      <c r="F1" s="189"/>
      <c r="G1" s="19"/>
      <c r="H1" s="19"/>
      <c r="I1" s="654"/>
      <c r="J1" s="654"/>
      <c r="K1" s="654"/>
      <c r="L1" s="654"/>
      <c r="M1" s="654"/>
    </row>
    <row r="2" spans="1:20" ht="16.2" customHeight="1" thickBot="1" x14ac:dyDescent="0.35">
      <c r="A2" s="721" t="s">
        <v>2</v>
      </c>
      <c r="B2" s="721"/>
      <c r="C2" s="721"/>
      <c r="D2" s="20"/>
      <c r="E2" s="20"/>
      <c r="F2" s="20"/>
      <c r="G2" s="20"/>
      <c r="H2" s="20"/>
      <c r="I2" s="655"/>
      <c r="J2" s="717"/>
      <c r="K2" s="717"/>
      <c r="L2" s="717"/>
      <c r="M2" s="717"/>
    </row>
    <row r="3" spans="1:20" ht="72.75" customHeight="1" thickBot="1" x14ac:dyDescent="0.35">
      <c r="A3" s="21" t="s">
        <v>3</v>
      </c>
      <c r="B3" s="132" t="s">
        <v>249</v>
      </c>
      <c r="C3" s="22" t="s">
        <v>4</v>
      </c>
      <c r="D3" s="188" t="s">
        <v>1241</v>
      </c>
      <c r="E3" s="23" t="s">
        <v>1611</v>
      </c>
      <c r="F3" s="188" t="s">
        <v>469</v>
      </c>
      <c r="G3" s="23" t="s">
        <v>470</v>
      </c>
      <c r="H3" s="23" t="s">
        <v>1222</v>
      </c>
      <c r="I3" s="656" t="s">
        <v>1232</v>
      </c>
      <c r="J3" s="718"/>
      <c r="K3" s="718"/>
      <c r="L3" s="718"/>
      <c r="M3" s="718"/>
    </row>
    <row r="4" spans="1:20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660">
        <v>6</v>
      </c>
      <c r="J4" s="719"/>
      <c r="K4" s="719"/>
      <c r="L4" s="719"/>
      <c r="M4" s="719"/>
      <c r="T4" s="633"/>
    </row>
    <row r="5" spans="1:20" s="30" customFormat="1" ht="12" customHeight="1" thickBot="1" x14ac:dyDescent="0.3">
      <c r="A5" s="28" t="s">
        <v>5</v>
      </c>
      <c r="B5" s="139" t="s">
        <v>276</v>
      </c>
      <c r="C5" s="29" t="s">
        <v>6</v>
      </c>
      <c r="D5" s="15">
        <f>+D6+D7+D8+D9+D10+D11</f>
        <v>28071094</v>
      </c>
      <c r="E5" s="15">
        <f t="shared" ref="E5:H5" si="0">+E6+E7+E8+E9+E10+E11</f>
        <v>0</v>
      </c>
      <c r="F5" s="15">
        <f t="shared" si="0"/>
        <v>30082415</v>
      </c>
      <c r="G5" s="15">
        <f t="shared" si="0"/>
        <v>30082415</v>
      </c>
      <c r="H5" s="15">
        <f t="shared" si="0"/>
        <v>30082415</v>
      </c>
      <c r="I5" s="635">
        <f>H5/G5*100</f>
        <v>100</v>
      </c>
      <c r="J5" s="707"/>
      <c r="K5" s="707"/>
      <c r="L5" s="707"/>
      <c r="M5" s="707"/>
      <c r="T5" s="634">
        <f>'1.3.sz.mell.'!H5-'1.4.sz.mell.'!H5</f>
        <v>0</v>
      </c>
    </row>
    <row r="6" spans="1:20" s="30" customFormat="1" ht="12" customHeight="1" x14ac:dyDescent="0.25">
      <c r="A6" s="31" t="s">
        <v>7</v>
      </c>
      <c r="B6" s="140" t="s">
        <v>277</v>
      </c>
      <c r="C6" s="32" t="s">
        <v>8</v>
      </c>
      <c r="D6" s="33">
        <v>19005544</v>
      </c>
      <c r="E6" s="33"/>
      <c r="F6" s="33">
        <f>G6-E6</f>
        <v>19032251</v>
      </c>
      <c r="G6" s="33">
        <v>19032251</v>
      </c>
      <c r="H6" s="33">
        <v>19032251</v>
      </c>
      <c r="I6" s="636">
        <f t="shared" ref="I6:I61" si="1">H6/G6*100</f>
        <v>100</v>
      </c>
      <c r="J6" s="708"/>
      <c r="K6" s="708"/>
      <c r="L6" s="708"/>
      <c r="M6" s="708"/>
      <c r="T6" s="634">
        <f>'1.3.sz.mell.'!H6-'1.4.sz.mell.'!H6</f>
        <v>0</v>
      </c>
    </row>
    <row r="7" spans="1:20" s="30" customFormat="1" ht="12" customHeight="1" x14ac:dyDescent="0.25">
      <c r="A7" s="34" t="s">
        <v>9</v>
      </c>
      <c r="B7" s="141" t="s">
        <v>278</v>
      </c>
      <c r="C7" s="35" t="s">
        <v>10</v>
      </c>
      <c r="D7" s="36"/>
      <c r="E7" s="36"/>
      <c r="F7" s="36">
        <f t="shared" ref="F7:F70" si="2">G7-E7</f>
        <v>0</v>
      </c>
      <c r="G7" s="36"/>
      <c r="H7" s="36"/>
      <c r="I7" s="637"/>
      <c r="J7" s="708"/>
      <c r="K7" s="708"/>
      <c r="L7" s="708"/>
      <c r="M7" s="708"/>
      <c r="T7" s="634">
        <f>'1.3.sz.mell.'!H7-'1.4.sz.mell.'!H7</f>
        <v>0</v>
      </c>
    </row>
    <row r="8" spans="1:20" s="30" customFormat="1" ht="12" customHeight="1" x14ac:dyDescent="0.25">
      <c r="A8" s="34" t="s">
        <v>11</v>
      </c>
      <c r="B8" s="141" t="s">
        <v>279</v>
      </c>
      <c r="C8" s="35" t="s">
        <v>373</v>
      </c>
      <c r="D8" s="36">
        <v>7265550</v>
      </c>
      <c r="E8" s="36"/>
      <c r="F8" s="36">
        <f t="shared" si="2"/>
        <v>8494514</v>
      </c>
      <c r="G8" s="36">
        <v>8494514</v>
      </c>
      <c r="H8" s="36">
        <v>8494514</v>
      </c>
      <c r="I8" s="637">
        <f t="shared" si="1"/>
        <v>100</v>
      </c>
      <c r="J8" s="708"/>
      <c r="K8" s="708"/>
      <c r="L8" s="708"/>
      <c r="M8" s="708"/>
      <c r="T8" s="634">
        <f>'1.3.sz.mell.'!H8-'1.4.sz.mell.'!H8</f>
        <v>0</v>
      </c>
    </row>
    <row r="9" spans="1:20" s="30" customFormat="1" ht="12" customHeight="1" x14ac:dyDescent="0.25">
      <c r="A9" s="34" t="s">
        <v>12</v>
      </c>
      <c r="B9" s="141" t="s">
        <v>280</v>
      </c>
      <c r="C9" s="35" t="s">
        <v>13</v>
      </c>
      <c r="D9" s="36">
        <v>1800000</v>
      </c>
      <c r="E9" s="36"/>
      <c r="F9" s="36">
        <f t="shared" si="2"/>
        <v>1800000</v>
      </c>
      <c r="G9" s="36">
        <v>1800000</v>
      </c>
      <c r="H9" s="36">
        <v>1800000</v>
      </c>
      <c r="I9" s="637">
        <f t="shared" si="1"/>
        <v>100</v>
      </c>
      <c r="J9" s="708"/>
      <c r="K9" s="708"/>
      <c r="L9" s="708"/>
      <c r="M9" s="708"/>
      <c r="T9" s="634">
        <f>'1.3.sz.mell.'!H9-'1.4.sz.mell.'!H9</f>
        <v>0</v>
      </c>
    </row>
    <row r="10" spans="1:20" s="30" customFormat="1" ht="12" customHeight="1" x14ac:dyDescent="0.25">
      <c r="A10" s="34" t="s">
        <v>14</v>
      </c>
      <c r="B10" s="141" t="s">
        <v>281</v>
      </c>
      <c r="C10" s="35" t="s">
        <v>374</v>
      </c>
      <c r="D10" s="36"/>
      <c r="E10" s="36"/>
      <c r="F10" s="36">
        <f t="shared" si="2"/>
        <v>755650</v>
      </c>
      <c r="G10" s="36">
        <v>755650</v>
      </c>
      <c r="H10" s="36">
        <v>755650</v>
      </c>
      <c r="I10" s="637">
        <f t="shared" si="1"/>
        <v>100</v>
      </c>
      <c r="J10" s="708"/>
      <c r="K10" s="708"/>
      <c r="L10" s="708"/>
      <c r="M10" s="708"/>
      <c r="T10" s="634">
        <f>'1.3.sz.mell.'!H10-'1.4.sz.mell.'!H10</f>
        <v>0</v>
      </c>
    </row>
    <row r="11" spans="1:20" s="30" customFormat="1" ht="12" customHeight="1" thickBot="1" x14ac:dyDescent="0.3">
      <c r="A11" s="37" t="s">
        <v>15</v>
      </c>
      <c r="B11" s="142" t="s">
        <v>282</v>
      </c>
      <c r="C11" s="38" t="s">
        <v>375</v>
      </c>
      <c r="D11" s="36">
        <v>0</v>
      </c>
      <c r="E11" s="36"/>
      <c r="F11" s="36">
        <f t="shared" si="2"/>
        <v>0</v>
      </c>
      <c r="G11" s="36"/>
      <c r="H11" s="36"/>
      <c r="I11" s="637"/>
      <c r="J11" s="708"/>
      <c r="K11" s="708"/>
      <c r="L11" s="708"/>
      <c r="M11" s="708"/>
      <c r="T11" s="634">
        <f>'1.3.sz.mell.'!H11-'1.4.sz.mell.'!H11</f>
        <v>0</v>
      </c>
    </row>
    <row r="12" spans="1:20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13707000</v>
      </c>
      <c r="E12" s="15">
        <f t="shared" ref="E12:G12" si="3">+E13+E14+E15+E16+E17</f>
        <v>0</v>
      </c>
      <c r="F12" s="15">
        <f t="shared" si="3"/>
        <v>14556158</v>
      </c>
      <c r="G12" s="15">
        <f t="shared" si="3"/>
        <v>14556158</v>
      </c>
      <c r="H12" s="15">
        <f>H13+H14+H15+H16+H17</f>
        <v>14556158</v>
      </c>
      <c r="I12" s="635">
        <f t="shared" si="1"/>
        <v>100</v>
      </c>
      <c r="J12" s="707"/>
      <c r="K12" s="707"/>
      <c r="L12" s="707"/>
      <c r="M12" s="707"/>
      <c r="T12" s="634">
        <f>'1.3.sz.mell.'!H12-'1.4.sz.mell.'!H12</f>
        <v>0</v>
      </c>
    </row>
    <row r="13" spans="1:20" s="30" customFormat="1" ht="12" customHeight="1" x14ac:dyDescent="0.25">
      <c r="A13" s="31" t="s">
        <v>18</v>
      </c>
      <c r="B13" s="140" t="s">
        <v>283</v>
      </c>
      <c r="C13" s="32" t="s">
        <v>19</v>
      </c>
      <c r="D13" s="33"/>
      <c r="E13" s="33">
        <v>0</v>
      </c>
      <c r="F13" s="33">
        <f t="shared" si="2"/>
        <v>0</v>
      </c>
      <c r="G13" s="33">
        <v>0</v>
      </c>
      <c r="H13" s="33">
        <v>0</v>
      </c>
      <c r="I13" s="636"/>
      <c r="J13" s="708"/>
      <c r="K13" s="708"/>
      <c r="L13" s="708"/>
      <c r="M13" s="708"/>
      <c r="T13" s="634">
        <f>'1.3.sz.mell.'!H13-'1.4.sz.mell.'!H13</f>
        <v>0</v>
      </c>
    </row>
    <row r="14" spans="1:20" s="30" customFormat="1" ht="12" customHeight="1" x14ac:dyDescent="0.25">
      <c r="A14" s="34" t="s">
        <v>20</v>
      </c>
      <c r="B14" s="141" t="s">
        <v>284</v>
      </c>
      <c r="C14" s="35" t="s">
        <v>21</v>
      </c>
      <c r="D14" s="36"/>
      <c r="E14" s="36">
        <v>0</v>
      </c>
      <c r="F14" s="36">
        <f t="shared" si="2"/>
        <v>0</v>
      </c>
      <c r="G14" s="36">
        <v>0</v>
      </c>
      <c r="H14" s="36">
        <v>0</v>
      </c>
      <c r="I14" s="637"/>
      <c r="J14" s="708"/>
      <c r="K14" s="708"/>
      <c r="L14" s="708"/>
      <c r="M14" s="708"/>
      <c r="T14" s="634">
        <f>'1.3.sz.mell.'!H14-'1.4.sz.mell.'!H14</f>
        <v>0</v>
      </c>
    </row>
    <row r="15" spans="1:20" s="30" customFormat="1" ht="12" customHeight="1" x14ac:dyDescent="0.25">
      <c r="A15" s="34" t="s">
        <v>22</v>
      </c>
      <c r="B15" s="141" t="s">
        <v>285</v>
      </c>
      <c r="C15" s="35" t="s">
        <v>23</v>
      </c>
      <c r="D15" s="36"/>
      <c r="E15" s="36">
        <v>0</v>
      </c>
      <c r="F15" s="36">
        <f t="shared" si="2"/>
        <v>0</v>
      </c>
      <c r="G15" s="36">
        <v>0</v>
      </c>
      <c r="H15" s="36">
        <v>0</v>
      </c>
      <c r="I15" s="637"/>
      <c r="J15" s="708"/>
      <c r="K15" s="708"/>
      <c r="L15" s="708"/>
      <c r="M15" s="708"/>
      <c r="T15" s="634">
        <f>'1.3.sz.mell.'!H15-'1.4.sz.mell.'!H15</f>
        <v>0</v>
      </c>
    </row>
    <row r="16" spans="1:20" s="30" customFormat="1" ht="12" customHeight="1" x14ac:dyDescent="0.25">
      <c r="A16" s="34" t="s">
        <v>24</v>
      </c>
      <c r="B16" s="141" t="s">
        <v>286</v>
      </c>
      <c r="C16" s="35" t="s">
        <v>25</v>
      </c>
      <c r="D16" s="36"/>
      <c r="E16" s="36">
        <v>0</v>
      </c>
      <c r="F16" s="36">
        <f t="shared" si="2"/>
        <v>0</v>
      </c>
      <c r="G16" s="36">
        <v>0</v>
      </c>
      <c r="H16" s="36">
        <v>0</v>
      </c>
      <c r="I16" s="637"/>
      <c r="J16" s="708"/>
      <c r="K16" s="708"/>
      <c r="L16" s="708"/>
      <c r="M16" s="708"/>
      <c r="T16" s="634">
        <f>'1.3.sz.mell.'!H16-'1.4.sz.mell.'!H16</f>
        <v>0</v>
      </c>
    </row>
    <row r="17" spans="1:20" s="30" customFormat="1" ht="12" customHeight="1" thickBot="1" x14ac:dyDescent="0.3">
      <c r="A17" s="34" t="s">
        <v>26</v>
      </c>
      <c r="B17" s="141" t="s">
        <v>287</v>
      </c>
      <c r="C17" s="35" t="s">
        <v>27</v>
      </c>
      <c r="D17" s="36">
        <v>13707000</v>
      </c>
      <c r="E17" s="36"/>
      <c r="F17" s="36">
        <f t="shared" si="2"/>
        <v>14556158</v>
      </c>
      <c r="G17" s="36">
        <v>14556158</v>
      </c>
      <c r="H17" s="36">
        <v>14556158</v>
      </c>
      <c r="I17" s="637">
        <f t="shared" si="1"/>
        <v>100</v>
      </c>
      <c r="J17" s="708"/>
      <c r="K17" s="708"/>
      <c r="L17" s="708"/>
      <c r="M17" s="708"/>
      <c r="T17" s="634">
        <f>'1.3.sz.mell.'!H17-'1.4.sz.mell.'!H17</f>
        <v>0</v>
      </c>
    </row>
    <row r="18" spans="1:20" s="30" customFormat="1" ht="12" customHeight="1" thickBot="1" x14ac:dyDescent="0.3">
      <c r="A18" s="28" t="s">
        <v>28</v>
      </c>
      <c r="B18" s="139" t="s">
        <v>288</v>
      </c>
      <c r="C18" s="29" t="s">
        <v>29</v>
      </c>
      <c r="D18" s="15">
        <f>+D19+D20+D21+D22+D23</f>
        <v>40621000</v>
      </c>
      <c r="E18" s="15">
        <f t="shared" ref="E18:G18" si="4">+E19+E20+E21+E22+E23</f>
        <v>0</v>
      </c>
      <c r="F18" s="15">
        <f t="shared" si="4"/>
        <v>34682212</v>
      </c>
      <c r="G18" s="15">
        <f t="shared" si="4"/>
        <v>34682212</v>
      </c>
      <c r="H18" s="15">
        <f>H19+H20+H21+H22+H23</f>
        <v>34682212</v>
      </c>
      <c r="I18" s="635">
        <f t="shared" si="1"/>
        <v>100</v>
      </c>
      <c r="J18" s="707"/>
      <c r="K18" s="707"/>
      <c r="L18" s="707"/>
      <c r="M18" s="707"/>
      <c r="T18" s="634">
        <f>'1.3.sz.mell.'!H18-'1.4.sz.mell.'!H18</f>
        <v>0</v>
      </c>
    </row>
    <row r="19" spans="1:20" s="30" customFormat="1" ht="12" customHeight="1" x14ac:dyDescent="0.25">
      <c r="A19" s="31" t="s">
        <v>30</v>
      </c>
      <c r="B19" s="140" t="s">
        <v>289</v>
      </c>
      <c r="C19" s="32" t="s">
        <v>31</v>
      </c>
      <c r="D19" s="33">
        <v>39621000</v>
      </c>
      <c r="E19" s="33"/>
      <c r="F19" s="33">
        <f t="shared" si="2"/>
        <v>17803000</v>
      </c>
      <c r="G19" s="33">
        <v>17803000</v>
      </c>
      <c r="H19" s="33">
        <v>17803000</v>
      </c>
      <c r="I19" s="636">
        <f t="shared" si="1"/>
        <v>100</v>
      </c>
      <c r="J19" s="708"/>
      <c r="K19" s="708"/>
      <c r="L19" s="708"/>
      <c r="M19" s="708"/>
      <c r="T19" s="634">
        <f>'1.3.sz.mell.'!H19-'1.4.sz.mell.'!H19</f>
        <v>0</v>
      </c>
    </row>
    <row r="20" spans="1:20" s="30" customFormat="1" ht="12" customHeight="1" x14ac:dyDescent="0.25">
      <c r="A20" s="34" t="s">
        <v>32</v>
      </c>
      <c r="B20" s="141" t="s">
        <v>290</v>
      </c>
      <c r="C20" s="35" t="s">
        <v>33</v>
      </c>
      <c r="D20" s="36"/>
      <c r="E20" s="36">
        <v>0</v>
      </c>
      <c r="F20" s="36">
        <f t="shared" si="2"/>
        <v>0</v>
      </c>
      <c r="G20" s="36">
        <v>0</v>
      </c>
      <c r="H20" s="36">
        <v>0</v>
      </c>
      <c r="I20" s="637"/>
      <c r="J20" s="708"/>
      <c r="K20" s="708"/>
      <c r="L20" s="708"/>
      <c r="M20" s="708"/>
      <c r="T20" s="634">
        <f>'1.3.sz.mell.'!H20-'1.4.sz.mell.'!H20</f>
        <v>0</v>
      </c>
    </row>
    <row r="21" spans="1:20" s="30" customFormat="1" ht="12" customHeight="1" x14ac:dyDescent="0.25">
      <c r="A21" s="34" t="s">
        <v>34</v>
      </c>
      <c r="B21" s="141" t="s">
        <v>291</v>
      </c>
      <c r="C21" s="35" t="s">
        <v>35</v>
      </c>
      <c r="D21" s="36"/>
      <c r="E21" s="36">
        <v>0</v>
      </c>
      <c r="F21" s="36">
        <f t="shared" si="2"/>
        <v>0</v>
      </c>
      <c r="G21" s="36">
        <v>0</v>
      </c>
      <c r="H21" s="36">
        <v>0</v>
      </c>
      <c r="I21" s="637"/>
      <c r="J21" s="708"/>
      <c r="K21" s="708"/>
      <c r="L21" s="708"/>
      <c r="M21" s="708"/>
      <c r="T21" s="634">
        <f>'1.3.sz.mell.'!H21-'1.4.sz.mell.'!H21</f>
        <v>0</v>
      </c>
    </row>
    <row r="22" spans="1:20" s="30" customFormat="1" ht="12" customHeight="1" x14ac:dyDescent="0.25">
      <c r="A22" s="34" t="s">
        <v>36</v>
      </c>
      <c r="B22" s="141" t="s">
        <v>292</v>
      </c>
      <c r="C22" s="35" t="s">
        <v>37</v>
      </c>
      <c r="D22" s="36"/>
      <c r="E22" s="36">
        <v>0</v>
      </c>
      <c r="F22" s="36">
        <f t="shared" si="2"/>
        <v>0</v>
      </c>
      <c r="G22" s="36">
        <v>0</v>
      </c>
      <c r="H22" s="36">
        <v>0</v>
      </c>
      <c r="I22" s="637"/>
      <c r="J22" s="708"/>
      <c r="K22" s="708"/>
      <c r="L22" s="708"/>
      <c r="M22" s="708"/>
      <c r="T22" s="634">
        <f>'1.3.sz.mell.'!H22-'1.4.sz.mell.'!H22</f>
        <v>0</v>
      </c>
    </row>
    <row r="23" spans="1:20" s="30" customFormat="1" ht="12" customHeight="1" thickBot="1" x14ac:dyDescent="0.3">
      <c r="A23" s="34" t="s">
        <v>38</v>
      </c>
      <c r="B23" s="141" t="s">
        <v>293</v>
      </c>
      <c r="C23" s="35" t="s">
        <v>39</v>
      </c>
      <c r="D23" s="36">
        <v>1000000</v>
      </c>
      <c r="E23" s="36">
        <v>0</v>
      </c>
      <c r="F23" s="36">
        <f t="shared" si="2"/>
        <v>16879212</v>
      </c>
      <c r="G23" s="36">
        <v>16879212</v>
      </c>
      <c r="H23" s="36">
        <v>16879212</v>
      </c>
      <c r="I23" s="637">
        <f>H23/G23*100</f>
        <v>100</v>
      </c>
      <c r="J23" s="708"/>
      <c r="K23" s="708"/>
      <c r="L23" s="708"/>
      <c r="M23" s="708"/>
      <c r="T23" s="634">
        <f>'1.3.sz.mell.'!H23-'1.4.sz.mell.'!H23</f>
        <v>0</v>
      </c>
    </row>
    <row r="24" spans="1:20" s="30" customFormat="1" ht="12" customHeight="1" thickBot="1" x14ac:dyDescent="0.3">
      <c r="A24" s="28" t="s">
        <v>40</v>
      </c>
      <c r="B24" s="139" t="s">
        <v>294</v>
      </c>
      <c r="C24" s="29" t="s">
        <v>41</v>
      </c>
      <c r="D24" s="18">
        <f>SUM(D25:D31)</f>
        <v>2359906</v>
      </c>
      <c r="E24" s="18">
        <f t="shared" ref="E24:G24" si="5">SUM(E25:E31)</f>
        <v>0</v>
      </c>
      <c r="F24" s="18">
        <f t="shared" si="5"/>
        <v>2359906</v>
      </c>
      <c r="G24" s="18">
        <f t="shared" si="5"/>
        <v>2359906</v>
      </c>
      <c r="H24" s="18">
        <f>H25+H26+H27+H28+H29+H30+H31</f>
        <v>3171734</v>
      </c>
      <c r="I24" s="638">
        <f t="shared" si="1"/>
        <v>134.40086172923839</v>
      </c>
      <c r="J24" s="709"/>
      <c r="K24" s="709"/>
      <c r="L24" s="709"/>
      <c r="M24" s="709"/>
      <c r="T24" s="634">
        <f>'1.3.sz.mell.'!H24-'1.4.sz.mell.'!H24</f>
        <v>0</v>
      </c>
    </row>
    <row r="25" spans="1:20" s="30" customFormat="1" ht="12" customHeight="1" x14ac:dyDescent="0.25">
      <c r="A25" s="31" t="s">
        <v>348</v>
      </c>
      <c r="B25" s="140" t="s">
        <v>295</v>
      </c>
      <c r="C25" s="32" t="s">
        <v>379</v>
      </c>
      <c r="D25" s="41">
        <v>1000000</v>
      </c>
      <c r="E25" s="41"/>
      <c r="F25" s="41">
        <f t="shared" si="2"/>
        <v>1000000</v>
      </c>
      <c r="G25" s="41">
        <v>1000000</v>
      </c>
      <c r="H25" s="41">
        <v>1010000</v>
      </c>
      <c r="I25" s="639">
        <f t="shared" si="1"/>
        <v>101</v>
      </c>
      <c r="J25" s="710"/>
      <c r="K25" s="710"/>
      <c r="L25" s="710"/>
      <c r="M25" s="710"/>
      <c r="T25" s="634">
        <f>'1.3.sz.mell.'!H25-'1.4.sz.mell.'!H25</f>
        <v>0</v>
      </c>
    </row>
    <row r="26" spans="1:20" s="30" customFormat="1" ht="12" customHeight="1" x14ac:dyDescent="0.25">
      <c r="A26" s="31" t="s">
        <v>349</v>
      </c>
      <c r="B26" s="140" t="s">
        <v>420</v>
      </c>
      <c r="C26" s="32" t="s">
        <v>419</v>
      </c>
      <c r="D26" s="41"/>
      <c r="E26" s="41">
        <v>0</v>
      </c>
      <c r="F26" s="41">
        <f t="shared" si="2"/>
        <v>0</v>
      </c>
      <c r="G26" s="41">
        <v>0</v>
      </c>
      <c r="H26" s="41">
        <v>37500</v>
      </c>
      <c r="I26" s="639"/>
      <c r="J26" s="710"/>
      <c r="K26" s="710"/>
      <c r="L26" s="710"/>
      <c r="M26" s="710"/>
      <c r="T26" s="634">
        <f>'1.3.sz.mell.'!H26-'1.4.sz.mell.'!H26</f>
        <v>0</v>
      </c>
    </row>
    <row r="27" spans="1:20" s="30" customFormat="1" ht="12" customHeight="1" x14ac:dyDescent="0.25">
      <c r="A27" s="31" t="s">
        <v>350</v>
      </c>
      <c r="B27" s="141" t="s">
        <v>376</v>
      </c>
      <c r="C27" s="35" t="s">
        <v>380</v>
      </c>
      <c r="D27" s="41">
        <v>800000</v>
      </c>
      <c r="E27" s="41"/>
      <c r="F27" s="41">
        <f t="shared" si="2"/>
        <v>800000</v>
      </c>
      <c r="G27" s="41">
        <v>800000</v>
      </c>
      <c r="H27" s="41">
        <v>1449678</v>
      </c>
      <c r="I27" s="639">
        <f t="shared" si="1"/>
        <v>181.20974999999999</v>
      </c>
      <c r="J27" s="710"/>
      <c r="K27" s="710"/>
      <c r="L27" s="710"/>
      <c r="M27" s="710"/>
      <c r="T27" s="634">
        <f>'1.3.sz.mell.'!H27-'1.4.sz.mell.'!H27</f>
        <v>0</v>
      </c>
    </row>
    <row r="28" spans="1:20" s="30" customFormat="1" ht="12" customHeight="1" x14ac:dyDescent="0.25">
      <c r="A28" s="31" t="s">
        <v>351</v>
      </c>
      <c r="B28" s="141" t="s">
        <v>377</v>
      </c>
      <c r="C28" s="35" t="s">
        <v>381</v>
      </c>
      <c r="D28" s="36"/>
      <c r="E28" s="36"/>
      <c r="F28" s="36">
        <f t="shared" si="2"/>
        <v>0</v>
      </c>
      <c r="G28" s="36">
        <v>0</v>
      </c>
      <c r="H28" s="36"/>
      <c r="I28" s="637"/>
      <c r="J28" s="708"/>
      <c r="K28" s="708"/>
      <c r="L28" s="708"/>
      <c r="M28" s="708"/>
      <c r="T28" s="634">
        <f>'1.3.sz.mell.'!H28-'1.4.sz.mell.'!H28</f>
        <v>0</v>
      </c>
    </row>
    <row r="29" spans="1:20" s="30" customFormat="1" ht="12" customHeight="1" x14ac:dyDescent="0.25">
      <c r="A29" s="31" t="s">
        <v>352</v>
      </c>
      <c r="B29" s="141" t="s">
        <v>296</v>
      </c>
      <c r="C29" s="35" t="s">
        <v>382</v>
      </c>
      <c r="D29" s="36">
        <v>550000</v>
      </c>
      <c r="E29" s="36"/>
      <c r="F29" s="36">
        <f t="shared" si="2"/>
        <v>550000</v>
      </c>
      <c r="G29" s="36">
        <v>550000</v>
      </c>
      <c r="H29" s="36">
        <v>629015</v>
      </c>
      <c r="I29" s="637">
        <f t="shared" si="1"/>
        <v>114.36636363636363</v>
      </c>
      <c r="J29" s="708"/>
      <c r="K29" s="708"/>
      <c r="L29" s="708"/>
      <c r="M29" s="708"/>
      <c r="T29" s="634">
        <f>'1.3.sz.mell.'!H29-'1.4.sz.mell.'!H29</f>
        <v>0</v>
      </c>
    </row>
    <row r="30" spans="1:20" s="30" customFormat="1" ht="12" customHeight="1" x14ac:dyDescent="0.25">
      <c r="A30" s="31" t="s">
        <v>353</v>
      </c>
      <c r="B30" s="142" t="s">
        <v>297</v>
      </c>
      <c r="C30" s="38" t="s">
        <v>383</v>
      </c>
      <c r="D30" s="36"/>
      <c r="E30" s="36"/>
      <c r="F30" s="36">
        <f t="shared" si="2"/>
        <v>0</v>
      </c>
      <c r="G30" s="36"/>
      <c r="H30" s="36"/>
      <c r="I30" s="637"/>
      <c r="J30" s="708"/>
      <c r="K30" s="708"/>
      <c r="L30" s="708"/>
      <c r="M30" s="708"/>
      <c r="T30" s="634">
        <f>'1.3.sz.mell.'!H30-'1.4.sz.mell.'!H30</f>
        <v>0</v>
      </c>
    </row>
    <row r="31" spans="1:20" s="30" customFormat="1" ht="12" customHeight="1" thickBot="1" x14ac:dyDescent="0.3">
      <c r="A31" s="31" t="s">
        <v>421</v>
      </c>
      <c r="B31" s="142" t="s">
        <v>298</v>
      </c>
      <c r="C31" s="38" t="s">
        <v>378</v>
      </c>
      <c r="D31" s="40">
        <v>9906</v>
      </c>
      <c r="E31" s="40"/>
      <c r="F31" s="40">
        <f t="shared" si="2"/>
        <v>9906</v>
      </c>
      <c r="G31" s="40">
        <v>9906</v>
      </c>
      <c r="H31" s="40">
        <v>45541</v>
      </c>
      <c r="I31" s="640">
        <f t="shared" si="1"/>
        <v>459.73147587320813</v>
      </c>
      <c r="J31" s="708"/>
      <c r="K31" s="708"/>
      <c r="L31" s="708"/>
      <c r="M31" s="708"/>
      <c r="T31" s="634">
        <f>'1.3.sz.mell.'!H31-'1.4.sz.mell.'!H31</f>
        <v>0</v>
      </c>
    </row>
    <row r="32" spans="1:20" s="30" customFormat="1" ht="12" customHeight="1" thickBot="1" x14ac:dyDescent="0.3">
      <c r="A32" s="28" t="s">
        <v>42</v>
      </c>
      <c r="B32" s="139" t="s">
        <v>299</v>
      </c>
      <c r="C32" s="29" t="s">
        <v>43</v>
      </c>
      <c r="D32" s="15">
        <f>SUM(D33:D42)</f>
        <v>3445000</v>
      </c>
      <c r="E32" s="15">
        <f t="shared" ref="E32:G32" si="6">SUM(E33:E42)</f>
        <v>0</v>
      </c>
      <c r="F32" s="15">
        <f t="shared" si="6"/>
        <v>3223215</v>
      </c>
      <c r="G32" s="15">
        <f t="shared" si="6"/>
        <v>3223215</v>
      </c>
      <c r="H32" s="15">
        <f>H33+H34+H35+H36+H37+H38+H39+H40+H41+H42</f>
        <v>3372453</v>
      </c>
      <c r="I32" s="635">
        <f t="shared" si="1"/>
        <v>104.63009758889805</v>
      </c>
      <c r="J32" s="707"/>
      <c r="K32" s="707"/>
      <c r="L32" s="707"/>
      <c r="M32" s="707"/>
      <c r="T32" s="634">
        <f>'1.3.sz.mell.'!H32-'1.4.sz.mell.'!H32</f>
        <v>234954</v>
      </c>
    </row>
    <row r="33" spans="1:20" s="30" customFormat="1" ht="12" customHeight="1" x14ac:dyDescent="0.25">
      <c r="A33" s="31" t="s">
        <v>44</v>
      </c>
      <c r="B33" s="140" t="s">
        <v>300</v>
      </c>
      <c r="C33" s="32" t="s">
        <v>45</v>
      </c>
      <c r="D33" s="33">
        <v>0</v>
      </c>
      <c r="E33" s="33"/>
      <c r="F33" s="33">
        <f t="shared" si="2"/>
        <v>533865</v>
      </c>
      <c r="G33" s="33">
        <v>533865</v>
      </c>
      <c r="H33" s="33">
        <v>3153635</v>
      </c>
      <c r="I33" s="636">
        <f t="shared" si="1"/>
        <v>590.71769080198169</v>
      </c>
      <c r="J33" s="708"/>
      <c r="K33" s="708"/>
      <c r="L33" s="708"/>
      <c r="M33" s="708"/>
      <c r="T33" s="634">
        <f>'1.3.sz.mell.'!H33-'1.4.sz.mell.'!H33</f>
        <v>0</v>
      </c>
    </row>
    <row r="34" spans="1:20" s="30" customFormat="1" ht="12" customHeight="1" x14ac:dyDescent="0.25">
      <c r="A34" s="34" t="s">
        <v>46</v>
      </c>
      <c r="B34" s="141" t="s">
        <v>301</v>
      </c>
      <c r="C34" s="35" t="s">
        <v>47</v>
      </c>
      <c r="D34" s="36">
        <v>2539370</v>
      </c>
      <c r="E34" s="36"/>
      <c r="F34" s="36">
        <f t="shared" si="2"/>
        <v>1783720</v>
      </c>
      <c r="G34" s="36">
        <v>1783720</v>
      </c>
      <c r="H34" s="36"/>
      <c r="I34" s="637">
        <f t="shared" si="1"/>
        <v>0</v>
      </c>
      <c r="J34" s="708"/>
      <c r="K34" s="708"/>
      <c r="L34" s="708"/>
      <c r="M34" s="708"/>
      <c r="T34" s="634">
        <f>'1.3.sz.mell.'!H34-'1.4.sz.mell.'!H34</f>
        <v>0</v>
      </c>
    </row>
    <row r="35" spans="1:20" s="30" customFormat="1" ht="12" customHeight="1" x14ac:dyDescent="0.25">
      <c r="A35" s="34" t="s">
        <v>48</v>
      </c>
      <c r="B35" s="141" t="s">
        <v>302</v>
      </c>
      <c r="C35" s="35" t="s">
        <v>49</v>
      </c>
      <c r="D35" s="36">
        <v>0</v>
      </c>
      <c r="E35" s="36"/>
      <c r="F35" s="36">
        <f t="shared" si="2"/>
        <v>0</v>
      </c>
      <c r="G35" s="36"/>
      <c r="H35" s="36"/>
      <c r="I35" s="637"/>
      <c r="J35" s="708"/>
      <c r="K35" s="708"/>
      <c r="L35" s="708"/>
      <c r="M35" s="708"/>
      <c r="T35" s="634">
        <f>'1.3.sz.mell.'!H35-'1.4.sz.mell.'!H35</f>
        <v>0</v>
      </c>
    </row>
    <row r="36" spans="1:20" s="30" customFormat="1" ht="12" customHeight="1" x14ac:dyDescent="0.25">
      <c r="A36" s="34" t="s">
        <v>50</v>
      </c>
      <c r="B36" s="141" t="s">
        <v>303</v>
      </c>
      <c r="C36" s="35" t="s">
        <v>51</v>
      </c>
      <c r="D36" s="36">
        <v>173228</v>
      </c>
      <c r="E36" s="36"/>
      <c r="F36" s="36">
        <f t="shared" si="2"/>
        <v>173228</v>
      </c>
      <c r="G36" s="36">
        <v>173228</v>
      </c>
      <c r="H36" s="36"/>
      <c r="I36" s="637">
        <f t="shared" si="1"/>
        <v>0</v>
      </c>
      <c r="J36" s="708"/>
      <c r="K36" s="708"/>
      <c r="L36" s="708"/>
      <c r="M36" s="708"/>
      <c r="T36" s="634">
        <f>'1.3.sz.mell.'!H36-'1.4.sz.mell.'!H36</f>
        <v>0</v>
      </c>
    </row>
    <row r="37" spans="1:20" s="30" customFormat="1" ht="12" customHeight="1" x14ac:dyDescent="0.25">
      <c r="A37" s="34" t="s">
        <v>52</v>
      </c>
      <c r="B37" s="141" t="s">
        <v>304</v>
      </c>
      <c r="C37" s="35" t="s">
        <v>53</v>
      </c>
      <c r="D37" s="36">
        <v>0</v>
      </c>
      <c r="E37" s="36"/>
      <c r="F37" s="36">
        <f t="shared" si="2"/>
        <v>0</v>
      </c>
      <c r="G37" s="36"/>
      <c r="H37" s="36"/>
      <c r="I37" s="637"/>
      <c r="J37" s="708"/>
      <c r="K37" s="708"/>
      <c r="L37" s="708"/>
      <c r="M37" s="708"/>
      <c r="T37" s="634">
        <f>'1.3.sz.mell.'!H37-'1.4.sz.mell.'!H37</f>
        <v>0</v>
      </c>
    </row>
    <row r="38" spans="1:20" s="30" customFormat="1" ht="12" customHeight="1" x14ac:dyDescent="0.25">
      <c r="A38" s="34" t="s">
        <v>54</v>
      </c>
      <c r="B38" s="141" t="s">
        <v>305</v>
      </c>
      <c r="C38" s="35" t="s">
        <v>55</v>
      </c>
      <c r="D38" s="36">
        <v>732402</v>
      </c>
      <c r="E38" s="36"/>
      <c r="F38" s="36">
        <f t="shared" si="2"/>
        <v>732402</v>
      </c>
      <c r="G38" s="36">
        <v>732402</v>
      </c>
      <c r="H38" s="36">
        <v>218818</v>
      </c>
      <c r="I38" s="637">
        <f t="shared" si="1"/>
        <v>29.876761669137984</v>
      </c>
      <c r="J38" s="708"/>
      <c r="K38" s="708"/>
      <c r="L38" s="708"/>
      <c r="M38" s="708"/>
      <c r="T38" s="634">
        <f>'1.3.sz.mell.'!H38-'1.4.sz.mell.'!H38</f>
        <v>0</v>
      </c>
    </row>
    <row r="39" spans="1:20" s="30" customFormat="1" ht="12" customHeight="1" x14ac:dyDescent="0.25">
      <c r="A39" s="34" t="s">
        <v>56</v>
      </c>
      <c r="B39" s="141" t="s">
        <v>306</v>
      </c>
      <c r="C39" s="35" t="s">
        <v>57</v>
      </c>
      <c r="D39" s="36">
        <v>0</v>
      </c>
      <c r="E39" s="36"/>
      <c r="F39" s="36">
        <f t="shared" si="2"/>
        <v>0</v>
      </c>
      <c r="G39" s="36"/>
      <c r="H39" s="36">
        <v>0</v>
      </c>
      <c r="I39" s="637"/>
      <c r="J39" s="708"/>
      <c r="K39" s="708"/>
      <c r="L39" s="708"/>
      <c r="M39" s="708"/>
      <c r="T39" s="634">
        <f>'1.3.sz.mell.'!H39-'1.4.sz.mell.'!H39</f>
        <v>0</v>
      </c>
    </row>
    <row r="40" spans="1:20" s="30" customFormat="1" ht="12" customHeight="1" x14ac:dyDescent="0.25">
      <c r="A40" s="34" t="s">
        <v>58</v>
      </c>
      <c r="B40" s="141" t="s">
        <v>307</v>
      </c>
      <c r="C40" s="35" t="s">
        <v>59</v>
      </c>
      <c r="D40" s="36">
        <v>0</v>
      </c>
      <c r="E40" s="36"/>
      <c r="F40" s="36">
        <f t="shared" si="2"/>
        <v>0</v>
      </c>
      <c r="G40" s="36"/>
      <c r="H40" s="36"/>
      <c r="I40" s="637"/>
      <c r="J40" s="708"/>
      <c r="K40" s="708"/>
      <c r="L40" s="708"/>
      <c r="M40" s="708"/>
      <c r="T40" s="634">
        <f>'1.3.sz.mell.'!H40-'1.4.sz.mell.'!H40</f>
        <v>0</v>
      </c>
    </row>
    <row r="41" spans="1:20" s="30" customFormat="1" ht="12" customHeight="1" x14ac:dyDescent="0.25">
      <c r="A41" s="34" t="s">
        <v>60</v>
      </c>
      <c r="B41" s="141" t="s">
        <v>308</v>
      </c>
      <c r="C41" s="35" t="s">
        <v>61</v>
      </c>
      <c r="D41" s="42">
        <v>0</v>
      </c>
      <c r="E41" s="42">
        <v>0</v>
      </c>
      <c r="F41" s="42">
        <f t="shared" si="2"/>
        <v>0</v>
      </c>
      <c r="G41" s="42">
        <v>0</v>
      </c>
      <c r="H41" s="42"/>
      <c r="I41" s="642"/>
      <c r="J41" s="711"/>
      <c r="K41" s="711"/>
      <c r="L41" s="711"/>
      <c r="M41" s="711"/>
      <c r="T41" s="634">
        <f>'1.3.sz.mell.'!H41-'1.4.sz.mell.'!H41</f>
        <v>0</v>
      </c>
    </row>
    <row r="42" spans="1:20" s="30" customFormat="1" ht="12" customHeight="1" thickBot="1" x14ac:dyDescent="0.3">
      <c r="A42" s="37" t="s">
        <v>62</v>
      </c>
      <c r="B42" s="141" t="s">
        <v>1240</v>
      </c>
      <c r="C42" s="38" t="s">
        <v>63</v>
      </c>
      <c r="D42" s="43"/>
      <c r="E42" s="43">
        <v>0</v>
      </c>
      <c r="F42" s="43">
        <f t="shared" si="2"/>
        <v>0</v>
      </c>
      <c r="G42" s="43"/>
      <c r="H42" s="43"/>
      <c r="I42" s="643"/>
      <c r="J42" s="711"/>
      <c r="K42" s="711"/>
      <c r="L42" s="711"/>
      <c r="M42" s="711"/>
      <c r="T42" s="634">
        <f>'1.3.sz.mell.'!H42-'1.4.sz.mell.'!H42</f>
        <v>234954</v>
      </c>
    </row>
    <row r="43" spans="1:20" s="30" customFormat="1" ht="12" customHeight="1" thickBot="1" x14ac:dyDescent="0.3">
      <c r="A43" s="28" t="s">
        <v>64</v>
      </c>
      <c r="B43" s="139" t="s">
        <v>310</v>
      </c>
      <c r="C43" s="29" t="s">
        <v>65</v>
      </c>
      <c r="D43" s="15">
        <f>SUM(D44:D48)</f>
        <v>0</v>
      </c>
      <c r="E43" s="15">
        <v>0</v>
      </c>
      <c r="F43" s="15">
        <f t="shared" ref="F43" si="7">SUM(F44:F48)</f>
        <v>0</v>
      </c>
      <c r="G43" s="15">
        <v>0</v>
      </c>
      <c r="H43" s="15"/>
      <c r="I43" s="635"/>
      <c r="J43" s="707"/>
      <c r="K43" s="707"/>
      <c r="L43" s="707"/>
      <c r="M43" s="707"/>
      <c r="T43" s="634">
        <f>'1.3.sz.mell.'!H43-'1.4.sz.mell.'!H43</f>
        <v>0</v>
      </c>
    </row>
    <row r="44" spans="1:20" s="30" customFormat="1" ht="12" customHeight="1" x14ac:dyDescent="0.25">
      <c r="A44" s="31" t="s">
        <v>66</v>
      </c>
      <c r="B44" s="140" t="s">
        <v>311</v>
      </c>
      <c r="C44" s="32" t="s">
        <v>67</v>
      </c>
      <c r="D44" s="44"/>
      <c r="E44" s="44">
        <v>0</v>
      </c>
      <c r="F44" s="44">
        <f t="shared" si="2"/>
        <v>0</v>
      </c>
      <c r="G44" s="44">
        <v>0</v>
      </c>
      <c r="H44" s="44">
        <v>0</v>
      </c>
      <c r="I44" s="641"/>
      <c r="J44" s="711"/>
      <c r="K44" s="711"/>
      <c r="L44" s="711"/>
      <c r="M44" s="711"/>
      <c r="T44" s="634">
        <f>'1.3.sz.mell.'!H44-'1.4.sz.mell.'!H44</f>
        <v>0</v>
      </c>
    </row>
    <row r="45" spans="1:20" s="30" customFormat="1" ht="12" customHeight="1" x14ac:dyDescent="0.25">
      <c r="A45" s="34" t="s">
        <v>68</v>
      </c>
      <c r="B45" s="141" t="s">
        <v>312</v>
      </c>
      <c r="C45" s="35" t="s">
        <v>69</v>
      </c>
      <c r="D45" s="42"/>
      <c r="E45" s="42">
        <v>0</v>
      </c>
      <c r="F45" s="42">
        <f t="shared" si="2"/>
        <v>0</v>
      </c>
      <c r="G45" s="42">
        <v>0</v>
      </c>
      <c r="H45" s="42"/>
      <c r="I45" s="642"/>
      <c r="J45" s="711"/>
      <c r="K45" s="711"/>
      <c r="L45" s="711"/>
      <c r="M45" s="711"/>
      <c r="T45" s="634">
        <f>'1.3.sz.mell.'!H45-'1.4.sz.mell.'!H45</f>
        <v>0</v>
      </c>
    </row>
    <row r="46" spans="1:20" s="30" customFormat="1" ht="12" customHeight="1" x14ac:dyDescent="0.25">
      <c r="A46" s="34" t="s">
        <v>70</v>
      </c>
      <c r="B46" s="141" t="s">
        <v>313</v>
      </c>
      <c r="C46" s="35" t="s">
        <v>71</v>
      </c>
      <c r="D46" s="42"/>
      <c r="E46" s="42">
        <v>0</v>
      </c>
      <c r="F46" s="42">
        <f t="shared" si="2"/>
        <v>0</v>
      </c>
      <c r="G46" s="42">
        <v>0</v>
      </c>
      <c r="H46" s="42"/>
      <c r="I46" s="642"/>
      <c r="J46" s="711"/>
      <c r="K46" s="711"/>
      <c r="L46" s="711"/>
      <c r="M46" s="711"/>
      <c r="T46" s="634">
        <f>'1.3.sz.mell.'!H46-'1.4.sz.mell.'!H46</f>
        <v>0</v>
      </c>
    </row>
    <row r="47" spans="1:20" s="30" customFormat="1" ht="12" customHeight="1" x14ac:dyDescent="0.25">
      <c r="A47" s="34" t="s">
        <v>72</v>
      </c>
      <c r="B47" s="141" t="s">
        <v>314</v>
      </c>
      <c r="C47" s="35" t="s">
        <v>73</v>
      </c>
      <c r="D47" s="42"/>
      <c r="E47" s="42">
        <v>0</v>
      </c>
      <c r="F47" s="42">
        <f t="shared" si="2"/>
        <v>0</v>
      </c>
      <c r="G47" s="42">
        <v>0</v>
      </c>
      <c r="H47" s="42">
        <v>0</v>
      </c>
      <c r="I47" s="642"/>
      <c r="J47" s="711"/>
      <c r="K47" s="711"/>
      <c r="L47" s="711"/>
      <c r="M47" s="711"/>
      <c r="T47" s="634">
        <f>'1.3.sz.mell.'!H47-'1.4.sz.mell.'!H47</f>
        <v>0</v>
      </c>
    </row>
    <row r="48" spans="1:20" s="30" customFormat="1" ht="12" customHeight="1" thickBot="1" x14ac:dyDescent="0.3">
      <c r="A48" s="37" t="s">
        <v>74</v>
      </c>
      <c r="B48" s="141" t="s">
        <v>315</v>
      </c>
      <c r="C48" s="38" t="s">
        <v>75</v>
      </c>
      <c r="D48" s="43"/>
      <c r="E48" s="43">
        <v>0</v>
      </c>
      <c r="F48" s="43">
        <f t="shared" si="2"/>
        <v>0</v>
      </c>
      <c r="G48" s="43">
        <v>0</v>
      </c>
      <c r="H48" s="43">
        <v>0</v>
      </c>
      <c r="I48" s="643"/>
      <c r="J48" s="711"/>
      <c r="K48" s="711"/>
      <c r="L48" s="711"/>
      <c r="M48" s="711"/>
      <c r="T48" s="634">
        <f>'1.3.sz.mell.'!H48-'1.4.sz.mell.'!H48</f>
        <v>0</v>
      </c>
    </row>
    <row r="49" spans="1:20" s="30" customFormat="1" ht="12" customHeight="1" thickBot="1" x14ac:dyDescent="0.3">
      <c r="A49" s="28" t="s">
        <v>76</v>
      </c>
      <c r="B49" s="139" t="s">
        <v>316</v>
      </c>
      <c r="C49" s="29" t="s">
        <v>77</v>
      </c>
      <c r="D49" s="15">
        <f>SUM(D50:D54)</f>
        <v>0</v>
      </c>
      <c r="E49" s="15">
        <f t="shared" ref="E49:H49" si="8">SUM(E50:E54)</f>
        <v>0</v>
      </c>
      <c r="F49" s="15">
        <f t="shared" si="8"/>
        <v>380000</v>
      </c>
      <c r="G49" s="15">
        <f>SUM(G50:G54)</f>
        <v>380000</v>
      </c>
      <c r="H49" s="15">
        <f t="shared" si="8"/>
        <v>380000</v>
      </c>
      <c r="I49" s="635">
        <f t="shared" si="1"/>
        <v>100</v>
      </c>
      <c r="J49" s="707"/>
      <c r="K49" s="707"/>
      <c r="L49" s="707"/>
      <c r="M49" s="707"/>
      <c r="T49" s="634">
        <f>'1.3.sz.mell.'!H49-'1.4.sz.mell.'!H49</f>
        <v>0</v>
      </c>
    </row>
    <row r="50" spans="1:20" s="30" customFormat="1" ht="12" customHeight="1" x14ac:dyDescent="0.25">
      <c r="A50" s="31" t="s">
        <v>388</v>
      </c>
      <c r="B50" s="140" t="s">
        <v>317</v>
      </c>
      <c r="C50" s="32" t="s">
        <v>385</v>
      </c>
      <c r="D50" s="33"/>
      <c r="E50" s="33">
        <v>0</v>
      </c>
      <c r="F50" s="33">
        <f t="shared" si="2"/>
        <v>0</v>
      </c>
      <c r="G50" s="33">
        <v>0</v>
      </c>
      <c r="H50" s="33">
        <v>0</v>
      </c>
      <c r="I50" s="636"/>
      <c r="J50" s="708"/>
      <c r="K50" s="708"/>
      <c r="L50" s="708"/>
      <c r="M50" s="708"/>
      <c r="T50" s="634">
        <f>'1.3.sz.mell.'!H50-'1.4.sz.mell.'!H50</f>
        <v>0</v>
      </c>
    </row>
    <row r="51" spans="1:20" s="30" customFormat="1" ht="12" customHeight="1" x14ac:dyDescent="0.25">
      <c r="A51" s="31" t="s">
        <v>389</v>
      </c>
      <c r="B51" s="141" t="s">
        <v>318</v>
      </c>
      <c r="C51" s="35" t="s">
        <v>386</v>
      </c>
      <c r="D51" s="33"/>
      <c r="E51" s="33">
        <v>0</v>
      </c>
      <c r="F51" s="33">
        <f t="shared" si="2"/>
        <v>0</v>
      </c>
      <c r="G51" s="33">
        <v>0</v>
      </c>
      <c r="H51" s="33">
        <v>0</v>
      </c>
      <c r="I51" s="636"/>
      <c r="J51" s="708"/>
      <c r="K51" s="708"/>
      <c r="L51" s="708"/>
      <c r="M51" s="708"/>
      <c r="T51" s="634">
        <f>'1.3.sz.mell.'!H51-'1.4.sz.mell.'!H51</f>
        <v>0</v>
      </c>
    </row>
    <row r="52" spans="1:20" s="30" customFormat="1" ht="13.5" customHeight="1" x14ac:dyDescent="0.25">
      <c r="A52" s="31" t="s">
        <v>390</v>
      </c>
      <c r="B52" s="141" t="s">
        <v>319</v>
      </c>
      <c r="C52" s="35" t="s">
        <v>414</v>
      </c>
      <c r="D52" s="33"/>
      <c r="E52" s="33">
        <v>0</v>
      </c>
      <c r="F52" s="33">
        <f t="shared" si="2"/>
        <v>0</v>
      </c>
      <c r="G52" s="33">
        <v>0</v>
      </c>
      <c r="H52" s="33">
        <v>0</v>
      </c>
      <c r="I52" s="636"/>
      <c r="J52" s="708"/>
      <c r="K52" s="708"/>
      <c r="L52" s="708"/>
      <c r="M52" s="708"/>
      <c r="T52" s="634">
        <f>'1.3.sz.mell.'!H52-'1.4.sz.mell.'!H52</f>
        <v>0</v>
      </c>
    </row>
    <row r="53" spans="1:20" s="30" customFormat="1" ht="12" customHeight="1" x14ac:dyDescent="0.25">
      <c r="A53" s="37" t="s">
        <v>391</v>
      </c>
      <c r="B53" s="142" t="s">
        <v>387</v>
      </c>
      <c r="C53" s="38" t="s">
        <v>393</v>
      </c>
      <c r="D53" s="40"/>
      <c r="E53" s="40">
        <v>0</v>
      </c>
      <c r="F53" s="40">
        <f t="shared" si="2"/>
        <v>0</v>
      </c>
      <c r="G53" s="40">
        <v>0</v>
      </c>
      <c r="H53" s="40">
        <v>0</v>
      </c>
      <c r="I53" s="640"/>
      <c r="J53" s="708"/>
      <c r="K53" s="708"/>
      <c r="L53" s="708"/>
      <c r="M53" s="708"/>
      <c r="T53" s="634">
        <f>'1.3.sz.mell.'!H53-'1.4.sz.mell.'!H53</f>
        <v>0</v>
      </c>
    </row>
    <row r="54" spans="1:20" s="30" customFormat="1" ht="12" customHeight="1" thickBot="1" x14ac:dyDescent="0.3">
      <c r="A54" s="37" t="s">
        <v>392</v>
      </c>
      <c r="B54" s="142" t="s">
        <v>384</v>
      </c>
      <c r="C54" s="38" t="s">
        <v>394</v>
      </c>
      <c r="D54" s="40"/>
      <c r="E54" s="40"/>
      <c r="F54" s="40">
        <f t="shared" si="2"/>
        <v>380000</v>
      </c>
      <c r="G54" s="40">
        <v>380000</v>
      </c>
      <c r="H54" s="40">
        <v>380000</v>
      </c>
      <c r="I54" s="640">
        <f t="shared" si="1"/>
        <v>100</v>
      </c>
      <c r="J54" s="708"/>
      <c r="K54" s="708"/>
      <c r="L54" s="708"/>
      <c r="M54" s="708"/>
      <c r="T54" s="634">
        <f>'1.3.sz.mell.'!H54-'1.4.sz.mell.'!H54</f>
        <v>0</v>
      </c>
    </row>
    <row r="55" spans="1:20" s="30" customFormat="1" ht="12" customHeight="1" thickBot="1" x14ac:dyDescent="0.3">
      <c r="A55" s="28" t="s">
        <v>82</v>
      </c>
      <c r="B55" s="139" t="s">
        <v>320</v>
      </c>
      <c r="C55" s="39" t="s">
        <v>83</v>
      </c>
      <c r="D55" s="15">
        <f>SUM(D56:F60)</f>
        <v>0</v>
      </c>
      <c r="E55" s="15">
        <f t="shared" ref="E55:F55" si="9">SUM(E56:G60)</f>
        <v>0</v>
      </c>
      <c r="F55" s="15">
        <f t="shared" si="9"/>
        <v>0</v>
      </c>
      <c r="G55" s="15">
        <f>SUM(G56:G60)</f>
        <v>0</v>
      </c>
      <c r="H55" s="15">
        <f>SUM(H56:H60)</f>
        <v>0</v>
      </c>
      <c r="I55" s="635"/>
      <c r="J55" s="707"/>
      <c r="K55" s="707"/>
      <c r="L55" s="707"/>
      <c r="M55" s="707"/>
      <c r="T55" s="634">
        <f>'1.3.sz.mell.'!H55-'1.4.sz.mell.'!H55</f>
        <v>0</v>
      </c>
    </row>
    <row r="56" spans="1:20" s="30" customFormat="1" ht="12" customHeight="1" x14ac:dyDescent="0.25">
      <c r="A56" s="31" t="s">
        <v>400</v>
      </c>
      <c r="B56" s="140" t="s">
        <v>321</v>
      </c>
      <c r="C56" s="32" t="s">
        <v>395</v>
      </c>
      <c r="D56" s="42"/>
      <c r="E56" s="42">
        <v>0</v>
      </c>
      <c r="F56" s="42">
        <f t="shared" si="2"/>
        <v>0</v>
      </c>
      <c r="G56" s="42">
        <v>0</v>
      </c>
      <c r="H56" s="42">
        <v>0</v>
      </c>
      <c r="I56" s="642"/>
      <c r="J56" s="711"/>
      <c r="K56" s="711"/>
      <c r="L56" s="711"/>
      <c r="M56" s="711"/>
      <c r="T56" s="634">
        <f>'1.3.sz.mell.'!H56-'1.4.sz.mell.'!H56</f>
        <v>0</v>
      </c>
    </row>
    <row r="57" spans="1:20" s="30" customFormat="1" ht="12" customHeight="1" x14ac:dyDescent="0.25">
      <c r="A57" s="31" t="s">
        <v>401</v>
      </c>
      <c r="B57" s="140" t="s">
        <v>322</v>
      </c>
      <c r="C57" s="35" t="s">
        <v>396</v>
      </c>
      <c r="D57" s="42"/>
      <c r="E57" s="42">
        <v>0</v>
      </c>
      <c r="F57" s="42">
        <f t="shared" si="2"/>
        <v>0</v>
      </c>
      <c r="G57" s="42">
        <v>0</v>
      </c>
      <c r="H57" s="42">
        <v>0</v>
      </c>
      <c r="I57" s="642"/>
      <c r="J57" s="711"/>
      <c r="K57" s="711"/>
      <c r="L57" s="711"/>
      <c r="M57" s="711"/>
      <c r="T57" s="634">
        <f>'1.3.sz.mell.'!H57-'1.4.sz.mell.'!H57</f>
        <v>0</v>
      </c>
    </row>
    <row r="58" spans="1:20" s="30" customFormat="1" ht="11.25" customHeight="1" x14ac:dyDescent="0.25">
      <c r="A58" s="31" t="s">
        <v>402</v>
      </c>
      <c r="B58" s="140" t="s">
        <v>323</v>
      </c>
      <c r="C58" s="35" t="s">
        <v>415</v>
      </c>
      <c r="D58" s="42"/>
      <c r="E58" s="42">
        <v>0</v>
      </c>
      <c r="F58" s="42">
        <f t="shared" si="2"/>
        <v>0</v>
      </c>
      <c r="G58" s="42">
        <v>0</v>
      </c>
      <c r="H58" s="42">
        <v>0</v>
      </c>
      <c r="I58" s="642"/>
      <c r="J58" s="711"/>
      <c r="K58" s="711"/>
      <c r="L58" s="711"/>
      <c r="M58" s="711"/>
      <c r="T58" s="634">
        <f>'1.3.sz.mell.'!H58-'1.4.sz.mell.'!H58</f>
        <v>0</v>
      </c>
    </row>
    <row r="59" spans="1:20" s="30" customFormat="1" ht="12" customHeight="1" x14ac:dyDescent="0.25">
      <c r="A59" s="31" t="s">
        <v>401</v>
      </c>
      <c r="B59" s="146" t="s">
        <v>398</v>
      </c>
      <c r="C59" s="38" t="s">
        <v>397</v>
      </c>
      <c r="D59" s="42"/>
      <c r="E59" s="42">
        <v>0</v>
      </c>
      <c r="F59" s="42">
        <f t="shared" si="2"/>
        <v>0</v>
      </c>
      <c r="G59" s="42">
        <v>0</v>
      </c>
      <c r="H59" s="42"/>
      <c r="I59" s="642"/>
      <c r="J59" s="711"/>
      <c r="K59" s="711"/>
      <c r="L59" s="711"/>
      <c r="M59" s="711"/>
      <c r="T59" s="634">
        <f>'1.3.sz.mell.'!H59-'1.4.sz.mell.'!H59</f>
        <v>0</v>
      </c>
    </row>
    <row r="60" spans="1:20" s="30" customFormat="1" ht="12" customHeight="1" thickBot="1" x14ac:dyDescent="0.3">
      <c r="A60" s="31" t="s">
        <v>402</v>
      </c>
      <c r="B60" s="142" t="s">
        <v>405</v>
      </c>
      <c r="C60" s="38" t="s">
        <v>399</v>
      </c>
      <c r="D60" s="42"/>
      <c r="E60" s="42">
        <v>0</v>
      </c>
      <c r="F60" s="42">
        <f t="shared" si="2"/>
        <v>0</v>
      </c>
      <c r="G60" s="42">
        <v>0</v>
      </c>
      <c r="H60" s="42">
        <v>0</v>
      </c>
      <c r="I60" s="642"/>
      <c r="J60" s="711"/>
      <c r="K60" s="711"/>
      <c r="L60" s="711"/>
      <c r="M60" s="711"/>
      <c r="T60" s="634">
        <f>'1.3.sz.mell.'!H60-'1.4.sz.mell.'!H60</f>
        <v>0</v>
      </c>
    </row>
    <row r="61" spans="1:20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88204000</v>
      </c>
      <c r="E61" s="18">
        <f t="shared" ref="E61:H61" si="10">+E5+E12+E18+E24+E32+E43+E49+E55</f>
        <v>0</v>
      </c>
      <c r="F61" s="18">
        <f t="shared" si="10"/>
        <v>85283906</v>
      </c>
      <c r="G61" s="18">
        <f t="shared" si="10"/>
        <v>85283906</v>
      </c>
      <c r="H61" s="18">
        <f t="shared" si="10"/>
        <v>86244972</v>
      </c>
      <c r="I61" s="638">
        <f t="shared" si="1"/>
        <v>101.12690195029295</v>
      </c>
      <c r="J61" s="709"/>
      <c r="K61" s="709"/>
      <c r="L61" s="709"/>
      <c r="M61" s="709"/>
      <c r="T61" s="634">
        <f>'1.3.sz.mell.'!H61-'1.4.sz.mell.'!H61</f>
        <v>234954</v>
      </c>
    </row>
    <row r="62" spans="1:20" s="30" customFormat="1" ht="12" customHeight="1" thickBot="1" x14ac:dyDescent="0.3">
      <c r="A62" s="45" t="s">
        <v>86</v>
      </c>
      <c r="B62" s="139" t="s">
        <v>325</v>
      </c>
      <c r="C62" s="39" t="s">
        <v>87</v>
      </c>
      <c r="D62" s="15">
        <f>SUM(D63:D65)</f>
        <v>0</v>
      </c>
      <c r="E62" s="15">
        <f t="shared" ref="E62:G62" si="11">SUM(E63:E65)</f>
        <v>0</v>
      </c>
      <c r="F62" s="15">
        <f t="shared" si="11"/>
        <v>0</v>
      </c>
      <c r="G62" s="15">
        <f t="shared" si="11"/>
        <v>0</v>
      </c>
      <c r="H62" s="15">
        <v>0</v>
      </c>
      <c r="I62" s="635"/>
      <c r="J62" s="707"/>
      <c r="K62" s="707"/>
      <c r="L62" s="707"/>
      <c r="M62" s="707"/>
      <c r="T62" s="634">
        <f>'1.3.sz.mell.'!H62-'1.4.sz.mell.'!H62</f>
        <v>0</v>
      </c>
    </row>
    <row r="63" spans="1:20" s="30" customFormat="1" ht="12" customHeight="1" x14ac:dyDescent="0.25">
      <c r="A63" s="31" t="s">
        <v>88</v>
      </c>
      <c r="B63" s="140" t="s">
        <v>326</v>
      </c>
      <c r="C63" s="32" t="s">
        <v>89</v>
      </c>
      <c r="D63" s="42"/>
      <c r="E63" s="42">
        <v>0</v>
      </c>
      <c r="F63" s="42">
        <f t="shared" si="2"/>
        <v>0</v>
      </c>
      <c r="G63" s="42">
        <v>0</v>
      </c>
      <c r="H63" s="42">
        <v>0</v>
      </c>
      <c r="I63" s="642"/>
      <c r="J63" s="711"/>
      <c r="K63" s="711"/>
      <c r="L63" s="711"/>
      <c r="M63" s="711"/>
      <c r="T63" s="634">
        <f>'1.3.sz.mell.'!H63-'1.4.sz.mell.'!H63</f>
        <v>0</v>
      </c>
    </row>
    <row r="64" spans="1:20" s="30" customFormat="1" ht="12" customHeight="1" x14ac:dyDescent="0.25">
      <c r="A64" s="34" t="s">
        <v>90</v>
      </c>
      <c r="B64" s="140" t="s">
        <v>327</v>
      </c>
      <c r="C64" s="35" t="s">
        <v>91</v>
      </c>
      <c r="D64" s="42"/>
      <c r="E64" s="42">
        <v>0</v>
      </c>
      <c r="F64" s="42">
        <f t="shared" si="2"/>
        <v>0</v>
      </c>
      <c r="G64" s="42">
        <v>0</v>
      </c>
      <c r="H64" s="42">
        <v>0</v>
      </c>
      <c r="I64" s="642"/>
      <c r="J64" s="711"/>
      <c r="K64" s="711"/>
      <c r="L64" s="711"/>
      <c r="M64" s="711"/>
      <c r="T64" s="634">
        <f>'1.3.sz.mell.'!H64-'1.4.sz.mell.'!H64</f>
        <v>0</v>
      </c>
    </row>
    <row r="65" spans="1:20" s="30" customFormat="1" ht="12" customHeight="1" thickBot="1" x14ac:dyDescent="0.3">
      <c r="A65" s="37" t="s">
        <v>92</v>
      </c>
      <c r="B65" s="140" t="s">
        <v>328</v>
      </c>
      <c r="C65" s="46" t="s">
        <v>93</v>
      </c>
      <c r="D65" s="42"/>
      <c r="E65" s="42">
        <v>0</v>
      </c>
      <c r="F65" s="42">
        <f t="shared" si="2"/>
        <v>0</v>
      </c>
      <c r="G65" s="42">
        <v>0</v>
      </c>
      <c r="H65" s="42">
        <v>0</v>
      </c>
      <c r="I65" s="642"/>
      <c r="J65" s="711"/>
      <c r="K65" s="711"/>
      <c r="L65" s="711"/>
      <c r="M65" s="711"/>
      <c r="T65" s="634">
        <f>'1.3.sz.mell.'!H65-'1.4.sz.mell.'!H65</f>
        <v>0</v>
      </c>
    </row>
    <row r="66" spans="1:20" s="30" customFormat="1" ht="12" customHeight="1" thickBot="1" x14ac:dyDescent="0.3">
      <c r="A66" s="45" t="s">
        <v>94</v>
      </c>
      <c r="B66" s="139" t="s">
        <v>329</v>
      </c>
      <c r="C66" s="39" t="s">
        <v>95</v>
      </c>
      <c r="D66" s="15">
        <f>SUM(D67:D70)</f>
        <v>0</v>
      </c>
      <c r="E66" s="15">
        <v>0</v>
      </c>
      <c r="F66" s="15">
        <f t="shared" si="2"/>
        <v>0</v>
      </c>
      <c r="G66" s="15">
        <v>0</v>
      </c>
      <c r="H66" s="15">
        <v>0</v>
      </c>
      <c r="I66" s="635"/>
      <c r="J66" s="707"/>
      <c r="K66" s="707"/>
      <c r="L66" s="707"/>
      <c r="M66" s="707"/>
      <c r="T66" s="634">
        <f>'1.3.sz.mell.'!H66-'1.4.sz.mell.'!H66</f>
        <v>0</v>
      </c>
    </row>
    <row r="67" spans="1:20" s="30" customFormat="1" ht="12" customHeight="1" x14ac:dyDescent="0.25">
      <c r="A67" s="31" t="s">
        <v>96</v>
      </c>
      <c r="B67" s="140" t="s">
        <v>330</v>
      </c>
      <c r="C67" s="32" t="s">
        <v>97</v>
      </c>
      <c r="D67" s="42"/>
      <c r="E67" s="42">
        <v>0</v>
      </c>
      <c r="F67" s="42">
        <f t="shared" si="2"/>
        <v>0</v>
      </c>
      <c r="G67" s="42">
        <v>0</v>
      </c>
      <c r="H67" s="42">
        <v>0</v>
      </c>
      <c r="I67" s="642"/>
      <c r="J67" s="711"/>
      <c r="K67" s="711"/>
      <c r="L67" s="711"/>
      <c r="M67" s="711"/>
      <c r="T67" s="634">
        <f>'1.3.sz.mell.'!H67-'1.4.sz.mell.'!H67</f>
        <v>0</v>
      </c>
    </row>
    <row r="68" spans="1:20" s="30" customFormat="1" ht="12" customHeight="1" x14ac:dyDescent="0.25">
      <c r="A68" s="34" t="s">
        <v>98</v>
      </c>
      <c r="B68" s="140" t="s">
        <v>331</v>
      </c>
      <c r="C68" s="35" t="s">
        <v>99</v>
      </c>
      <c r="D68" s="42"/>
      <c r="E68" s="42">
        <v>0</v>
      </c>
      <c r="F68" s="42">
        <f t="shared" si="2"/>
        <v>0</v>
      </c>
      <c r="G68" s="42">
        <v>0</v>
      </c>
      <c r="H68" s="42">
        <v>0</v>
      </c>
      <c r="I68" s="642"/>
      <c r="J68" s="711"/>
      <c r="K68" s="711"/>
      <c r="L68" s="711"/>
      <c r="M68" s="711"/>
      <c r="T68" s="634">
        <f>'1.3.sz.mell.'!H68-'1.4.sz.mell.'!H68</f>
        <v>0</v>
      </c>
    </row>
    <row r="69" spans="1:20" s="30" customFormat="1" ht="12" customHeight="1" x14ac:dyDescent="0.25">
      <c r="A69" s="34" t="s">
        <v>100</v>
      </c>
      <c r="B69" s="140" t="s">
        <v>332</v>
      </c>
      <c r="C69" s="35" t="s">
        <v>101</v>
      </c>
      <c r="D69" s="42"/>
      <c r="E69" s="42">
        <v>0</v>
      </c>
      <c r="F69" s="42">
        <f t="shared" si="2"/>
        <v>0</v>
      </c>
      <c r="G69" s="42">
        <v>0</v>
      </c>
      <c r="H69" s="42">
        <v>0</v>
      </c>
      <c r="I69" s="642"/>
      <c r="J69" s="711"/>
      <c r="K69" s="711"/>
      <c r="L69" s="711"/>
      <c r="M69" s="711"/>
      <c r="T69" s="634">
        <f>'1.3.sz.mell.'!H69-'1.4.sz.mell.'!H69</f>
        <v>0</v>
      </c>
    </row>
    <row r="70" spans="1:20" s="30" customFormat="1" ht="12" customHeight="1" thickBot="1" x14ac:dyDescent="0.3">
      <c r="A70" s="37" t="s">
        <v>102</v>
      </c>
      <c r="B70" s="140" t="s">
        <v>333</v>
      </c>
      <c r="C70" s="38" t="s">
        <v>103</v>
      </c>
      <c r="D70" s="42"/>
      <c r="E70" s="42">
        <v>0</v>
      </c>
      <c r="F70" s="42">
        <f t="shared" si="2"/>
        <v>0</v>
      </c>
      <c r="G70" s="42">
        <v>0</v>
      </c>
      <c r="H70" s="42">
        <v>0</v>
      </c>
      <c r="I70" s="642"/>
      <c r="J70" s="711"/>
      <c r="K70" s="711"/>
      <c r="L70" s="711"/>
      <c r="M70" s="711"/>
      <c r="T70" s="634">
        <f>'1.3.sz.mell.'!H70-'1.4.sz.mell.'!H70</f>
        <v>0</v>
      </c>
    </row>
    <row r="71" spans="1:20" s="30" customFormat="1" ht="12" customHeight="1" thickBot="1" x14ac:dyDescent="0.3">
      <c r="A71" s="45" t="s">
        <v>104</v>
      </c>
      <c r="B71" s="139" t="s">
        <v>334</v>
      </c>
      <c r="C71" s="39" t="s">
        <v>105</v>
      </c>
      <c r="D71" s="15">
        <f>SUM(D72:D73)</f>
        <v>18720000</v>
      </c>
      <c r="E71" s="15">
        <f t="shared" ref="E71:H71" si="12">SUM(E72:E73)</f>
        <v>0</v>
      </c>
      <c r="F71" s="15">
        <f t="shared" si="12"/>
        <v>26388157</v>
      </c>
      <c r="G71" s="15">
        <f t="shared" si="12"/>
        <v>26388157</v>
      </c>
      <c r="H71" s="15">
        <f t="shared" si="12"/>
        <v>27023039</v>
      </c>
      <c r="I71" s="635">
        <f t="shared" ref="I71:I86" si="13">H71/G71*100</f>
        <v>102.40593535956299</v>
      </c>
      <c r="J71" s="707"/>
      <c r="K71" s="707"/>
      <c r="L71" s="707"/>
      <c r="M71" s="707"/>
      <c r="T71" s="634">
        <f>'1.3.sz.mell.'!H71-'1.4.sz.mell.'!H71</f>
        <v>0</v>
      </c>
    </row>
    <row r="72" spans="1:20" s="30" customFormat="1" ht="12" customHeight="1" x14ac:dyDescent="0.25">
      <c r="A72" s="31" t="s">
        <v>106</v>
      </c>
      <c r="B72" s="140" t="s">
        <v>335</v>
      </c>
      <c r="C72" s="32" t="s">
        <v>107</v>
      </c>
      <c r="D72" s="42">
        <v>18720000</v>
      </c>
      <c r="E72" s="42"/>
      <c r="F72" s="42">
        <f t="shared" ref="F72:F84" si="14">G72-E72</f>
        <v>26388157</v>
      </c>
      <c r="G72" s="42">
        <v>26388157</v>
      </c>
      <c r="H72" s="42">
        <v>27023039</v>
      </c>
      <c r="I72" s="642">
        <f t="shared" si="13"/>
        <v>102.40593535956299</v>
      </c>
      <c r="J72" s="711"/>
      <c r="K72" s="711"/>
      <c r="L72" s="711"/>
      <c r="M72" s="711"/>
      <c r="T72" s="634">
        <f>'1.3.sz.mell.'!H72-'1.4.sz.mell.'!H72</f>
        <v>0</v>
      </c>
    </row>
    <row r="73" spans="1:20" s="30" customFormat="1" ht="12" customHeight="1" thickBot="1" x14ac:dyDescent="0.3">
      <c r="A73" s="37" t="s">
        <v>108</v>
      </c>
      <c r="B73" s="140" t="s">
        <v>336</v>
      </c>
      <c r="C73" s="38" t="s">
        <v>109</v>
      </c>
      <c r="D73" s="42"/>
      <c r="E73" s="42">
        <v>0</v>
      </c>
      <c r="F73" s="42">
        <f t="shared" si="14"/>
        <v>0</v>
      </c>
      <c r="G73" s="42">
        <v>0</v>
      </c>
      <c r="H73" s="42">
        <v>0</v>
      </c>
      <c r="I73" s="642"/>
      <c r="J73" s="711"/>
      <c r="K73" s="711"/>
      <c r="L73" s="711"/>
      <c r="M73" s="711"/>
      <c r="T73" s="634">
        <f>'1.3.sz.mell.'!H73-'1.4.sz.mell.'!H73</f>
        <v>0</v>
      </c>
    </row>
    <row r="74" spans="1:20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f t="shared" ref="E74:H74" si="15">SUM(E75:E77)</f>
        <v>0</v>
      </c>
      <c r="F74" s="15">
        <f t="shared" si="15"/>
        <v>58891</v>
      </c>
      <c r="G74" s="15">
        <f t="shared" si="15"/>
        <v>58891</v>
      </c>
      <c r="H74" s="15">
        <f t="shared" si="15"/>
        <v>1239378</v>
      </c>
      <c r="I74" s="635">
        <f>H74/G74*100</f>
        <v>2104.5287055747058</v>
      </c>
      <c r="J74" s="707"/>
      <c r="K74" s="707"/>
      <c r="L74" s="707"/>
      <c r="M74" s="707"/>
      <c r="T74" s="634">
        <f>'1.3.sz.mell.'!H74-'1.4.sz.mell.'!H74</f>
        <v>0</v>
      </c>
    </row>
    <row r="75" spans="1:20" s="30" customFormat="1" ht="12" customHeight="1" x14ac:dyDescent="0.25">
      <c r="A75" s="31" t="s">
        <v>407</v>
      </c>
      <c r="B75" s="140" t="s">
        <v>337</v>
      </c>
      <c r="C75" s="32" t="s">
        <v>112</v>
      </c>
      <c r="D75" s="42"/>
      <c r="E75" s="42">
        <v>0</v>
      </c>
      <c r="F75" s="42">
        <f t="shared" si="14"/>
        <v>58891</v>
      </c>
      <c r="G75" s="42">
        <v>58891</v>
      </c>
      <c r="H75" s="42">
        <v>1239378</v>
      </c>
      <c r="I75" s="642">
        <f>H75/G75*100</f>
        <v>2104.5287055747058</v>
      </c>
      <c r="J75" s="711"/>
      <c r="K75" s="711"/>
      <c r="L75" s="711"/>
      <c r="M75" s="711"/>
      <c r="T75" s="634">
        <f>'1.3.sz.mell.'!H75-'1.4.sz.mell.'!H75</f>
        <v>0</v>
      </c>
    </row>
    <row r="76" spans="1:20" s="30" customFormat="1" ht="12" customHeight="1" x14ac:dyDescent="0.25">
      <c r="A76" s="34" t="s">
        <v>408</v>
      </c>
      <c r="B76" s="141" t="s">
        <v>338</v>
      </c>
      <c r="C76" s="35" t="s">
        <v>113</v>
      </c>
      <c r="D76" s="42"/>
      <c r="E76" s="42">
        <v>0</v>
      </c>
      <c r="F76" s="42">
        <f t="shared" si="14"/>
        <v>0</v>
      </c>
      <c r="G76" s="42">
        <v>0</v>
      </c>
      <c r="H76" s="42">
        <v>0</v>
      </c>
      <c r="I76" s="642"/>
      <c r="J76" s="711"/>
      <c r="K76" s="711"/>
      <c r="L76" s="711"/>
      <c r="M76" s="711"/>
      <c r="T76" s="634">
        <f>'1.3.sz.mell.'!H76-'1.4.sz.mell.'!H76</f>
        <v>0</v>
      </c>
    </row>
    <row r="77" spans="1:20" s="30" customFormat="1" ht="12" customHeight="1" thickBot="1" x14ac:dyDescent="0.3">
      <c r="A77" s="37" t="s">
        <v>409</v>
      </c>
      <c r="B77" s="142" t="s">
        <v>406</v>
      </c>
      <c r="C77" s="38" t="s">
        <v>428</v>
      </c>
      <c r="D77" s="42"/>
      <c r="E77" s="42">
        <v>0</v>
      </c>
      <c r="F77" s="42">
        <f t="shared" si="14"/>
        <v>0</v>
      </c>
      <c r="G77" s="42">
        <v>0</v>
      </c>
      <c r="H77" s="42">
        <v>0</v>
      </c>
      <c r="I77" s="642"/>
      <c r="J77" s="711"/>
      <c r="K77" s="711"/>
      <c r="L77" s="711"/>
      <c r="M77" s="711"/>
      <c r="T77" s="634">
        <f>'1.3.sz.mell.'!H77-'1.4.sz.mell.'!H77</f>
        <v>0</v>
      </c>
    </row>
    <row r="78" spans="1:20" s="30" customFormat="1" ht="12" customHeight="1" thickBot="1" x14ac:dyDescent="0.3">
      <c r="A78" s="45" t="s">
        <v>114</v>
      </c>
      <c r="B78" s="139" t="s">
        <v>339</v>
      </c>
      <c r="C78" s="39" t="s">
        <v>115</v>
      </c>
      <c r="D78" s="15">
        <f>SUM(D79:D82)</f>
        <v>0</v>
      </c>
      <c r="E78" s="15">
        <v>0</v>
      </c>
      <c r="F78" s="15">
        <f t="shared" si="14"/>
        <v>0</v>
      </c>
      <c r="G78" s="15">
        <v>0</v>
      </c>
      <c r="H78" s="15">
        <v>0</v>
      </c>
      <c r="I78" s="635"/>
      <c r="J78" s="707"/>
      <c r="K78" s="707"/>
      <c r="L78" s="707"/>
      <c r="M78" s="707"/>
      <c r="T78" s="634">
        <f>'1.3.sz.mell.'!H78-'1.4.sz.mell.'!H78</f>
        <v>0</v>
      </c>
    </row>
    <row r="79" spans="1:20" s="30" customFormat="1" ht="12" customHeight="1" x14ac:dyDescent="0.25">
      <c r="A79" s="47" t="s">
        <v>410</v>
      </c>
      <c r="B79" s="140" t="s">
        <v>340</v>
      </c>
      <c r="C79" s="32" t="s">
        <v>429</v>
      </c>
      <c r="D79" s="42"/>
      <c r="E79" s="42">
        <v>0</v>
      </c>
      <c r="F79" s="42">
        <f t="shared" si="14"/>
        <v>0</v>
      </c>
      <c r="G79" s="42">
        <v>0</v>
      </c>
      <c r="H79" s="42">
        <v>0</v>
      </c>
      <c r="I79" s="642"/>
      <c r="J79" s="711"/>
      <c r="K79" s="711"/>
      <c r="L79" s="711"/>
      <c r="M79" s="711"/>
      <c r="T79" s="634">
        <f>'1.3.sz.mell.'!H79-'1.4.sz.mell.'!H79</f>
        <v>0</v>
      </c>
    </row>
    <row r="80" spans="1:20" s="30" customFormat="1" ht="12" customHeight="1" x14ac:dyDescent="0.25">
      <c r="A80" s="48" t="s">
        <v>411</v>
      </c>
      <c r="B80" s="140" t="s">
        <v>341</v>
      </c>
      <c r="C80" s="35" t="s">
        <v>430</v>
      </c>
      <c r="D80" s="42"/>
      <c r="E80" s="42">
        <v>0</v>
      </c>
      <c r="F80" s="42">
        <f t="shared" si="14"/>
        <v>0</v>
      </c>
      <c r="G80" s="42">
        <v>0</v>
      </c>
      <c r="H80" s="42">
        <v>0</v>
      </c>
      <c r="I80" s="642"/>
      <c r="J80" s="711"/>
      <c r="K80" s="711"/>
      <c r="L80" s="711"/>
      <c r="M80" s="711"/>
      <c r="T80" s="634">
        <f>'1.3.sz.mell.'!H80-'1.4.sz.mell.'!H80</f>
        <v>0</v>
      </c>
    </row>
    <row r="81" spans="1:20" s="30" customFormat="1" ht="12" customHeight="1" x14ac:dyDescent="0.25">
      <c r="A81" s="48" t="s">
        <v>412</v>
      </c>
      <c r="B81" s="140" t="s">
        <v>342</v>
      </c>
      <c r="C81" s="35" t="s">
        <v>431</v>
      </c>
      <c r="D81" s="42"/>
      <c r="E81" s="42">
        <v>0</v>
      </c>
      <c r="F81" s="42">
        <f t="shared" si="14"/>
        <v>0</v>
      </c>
      <c r="G81" s="42">
        <v>0</v>
      </c>
      <c r="H81" s="42">
        <v>0</v>
      </c>
      <c r="I81" s="642"/>
      <c r="J81" s="711"/>
      <c r="K81" s="711"/>
      <c r="L81" s="711"/>
      <c r="M81" s="711"/>
      <c r="T81" s="634">
        <f>'1.3.sz.mell.'!H81-'1.4.sz.mell.'!H81</f>
        <v>0</v>
      </c>
    </row>
    <row r="82" spans="1:20" s="30" customFormat="1" ht="12" customHeight="1" thickBot="1" x14ac:dyDescent="0.3">
      <c r="A82" s="49" t="s">
        <v>413</v>
      </c>
      <c r="B82" s="140" t="s">
        <v>343</v>
      </c>
      <c r="C82" s="38" t="s">
        <v>432</v>
      </c>
      <c r="D82" s="42"/>
      <c r="E82" s="42">
        <v>0</v>
      </c>
      <c r="F82" s="42">
        <f t="shared" si="14"/>
        <v>0</v>
      </c>
      <c r="G82" s="42">
        <v>0</v>
      </c>
      <c r="H82" s="42">
        <v>0</v>
      </c>
      <c r="I82" s="642"/>
      <c r="J82" s="711"/>
      <c r="K82" s="711"/>
      <c r="L82" s="711"/>
      <c r="M82" s="711"/>
      <c r="T82" s="634">
        <f>'1.3.sz.mell.'!H82-'1.4.sz.mell.'!H82</f>
        <v>0</v>
      </c>
    </row>
    <row r="83" spans="1:20" s="30" customFormat="1" ht="13.5" customHeight="1" thickBot="1" x14ac:dyDescent="0.3">
      <c r="A83" s="45" t="s">
        <v>116</v>
      </c>
      <c r="B83" s="139" t="s">
        <v>344</v>
      </c>
      <c r="C83" s="39" t="s">
        <v>117</v>
      </c>
      <c r="D83" s="50"/>
      <c r="E83" s="50">
        <v>0</v>
      </c>
      <c r="F83" s="50">
        <f t="shared" si="14"/>
        <v>0</v>
      </c>
      <c r="G83" s="50">
        <v>0</v>
      </c>
      <c r="H83" s="50">
        <v>0</v>
      </c>
      <c r="I83" s="644"/>
      <c r="J83" s="712"/>
      <c r="K83" s="712"/>
      <c r="L83" s="712"/>
      <c r="M83" s="712"/>
      <c r="T83" s="634">
        <f>'1.3.sz.mell.'!H83-'1.4.sz.mell.'!H83</f>
        <v>0</v>
      </c>
    </row>
    <row r="84" spans="1:20" s="30" customFormat="1" ht="13.5" customHeight="1" thickBot="1" x14ac:dyDescent="0.3">
      <c r="A84" s="171" t="s">
        <v>178</v>
      </c>
      <c r="B84" s="139"/>
      <c r="C84" s="39" t="s">
        <v>454</v>
      </c>
      <c r="D84" s="50"/>
      <c r="E84" s="50">
        <v>0</v>
      </c>
      <c r="F84" s="50">
        <f t="shared" si="14"/>
        <v>0</v>
      </c>
      <c r="G84" s="50">
        <v>0</v>
      </c>
      <c r="H84" s="50">
        <v>0</v>
      </c>
      <c r="I84" s="644"/>
      <c r="J84" s="712"/>
      <c r="K84" s="712"/>
      <c r="L84" s="712"/>
      <c r="M84" s="712"/>
      <c r="T84" s="634">
        <f>'1.3.sz.mell.'!H84-'1.4.sz.mell.'!H84</f>
        <v>0</v>
      </c>
    </row>
    <row r="85" spans="1:20" s="30" customFormat="1" ht="15.75" customHeight="1" thickBot="1" x14ac:dyDescent="0.3">
      <c r="A85" s="171" t="s">
        <v>181</v>
      </c>
      <c r="B85" s="139" t="s">
        <v>324</v>
      </c>
      <c r="C85" s="51" t="s">
        <v>119</v>
      </c>
      <c r="D85" s="18">
        <f>+D62+D66+D71+D74+D78+D83</f>
        <v>18720000</v>
      </c>
      <c r="E85" s="18">
        <f t="shared" ref="E85:H85" si="16">+E62+E66+E71+E74+E78+E83</f>
        <v>0</v>
      </c>
      <c r="F85" s="18">
        <f t="shared" si="16"/>
        <v>26447048</v>
      </c>
      <c r="G85" s="18">
        <f t="shared" si="16"/>
        <v>26447048</v>
      </c>
      <c r="H85" s="18">
        <f t="shared" si="16"/>
        <v>28262417</v>
      </c>
      <c r="I85" s="638">
        <f t="shared" si="13"/>
        <v>106.86416495330595</v>
      </c>
      <c r="J85" s="709"/>
      <c r="K85" s="709"/>
      <c r="L85" s="709"/>
      <c r="M85" s="709"/>
      <c r="T85" s="634">
        <f>'1.3.sz.mell.'!H85-'1.4.sz.mell.'!H85</f>
        <v>0</v>
      </c>
    </row>
    <row r="86" spans="1:20" s="30" customFormat="1" ht="16.5" customHeight="1" thickBot="1" x14ac:dyDescent="0.3">
      <c r="A86" s="171" t="s">
        <v>184</v>
      </c>
      <c r="B86" s="143"/>
      <c r="C86" s="52" t="s">
        <v>121</v>
      </c>
      <c r="D86" s="18">
        <f>+D61+D85</f>
        <v>106924000</v>
      </c>
      <c r="E86" s="18">
        <f t="shared" ref="E86:H86" si="17">+E61+E85</f>
        <v>0</v>
      </c>
      <c r="F86" s="18">
        <f t="shared" si="17"/>
        <v>111730954</v>
      </c>
      <c r="G86" s="18">
        <f t="shared" si="17"/>
        <v>111730954</v>
      </c>
      <c r="H86" s="18">
        <f t="shared" si="17"/>
        <v>114507389</v>
      </c>
      <c r="I86" s="638">
        <f t="shared" si="13"/>
        <v>102.48492910926008</v>
      </c>
      <c r="J86" s="709"/>
      <c r="K86" s="709"/>
      <c r="L86" s="709"/>
      <c r="M86" s="709"/>
      <c r="T86" s="634">
        <f>'1.3.sz.mell.'!H86-'1.4.sz.mell.'!H86</f>
        <v>234954</v>
      </c>
    </row>
    <row r="87" spans="1:20" s="30" customFormat="1" x14ac:dyDescent="0.25">
      <c r="A87" s="75"/>
      <c r="B87" s="53"/>
      <c r="C87" s="76"/>
      <c r="D87" s="77"/>
      <c r="E87" s="77"/>
      <c r="F87" s="77"/>
      <c r="G87" s="77">
        <v>0</v>
      </c>
      <c r="H87" s="77"/>
      <c r="I87" s="657"/>
      <c r="J87" s="657"/>
      <c r="K87" s="657"/>
      <c r="L87" s="657"/>
      <c r="M87" s="657"/>
      <c r="T87" s="634">
        <f>'1.3.sz.mell.'!H87-'1.4.sz.mell.'!H87</f>
        <v>0</v>
      </c>
    </row>
    <row r="88" spans="1:20" ht="16.5" customHeight="1" x14ac:dyDescent="0.3">
      <c r="A88" s="722" t="s">
        <v>122</v>
      </c>
      <c r="B88" s="722"/>
      <c r="C88" s="722"/>
      <c r="D88" s="722"/>
      <c r="E88" s="189"/>
      <c r="F88" s="189"/>
      <c r="G88" s="19"/>
      <c r="H88" s="19"/>
      <c r="I88" s="654"/>
      <c r="J88" s="654"/>
      <c r="K88" s="654"/>
      <c r="L88" s="654"/>
      <c r="M88" s="654"/>
      <c r="T88" s="634">
        <f>'1.3.sz.mell.'!H88-'1.4.sz.mell.'!H88</f>
        <v>0</v>
      </c>
    </row>
    <row r="89" spans="1:20" ht="16.5" customHeight="1" thickBot="1" x14ac:dyDescent="0.35">
      <c r="A89" s="723" t="s">
        <v>123</v>
      </c>
      <c r="B89" s="723"/>
      <c r="C89" s="723"/>
      <c r="D89" s="20"/>
      <c r="E89" s="20"/>
      <c r="F89" s="20"/>
      <c r="G89" s="20"/>
      <c r="H89" s="20"/>
      <c r="I89" s="655"/>
      <c r="J89" s="717"/>
      <c r="K89" s="717"/>
      <c r="L89" s="717"/>
      <c r="M89" s="717"/>
      <c r="T89" s="634">
        <f>'1.3.sz.mell.'!H89-'1.4.sz.mell.'!H89</f>
        <v>0</v>
      </c>
    </row>
    <row r="90" spans="1:20" ht="42.75" customHeight="1" thickBot="1" x14ac:dyDescent="0.35">
      <c r="A90" s="21" t="s">
        <v>3</v>
      </c>
      <c r="B90" s="132" t="s">
        <v>249</v>
      </c>
      <c r="C90" s="22" t="s">
        <v>124</v>
      </c>
      <c r="D90" s="188" t="s">
        <v>1241</v>
      </c>
      <c r="E90" s="23" t="s">
        <v>1611</v>
      </c>
      <c r="F90" s="188" t="s">
        <v>469</v>
      </c>
      <c r="G90" s="23" t="s">
        <v>470</v>
      </c>
      <c r="H90" s="23" t="s">
        <v>1222</v>
      </c>
      <c r="I90" s="656" t="s">
        <v>1232</v>
      </c>
      <c r="J90" s="718"/>
      <c r="K90" s="718"/>
      <c r="L90" s="718"/>
      <c r="M90" s="718"/>
      <c r="T90" s="634" t="e">
        <f>'1.3.sz.mell.'!H90-'1.4.sz.mell.'!H90</f>
        <v>#VALUE!</v>
      </c>
    </row>
    <row r="91" spans="1:20" s="27" customFormat="1" ht="12" customHeight="1" thickBot="1" x14ac:dyDescent="0.3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658">
        <v>6</v>
      </c>
      <c r="J91" s="720"/>
      <c r="K91" s="720"/>
      <c r="L91" s="720"/>
      <c r="M91" s="720"/>
      <c r="T91" s="634">
        <f>'1.3.sz.mell.'!H91-'1.4.sz.mell.'!H91</f>
        <v>0</v>
      </c>
    </row>
    <row r="92" spans="1:20" ht="12" customHeight="1" thickBot="1" x14ac:dyDescent="0.35">
      <c r="A92" s="56" t="s">
        <v>5</v>
      </c>
      <c r="B92" s="144"/>
      <c r="C92" s="57" t="s">
        <v>125</v>
      </c>
      <c r="D92" s="58">
        <f>SUM(D93:D97)</f>
        <v>45276000</v>
      </c>
      <c r="E92" s="58">
        <f t="shared" ref="E92:H92" si="18">SUM(E93:E97)</f>
        <v>0</v>
      </c>
      <c r="F92" s="58">
        <f t="shared" si="18"/>
        <v>53284503</v>
      </c>
      <c r="G92" s="58">
        <f t="shared" si="18"/>
        <v>53284503</v>
      </c>
      <c r="H92" s="58">
        <f t="shared" si="18"/>
        <v>43607248</v>
      </c>
      <c r="I92" s="645">
        <f t="shared" ref="I92:I135" si="19">H92/G92*100</f>
        <v>81.838518790350733</v>
      </c>
      <c r="J92" s="707"/>
      <c r="K92" s="707"/>
      <c r="L92" s="707"/>
      <c r="M92" s="707"/>
      <c r="T92" s="634">
        <f>'1.3.sz.mell.'!H92-'1.4.sz.mell.'!H92</f>
        <v>4944359</v>
      </c>
    </row>
    <row r="93" spans="1:20" ht="12" customHeight="1" x14ac:dyDescent="0.3">
      <c r="A93" s="59" t="s">
        <v>7</v>
      </c>
      <c r="B93" s="145" t="s">
        <v>250</v>
      </c>
      <c r="C93" s="60" t="s">
        <v>126</v>
      </c>
      <c r="D93" s="61">
        <v>18161000</v>
      </c>
      <c r="E93" s="61"/>
      <c r="F93" s="61">
        <f t="shared" ref="F93:F133" si="20">G93-E93</f>
        <v>19082070</v>
      </c>
      <c r="G93" s="61">
        <v>19082070</v>
      </c>
      <c r="H93" s="61">
        <v>15844046</v>
      </c>
      <c r="I93" s="646">
        <f t="shared" si="19"/>
        <v>83.031065287990245</v>
      </c>
      <c r="J93" s="708"/>
      <c r="K93" s="708"/>
      <c r="L93" s="708"/>
      <c r="M93" s="708"/>
      <c r="T93" s="634">
        <f>'1.3.sz.mell.'!H93-'1.4.sz.mell.'!H93</f>
        <v>2674291</v>
      </c>
    </row>
    <row r="94" spans="1:20" ht="12" customHeight="1" x14ac:dyDescent="0.3">
      <c r="A94" s="34" t="s">
        <v>9</v>
      </c>
      <c r="B94" s="141" t="s">
        <v>251</v>
      </c>
      <c r="C94" s="4" t="s">
        <v>127</v>
      </c>
      <c r="D94" s="36">
        <v>2653000</v>
      </c>
      <c r="E94" s="36"/>
      <c r="F94" s="36">
        <f t="shared" si="20"/>
        <v>2653000</v>
      </c>
      <c r="G94" s="36">
        <v>2653000</v>
      </c>
      <c r="H94" s="36">
        <v>2027037</v>
      </c>
      <c r="I94" s="637">
        <f>H94/G94*100</f>
        <v>76.405465510742559</v>
      </c>
      <c r="J94" s="708"/>
      <c r="K94" s="708"/>
      <c r="L94" s="708"/>
      <c r="M94" s="708"/>
      <c r="T94" s="634">
        <f>'1.3.sz.mell.'!H94-'1.4.sz.mell.'!H94</f>
        <v>550385</v>
      </c>
    </row>
    <row r="95" spans="1:20" ht="12" customHeight="1" x14ac:dyDescent="0.3">
      <c r="A95" s="34" t="s">
        <v>11</v>
      </c>
      <c r="B95" s="141" t="s">
        <v>252</v>
      </c>
      <c r="C95" s="4" t="s">
        <v>128</v>
      </c>
      <c r="D95" s="40">
        <v>19776000</v>
      </c>
      <c r="E95" s="40"/>
      <c r="F95" s="40">
        <f t="shared" si="20"/>
        <v>26657163</v>
      </c>
      <c r="G95" s="40">
        <v>26657163</v>
      </c>
      <c r="H95" s="40">
        <v>23764619</v>
      </c>
      <c r="I95" s="640">
        <f t="shared" si="19"/>
        <v>89.149092872336041</v>
      </c>
      <c r="J95" s="708"/>
      <c r="K95" s="708"/>
      <c r="L95" s="708"/>
      <c r="M95" s="708"/>
      <c r="T95" s="634">
        <f>'1.3.sz.mell.'!H95-'1.4.sz.mell.'!H95</f>
        <v>1719683</v>
      </c>
    </row>
    <row r="96" spans="1:20" ht="12" customHeight="1" x14ac:dyDescent="0.3">
      <c r="A96" s="34" t="s">
        <v>12</v>
      </c>
      <c r="B96" s="141" t="s">
        <v>253</v>
      </c>
      <c r="C96" s="62" t="s">
        <v>129</v>
      </c>
      <c r="D96" s="40">
        <v>3986000</v>
      </c>
      <c r="E96" s="40"/>
      <c r="F96" s="40">
        <f t="shared" si="20"/>
        <v>3836000</v>
      </c>
      <c r="G96" s="40">
        <v>3836000</v>
      </c>
      <c r="H96" s="40">
        <v>1457500</v>
      </c>
      <c r="I96" s="640">
        <f t="shared" si="19"/>
        <v>37.995307612095935</v>
      </c>
      <c r="J96" s="708"/>
      <c r="K96" s="708"/>
      <c r="L96" s="708"/>
      <c r="M96" s="708"/>
      <c r="T96" s="634">
        <f>'1.3.sz.mell.'!H96-'1.4.sz.mell.'!H96</f>
        <v>0</v>
      </c>
    </row>
    <row r="97" spans="1:20" ht="12" customHeight="1" thickBot="1" x14ac:dyDescent="0.35">
      <c r="A97" s="34" t="s">
        <v>130</v>
      </c>
      <c r="B97" s="148" t="s">
        <v>254</v>
      </c>
      <c r="C97" s="63" t="s">
        <v>131</v>
      </c>
      <c r="D97" s="40">
        <v>700000</v>
      </c>
      <c r="E97" s="40"/>
      <c r="F97" s="40">
        <f t="shared" si="20"/>
        <v>1056270</v>
      </c>
      <c r="G97" s="40">
        <v>1056270</v>
      </c>
      <c r="H97" s="40">
        <v>514046</v>
      </c>
      <c r="I97" s="640">
        <f t="shared" si="19"/>
        <v>48.66615543374327</v>
      </c>
      <c r="J97" s="708"/>
      <c r="K97" s="708"/>
      <c r="L97" s="708"/>
      <c r="M97" s="708"/>
      <c r="T97" s="634">
        <f>'1.3.sz.mell.'!H97-'1.4.sz.mell.'!H97</f>
        <v>0</v>
      </c>
    </row>
    <row r="98" spans="1:20" ht="12" customHeight="1" thickBot="1" x14ac:dyDescent="0.35">
      <c r="A98" s="28" t="s">
        <v>16</v>
      </c>
      <c r="B98" s="139" t="s">
        <v>258</v>
      </c>
      <c r="C98" s="8" t="s">
        <v>433</v>
      </c>
      <c r="D98" s="15">
        <f>+D99+D101+D100</f>
        <v>3580000</v>
      </c>
      <c r="E98" s="15">
        <f t="shared" ref="E98:H98" si="21">+E99+E101+E100</f>
        <v>0</v>
      </c>
      <c r="F98" s="15">
        <f t="shared" si="21"/>
        <v>0</v>
      </c>
      <c r="G98" s="15">
        <f t="shared" si="21"/>
        <v>0</v>
      </c>
      <c r="H98" s="15">
        <f t="shared" si="21"/>
        <v>0</v>
      </c>
      <c r="I98" s="635"/>
      <c r="J98" s="707"/>
      <c r="K98" s="707"/>
      <c r="L98" s="707"/>
      <c r="M98" s="707"/>
      <c r="T98" s="634">
        <f>'1.3.sz.mell.'!H98-'1.4.sz.mell.'!H98</f>
        <v>0</v>
      </c>
    </row>
    <row r="99" spans="1:20" ht="12" customHeight="1" x14ac:dyDescent="0.3">
      <c r="A99" s="31" t="s">
        <v>345</v>
      </c>
      <c r="B99" s="140" t="s">
        <v>258</v>
      </c>
      <c r="C99" s="6" t="s">
        <v>137</v>
      </c>
      <c r="D99" s="33">
        <v>3580000</v>
      </c>
      <c r="E99" s="33"/>
      <c r="F99" s="33">
        <f>G99-E99</f>
        <v>0</v>
      </c>
      <c r="G99" s="33"/>
      <c r="H99" s="33">
        <v>0</v>
      </c>
      <c r="I99" s="636"/>
      <c r="J99" s="708"/>
      <c r="K99" s="708"/>
      <c r="L99" s="708"/>
      <c r="M99" s="708"/>
      <c r="T99" s="634">
        <f>'1.3.sz.mell.'!H99-'1.4.sz.mell.'!H99</f>
        <v>0</v>
      </c>
    </row>
    <row r="100" spans="1:20" ht="12" customHeight="1" x14ac:dyDescent="0.3">
      <c r="A100" s="31" t="s">
        <v>346</v>
      </c>
      <c r="B100" s="146" t="s">
        <v>258</v>
      </c>
      <c r="C100" s="151" t="s">
        <v>417</v>
      </c>
      <c r="D100" s="137"/>
      <c r="E100" s="137"/>
      <c r="F100" s="137">
        <f t="shared" si="20"/>
        <v>0</v>
      </c>
      <c r="G100" s="137"/>
      <c r="H100" s="137">
        <v>0</v>
      </c>
      <c r="I100" s="647"/>
      <c r="J100" s="708"/>
      <c r="K100" s="708"/>
      <c r="L100" s="708"/>
      <c r="M100" s="708"/>
      <c r="T100" s="634">
        <f>'1.3.sz.mell.'!H100-'1.4.sz.mell.'!H100</f>
        <v>0</v>
      </c>
    </row>
    <row r="101" spans="1:20" ht="12" customHeight="1" thickBot="1" x14ac:dyDescent="0.35">
      <c r="A101" s="31" t="s">
        <v>347</v>
      </c>
      <c r="B101" s="142" t="s">
        <v>258</v>
      </c>
      <c r="C101" s="66" t="s">
        <v>416</v>
      </c>
      <c r="D101" s="40"/>
      <c r="E101" s="40">
        <v>0</v>
      </c>
      <c r="F101" s="40">
        <f t="shared" si="20"/>
        <v>0</v>
      </c>
      <c r="G101" s="40">
        <v>0</v>
      </c>
      <c r="H101" s="40">
        <v>0</v>
      </c>
      <c r="I101" s="640"/>
      <c r="J101" s="708"/>
      <c r="K101" s="708"/>
      <c r="L101" s="708"/>
      <c r="M101" s="708"/>
      <c r="T101" s="634">
        <f>'1.3.sz.mell.'!H101-'1.4.sz.mell.'!H101</f>
        <v>0</v>
      </c>
    </row>
    <row r="102" spans="1:20" ht="12" customHeight="1" thickBot="1" x14ac:dyDescent="0.35">
      <c r="A102" s="28" t="s">
        <v>28</v>
      </c>
      <c r="B102" s="139"/>
      <c r="C102" s="65" t="s">
        <v>436</v>
      </c>
      <c r="D102" s="15">
        <f>+D103+D105+D107</f>
        <v>51824000</v>
      </c>
      <c r="E102" s="15">
        <f t="shared" ref="E102:H102" si="22">+E103+E105+E107</f>
        <v>0</v>
      </c>
      <c r="F102" s="15">
        <f t="shared" si="22"/>
        <v>51824000</v>
      </c>
      <c r="G102" s="15">
        <f t="shared" si="22"/>
        <v>51824000</v>
      </c>
      <c r="H102" s="15">
        <f t="shared" si="22"/>
        <v>25782506</v>
      </c>
      <c r="I102" s="635">
        <f t="shared" si="19"/>
        <v>49.750127354121645</v>
      </c>
      <c r="J102" s="707"/>
      <c r="K102" s="707"/>
      <c r="L102" s="707"/>
      <c r="M102" s="707"/>
      <c r="T102" s="634">
        <f>'1.3.sz.mell.'!H102-'1.4.sz.mell.'!H102</f>
        <v>0</v>
      </c>
    </row>
    <row r="103" spans="1:20" ht="12" customHeight="1" x14ac:dyDescent="0.3">
      <c r="A103" s="31" t="s">
        <v>424</v>
      </c>
      <c r="B103" s="140" t="s">
        <v>255</v>
      </c>
      <c r="C103" s="4" t="s">
        <v>132</v>
      </c>
      <c r="D103" s="33">
        <v>1800000</v>
      </c>
      <c r="E103" s="33"/>
      <c r="F103" s="33">
        <f t="shared" si="20"/>
        <v>1800000</v>
      </c>
      <c r="G103" s="33">
        <v>1800000</v>
      </c>
      <c r="H103" s="33">
        <v>1056200</v>
      </c>
      <c r="I103" s="636">
        <f t="shared" si="19"/>
        <v>58.67777777777777</v>
      </c>
      <c r="J103" s="708"/>
      <c r="K103" s="708"/>
      <c r="L103" s="708"/>
      <c r="M103" s="708"/>
      <c r="T103" s="634">
        <f>'1.3.sz.mell.'!H103-'1.4.sz.mell.'!H103</f>
        <v>0</v>
      </c>
    </row>
    <row r="104" spans="1:20" ht="12" customHeight="1" x14ac:dyDescent="0.3">
      <c r="A104" s="31" t="s">
        <v>425</v>
      </c>
      <c r="B104" s="149" t="s">
        <v>255</v>
      </c>
      <c r="C104" s="66" t="s">
        <v>133</v>
      </c>
      <c r="D104" s="33">
        <v>0</v>
      </c>
      <c r="E104" s="33"/>
      <c r="F104" s="33">
        <f t="shared" si="20"/>
        <v>0</v>
      </c>
      <c r="G104" s="33">
        <v>0</v>
      </c>
      <c r="H104" s="33">
        <v>0</v>
      </c>
      <c r="I104" s="636"/>
      <c r="J104" s="708"/>
      <c r="K104" s="708"/>
      <c r="L104" s="708"/>
      <c r="M104" s="708"/>
      <c r="T104" s="634">
        <f>'1.3.sz.mell.'!H104-'1.4.sz.mell.'!H104</f>
        <v>0</v>
      </c>
    </row>
    <row r="105" spans="1:20" ht="12" customHeight="1" x14ac:dyDescent="0.3">
      <c r="A105" s="31" t="s">
        <v>426</v>
      </c>
      <c r="B105" s="149" t="s">
        <v>256</v>
      </c>
      <c r="C105" s="66" t="s">
        <v>134</v>
      </c>
      <c r="D105" s="36">
        <v>50024000</v>
      </c>
      <c r="E105" s="36"/>
      <c r="F105" s="36">
        <f t="shared" si="20"/>
        <v>50024000</v>
      </c>
      <c r="G105" s="36">
        <v>50024000</v>
      </c>
      <c r="H105" s="36">
        <v>24726306</v>
      </c>
      <c r="I105" s="637">
        <f t="shared" si="19"/>
        <v>49.428886134655365</v>
      </c>
      <c r="J105" s="708"/>
      <c r="K105" s="708"/>
      <c r="L105" s="708"/>
      <c r="M105" s="708"/>
      <c r="T105" s="634">
        <f>'1.3.sz.mell.'!H105-'1.4.sz.mell.'!H105</f>
        <v>0</v>
      </c>
    </row>
    <row r="106" spans="1:20" ht="12" customHeight="1" x14ac:dyDescent="0.3">
      <c r="A106" s="31" t="s">
        <v>434</v>
      </c>
      <c r="B106" s="149" t="s">
        <v>256</v>
      </c>
      <c r="C106" s="66" t="s">
        <v>135</v>
      </c>
      <c r="D106" s="16">
        <v>0</v>
      </c>
      <c r="E106" s="16">
        <v>0</v>
      </c>
      <c r="F106" s="16">
        <f t="shared" si="20"/>
        <v>0</v>
      </c>
      <c r="G106" s="16">
        <v>0</v>
      </c>
      <c r="H106" s="16">
        <v>0</v>
      </c>
      <c r="I106" s="648"/>
      <c r="J106" s="708"/>
      <c r="K106" s="708"/>
      <c r="L106" s="708"/>
      <c r="M106" s="708"/>
      <c r="T106" s="634">
        <f>'1.3.sz.mell.'!H106-'1.4.sz.mell.'!H106</f>
        <v>0</v>
      </c>
    </row>
    <row r="107" spans="1:20" ht="12" customHeight="1" thickBot="1" x14ac:dyDescent="0.35">
      <c r="A107" s="31" t="s">
        <v>435</v>
      </c>
      <c r="B107" s="146" t="s">
        <v>257</v>
      </c>
      <c r="C107" s="67" t="s">
        <v>136</v>
      </c>
      <c r="D107" s="16">
        <v>0</v>
      </c>
      <c r="E107" s="16">
        <v>0</v>
      </c>
      <c r="F107" s="16">
        <f t="shared" si="20"/>
        <v>0</v>
      </c>
      <c r="G107" s="16">
        <v>0</v>
      </c>
      <c r="H107" s="16">
        <v>0</v>
      </c>
      <c r="I107" s="648"/>
      <c r="J107" s="708"/>
      <c r="K107" s="708"/>
      <c r="L107" s="708"/>
      <c r="M107" s="708"/>
      <c r="T107" s="634">
        <f>'1.3.sz.mell.'!H107-'1.4.sz.mell.'!H107</f>
        <v>0</v>
      </c>
    </row>
    <row r="108" spans="1:20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100680000</v>
      </c>
      <c r="E108" s="15">
        <f t="shared" ref="E108:H108" si="23">+E92+E102+E98</f>
        <v>0</v>
      </c>
      <c r="F108" s="15">
        <f t="shared" si="23"/>
        <v>105108503</v>
      </c>
      <c r="G108" s="15">
        <f t="shared" si="23"/>
        <v>105108503</v>
      </c>
      <c r="H108" s="15">
        <f t="shared" si="23"/>
        <v>69389754</v>
      </c>
      <c r="I108" s="635">
        <f t="shared" si="19"/>
        <v>66.01726027817179</v>
      </c>
      <c r="J108" s="707"/>
      <c r="K108" s="707"/>
      <c r="L108" s="707"/>
      <c r="M108" s="707"/>
      <c r="T108" s="634">
        <f>'1.3.sz.mell.'!H108-'1.4.sz.mell.'!H108</f>
        <v>4944359</v>
      </c>
    </row>
    <row r="109" spans="1:20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G109" si="24">+E110+E111+E112</f>
        <v>0</v>
      </c>
      <c r="F109" s="15">
        <f t="shared" si="24"/>
        <v>0</v>
      </c>
      <c r="G109" s="15">
        <f t="shared" si="24"/>
        <v>0</v>
      </c>
      <c r="H109" s="15">
        <v>0</v>
      </c>
      <c r="I109" s="635" t="s">
        <v>1595</v>
      </c>
      <c r="J109" s="707"/>
      <c r="K109" s="707"/>
      <c r="L109" s="707"/>
      <c r="M109" s="707"/>
      <c r="T109" s="634">
        <f>'1.3.sz.mell.'!H109-'1.4.sz.mell.'!H109</f>
        <v>0</v>
      </c>
    </row>
    <row r="110" spans="1:20" ht="12" customHeight="1" x14ac:dyDescent="0.3">
      <c r="A110" s="31" t="s">
        <v>44</v>
      </c>
      <c r="B110" s="140" t="s">
        <v>259</v>
      </c>
      <c r="C110" s="6" t="s">
        <v>141</v>
      </c>
      <c r="D110" s="16"/>
      <c r="E110" s="16">
        <v>0</v>
      </c>
      <c r="F110" s="16">
        <f t="shared" si="20"/>
        <v>0</v>
      </c>
      <c r="G110" s="16">
        <v>0</v>
      </c>
      <c r="H110" s="16">
        <v>0</v>
      </c>
      <c r="I110" s="648"/>
      <c r="J110" s="708"/>
      <c r="K110" s="708"/>
      <c r="L110" s="708"/>
      <c r="M110" s="708"/>
      <c r="T110" s="634">
        <f>'1.3.sz.mell.'!H110-'1.4.sz.mell.'!H110</f>
        <v>0</v>
      </c>
    </row>
    <row r="111" spans="1:20" ht="12" customHeight="1" x14ac:dyDescent="0.3">
      <c r="A111" s="31" t="s">
        <v>46</v>
      </c>
      <c r="B111" s="140" t="s">
        <v>260</v>
      </c>
      <c r="C111" s="6" t="s">
        <v>142</v>
      </c>
      <c r="D111" s="16"/>
      <c r="E111" s="16">
        <v>0</v>
      </c>
      <c r="F111" s="16">
        <f t="shared" si="20"/>
        <v>0</v>
      </c>
      <c r="G111" s="16">
        <v>0</v>
      </c>
      <c r="H111" s="16">
        <v>0</v>
      </c>
      <c r="I111" s="648"/>
      <c r="J111" s="708"/>
      <c r="K111" s="708"/>
      <c r="L111" s="708"/>
      <c r="M111" s="708"/>
      <c r="T111" s="634">
        <f>'1.3.sz.mell.'!H111-'1.4.sz.mell.'!H111</f>
        <v>0</v>
      </c>
    </row>
    <row r="112" spans="1:20" ht="12" customHeight="1" thickBot="1" x14ac:dyDescent="0.35">
      <c r="A112" s="64" t="s">
        <v>48</v>
      </c>
      <c r="B112" s="146" t="s">
        <v>261</v>
      </c>
      <c r="C112" s="17" t="s">
        <v>143</v>
      </c>
      <c r="D112" s="16"/>
      <c r="E112" s="16">
        <v>0</v>
      </c>
      <c r="F112" s="16">
        <f t="shared" si="20"/>
        <v>0</v>
      </c>
      <c r="G112" s="16">
        <v>0</v>
      </c>
      <c r="H112" s="16">
        <v>0</v>
      </c>
      <c r="I112" s="648"/>
      <c r="J112" s="708"/>
      <c r="K112" s="708"/>
      <c r="L112" s="708"/>
      <c r="M112" s="708"/>
      <c r="T112" s="634">
        <f>'1.3.sz.mell.'!H112-'1.4.sz.mell.'!H112</f>
        <v>0</v>
      </c>
    </row>
    <row r="113" spans="1:20" ht="12" customHeight="1" thickBot="1" x14ac:dyDescent="0.35">
      <c r="A113" s="28" t="s">
        <v>64</v>
      </c>
      <c r="B113" s="139" t="s">
        <v>262</v>
      </c>
      <c r="C113" s="8" t="s">
        <v>144</v>
      </c>
      <c r="D113" s="15">
        <f>+D114+D117+D118+D119</f>
        <v>0</v>
      </c>
      <c r="E113" s="15">
        <v>0</v>
      </c>
      <c r="F113" s="15">
        <f t="shared" si="20"/>
        <v>0</v>
      </c>
      <c r="G113" s="15">
        <v>0</v>
      </c>
      <c r="H113" s="15">
        <v>0</v>
      </c>
      <c r="I113" s="635"/>
      <c r="J113" s="707"/>
      <c r="K113" s="707"/>
      <c r="L113" s="707"/>
      <c r="M113" s="707"/>
      <c r="T113" s="634">
        <f>'1.3.sz.mell.'!H113-'1.4.sz.mell.'!H113</f>
        <v>0</v>
      </c>
    </row>
    <row r="114" spans="1:20" ht="12" customHeight="1" x14ac:dyDescent="0.3">
      <c r="A114" s="31" t="s">
        <v>354</v>
      </c>
      <c r="B114" s="140" t="s">
        <v>263</v>
      </c>
      <c r="C114" s="6" t="s">
        <v>437</v>
      </c>
      <c r="D114" s="16"/>
      <c r="E114" s="16">
        <v>0</v>
      </c>
      <c r="F114" s="16">
        <f t="shared" si="20"/>
        <v>0</v>
      </c>
      <c r="G114" s="16">
        <v>0</v>
      </c>
      <c r="H114" s="16">
        <v>0</v>
      </c>
      <c r="I114" s="648"/>
      <c r="J114" s="708"/>
      <c r="K114" s="708"/>
      <c r="L114" s="708"/>
      <c r="M114" s="708"/>
      <c r="T114" s="634">
        <f>'1.3.sz.mell.'!H114-'1.4.sz.mell.'!H114</f>
        <v>0</v>
      </c>
    </row>
    <row r="115" spans="1:20" ht="12" customHeight="1" x14ac:dyDescent="0.3">
      <c r="A115" s="31" t="s">
        <v>355</v>
      </c>
      <c r="B115" s="140"/>
      <c r="C115" s="6" t="s">
        <v>438</v>
      </c>
      <c r="D115" s="16"/>
      <c r="E115" s="16">
        <v>0</v>
      </c>
      <c r="F115" s="16">
        <f t="shared" si="20"/>
        <v>0</v>
      </c>
      <c r="G115" s="16">
        <v>0</v>
      </c>
      <c r="H115" s="16">
        <v>0</v>
      </c>
      <c r="I115" s="648"/>
      <c r="J115" s="708"/>
      <c r="K115" s="708"/>
      <c r="L115" s="708"/>
      <c r="M115" s="708"/>
      <c r="T115" s="634">
        <f>'1.3.sz.mell.'!H115-'1.4.sz.mell.'!H115</f>
        <v>0</v>
      </c>
    </row>
    <row r="116" spans="1:20" ht="12" customHeight="1" x14ac:dyDescent="0.3">
      <c r="A116" s="31" t="s">
        <v>356</v>
      </c>
      <c r="B116" s="140"/>
      <c r="C116" s="6" t="s">
        <v>439</v>
      </c>
      <c r="D116" s="16"/>
      <c r="E116" s="16">
        <v>0</v>
      </c>
      <c r="F116" s="16">
        <f t="shared" si="20"/>
        <v>0</v>
      </c>
      <c r="G116" s="16">
        <v>0</v>
      </c>
      <c r="H116" s="16">
        <v>0</v>
      </c>
      <c r="I116" s="648"/>
      <c r="J116" s="708"/>
      <c r="K116" s="708"/>
      <c r="L116" s="708"/>
      <c r="M116" s="708"/>
      <c r="T116" s="634">
        <f>'1.3.sz.mell.'!H116-'1.4.sz.mell.'!H116</f>
        <v>0</v>
      </c>
    </row>
    <row r="117" spans="1:20" ht="12" customHeight="1" x14ac:dyDescent="0.3">
      <c r="A117" s="31" t="s">
        <v>357</v>
      </c>
      <c r="B117" s="140" t="s">
        <v>264</v>
      </c>
      <c r="C117" s="6" t="s">
        <v>440</v>
      </c>
      <c r="D117" s="16"/>
      <c r="E117" s="16">
        <v>0</v>
      </c>
      <c r="F117" s="16">
        <f t="shared" si="20"/>
        <v>0</v>
      </c>
      <c r="G117" s="16">
        <v>0</v>
      </c>
      <c r="H117" s="16">
        <v>0</v>
      </c>
      <c r="I117" s="648"/>
      <c r="J117" s="708"/>
      <c r="K117" s="708"/>
      <c r="L117" s="708"/>
      <c r="M117" s="708"/>
      <c r="T117" s="634">
        <f>'1.3.sz.mell.'!H117-'1.4.sz.mell.'!H117</f>
        <v>0</v>
      </c>
    </row>
    <row r="118" spans="1:20" ht="12" customHeight="1" x14ac:dyDescent="0.3">
      <c r="A118" s="31" t="s">
        <v>418</v>
      </c>
      <c r="B118" s="140" t="s">
        <v>265</v>
      </c>
      <c r="C118" s="6" t="s">
        <v>441</v>
      </c>
      <c r="D118" s="16"/>
      <c r="E118" s="16">
        <v>0</v>
      </c>
      <c r="F118" s="16">
        <f t="shared" si="20"/>
        <v>0</v>
      </c>
      <c r="G118" s="16">
        <v>0</v>
      </c>
      <c r="H118" s="16">
        <v>0</v>
      </c>
      <c r="I118" s="648"/>
      <c r="J118" s="708"/>
      <c r="K118" s="708"/>
      <c r="L118" s="708"/>
      <c r="M118" s="708"/>
      <c r="T118" s="634">
        <f>'1.3.sz.mell.'!H118-'1.4.sz.mell.'!H118</f>
        <v>0</v>
      </c>
    </row>
    <row r="119" spans="1:20" ht="12" customHeight="1" thickBot="1" x14ac:dyDescent="0.35">
      <c r="A119" s="31" t="s">
        <v>443</v>
      </c>
      <c r="B119" s="146" t="s">
        <v>266</v>
      </c>
      <c r="C119" s="17" t="s">
        <v>442</v>
      </c>
      <c r="D119" s="16"/>
      <c r="E119" s="16">
        <v>0</v>
      </c>
      <c r="F119" s="16">
        <f t="shared" si="20"/>
        <v>0</v>
      </c>
      <c r="G119" s="16">
        <v>0</v>
      </c>
      <c r="H119" s="16">
        <v>0</v>
      </c>
      <c r="I119" s="648"/>
      <c r="J119" s="708"/>
      <c r="K119" s="708"/>
      <c r="L119" s="708"/>
      <c r="M119" s="708"/>
      <c r="T119" s="634">
        <f>'1.3.sz.mell.'!H119-'1.4.sz.mell.'!H119</f>
        <v>0</v>
      </c>
    </row>
    <row r="120" spans="1:20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1123000</v>
      </c>
      <c r="E120" s="18">
        <f t="shared" ref="E120:H120" si="25">SUM(E121:E125)</f>
        <v>0</v>
      </c>
      <c r="F120" s="18">
        <f t="shared" si="25"/>
        <v>1181735</v>
      </c>
      <c r="G120" s="18">
        <f t="shared" si="25"/>
        <v>1181735</v>
      </c>
      <c r="H120" s="18">
        <f t="shared" si="25"/>
        <v>1181735</v>
      </c>
      <c r="I120" s="638">
        <f t="shared" si="19"/>
        <v>100</v>
      </c>
      <c r="J120" s="709"/>
      <c r="K120" s="709"/>
      <c r="L120" s="709"/>
      <c r="M120" s="709"/>
      <c r="T120" s="634">
        <f>'1.3.sz.mell.'!H120-'1.4.sz.mell.'!H120</f>
        <v>0</v>
      </c>
    </row>
    <row r="121" spans="1:20" ht="12" customHeight="1" x14ac:dyDescent="0.3">
      <c r="A121" s="31" t="s">
        <v>78</v>
      </c>
      <c r="B121" s="140" t="s">
        <v>267</v>
      </c>
      <c r="C121" s="6" t="s">
        <v>147</v>
      </c>
      <c r="D121" s="16"/>
      <c r="E121" s="16">
        <v>0</v>
      </c>
      <c r="F121" s="16">
        <f t="shared" si="20"/>
        <v>0</v>
      </c>
      <c r="G121" s="16">
        <v>0</v>
      </c>
      <c r="H121" s="16">
        <v>0</v>
      </c>
      <c r="I121" s="648"/>
      <c r="J121" s="708"/>
      <c r="K121" s="708"/>
      <c r="L121" s="708"/>
      <c r="M121" s="708"/>
      <c r="T121" s="634">
        <f>'1.3.sz.mell.'!H121-'1.4.sz.mell.'!H121</f>
        <v>0</v>
      </c>
    </row>
    <row r="122" spans="1:20" ht="12" customHeight="1" x14ac:dyDescent="0.3">
      <c r="A122" s="31" t="s">
        <v>79</v>
      </c>
      <c r="B122" s="140" t="s">
        <v>268</v>
      </c>
      <c r="C122" s="6" t="s">
        <v>148</v>
      </c>
      <c r="D122" s="16">
        <v>1123000</v>
      </c>
      <c r="E122" s="16"/>
      <c r="F122" s="16">
        <f t="shared" si="20"/>
        <v>1181735</v>
      </c>
      <c r="G122" s="16">
        <v>1181735</v>
      </c>
      <c r="H122" s="16">
        <v>1181735</v>
      </c>
      <c r="I122" s="648">
        <f t="shared" si="19"/>
        <v>100</v>
      </c>
      <c r="J122" s="708"/>
      <c r="K122" s="708"/>
      <c r="L122" s="708"/>
      <c r="M122" s="708"/>
      <c r="T122" s="634">
        <f>'1.3.sz.mell.'!H122-'1.4.sz.mell.'!H122</f>
        <v>0</v>
      </c>
    </row>
    <row r="123" spans="1:20" ht="12" customHeight="1" x14ac:dyDescent="0.3">
      <c r="A123" s="31" t="s">
        <v>80</v>
      </c>
      <c r="B123" s="140" t="s">
        <v>269</v>
      </c>
      <c r="C123" s="6" t="s">
        <v>444</v>
      </c>
      <c r="D123" s="16"/>
      <c r="E123" s="16">
        <v>0</v>
      </c>
      <c r="F123" s="16">
        <f t="shared" si="20"/>
        <v>0</v>
      </c>
      <c r="G123" s="16">
        <v>0</v>
      </c>
      <c r="H123" s="16">
        <v>0</v>
      </c>
      <c r="I123" s="648"/>
      <c r="J123" s="708"/>
      <c r="K123" s="708"/>
      <c r="L123" s="708"/>
      <c r="M123" s="708"/>
      <c r="T123" s="634">
        <f>'1.3.sz.mell.'!H123-'1.4.sz.mell.'!H123</f>
        <v>0</v>
      </c>
    </row>
    <row r="124" spans="1:20" ht="12" customHeight="1" x14ac:dyDescent="0.3">
      <c r="A124" s="31" t="s">
        <v>81</v>
      </c>
      <c r="B124" s="140" t="s">
        <v>270</v>
      </c>
      <c r="C124" s="6" t="s">
        <v>224</v>
      </c>
      <c r="D124" s="16"/>
      <c r="E124" s="16">
        <v>0</v>
      </c>
      <c r="F124" s="16">
        <f t="shared" si="20"/>
        <v>0</v>
      </c>
      <c r="G124" s="16">
        <v>0</v>
      </c>
      <c r="H124" s="16">
        <v>0</v>
      </c>
      <c r="I124" s="648"/>
      <c r="J124" s="708"/>
      <c r="K124" s="708"/>
      <c r="L124" s="708"/>
      <c r="M124" s="708"/>
      <c r="T124" s="634">
        <f>'1.3.sz.mell.'!H124-'1.4.sz.mell.'!H124</f>
        <v>0</v>
      </c>
    </row>
    <row r="125" spans="1:20" ht="12" customHeight="1" thickBot="1" x14ac:dyDescent="0.35">
      <c r="A125" s="64"/>
      <c r="B125" s="146" t="s">
        <v>460</v>
      </c>
      <c r="C125" s="17" t="s">
        <v>459</v>
      </c>
      <c r="D125" s="150"/>
      <c r="E125" s="150">
        <v>0</v>
      </c>
      <c r="F125" s="150">
        <f t="shared" si="20"/>
        <v>0</v>
      </c>
      <c r="G125" s="150">
        <v>0</v>
      </c>
      <c r="H125" s="150">
        <v>0</v>
      </c>
      <c r="I125" s="649"/>
      <c r="J125" s="708"/>
      <c r="K125" s="708"/>
      <c r="L125" s="708"/>
      <c r="M125" s="708"/>
      <c r="T125" s="634">
        <f>'1.3.sz.mell.'!H125-'1.4.sz.mell.'!H125</f>
        <v>0</v>
      </c>
    </row>
    <row r="126" spans="1:20" ht="12" customHeight="1" thickBot="1" x14ac:dyDescent="0.35">
      <c r="A126" s="28" t="s">
        <v>82</v>
      </c>
      <c r="B126" s="139" t="s">
        <v>271</v>
      </c>
      <c r="C126" s="8" t="s">
        <v>149</v>
      </c>
      <c r="D126" s="69">
        <f>+D127+D128+D130+D131</f>
        <v>0</v>
      </c>
      <c r="E126" s="69">
        <v>0</v>
      </c>
      <c r="F126" s="69">
        <f t="shared" si="20"/>
        <v>0</v>
      </c>
      <c r="G126" s="69">
        <v>0</v>
      </c>
      <c r="H126" s="69">
        <v>0</v>
      </c>
      <c r="I126" s="650"/>
      <c r="J126" s="713"/>
      <c r="K126" s="713"/>
      <c r="L126" s="713"/>
      <c r="M126" s="713"/>
      <c r="T126" s="634">
        <f>'1.3.sz.mell.'!H126-'1.4.sz.mell.'!H126</f>
        <v>0</v>
      </c>
    </row>
    <row r="127" spans="1:20" ht="12" customHeight="1" x14ac:dyDescent="0.3">
      <c r="A127" s="31" t="s">
        <v>400</v>
      </c>
      <c r="B127" s="140" t="s">
        <v>272</v>
      </c>
      <c r="C127" s="6" t="s">
        <v>445</v>
      </c>
      <c r="D127" s="16"/>
      <c r="E127" s="16">
        <v>0</v>
      </c>
      <c r="F127" s="16">
        <f t="shared" si="20"/>
        <v>0</v>
      </c>
      <c r="G127" s="16">
        <v>0</v>
      </c>
      <c r="H127" s="16">
        <v>0</v>
      </c>
      <c r="I127" s="648"/>
      <c r="J127" s="708"/>
      <c r="K127" s="708"/>
      <c r="L127" s="708"/>
      <c r="M127" s="708"/>
      <c r="T127" s="634">
        <f>'1.3.sz.mell.'!H127-'1.4.sz.mell.'!H127</f>
        <v>0</v>
      </c>
    </row>
    <row r="128" spans="1:20" ht="12" customHeight="1" x14ac:dyDescent="0.3">
      <c r="A128" s="31" t="s">
        <v>401</v>
      </c>
      <c r="B128" s="140" t="s">
        <v>273</v>
      </c>
      <c r="C128" s="6" t="s">
        <v>446</v>
      </c>
      <c r="D128" s="16"/>
      <c r="E128" s="16">
        <v>0</v>
      </c>
      <c r="F128" s="16">
        <f t="shared" si="20"/>
        <v>0</v>
      </c>
      <c r="G128" s="16">
        <v>0</v>
      </c>
      <c r="H128" s="16">
        <v>0</v>
      </c>
      <c r="I128" s="648"/>
      <c r="J128" s="708"/>
      <c r="K128" s="708"/>
      <c r="L128" s="708"/>
      <c r="M128" s="708"/>
      <c r="T128" s="634">
        <f>'1.3.sz.mell.'!H128-'1.4.sz.mell.'!H128</f>
        <v>0</v>
      </c>
    </row>
    <row r="129" spans="1:20" ht="12" customHeight="1" x14ac:dyDescent="0.3">
      <c r="A129" s="31" t="s">
        <v>402</v>
      </c>
      <c r="B129" s="140" t="s">
        <v>274</v>
      </c>
      <c r="C129" s="6" t="s">
        <v>447</v>
      </c>
      <c r="D129" s="16"/>
      <c r="E129" s="16">
        <v>0</v>
      </c>
      <c r="F129" s="16">
        <f t="shared" si="20"/>
        <v>0</v>
      </c>
      <c r="G129" s="16">
        <v>0</v>
      </c>
      <c r="H129" s="16">
        <v>0</v>
      </c>
      <c r="I129" s="648"/>
      <c r="J129" s="708"/>
      <c r="K129" s="708"/>
      <c r="L129" s="708"/>
      <c r="M129" s="708"/>
      <c r="T129" s="634">
        <f>'1.3.sz.mell.'!H129-'1.4.sz.mell.'!H129</f>
        <v>0</v>
      </c>
    </row>
    <row r="130" spans="1:20" ht="12" customHeight="1" x14ac:dyDescent="0.3">
      <c r="A130" s="31" t="s">
        <v>403</v>
      </c>
      <c r="B130" s="140" t="s">
        <v>275</v>
      </c>
      <c r="C130" s="6" t="s">
        <v>448</v>
      </c>
      <c r="D130" s="16"/>
      <c r="E130" s="16">
        <v>0</v>
      </c>
      <c r="F130" s="16">
        <f t="shared" si="20"/>
        <v>0</v>
      </c>
      <c r="G130" s="16">
        <v>0</v>
      </c>
      <c r="H130" s="16">
        <v>0</v>
      </c>
      <c r="I130" s="648"/>
      <c r="J130" s="708"/>
      <c r="K130" s="708"/>
      <c r="L130" s="708"/>
      <c r="M130" s="708"/>
      <c r="T130" s="634">
        <f>'1.3.sz.mell.'!H130-'1.4.sz.mell.'!H130</f>
        <v>0</v>
      </c>
    </row>
    <row r="131" spans="1:20" ht="12" customHeight="1" thickBot="1" x14ac:dyDescent="0.35">
      <c r="A131" s="64" t="s">
        <v>404</v>
      </c>
      <c r="B131" s="140" t="s">
        <v>461</v>
      </c>
      <c r="C131" s="17" t="s">
        <v>449</v>
      </c>
      <c r="D131" s="68"/>
      <c r="E131" s="68">
        <v>0</v>
      </c>
      <c r="F131" s="68">
        <f t="shared" si="20"/>
        <v>0</v>
      </c>
      <c r="G131" s="68">
        <v>0</v>
      </c>
      <c r="H131" s="68">
        <v>0</v>
      </c>
      <c r="I131" s="651"/>
      <c r="J131" s="708"/>
      <c r="K131" s="708"/>
      <c r="L131" s="708"/>
      <c r="M131" s="708"/>
      <c r="T131" s="634">
        <f>'1.3.sz.mell.'!H131-'1.4.sz.mell.'!H131</f>
        <v>0</v>
      </c>
    </row>
    <row r="132" spans="1:20" ht="12" customHeight="1" thickBot="1" x14ac:dyDescent="0.35">
      <c r="A132" s="169" t="s">
        <v>422</v>
      </c>
      <c r="B132" s="170" t="s">
        <v>455</v>
      </c>
      <c r="C132" s="8" t="s">
        <v>450</v>
      </c>
      <c r="D132" s="165"/>
      <c r="E132" s="165">
        <v>0</v>
      </c>
      <c r="F132" s="165">
        <f t="shared" si="20"/>
        <v>0</v>
      </c>
      <c r="G132" s="165">
        <v>0</v>
      </c>
      <c r="H132" s="165">
        <v>0</v>
      </c>
      <c r="I132" s="652"/>
      <c r="J132" s="714"/>
      <c r="K132" s="714"/>
      <c r="L132" s="714"/>
      <c r="M132" s="714"/>
      <c r="T132" s="634">
        <f>'1.3.sz.mell.'!H132-'1.4.sz.mell.'!H132</f>
        <v>0</v>
      </c>
    </row>
    <row r="133" spans="1:20" ht="12" customHeight="1" thickBot="1" x14ac:dyDescent="0.35">
      <c r="A133" s="169" t="s">
        <v>423</v>
      </c>
      <c r="B133" s="170" t="s">
        <v>456</v>
      </c>
      <c r="C133" s="8" t="s">
        <v>451</v>
      </c>
      <c r="D133" s="165"/>
      <c r="E133" s="165">
        <v>0</v>
      </c>
      <c r="F133" s="165">
        <f t="shared" si="20"/>
        <v>0</v>
      </c>
      <c r="G133" s="165">
        <v>0</v>
      </c>
      <c r="H133" s="165">
        <v>0</v>
      </c>
      <c r="I133" s="652"/>
      <c r="J133" s="714"/>
      <c r="K133" s="714"/>
      <c r="L133" s="714"/>
      <c r="M133" s="714"/>
      <c r="T133" s="634">
        <f>'1.3.sz.mell.'!H133-'1.4.sz.mell.'!H133</f>
        <v>0</v>
      </c>
    </row>
    <row r="134" spans="1:20" ht="15" customHeight="1" thickBot="1" x14ac:dyDescent="0.35">
      <c r="A134" s="28" t="s">
        <v>167</v>
      </c>
      <c r="B134" s="139" t="s">
        <v>457</v>
      </c>
      <c r="C134" s="8" t="s">
        <v>453</v>
      </c>
      <c r="D134" s="70">
        <f>+D109+D113+D120+D126</f>
        <v>1123000</v>
      </c>
      <c r="E134" s="70">
        <f t="shared" ref="E134:H134" si="26">+E109+E113+E120+E126</f>
        <v>0</v>
      </c>
      <c r="F134" s="70">
        <f t="shared" si="26"/>
        <v>1181735</v>
      </c>
      <c r="G134" s="70">
        <f t="shared" si="26"/>
        <v>1181735</v>
      </c>
      <c r="H134" s="70">
        <f t="shared" si="26"/>
        <v>1181735</v>
      </c>
      <c r="I134" s="653">
        <f t="shared" si="19"/>
        <v>100</v>
      </c>
      <c r="J134" s="715"/>
      <c r="K134" s="715"/>
      <c r="L134" s="715"/>
      <c r="M134" s="715"/>
      <c r="N134" s="71"/>
      <c r="O134" s="71"/>
      <c r="P134" s="71"/>
      <c r="Q134" s="71"/>
      <c r="R134" s="71"/>
      <c r="S134" s="71"/>
      <c r="T134" s="634">
        <f>'1.3.sz.mell.'!H134-'1.4.sz.mell.'!H134</f>
        <v>0</v>
      </c>
    </row>
    <row r="135" spans="1:20" s="30" customFormat="1" ht="13.2" customHeight="1" thickBot="1" x14ac:dyDescent="0.3">
      <c r="A135" s="72" t="s">
        <v>168</v>
      </c>
      <c r="B135" s="147"/>
      <c r="C135" s="73" t="s">
        <v>452</v>
      </c>
      <c r="D135" s="70">
        <f>+D108+D134</f>
        <v>101803000</v>
      </c>
      <c r="E135" s="70">
        <f t="shared" ref="E135:H135" si="27">+E108+E134</f>
        <v>0</v>
      </c>
      <c r="F135" s="70">
        <f t="shared" si="27"/>
        <v>106290238</v>
      </c>
      <c r="G135" s="70">
        <f t="shared" si="27"/>
        <v>106290238</v>
      </c>
      <c r="H135" s="70">
        <f t="shared" si="27"/>
        <v>70571489</v>
      </c>
      <c r="I135" s="653">
        <f t="shared" si="19"/>
        <v>66.395080421214232</v>
      </c>
      <c r="J135" s="715"/>
      <c r="K135" s="715"/>
      <c r="L135" s="715"/>
      <c r="M135" s="715"/>
      <c r="T135" s="634">
        <f>'1.3.sz.mell.'!H135-'1.4.sz.mell.'!H135</f>
        <v>4944359</v>
      </c>
    </row>
    <row r="136" spans="1:20" ht="7.5" customHeight="1" x14ac:dyDescent="0.3">
      <c r="T136" s="634">
        <f>'1.3.sz.mell.'!H136-'1.4.sz.mell.'!H136</f>
        <v>0</v>
      </c>
    </row>
    <row r="137" spans="1:20" x14ac:dyDescent="0.3">
      <c r="A137" s="724" t="s">
        <v>152</v>
      </c>
      <c r="B137" s="724"/>
      <c r="C137" s="724"/>
      <c r="D137" s="724"/>
      <c r="E137" s="190"/>
      <c r="F137" s="190"/>
      <c r="G137" s="19"/>
      <c r="H137" s="19"/>
      <c r="I137" s="654"/>
      <c r="J137" s="654"/>
      <c r="K137" s="654"/>
      <c r="L137" s="654"/>
      <c r="M137" s="654"/>
      <c r="T137" s="634">
        <f>'1.3.sz.mell.'!H137-'1.4.sz.mell.'!H137</f>
        <v>0</v>
      </c>
    </row>
    <row r="138" spans="1:20" ht="15" customHeight="1" thickBot="1" x14ac:dyDescent="0.35">
      <c r="A138" s="721" t="s">
        <v>153</v>
      </c>
      <c r="B138" s="721"/>
      <c r="C138" s="721"/>
      <c r="D138" s="20" t="s">
        <v>458</v>
      </c>
      <c r="E138" s="20" t="s">
        <v>458</v>
      </c>
      <c r="F138" s="20"/>
      <c r="G138" s="20"/>
      <c r="H138" s="20"/>
      <c r="I138" s="655"/>
      <c r="J138" s="717"/>
      <c r="K138" s="717"/>
      <c r="L138" s="717"/>
      <c r="M138" s="717"/>
      <c r="T138" s="634">
        <f>'1.3.sz.mell.'!H138-'1.4.sz.mell.'!H138</f>
        <v>0</v>
      </c>
    </row>
    <row r="139" spans="1:20" ht="13.5" customHeight="1" thickBot="1" x14ac:dyDescent="0.35">
      <c r="A139" s="28">
        <v>1</v>
      </c>
      <c r="B139" s="139"/>
      <c r="C139" s="65" t="s">
        <v>154</v>
      </c>
      <c r="D139" s="15">
        <f>+D61-D108</f>
        <v>-12476000</v>
      </c>
      <c r="E139" s="15">
        <f t="shared" ref="E139:I139" si="28">+E61-E108</f>
        <v>0</v>
      </c>
      <c r="F139" s="15">
        <f t="shared" si="28"/>
        <v>-19824597</v>
      </c>
      <c r="G139" s="15">
        <f t="shared" si="28"/>
        <v>-19824597</v>
      </c>
      <c r="H139" s="15">
        <f t="shared" si="28"/>
        <v>16855218</v>
      </c>
      <c r="I139" s="635">
        <f t="shared" si="28"/>
        <v>35.109641672121157</v>
      </c>
      <c r="J139" s="707"/>
      <c r="K139" s="707"/>
      <c r="L139" s="707"/>
      <c r="M139" s="707"/>
      <c r="T139" s="634">
        <f>'1.3.sz.mell.'!H139-'1.4.sz.mell.'!H139</f>
        <v>-4709405</v>
      </c>
    </row>
    <row r="140" spans="1:20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17597000</v>
      </c>
      <c r="E140" s="15">
        <f t="shared" ref="E140:I140" si="29">+E85-E134</f>
        <v>0</v>
      </c>
      <c r="F140" s="15">
        <f t="shared" si="29"/>
        <v>25265313</v>
      </c>
      <c r="G140" s="15">
        <f t="shared" si="29"/>
        <v>25265313</v>
      </c>
      <c r="H140" s="15">
        <f t="shared" si="29"/>
        <v>27080682</v>
      </c>
      <c r="I140" s="635">
        <f t="shared" si="29"/>
        <v>6.864164953305945</v>
      </c>
      <c r="J140" s="707"/>
      <c r="K140" s="707"/>
      <c r="L140" s="707"/>
      <c r="M140" s="707"/>
      <c r="T140" s="634">
        <f>'1.3.sz.mell.'!H140-'1.4.sz.mell.'!H140</f>
        <v>0</v>
      </c>
    </row>
    <row r="142" spans="1:20" x14ac:dyDescent="0.3">
      <c r="D142" s="138">
        <f>D135-D86</f>
        <v>-5121000</v>
      </c>
      <c r="E142" s="138">
        <v>-0.40000009536743164</v>
      </c>
      <c r="F142" s="138">
        <f t="shared" ref="F142" si="30">F135-F86</f>
        <v>-5440716</v>
      </c>
      <c r="G142" s="138">
        <f>G135-G86</f>
        <v>-5440716</v>
      </c>
      <c r="H142" s="138"/>
    </row>
    <row r="143" spans="1:20" x14ac:dyDescent="0.3">
      <c r="D143" s="138">
        <f>D135-D86</f>
        <v>-5121000</v>
      </c>
      <c r="E143" s="138">
        <v>-0.40000009536743164</v>
      </c>
      <c r="F143" s="138">
        <f t="shared" ref="F143" si="31">F135-F86</f>
        <v>-5440716</v>
      </c>
      <c r="G143" s="138">
        <f>G135-G86</f>
        <v>-5440716</v>
      </c>
      <c r="H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headerFooter alignWithMargins="0">
    <oddHeader xml:space="preserve">&amp;C&amp;"Times New Roman CE,Félkövér"&amp;12MISZLA KÖZSÉG ÖNKORMÁNYZATA
 2019. ÉVI KÖLTSÉGVETÉS KÖTELEZŐ FELADATAINAK ÖSSZEVONT MÉRLEGE&amp;R&amp;"Times New Roman CE,Félkövér dőlt" 1.2. melléklet
</oddHeader>
  </headerFooter>
  <rowBreaks count="2" manualBreakCount="2">
    <brk id="66" max="8" man="1"/>
    <brk id="87" max="8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9"/>
  <sheetViews>
    <sheetView zoomScaleNormal="100" workbookViewId="0">
      <selection activeCell="D11" sqref="D11"/>
    </sheetView>
  </sheetViews>
  <sheetFormatPr defaultRowHeight="13.2" x14ac:dyDescent="0.25"/>
  <cols>
    <col min="1" max="1" width="4.6640625" style="453" customWidth="1"/>
    <col min="2" max="2" width="31.5546875" style="453" customWidth="1"/>
    <col min="3" max="8" width="11.6640625" style="453" customWidth="1"/>
    <col min="9" max="9" width="13" style="453" customWidth="1"/>
    <col min="10" max="255" width="9.33203125" style="453"/>
    <col min="256" max="256" width="4.6640625" style="453" customWidth="1"/>
    <col min="257" max="257" width="31.5546875" style="453" customWidth="1"/>
    <col min="258" max="263" width="11.6640625" style="453" customWidth="1"/>
    <col min="264" max="264" width="13" style="453" customWidth="1"/>
    <col min="265" max="265" width="4.33203125" style="453" customWidth="1"/>
    <col min="266" max="511" width="9.33203125" style="453"/>
    <col min="512" max="512" width="4.6640625" style="453" customWidth="1"/>
    <col min="513" max="513" width="31.5546875" style="453" customWidth="1"/>
    <col min="514" max="519" width="11.6640625" style="453" customWidth="1"/>
    <col min="520" max="520" width="13" style="453" customWidth="1"/>
    <col min="521" max="521" width="4.33203125" style="453" customWidth="1"/>
    <col min="522" max="767" width="9.33203125" style="453"/>
    <col min="768" max="768" width="4.6640625" style="453" customWidth="1"/>
    <col min="769" max="769" width="31.5546875" style="453" customWidth="1"/>
    <col min="770" max="775" width="11.6640625" style="453" customWidth="1"/>
    <col min="776" max="776" width="13" style="453" customWidth="1"/>
    <col min="777" max="777" width="4.33203125" style="453" customWidth="1"/>
    <col min="778" max="1023" width="9.33203125" style="453"/>
    <col min="1024" max="1024" width="4.6640625" style="453" customWidth="1"/>
    <col min="1025" max="1025" width="31.5546875" style="453" customWidth="1"/>
    <col min="1026" max="1031" width="11.6640625" style="453" customWidth="1"/>
    <col min="1032" max="1032" width="13" style="453" customWidth="1"/>
    <col min="1033" max="1033" width="4.33203125" style="453" customWidth="1"/>
    <col min="1034" max="1279" width="9.33203125" style="453"/>
    <col min="1280" max="1280" width="4.6640625" style="453" customWidth="1"/>
    <col min="1281" max="1281" width="31.5546875" style="453" customWidth="1"/>
    <col min="1282" max="1287" width="11.6640625" style="453" customWidth="1"/>
    <col min="1288" max="1288" width="13" style="453" customWidth="1"/>
    <col min="1289" max="1289" width="4.33203125" style="453" customWidth="1"/>
    <col min="1290" max="1535" width="9.33203125" style="453"/>
    <col min="1536" max="1536" width="4.6640625" style="453" customWidth="1"/>
    <col min="1537" max="1537" width="31.5546875" style="453" customWidth="1"/>
    <col min="1538" max="1543" width="11.6640625" style="453" customWidth="1"/>
    <col min="1544" max="1544" width="13" style="453" customWidth="1"/>
    <col min="1545" max="1545" width="4.33203125" style="453" customWidth="1"/>
    <col min="1546" max="1791" width="9.33203125" style="453"/>
    <col min="1792" max="1792" width="4.6640625" style="453" customWidth="1"/>
    <col min="1793" max="1793" width="31.5546875" style="453" customWidth="1"/>
    <col min="1794" max="1799" width="11.6640625" style="453" customWidth="1"/>
    <col min="1800" max="1800" width="13" style="453" customWidth="1"/>
    <col min="1801" max="1801" width="4.33203125" style="453" customWidth="1"/>
    <col min="1802" max="2047" width="9.33203125" style="453"/>
    <col min="2048" max="2048" width="4.6640625" style="453" customWidth="1"/>
    <col min="2049" max="2049" width="31.5546875" style="453" customWidth="1"/>
    <col min="2050" max="2055" width="11.6640625" style="453" customWidth="1"/>
    <col min="2056" max="2056" width="13" style="453" customWidth="1"/>
    <col min="2057" max="2057" width="4.33203125" style="453" customWidth="1"/>
    <col min="2058" max="2303" width="9.33203125" style="453"/>
    <col min="2304" max="2304" width="4.6640625" style="453" customWidth="1"/>
    <col min="2305" max="2305" width="31.5546875" style="453" customWidth="1"/>
    <col min="2306" max="2311" width="11.6640625" style="453" customWidth="1"/>
    <col min="2312" max="2312" width="13" style="453" customWidth="1"/>
    <col min="2313" max="2313" width="4.33203125" style="453" customWidth="1"/>
    <col min="2314" max="2559" width="9.33203125" style="453"/>
    <col min="2560" max="2560" width="4.6640625" style="453" customWidth="1"/>
    <col min="2561" max="2561" width="31.5546875" style="453" customWidth="1"/>
    <col min="2562" max="2567" width="11.6640625" style="453" customWidth="1"/>
    <col min="2568" max="2568" width="13" style="453" customWidth="1"/>
    <col min="2569" max="2569" width="4.33203125" style="453" customWidth="1"/>
    <col min="2570" max="2815" width="9.33203125" style="453"/>
    <col min="2816" max="2816" width="4.6640625" style="453" customWidth="1"/>
    <col min="2817" max="2817" width="31.5546875" style="453" customWidth="1"/>
    <col min="2818" max="2823" width="11.6640625" style="453" customWidth="1"/>
    <col min="2824" max="2824" width="13" style="453" customWidth="1"/>
    <col min="2825" max="2825" width="4.33203125" style="453" customWidth="1"/>
    <col min="2826" max="3071" width="9.33203125" style="453"/>
    <col min="3072" max="3072" width="4.6640625" style="453" customWidth="1"/>
    <col min="3073" max="3073" width="31.5546875" style="453" customWidth="1"/>
    <col min="3074" max="3079" width="11.6640625" style="453" customWidth="1"/>
    <col min="3080" max="3080" width="13" style="453" customWidth="1"/>
    <col min="3081" max="3081" width="4.33203125" style="453" customWidth="1"/>
    <col min="3082" max="3327" width="9.33203125" style="453"/>
    <col min="3328" max="3328" width="4.6640625" style="453" customWidth="1"/>
    <col min="3329" max="3329" width="31.5546875" style="453" customWidth="1"/>
    <col min="3330" max="3335" width="11.6640625" style="453" customWidth="1"/>
    <col min="3336" max="3336" width="13" style="453" customWidth="1"/>
    <col min="3337" max="3337" width="4.33203125" style="453" customWidth="1"/>
    <col min="3338" max="3583" width="9.33203125" style="453"/>
    <col min="3584" max="3584" width="4.6640625" style="453" customWidth="1"/>
    <col min="3585" max="3585" width="31.5546875" style="453" customWidth="1"/>
    <col min="3586" max="3591" width="11.6640625" style="453" customWidth="1"/>
    <col min="3592" max="3592" width="13" style="453" customWidth="1"/>
    <col min="3593" max="3593" width="4.33203125" style="453" customWidth="1"/>
    <col min="3594" max="3839" width="9.33203125" style="453"/>
    <col min="3840" max="3840" width="4.6640625" style="453" customWidth="1"/>
    <col min="3841" max="3841" width="31.5546875" style="453" customWidth="1"/>
    <col min="3842" max="3847" width="11.6640625" style="453" customWidth="1"/>
    <col min="3848" max="3848" width="13" style="453" customWidth="1"/>
    <col min="3849" max="3849" width="4.33203125" style="453" customWidth="1"/>
    <col min="3850" max="4095" width="9.33203125" style="453"/>
    <col min="4096" max="4096" width="4.6640625" style="453" customWidth="1"/>
    <col min="4097" max="4097" width="31.5546875" style="453" customWidth="1"/>
    <col min="4098" max="4103" width="11.6640625" style="453" customWidth="1"/>
    <col min="4104" max="4104" width="13" style="453" customWidth="1"/>
    <col min="4105" max="4105" width="4.33203125" style="453" customWidth="1"/>
    <col min="4106" max="4351" width="9.33203125" style="453"/>
    <col min="4352" max="4352" width="4.6640625" style="453" customWidth="1"/>
    <col min="4353" max="4353" width="31.5546875" style="453" customWidth="1"/>
    <col min="4354" max="4359" width="11.6640625" style="453" customWidth="1"/>
    <col min="4360" max="4360" width="13" style="453" customWidth="1"/>
    <col min="4361" max="4361" width="4.33203125" style="453" customWidth="1"/>
    <col min="4362" max="4607" width="9.33203125" style="453"/>
    <col min="4608" max="4608" width="4.6640625" style="453" customWidth="1"/>
    <col min="4609" max="4609" width="31.5546875" style="453" customWidth="1"/>
    <col min="4610" max="4615" width="11.6640625" style="453" customWidth="1"/>
    <col min="4616" max="4616" width="13" style="453" customWidth="1"/>
    <col min="4617" max="4617" width="4.33203125" style="453" customWidth="1"/>
    <col min="4618" max="4863" width="9.33203125" style="453"/>
    <col min="4864" max="4864" width="4.6640625" style="453" customWidth="1"/>
    <col min="4865" max="4865" width="31.5546875" style="453" customWidth="1"/>
    <col min="4866" max="4871" width="11.6640625" style="453" customWidth="1"/>
    <col min="4872" max="4872" width="13" style="453" customWidth="1"/>
    <col min="4873" max="4873" width="4.33203125" style="453" customWidth="1"/>
    <col min="4874" max="5119" width="9.33203125" style="453"/>
    <col min="5120" max="5120" width="4.6640625" style="453" customWidth="1"/>
    <col min="5121" max="5121" width="31.5546875" style="453" customWidth="1"/>
    <col min="5122" max="5127" width="11.6640625" style="453" customWidth="1"/>
    <col min="5128" max="5128" width="13" style="453" customWidth="1"/>
    <col min="5129" max="5129" width="4.33203125" style="453" customWidth="1"/>
    <col min="5130" max="5375" width="9.33203125" style="453"/>
    <col min="5376" max="5376" width="4.6640625" style="453" customWidth="1"/>
    <col min="5377" max="5377" width="31.5546875" style="453" customWidth="1"/>
    <col min="5378" max="5383" width="11.6640625" style="453" customWidth="1"/>
    <col min="5384" max="5384" width="13" style="453" customWidth="1"/>
    <col min="5385" max="5385" width="4.33203125" style="453" customWidth="1"/>
    <col min="5386" max="5631" width="9.33203125" style="453"/>
    <col min="5632" max="5632" width="4.6640625" style="453" customWidth="1"/>
    <col min="5633" max="5633" width="31.5546875" style="453" customWidth="1"/>
    <col min="5634" max="5639" width="11.6640625" style="453" customWidth="1"/>
    <col min="5640" max="5640" width="13" style="453" customWidth="1"/>
    <col min="5641" max="5641" width="4.33203125" style="453" customWidth="1"/>
    <col min="5642" max="5887" width="9.33203125" style="453"/>
    <col min="5888" max="5888" width="4.6640625" style="453" customWidth="1"/>
    <col min="5889" max="5889" width="31.5546875" style="453" customWidth="1"/>
    <col min="5890" max="5895" width="11.6640625" style="453" customWidth="1"/>
    <col min="5896" max="5896" width="13" style="453" customWidth="1"/>
    <col min="5897" max="5897" width="4.33203125" style="453" customWidth="1"/>
    <col min="5898" max="6143" width="9.33203125" style="453"/>
    <col min="6144" max="6144" width="4.6640625" style="453" customWidth="1"/>
    <col min="6145" max="6145" width="31.5546875" style="453" customWidth="1"/>
    <col min="6146" max="6151" width="11.6640625" style="453" customWidth="1"/>
    <col min="6152" max="6152" width="13" style="453" customWidth="1"/>
    <col min="6153" max="6153" width="4.33203125" style="453" customWidth="1"/>
    <col min="6154" max="6399" width="9.33203125" style="453"/>
    <col min="6400" max="6400" width="4.6640625" style="453" customWidth="1"/>
    <col min="6401" max="6401" width="31.5546875" style="453" customWidth="1"/>
    <col min="6402" max="6407" width="11.6640625" style="453" customWidth="1"/>
    <col min="6408" max="6408" width="13" style="453" customWidth="1"/>
    <col min="6409" max="6409" width="4.33203125" style="453" customWidth="1"/>
    <col min="6410" max="6655" width="9.33203125" style="453"/>
    <col min="6656" max="6656" width="4.6640625" style="453" customWidth="1"/>
    <col min="6657" max="6657" width="31.5546875" style="453" customWidth="1"/>
    <col min="6658" max="6663" width="11.6640625" style="453" customWidth="1"/>
    <col min="6664" max="6664" width="13" style="453" customWidth="1"/>
    <col min="6665" max="6665" width="4.33203125" style="453" customWidth="1"/>
    <col min="6666" max="6911" width="9.33203125" style="453"/>
    <col min="6912" max="6912" width="4.6640625" style="453" customWidth="1"/>
    <col min="6913" max="6913" width="31.5546875" style="453" customWidth="1"/>
    <col min="6914" max="6919" width="11.6640625" style="453" customWidth="1"/>
    <col min="6920" max="6920" width="13" style="453" customWidth="1"/>
    <col min="6921" max="6921" width="4.33203125" style="453" customWidth="1"/>
    <col min="6922" max="7167" width="9.33203125" style="453"/>
    <col min="7168" max="7168" width="4.6640625" style="453" customWidth="1"/>
    <col min="7169" max="7169" width="31.5546875" style="453" customWidth="1"/>
    <col min="7170" max="7175" width="11.6640625" style="453" customWidth="1"/>
    <col min="7176" max="7176" width="13" style="453" customWidth="1"/>
    <col min="7177" max="7177" width="4.33203125" style="453" customWidth="1"/>
    <col min="7178" max="7423" width="9.33203125" style="453"/>
    <col min="7424" max="7424" width="4.6640625" style="453" customWidth="1"/>
    <col min="7425" max="7425" width="31.5546875" style="453" customWidth="1"/>
    <col min="7426" max="7431" width="11.6640625" style="453" customWidth="1"/>
    <col min="7432" max="7432" width="13" style="453" customWidth="1"/>
    <col min="7433" max="7433" width="4.33203125" style="453" customWidth="1"/>
    <col min="7434" max="7679" width="9.33203125" style="453"/>
    <col min="7680" max="7680" width="4.6640625" style="453" customWidth="1"/>
    <col min="7681" max="7681" width="31.5546875" style="453" customWidth="1"/>
    <col min="7682" max="7687" width="11.6640625" style="453" customWidth="1"/>
    <col min="7688" max="7688" width="13" style="453" customWidth="1"/>
    <col min="7689" max="7689" width="4.33203125" style="453" customWidth="1"/>
    <col min="7690" max="7935" width="9.33203125" style="453"/>
    <col min="7936" max="7936" width="4.6640625" style="453" customWidth="1"/>
    <col min="7937" max="7937" width="31.5546875" style="453" customWidth="1"/>
    <col min="7938" max="7943" width="11.6640625" style="453" customWidth="1"/>
    <col min="7944" max="7944" width="13" style="453" customWidth="1"/>
    <col min="7945" max="7945" width="4.33203125" style="453" customWidth="1"/>
    <col min="7946" max="8191" width="9.33203125" style="453"/>
    <col min="8192" max="8192" width="4.6640625" style="453" customWidth="1"/>
    <col min="8193" max="8193" width="31.5546875" style="453" customWidth="1"/>
    <col min="8194" max="8199" width="11.6640625" style="453" customWidth="1"/>
    <col min="8200" max="8200" width="13" style="453" customWidth="1"/>
    <col min="8201" max="8201" width="4.33203125" style="453" customWidth="1"/>
    <col min="8202" max="8447" width="9.33203125" style="453"/>
    <col min="8448" max="8448" width="4.6640625" style="453" customWidth="1"/>
    <col min="8449" max="8449" width="31.5546875" style="453" customWidth="1"/>
    <col min="8450" max="8455" width="11.6640625" style="453" customWidth="1"/>
    <col min="8456" max="8456" width="13" style="453" customWidth="1"/>
    <col min="8457" max="8457" width="4.33203125" style="453" customWidth="1"/>
    <col min="8458" max="8703" width="9.33203125" style="453"/>
    <col min="8704" max="8704" width="4.6640625" style="453" customWidth="1"/>
    <col min="8705" max="8705" width="31.5546875" style="453" customWidth="1"/>
    <col min="8706" max="8711" width="11.6640625" style="453" customWidth="1"/>
    <col min="8712" max="8712" width="13" style="453" customWidth="1"/>
    <col min="8713" max="8713" width="4.33203125" style="453" customWidth="1"/>
    <col min="8714" max="8959" width="9.33203125" style="453"/>
    <col min="8960" max="8960" width="4.6640625" style="453" customWidth="1"/>
    <col min="8961" max="8961" width="31.5546875" style="453" customWidth="1"/>
    <col min="8962" max="8967" width="11.6640625" style="453" customWidth="1"/>
    <col min="8968" max="8968" width="13" style="453" customWidth="1"/>
    <col min="8969" max="8969" width="4.33203125" style="453" customWidth="1"/>
    <col min="8970" max="9215" width="9.33203125" style="453"/>
    <col min="9216" max="9216" width="4.6640625" style="453" customWidth="1"/>
    <col min="9217" max="9217" width="31.5546875" style="453" customWidth="1"/>
    <col min="9218" max="9223" width="11.6640625" style="453" customWidth="1"/>
    <col min="9224" max="9224" width="13" style="453" customWidth="1"/>
    <col min="9225" max="9225" width="4.33203125" style="453" customWidth="1"/>
    <col min="9226" max="9471" width="9.33203125" style="453"/>
    <col min="9472" max="9472" width="4.6640625" style="453" customWidth="1"/>
    <col min="9473" max="9473" width="31.5546875" style="453" customWidth="1"/>
    <col min="9474" max="9479" width="11.6640625" style="453" customWidth="1"/>
    <col min="9480" max="9480" width="13" style="453" customWidth="1"/>
    <col min="9481" max="9481" width="4.33203125" style="453" customWidth="1"/>
    <col min="9482" max="9727" width="9.33203125" style="453"/>
    <col min="9728" max="9728" width="4.6640625" style="453" customWidth="1"/>
    <col min="9729" max="9729" width="31.5546875" style="453" customWidth="1"/>
    <col min="9730" max="9735" width="11.6640625" style="453" customWidth="1"/>
    <col min="9736" max="9736" width="13" style="453" customWidth="1"/>
    <col min="9737" max="9737" width="4.33203125" style="453" customWidth="1"/>
    <col min="9738" max="9983" width="9.33203125" style="453"/>
    <col min="9984" max="9984" width="4.6640625" style="453" customWidth="1"/>
    <col min="9985" max="9985" width="31.5546875" style="453" customWidth="1"/>
    <col min="9986" max="9991" width="11.6640625" style="453" customWidth="1"/>
    <col min="9992" max="9992" width="13" style="453" customWidth="1"/>
    <col min="9993" max="9993" width="4.33203125" style="453" customWidth="1"/>
    <col min="9994" max="10239" width="9.33203125" style="453"/>
    <col min="10240" max="10240" width="4.6640625" style="453" customWidth="1"/>
    <col min="10241" max="10241" width="31.5546875" style="453" customWidth="1"/>
    <col min="10242" max="10247" width="11.6640625" style="453" customWidth="1"/>
    <col min="10248" max="10248" width="13" style="453" customWidth="1"/>
    <col min="10249" max="10249" width="4.33203125" style="453" customWidth="1"/>
    <col min="10250" max="10495" width="9.33203125" style="453"/>
    <col min="10496" max="10496" width="4.6640625" style="453" customWidth="1"/>
    <col min="10497" max="10497" width="31.5546875" style="453" customWidth="1"/>
    <col min="10498" max="10503" width="11.6640625" style="453" customWidth="1"/>
    <col min="10504" max="10504" width="13" style="453" customWidth="1"/>
    <col min="10505" max="10505" width="4.33203125" style="453" customWidth="1"/>
    <col min="10506" max="10751" width="9.33203125" style="453"/>
    <col min="10752" max="10752" width="4.6640625" style="453" customWidth="1"/>
    <col min="10753" max="10753" width="31.5546875" style="453" customWidth="1"/>
    <col min="10754" max="10759" width="11.6640625" style="453" customWidth="1"/>
    <col min="10760" max="10760" width="13" style="453" customWidth="1"/>
    <col min="10761" max="10761" width="4.33203125" style="453" customWidth="1"/>
    <col min="10762" max="11007" width="9.33203125" style="453"/>
    <col min="11008" max="11008" width="4.6640625" style="453" customWidth="1"/>
    <col min="11009" max="11009" width="31.5546875" style="453" customWidth="1"/>
    <col min="11010" max="11015" width="11.6640625" style="453" customWidth="1"/>
    <col min="11016" max="11016" width="13" style="453" customWidth="1"/>
    <col min="11017" max="11017" width="4.33203125" style="453" customWidth="1"/>
    <col min="11018" max="11263" width="9.33203125" style="453"/>
    <col min="11264" max="11264" width="4.6640625" style="453" customWidth="1"/>
    <col min="11265" max="11265" width="31.5546875" style="453" customWidth="1"/>
    <col min="11266" max="11271" width="11.6640625" style="453" customWidth="1"/>
    <col min="11272" max="11272" width="13" style="453" customWidth="1"/>
    <col min="11273" max="11273" width="4.33203125" style="453" customWidth="1"/>
    <col min="11274" max="11519" width="9.33203125" style="453"/>
    <col min="11520" max="11520" width="4.6640625" style="453" customWidth="1"/>
    <col min="11521" max="11521" width="31.5546875" style="453" customWidth="1"/>
    <col min="11522" max="11527" width="11.6640625" style="453" customWidth="1"/>
    <col min="11528" max="11528" width="13" style="453" customWidth="1"/>
    <col min="11529" max="11529" width="4.33203125" style="453" customWidth="1"/>
    <col min="11530" max="11775" width="9.33203125" style="453"/>
    <col min="11776" max="11776" width="4.6640625" style="453" customWidth="1"/>
    <col min="11777" max="11777" width="31.5546875" style="453" customWidth="1"/>
    <col min="11778" max="11783" width="11.6640625" style="453" customWidth="1"/>
    <col min="11784" max="11784" width="13" style="453" customWidth="1"/>
    <col min="11785" max="11785" width="4.33203125" style="453" customWidth="1"/>
    <col min="11786" max="12031" width="9.33203125" style="453"/>
    <col min="12032" max="12032" width="4.6640625" style="453" customWidth="1"/>
    <col min="12033" max="12033" width="31.5546875" style="453" customWidth="1"/>
    <col min="12034" max="12039" width="11.6640625" style="453" customWidth="1"/>
    <col min="12040" max="12040" width="13" style="453" customWidth="1"/>
    <col min="12041" max="12041" width="4.33203125" style="453" customWidth="1"/>
    <col min="12042" max="12287" width="9.33203125" style="453"/>
    <col min="12288" max="12288" width="4.6640625" style="453" customWidth="1"/>
    <col min="12289" max="12289" width="31.5546875" style="453" customWidth="1"/>
    <col min="12290" max="12295" width="11.6640625" style="453" customWidth="1"/>
    <col min="12296" max="12296" width="13" style="453" customWidth="1"/>
    <col min="12297" max="12297" width="4.33203125" style="453" customWidth="1"/>
    <col min="12298" max="12543" width="9.33203125" style="453"/>
    <col min="12544" max="12544" width="4.6640625" style="453" customWidth="1"/>
    <col min="12545" max="12545" width="31.5546875" style="453" customWidth="1"/>
    <col min="12546" max="12551" width="11.6640625" style="453" customWidth="1"/>
    <col min="12552" max="12552" width="13" style="453" customWidth="1"/>
    <col min="12553" max="12553" width="4.33203125" style="453" customWidth="1"/>
    <col min="12554" max="12799" width="9.33203125" style="453"/>
    <col min="12800" max="12800" width="4.6640625" style="453" customWidth="1"/>
    <col min="12801" max="12801" width="31.5546875" style="453" customWidth="1"/>
    <col min="12802" max="12807" width="11.6640625" style="453" customWidth="1"/>
    <col min="12808" max="12808" width="13" style="453" customWidth="1"/>
    <col min="12809" max="12809" width="4.33203125" style="453" customWidth="1"/>
    <col min="12810" max="13055" width="9.33203125" style="453"/>
    <col min="13056" max="13056" width="4.6640625" style="453" customWidth="1"/>
    <col min="13057" max="13057" width="31.5546875" style="453" customWidth="1"/>
    <col min="13058" max="13063" width="11.6640625" style="453" customWidth="1"/>
    <col min="13064" max="13064" width="13" style="453" customWidth="1"/>
    <col min="13065" max="13065" width="4.33203125" style="453" customWidth="1"/>
    <col min="13066" max="13311" width="9.33203125" style="453"/>
    <col min="13312" max="13312" width="4.6640625" style="453" customWidth="1"/>
    <col min="13313" max="13313" width="31.5546875" style="453" customWidth="1"/>
    <col min="13314" max="13319" width="11.6640625" style="453" customWidth="1"/>
    <col min="13320" max="13320" width="13" style="453" customWidth="1"/>
    <col min="13321" max="13321" width="4.33203125" style="453" customWidth="1"/>
    <col min="13322" max="13567" width="9.33203125" style="453"/>
    <col min="13568" max="13568" width="4.6640625" style="453" customWidth="1"/>
    <col min="13569" max="13569" width="31.5546875" style="453" customWidth="1"/>
    <col min="13570" max="13575" width="11.6640625" style="453" customWidth="1"/>
    <col min="13576" max="13576" width="13" style="453" customWidth="1"/>
    <col min="13577" max="13577" width="4.33203125" style="453" customWidth="1"/>
    <col min="13578" max="13823" width="9.33203125" style="453"/>
    <col min="13824" max="13824" width="4.6640625" style="453" customWidth="1"/>
    <col min="13825" max="13825" width="31.5546875" style="453" customWidth="1"/>
    <col min="13826" max="13831" width="11.6640625" style="453" customWidth="1"/>
    <col min="13832" max="13832" width="13" style="453" customWidth="1"/>
    <col min="13833" max="13833" width="4.33203125" style="453" customWidth="1"/>
    <col min="13834" max="14079" width="9.33203125" style="453"/>
    <col min="14080" max="14080" width="4.6640625" style="453" customWidth="1"/>
    <col min="14081" max="14081" width="31.5546875" style="453" customWidth="1"/>
    <col min="14082" max="14087" width="11.6640625" style="453" customWidth="1"/>
    <col min="14088" max="14088" width="13" style="453" customWidth="1"/>
    <col min="14089" max="14089" width="4.33203125" style="453" customWidth="1"/>
    <col min="14090" max="14335" width="9.33203125" style="453"/>
    <col min="14336" max="14336" width="4.6640625" style="453" customWidth="1"/>
    <col min="14337" max="14337" width="31.5546875" style="453" customWidth="1"/>
    <col min="14338" max="14343" width="11.6640625" style="453" customWidth="1"/>
    <col min="14344" max="14344" width="13" style="453" customWidth="1"/>
    <col min="14345" max="14345" width="4.33203125" style="453" customWidth="1"/>
    <col min="14346" max="14591" width="9.33203125" style="453"/>
    <col min="14592" max="14592" width="4.6640625" style="453" customWidth="1"/>
    <col min="14593" max="14593" width="31.5546875" style="453" customWidth="1"/>
    <col min="14594" max="14599" width="11.6640625" style="453" customWidth="1"/>
    <col min="14600" max="14600" width="13" style="453" customWidth="1"/>
    <col min="14601" max="14601" width="4.33203125" style="453" customWidth="1"/>
    <col min="14602" max="14847" width="9.33203125" style="453"/>
    <col min="14848" max="14848" width="4.6640625" style="453" customWidth="1"/>
    <col min="14849" max="14849" width="31.5546875" style="453" customWidth="1"/>
    <col min="14850" max="14855" width="11.6640625" style="453" customWidth="1"/>
    <col min="14856" max="14856" width="13" style="453" customWidth="1"/>
    <col min="14857" max="14857" width="4.33203125" style="453" customWidth="1"/>
    <col min="14858" max="15103" width="9.33203125" style="453"/>
    <col min="15104" max="15104" width="4.6640625" style="453" customWidth="1"/>
    <col min="15105" max="15105" width="31.5546875" style="453" customWidth="1"/>
    <col min="15106" max="15111" width="11.6640625" style="453" customWidth="1"/>
    <col min="15112" max="15112" width="13" style="453" customWidth="1"/>
    <col min="15113" max="15113" width="4.33203125" style="453" customWidth="1"/>
    <col min="15114" max="15359" width="9.33203125" style="453"/>
    <col min="15360" max="15360" width="4.6640625" style="453" customWidth="1"/>
    <col min="15361" max="15361" width="31.5546875" style="453" customWidth="1"/>
    <col min="15362" max="15367" width="11.6640625" style="453" customWidth="1"/>
    <col min="15368" max="15368" width="13" style="453" customWidth="1"/>
    <col min="15369" max="15369" width="4.33203125" style="453" customWidth="1"/>
    <col min="15370" max="15615" width="9.33203125" style="453"/>
    <col min="15616" max="15616" width="4.6640625" style="453" customWidth="1"/>
    <col min="15617" max="15617" width="31.5546875" style="453" customWidth="1"/>
    <col min="15618" max="15623" width="11.6640625" style="453" customWidth="1"/>
    <col min="15624" max="15624" width="13" style="453" customWidth="1"/>
    <col min="15625" max="15625" width="4.33203125" style="453" customWidth="1"/>
    <col min="15626" max="15871" width="9.33203125" style="453"/>
    <col min="15872" max="15872" width="4.6640625" style="453" customWidth="1"/>
    <col min="15873" max="15873" width="31.5546875" style="453" customWidth="1"/>
    <col min="15874" max="15879" width="11.6640625" style="453" customWidth="1"/>
    <col min="15880" max="15880" width="13" style="453" customWidth="1"/>
    <col min="15881" max="15881" width="4.33203125" style="453" customWidth="1"/>
    <col min="15882" max="16127" width="9.33203125" style="453"/>
    <col min="16128" max="16128" width="4.6640625" style="453" customWidth="1"/>
    <col min="16129" max="16129" width="31.5546875" style="453" customWidth="1"/>
    <col min="16130" max="16135" width="11.6640625" style="453" customWidth="1"/>
    <col min="16136" max="16136" width="13" style="453" customWidth="1"/>
    <col min="16137" max="16137" width="4.33203125" style="453" customWidth="1"/>
    <col min="16138" max="16384" width="9.33203125" style="453"/>
  </cols>
  <sheetData>
    <row r="1" spans="1:9" ht="34.5" customHeight="1" x14ac:dyDescent="0.25">
      <c r="A1" s="815" t="s">
        <v>1245</v>
      </c>
      <c r="B1" s="816"/>
      <c r="C1" s="816"/>
      <c r="D1" s="816"/>
      <c r="E1" s="816"/>
      <c r="F1" s="816"/>
      <c r="G1" s="816"/>
      <c r="H1" s="816"/>
      <c r="I1" s="816"/>
    </row>
    <row r="2" spans="1:9" ht="14.4" thickBot="1" x14ac:dyDescent="0.35">
      <c r="H2" s="817" t="str">
        <f>'[2]2. sz tájékoztató t'!J2</f>
        <v>Forintban!</v>
      </c>
      <c r="I2" s="817"/>
    </row>
    <row r="3" spans="1:9" ht="13.8" thickBot="1" x14ac:dyDescent="0.3">
      <c r="A3" s="818" t="s">
        <v>247</v>
      </c>
      <c r="B3" s="820" t="s">
        <v>1198</v>
      </c>
      <c r="C3" s="822" t="s">
        <v>1199</v>
      </c>
      <c r="D3" s="824" t="s">
        <v>1200</v>
      </c>
      <c r="E3" s="825"/>
      <c r="F3" s="825"/>
      <c r="G3" s="825"/>
      <c r="H3" s="825"/>
      <c r="I3" s="826" t="s">
        <v>1201</v>
      </c>
    </row>
    <row r="4" spans="1:9" s="535" customFormat="1" ht="42" customHeight="1" thickBot="1" x14ac:dyDescent="0.35">
      <c r="A4" s="819"/>
      <c r="B4" s="821"/>
      <c r="C4" s="823"/>
      <c r="D4" s="533" t="s">
        <v>1202</v>
      </c>
      <c r="E4" s="533" t="s">
        <v>1203</v>
      </c>
      <c r="F4" s="533" t="s">
        <v>1204</v>
      </c>
      <c r="G4" s="534" t="s">
        <v>1205</v>
      </c>
      <c r="H4" s="534" t="s">
        <v>1206</v>
      </c>
      <c r="I4" s="827"/>
    </row>
    <row r="5" spans="1:9" s="535" customFormat="1" ht="12" customHeight="1" thickBot="1" x14ac:dyDescent="0.35">
      <c r="A5" s="536">
        <v>1</v>
      </c>
      <c r="B5" s="537">
        <v>2</v>
      </c>
      <c r="C5" s="537">
        <v>3</v>
      </c>
      <c r="D5" s="537">
        <v>4</v>
      </c>
      <c r="E5" s="537">
        <v>5</v>
      </c>
      <c r="F5" s="537">
        <v>6</v>
      </c>
      <c r="G5" s="537">
        <v>7</v>
      </c>
      <c r="H5" s="537" t="s">
        <v>1207</v>
      </c>
      <c r="I5" s="538" t="s">
        <v>1208</v>
      </c>
    </row>
    <row r="6" spans="1:9" s="535" customFormat="1" ht="18" customHeight="1" x14ac:dyDescent="0.3">
      <c r="A6" s="805" t="s">
        <v>1209</v>
      </c>
      <c r="B6" s="806"/>
      <c r="C6" s="806"/>
      <c r="D6" s="806"/>
      <c r="E6" s="806"/>
      <c r="F6" s="806"/>
      <c r="G6" s="806"/>
      <c r="H6" s="806"/>
      <c r="I6" s="807"/>
    </row>
    <row r="7" spans="1:9" ht="16.2" customHeight="1" x14ac:dyDescent="0.25">
      <c r="A7" s="539" t="s">
        <v>5</v>
      </c>
      <c r="B7" s="540" t="s">
        <v>1210</v>
      </c>
      <c r="C7" s="541"/>
      <c r="D7" s="541"/>
      <c r="E7" s="541"/>
      <c r="F7" s="541"/>
      <c r="G7" s="542"/>
      <c r="H7" s="543">
        <f t="shared" ref="H7:H13" si="0">SUM(D7:G7)</f>
        <v>0</v>
      </c>
      <c r="I7" s="544">
        <f t="shared" ref="I7:I13" si="1">C7+H7</f>
        <v>0</v>
      </c>
    </row>
    <row r="8" spans="1:9" ht="20.399999999999999" x14ac:dyDescent="0.25">
      <c r="A8" s="539" t="s">
        <v>16</v>
      </c>
      <c r="B8" s="540" t="s">
        <v>1211</v>
      </c>
      <c r="C8" s="541">
        <v>1181735</v>
      </c>
      <c r="D8" s="541"/>
      <c r="E8" s="541"/>
      <c r="F8" s="541"/>
      <c r="G8" s="542"/>
      <c r="H8" s="543">
        <f t="shared" si="0"/>
        <v>0</v>
      </c>
      <c r="I8" s="544">
        <f t="shared" si="1"/>
        <v>1181735</v>
      </c>
    </row>
    <row r="9" spans="1:9" x14ac:dyDescent="0.25">
      <c r="A9" s="539" t="s">
        <v>28</v>
      </c>
      <c r="B9" s="540" t="s">
        <v>1212</v>
      </c>
      <c r="C9" s="541"/>
      <c r="D9" s="541"/>
      <c r="E9" s="541"/>
      <c r="F9" s="541"/>
      <c r="G9" s="542"/>
      <c r="H9" s="543">
        <f t="shared" si="0"/>
        <v>0</v>
      </c>
      <c r="I9" s="544">
        <f t="shared" si="1"/>
        <v>0</v>
      </c>
    </row>
    <row r="10" spans="1:9" ht="16.2" customHeight="1" x14ac:dyDescent="0.25">
      <c r="A10" s="539" t="s">
        <v>138</v>
      </c>
      <c r="B10" s="540" t="s">
        <v>1213</v>
      </c>
      <c r="C10" s="541"/>
      <c r="D10" s="541"/>
      <c r="E10" s="541"/>
      <c r="F10" s="541"/>
      <c r="G10" s="542"/>
      <c r="H10" s="543">
        <f t="shared" si="0"/>
        <v>0</v>
      </c>
      <c r="I10" s="544">
        <f t="shared" si="1"/>
        <v>0</v>
      </c>
    </row>
    <row r="11" spans="1:9" ht="20.399999999999999" x14ac:dyDescent="0.25">
      <c r="A11" s="539" t="s">
        <v>42</v>
      </c>
      <c r="B11" s="540" t="s">
        <v>1214</v>
      </c>
      <c r="C11" s="541"/>
      <c r="D11" s="541"/>
      <c r="E11" s="541"/>
      <c r="F11" s="541"/>
      <c r="G11" s="542"/>
      <c r="H11" s="543">
        <f t="shared" si="0"/>
        <v>0</v>
      </c>
      <c r="I11" s="544">
        <f t="shared" si="1"/>
        <v>0</v>
      </c>
    </row>
    <row r="12" spans="1:9" ht="16.2" customHeight="1" x14ac:dyDescent="0.25">
      <c r="A12" s="545" t="s">
        <v>64</v>
      </c>
      <c r="B12" s="546" t="s">
        <v>1215</v>
      </c>
      <c r="C12" s="547"/>
      <c r="D12" s="547"/>
      <c r="E12" s="547"/>
      <c r="F12" s="547"/>
      <c r="G12" s="548"/>
      <c r="H12" s="543">
        <f t="shared" si="0"/>
        <v>0</v>
      </c>
      <c r="I12" s="544">
        <f t="shared" si="1"/>
        <v>0</v>
      </c>
    </row>
    <row r="13" spans="1:9" ht="16.2" customHeight="1" thickBot="1" x14ac:dyDescent="0.3">
      <c r="A13" s="549" t="s">
        <v>145</v>
      </c>
      <c r="B13" s="550" t="s">
        <v>1216</v>
      </c>
      <c r="C13" s="551">
        <v>380974</v>
      </c>
      <c r="D13" s="551"/>
      <c r="E13" s="551"/>
      <c r="F13" s="551"/>
      <c r="G13" s="552"/>
      <c r="H13" s="543">
        <f t="shared" si="0"/>
        <v>0</v>
      </c>
      <c r="I13" s="544">
        <f t="shared" si="1"/>
        <v>380974</v>
      </c>
    </row>
    <row r="14" spans="1:9" s="556" customFormat="1" ht="18" customHeight="1" thickBot="1" x14ac:dyDescent="0.3">
      <c r="A14" s="808" t="s">
        <v>1217</v>
      </c>
      <c r="B14" s="809"/>
      <c r="C14" s="553">
        <f t="shared" ref="C14:I14" si="2">SUM(C7:C13)</f>
        <v>1562709</v>
      </c>
      <c r="D14" s="553">
        <f>SUM(D7:D13)</f>
        <v>0</v>
      </c>
      <c r="E14" s="553">
        <f t="shared" si="2"/>
        <v>0</v>
      </c>
      <c r="F14" s="553">
        <f t="shared" si="2"/>
        <v>0</v>
      </c>
      <c r="G14" s="554">
        <f t="shared" si="2"/>
        <v>0</v>
      </c>
      <c r="H14" s="554">
        <f t="shared" si="2"/>
        <v>0</v>
      </c>
      <c r="I14" s="555">
        <f t="shared" si="2"/>
        <v>1562709</v>
      </c>
    </row>
    <row r="15" spans="1:9" s="557" customFormat="1" ht="18" customHeight="1" x14ac:dyDescent="0.25">
      <c r="A15" s="810" t="s">
        <v>1218</v>
      </c>
      <c r="B15" s="811"/>
      <c r="C15" s="811"/>
      <c r="D15" s="811"/>
      <c r="E15" s="811"/>
      <c r="F15" s="811"/>
      <c r="G15" s="811"/>
      <c r="H15" s="811"/>
      <c r="I15" s="812"/>
    </row>
    <row r="16" spans="1:9" s="557" customFormat="1" x14ac:dyDescent="0.25">
      <c r="A16" s="539" t="s">
        <v>5</v>
      </c>
      <c r="B16" s="540" t="s">
        <v>1219</v>
      </c>
      <c r="C16" s="541"/>
      <c r="D16" s="541"/>
      <c r="E16" s="541"/>
      <c r="F16" s="541"/>
      <c r="G16" s="542"/>
      <c r="H16" s="543">
        <f>SUM(D16:G16)</f>
        <v>0</v>
      </c>
      <c r="I16" s="544">
        <f>C16+H16</f>
        <v>0</v>
      </c>
    </row>
    <row r="17" spans="1:9" ht="13.8" thickBot="1" x14ac:dyDescent="0.3">
      <c r="A17" s="549" t="s">
        <v>16</v>
      </c>
      <c r="B17" s="550" t="s">
        <v>1216</v>
      </c>
      <c r="C17" s="551"/>
      <c r="D17" s="551"/>
      <c r="E17" s="551"/>
      <c r="F17" s="551"/>
      <c r="G17" s="552"/>
      <c r="H17" s="543">
        <f>SUM(D17:G17)</f>
        <v>0</v>
      </c>
      <c r="I17" s="558">
        <f>C17+H17</f>
        <v>0</v>
      </c>
    </row>
    <row r="18" spans="1:9" ht="16.2" customHeight="1" thickBot="1" x14ac:dyDescent="0.3">
      <c r="A18" s="808" t="s">
        <v>1220</v>
      </c>
      <c r="B18" s="809"/>
      <c r="C18" s="553">
        <f t="shared" ref="C18:I18" si="3">SUM(C16:C17)</f>
        <v>0</v>
      </c>
      <c r="D18" s="553">
        <f t="shared" si="3"/>
        <v>0</v>
      </c>
      <c r="E18" s="553">
        <f t="shared" si="3"/>
        <v>0</v>
      </c>
      <c r="F18" s="553">
        <f t="shared" si="3"/>
        <v>0</v>
      </c>
      <c r="G18" s="554">
        <f t="shared" si="3"/>
        <v>0</v>
      </c>
      <c r="H18" s="554">
        <f t="shared" si="3"/>
        <v>0</v>
      </c>
      <c r="I18" s="555">
        <f t="shared" si="3"/>
        <v>0</v>
      </c>
    </row>
    <row r="19" spans="1:9" ht="18" customHeight="1" thickBot="1" x14ac:dyDescent="0.3">
      <c r="A19" s="813" t="s">
        <v>1221</v>
      </c>
      <c r="B19" s="814"/>
      <c r="C19" s="559">
        <f t="shared" ref="C19:I19" si="4">C14+C18</f>
        <v>1562709</v>
      </c>
      <c r="D19" s="559">
        <f t="shared" si="4"/>
        <v>0</v>
      </c>
      <c r="E19" s="559">
        <f t="shared" si="4"/>
        <v>0</v>
      </c>
      <c r="F19" s="559">
        <f t="shared" si="4"/>
        <v>0</v>
      </c>
      <c r="G19" s="559">
        <f t="shared" si="4"/>
        <v>0</v>
      </c>
      <c r="H19" s="559">
        <f t="shared" si="4"/>
        <v>0</v>
      </c>
      <c r="I19" s="555">
        <f t="shared" si="4"/>
        <v>1562709</v>
      </c>
    </row>
  </sheetData>
  <mergeCells count="12">
    <mergeCell ref="A1:I1"/>
    <mergeCell ref="H2:I2"/>
    <mergeCell ref="A3:A4"/>
    <mergeCell ref="B3:B4"/>
    <mergeCell ref="C3:C4"/>
    <mergeCell ref="D3:H3"/>
    <mergeCell ref="I3:I4"/>
    <mergeCell ref="A6:I6"/>
    <mergeCell ref="A14:B14"/>
    <mergeCell ref="A15:I15"/>
    <mergeCell ref="A18:B18"/>
    <mergeCell ref="A19:B19"/>
  </mergeCells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horizontalDpi="300" verticalDpi="300" r:id="rId1"/>
  <headerFooter alignWithMargins="0">
    <oddHeader>&amp;C&amp;"Times New Roman CE,Félkövér dőlt"&amp;12
&amp;R&amp;"Times New Roman CE,Félkövér dőlt"&amp;12 9. melléklet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2"/>
  <sheetViews>
    <sheetView workbookViewId="0">
      <selection activeCell="F9" sqref="F9"/>
    </sheetView>
  </sheetViews>
  <sheetFormatPr defaultColWidth="9.33203125" defaultRowHeight="13.2" x14ac:dyDescent="0.3"/>
  <cols>
    <col min="1" max="1" width="5" style="560" customWidth="1"/>
    <col min="2" max="2" width="47" style="561" customWidth="1"/>
    <col min="3" max="4" width="15.33203125" style="561" customWidth="1"/>
    <col min="5" max="16384" width="9.33203125" style="561"/>
  </cols>
  <sheetData>
    <row r="1" spans="1:4" x14ac:dyDescent="0.3">
      <c r="B1" s="830" t="s">
        <v>1610</v>
      </c>
      <c r="C1" s="830"/>
      <c r="D1" s="830"/>
    </row>
    <row r="2" spans="1:4" ht="31.5" customHeight="1" x14ac:dyDescent="0.3">
      <c r="B2" s="741" t="s">
        <v>519</v>
      </c>
      <c r="C2" s="741"/>
      <c r="D2" s="741"/>
    </row>
    <row r="3" spans="1:4" s="562" customFormat="1" ht="16.5" customHeight="1" thickBot="1" x14ac:dyDescent="0.35">
      <c r="A3" s="829" t="s">
        <v>1601</v>
      </c>
      <c r="B3" s="829"/>
      <c r="D3" s="563" t="s">
        <v>462</v>
      </c>
    </row>
    <row r="4" spans="1:4" s="535" customFormat="1" ht="48" customHeight="1" thickBot="1" x14ac:dyDescent="0.35">
      <c r="A4" s="564" t="s">
        <v>247</v>
      </c>
      <c r="B4" s="565" t="s">
        <v>4</v>
      </c>
      <c r="C4" s="565" t="s">
        <v>520</v>
      </c>
      <c r="D4" s="566" t="s">
        <v>521</v>
      </c>
    </row>
    <row r="5" spans="1:4" s="535" customFormat="1" ht="14.1" customHeight="1" thickBot="1" x14ac:dyDescent="0.35">
      <c r="A5" s="536">
        <v>1</v>
      </c>
      <c r="B5" s="567">
        <v>2</v>
      </c>
      <c r="C5" s="567">
        <v>3</v>
      </c>
      <c r="D5" s="568">
        <v>4</v>
      </c>
    </row>
    <row r="6" spans="1:4" ht="18" customHeight="1" x14ac:dyDescent="0.3">
      <c r="A6" s="569" t="s">
        <v>5</v>
      </c>
      <c r="B6" s="570" t="s">
        <v>522</v>
      </c>
      <c r="C6" s="571"/>
      <c r="D6" s="572"/>
    </row>
    <row r="7" spans="1:4" ht="18" customHeight="1" x14ac:dyDescent="0.3">
      <c r="A7" s="573" t="s">
        <v>16</v>
      </c>
      <c r="B7" s="574" t="s">
        <v>523</v>
      </c>
      <c r="C7" s="575"/>
      <c r="D7" s="576"/>
    </row>
    <row r="8" spans="1:4" ht="18" customHeight="1" x14ac:dyDescent="0.3">
      <c r="A8" s="573" t="s">
        <v>28</v>
      </c>
      <c r="B8" s="574" t="s">
        <v>524</v>
      </c>
      <c r="C8" s="575"/>
      <c r="D8" s="576"/>
    </row>
    <row r="9" spans="1:4" ht="18" customHeight="1" x14ac:dyDescent="0.3">
      <c r="A9" s="573" t="s">
        <v>138</v>
      </c>
      <c r="B9" s="574" t="s">
        <v>525</v>
      </c>
      <c r="C9" s="575"/>
      <c r="D9" s="576"/>
    </row>
    <row r="10" spans="1:4" ht="18" customHeight="1" x14ac:dyDescent="0.3">
      <c r="A10" s="573" t="s">
        <v>42</v>
      </c>
      <c r="B10" s="574" t="s">
        <v>526</v>
      </c>
      <c r="C10" s="575">
        <f>SUM(C11:C16)</f>
        <v>1010000</v>
      </c>
      <c r="D10" s="575">
        <f>SUM(D11:D16)</f>
        <v>0</v>
      </c>
    </row>
    <row r="11" spans="1:4" ht="18" customHeight="1" x14ac:dyDescent="0.3">
      <c r="A11" s="573" t="s">
        <v>64</v>
      </c>
      <c r="B11" s="574" t="s">
        <v>527</v>
      </c>
      <c r="C11" s="575"/>
      <c r="D11" s="576"/>
    </row>
    <row r="12" spans="1:4" ht="18" customHeight="1" x14ac:dyDescent="0.3">
      <c r="A12" s="573" t="s">
        <v>145</v>
      </c>
      <c r="B12" s="577" t="s">
        <v>528</v>
      </c>
      <c r="C12" s="575"/>
      <c r="D12" s="576"/>
    </row>
    <row r="13" spans="1:4" ht="18" customHeight="1" x14ac:dyDescent="0.3">
      <c r="A13" s="573" t="s">
        <v>84</v>
      </c>
      <c r="B13" s="577" t="s">
        <v>529</v>
      </c>
      <c r="C13" s="575">
        <v>1010000</v>
      </c>
      <c r="D13" s="576"/>
    </row>
    <row r="14" spans="1:4" ht="18" customHeight="1" x14ac:dyDescent="0.3">
      <c r="A14" s="573" t="s">
        <v>151</v>
      </c>
      <c r="B14" s="577" t="s">
        <v>530</v>
      </c>
      <c r="C14" s="575"/>
      <c r="D14" s="576"/>
    </row>
    <row r="15" spans="1:4" ht="18" customHeight="1" x14ac:dyDescent="0.3">
      <c r="A15" s="573" t="s">
        <v>167</v>
      </c>
      <c r="B15" s="577" t="s">
        <v>531</v>
      </c>
      <c r="C15" s="575"/>
      <c r="D15" s="576"/>
    </row>
    <row r="16" spans="1:4" ht="22.5" customHeight="1" x14ac:dyDescent="0.3">
      <c r="A16" s="573" t="s">
        <v>168</v>
      </c>
      <c r="B16" s="577" t="s">
        <v>532</v>
      </c>
      <c r="C16" s="575"/>
      <c r="D16" s="576"/>
    </row>
    <row r="17" spans="1:4" ht="18" customHeight="1" x14ac:dyDescent="0.3">
      <c r="A17" s="573" t="s">
        <v>169</v>
      </c>
      <c r="B17" s="574" t="s">
        <v>533</v>
      </c>
      <c r="C17" s="575">
        <v>629015</v>
      </c>
      <c r="D17" s="576">
        <v>39000</v>
      </c>
    </row>
    <row r="18" spans="1:4" ht="18" customHeight="1" x14ac:dyDescent="0.3">
      <c r="A18" s="573" t="s">
        <v>172</v>
      </c>
      <c r="B18" s="574" t="s">
        <v>534</v>
      </c>
      <c r="C18" s="575"/>
      <c r="D18" s="576"/>
    </row>
    <row r="19" spans="1:4" ht="18" customHeight="1" x14ac:dyDescent="0.3">
      <c r="A19" s="573" t="s">
        <v>175</v>
      </c>
      <c r="B19" s="574" t="s">
        <v>535</v>
      </c>
      <c r="C19" s="575"/>
      <c r="D19" s="576"/>
    </row>
    <row r="20" spans="1:4" ht="18" customHeight="1" x14ac:dyDescent="0.3">
      <c r="A20" s="573" t="s">
        <v>178</v>
      </c>
      <c r="B20" s="574" t="s">
        <v>536</v>
      </c>
      <c r="C20" s="575"/>
      <c r="D20" s="576"/>
    </row>
    <row r="21" spans="1:4" ht="18" customHeight="1" x14ac:dyDescent="0.3">
      <c r="A21" s="573" t="s">
        <v>181</v>
      </c>
      <c r="B21" s="574" t="s">
        <v>537</v>
      </c>
      <c r="C21" s="575"/>
      <c r="D21" s="576"/>
    </row>
    <row r="22" spans="1:4" ht="18" customHeight="1" x14ac:dyDescent="0.3">
      <c r="A22" s="573" t="s">
        <v>184</v>
      </c>
      <c r="B22" s="574" t="s">
        <v>538</v>
      </c>
      <c r="C22" s="578"/>
      <c r="D22" s="576"/>
    </row>
    <row r="23" spans="1:4" ht="18" customHeight="1" x14ac:dyDescent="0.3">
      <c r="A23" s="573" t="s">
        <v>187</v>
      </c>
      <c r="B23" s="574" t="s">
        <v>539</v>
      </c>
      <c r="C23" s="578"/>
      <c r="D23" s="576"/>
    </row>
    <row r="24" spans="1:4" ht="18" customHeight="1" x14ac:dyDescent="0.3">
      <c r="A24" s="573" t="s">
        <v>190</v>
      </c>
      <c r="B24" s="579"/>
      <c r="C24" s="578"/>
      <c r="D24" s="576"/>
    </row>
    <row r="25" spans="1:4" ht="18" customHeight="1" x14ac:dyDescent="0.3">
      <c r="A25" s="573" t="s">
        <v>193</v>
      </c>
      <c r="B25" s="579"/>
      <c r="C25" s="578"/>
      <c r="D25" s="576"/>
    </row>
    <row r="26" spans="1:4" ht="18" customHeight="1" x14ac:dyDescent="0.3">
      <c r="A26" s="573" t="s">
        <v>194</v>
      </c>
      <c r="B26" s="579"/>
      <c r="C26" s="578"/>
      <c r="D26" s="576"/>
    </row>
    <row r="27" spans="1:4" ht="18" customHeight="1" x14ac:dyDescent="0.3">
      <c r="A27" s="573" t="s">
        <v>197</v>
      </c>
      <c r="B27" s="579"/>
      <c r="C27" s="578"/>
      <c r="D27" s="576"/>
    </row>
    <row r="28" spans="1:4" ht="18" customHeight="1" x14ac:dyDescent="0.3">
      <c r="A28" s="573" t="s">
        <v>200</v>
      </c>
      <c r="B28" s="579"/>
      <c r="C28" s="578"/>
      <c r="D28" s="576"/>
    </row>
    <row r="29" spans="1:4" ht="18" customHeight="1" x14ac:dyDescent="0.3">
      <c r="A29" s="573" t="s">
        <v>203</v>
      </c>
      <c r="B29" s="579"/>
      <c r="C29" s="578"/>
      <c r="D29" s="576"/>
    </row>
    <row r="30" spans="1:4" ht="18" customHeight="1" thickBot="1" x14ac:dyDescent="0.35">
      <c r="A30" s="580" t="s">
        <v>231</v>
      </c>
      <c r="B30" s="581"/>
      <c r="C30" s="582"/>
      <c r="D30" s="583"/>
    </row>
    <row r="31" spans="1:4" ht="18" customHeight="1" thickBot="1" x14ac:dyDescent="0.35">
      <c r="A31" s="584" t="s">
        <v>234</v>
      </c>
      <c r="B31" s="585" t="s">
        <v>246</v>
      </c>
      <c r="C31" s="586">
        <f>+C6+C7+C8+C9+C10+C17+C18+C19+C20+C21+C22+C23+C24+C25+C26+C27+C28+C29+C30</f>
        <v>1639015</v>
      </c>
      <c r="D31" s="587">
        <f>+D6+D7+D8+D9+D10+D17+D18+D19+D20+D21+D22+D23+D24+D25+D26+D27+D28+D29+D30</f>
        <v>39000</v>
      </c>
    </row>
    <row r="32" spans="1:4" ht="8.25" customHeight="1" x14ac:dyDescent="0.3">
      <c r="A32" s="588"/>
      <c r="B32" s="828"/>
      <c r="C32" s="828"/>
      <c r="D32" s="828"/>
    </row>
  </sheetData>
  <mergeCells count="4">
    <mergeCell ref="B2:D2"/>
    <mergeCell ref="B32:D32"/>
    <mergeCell ref="A3:B3"/>
    <mergeCell ref="B1:D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37"/>
  <sheetViews>
    <sheetView zoomScaleNormal="100" zoomScaleSheetLayoutView="100" workbookViewId="0">
      <selection activeCell="D8" sqref="D8"/>
    </sheetView>
  </sheetViews>
  <sheetFormatPr defaultColWidth="9.33203125" defaultRowHeight="13.2" x14ac:dyDescent="0.25"/>
  <cols>
    <col min="1" max="1" width="4.44140625" style="590" customWidth="1"/>
    <col min="2" max="2" width="36.5546875" style="590" bestFit="1" customWidth="1"/>
    <col min="3" max="3" width="16.5546875" style="590" customWidth="1"/>
    <col min="4" max="4" width="18" style="590" bestFit="1" customWidth="1"/>
    <col min="5" max="256" width="9.33203125" style="590"/>
    <col min="257" max="257" width="4.44140625" style="590" customWidth="1"/>
    <col min="258" max="258" width="34.5546875" style="590" bestFit="1" customWidth="1"/>
    <col min="259" max="259" width="16.5546875" style="590" customWidth="1"/>
    <col min="260" max="260" width="18" style="590" bestFit="1" customWidth="1"/>
    <col min="261" max="512" width="9.33203125" style="590"/>
    <col min="513" max="513" width="4.44140625" style="590" customWidth="1"/>
    <col min="514" max="514" width="34.5546875" style="590" bestFit="1" customWidth="1"/>
    <col min="515" max="515" width="16.5546875" style="590" customWidth="1"/>
    <col min="516" max="516" width="18" style="590" bestFit="1" customWidth="1"/>
    <col min="517" max="768" width="9.33203125" style="590"/>
    <col min="769" max="769" width="4.44140625" style="590" customWidth="1"/>
    <col min="770" max="770" width="34.5546875" style="590" bestFit="1" customWidth="1"/>
    <col min="771" max="771" width="16.5546875" style="590" customWidth="1"/>
    <col min="772" max="772" width="18" style="590" bestFit="1" customWidth="1"/>
    <col min="773" max="1024" width="9.33203125" style="590"/>
    <col min="1025" max="1025" width="4.44140625" style="590" customWidth="1"/>
    <col min="1026" max="1026" width="34.5546875" style="590" bestFit="1" customWidth="1"/>
    <col min="1027" max="1027" width="16.5546875" style="590" customWidth="1"/>
    <col min="1028" max="1028" width="18" style="590" bestFit="1" customWidth="1"/>
    <col min="1029" max="1280" width="9.33203125" style="590"/>
    <col min="1281" max="1281" width="4.44140625" style="590" customWidth="1"/>
    <col min="1282" max="1282" width="34.5546875" style="590" bestFit="1" customWidth="1"/>
    <col min="1283" max="1283" width="16.5546875" style="590" customWidth="1"/>
    <col min="1284" max="1284" width="18" style="590" bestFit="1" customWidth="1"/>
    <col min="1285" max="1536" width="9.33203125" style="590"/>
    <col min="1537" max="1537" width="4.44140625" style="590" customWidth="1"/>
    <col min="1538" max="1538" width="34.5546875" style="590" bestFit="1" customWidth="1"/>
    <col min="1539" max="1539" width="16.5546875" style="590" customWidth="1"/>
    <col min="1540" max="1540" width="18" style="590" bestFit="1" customWidth="1"/>
    <col min="1541" max="1792" width="9.33203125" style="590"/>
    <col min="1793" max="1793" width="4.44140625" style="590" customWidth="1"/>
    <col min="1794" max="1794" width="34.5546875" style="590" bestFit="1" customWidth="1"/>
    <col min="1795" max="1795" width="16.5546875" style="590" customWidth="1"/>
    <col min="1796" max="1796" width="18" style="590" bestFit="1" customWidth="1"/>
    <col min="1797" max="2048" width="9.33203125" style="590"/>
    <col min="2049" max="2049" width="4.44140625" style="590" customWidth="1"/>
    <col min="2050" max="2050" width="34.5546875" style="590" bestFit="1" customWidth="1"/>
    <col min="2051" max="2051" width="16.5546875" style="590" customWidth="1"/>
    <col min="2052" max="2052" width="18" style="590" bestFit="1" customWidth="1"/>
    <col min="2053" max="2304" width="9.33203125" style="590"/>
    <col min="2305" max="2305" width="4.44140625" style="590" customWidth="1"/>
    <col min="2306" max="2306" width="34.5546875" style="590" bestFit="1" customWidth="1"/>
    <col min="2307" max="2307" width="16.5546875" style="590" customWidth="1"/>
    <col min="2308" max="2308" width="18" style="590" bestFit="1" customWidth="1"/>
    <col min="2309" max="2560" width="9.33203125" style="590"/>
    <col min="2561" max="2561" width="4.44140625" style="590" customWidth="1"/>
    <col min="2562" max="2562" width="34.5546875" style="590" bestFit="1" customWidth="1"/>
    <col min="2563" max="2563" width="16.5546875" style="590" customWidth="1"/>
    <col min="2564" max="2564" width="18" style="590" bestFit="1" customWidth="1"/>
    <col min="2565" max="2816" width="9.33203125" style="590"/>
    <col min="2817" max="2817" width="4.44140625" style="590" customWidth="1"/>
    <col min="2818" max="2818" width="34.5546875" style="590" bestFit="1" customWidth="1"/>
    <col min="2819" max="2819" width="16.5546875" style="590" customWidth="1"/>
    <col min="2820" max="2820" width="18" style="590" bestFit="1" customWidth="1"/>
    <col min="2821" max="3072" width="9.33203125" style="590"/>
    <col min="3073" max="3073" width="4.44140625" style="590" customWidth="1"/>
    <col min="3074" max="3074" width="34.5546875" style="590" bestFit="1" customWidth="1"/>
    <col min="3075" max="3075" width="16.5546875" style="590" customWidth="1"/>
    <col min="3076" max="3076" width="18" style="590" bestFit="1" customWidth="1"/>
    <col min="3077" max="3328" width="9.33203125" style="590"/>
    <col min="3329" max="3329" width="4.44140625" style="590" customWidth="1"/>
    <col min="3330" max="3330" width="34.5546875" style="590" bestFit="1" customWidth="1"/>
    <col min="3331" max="3331" width="16.5546875" style="590" customWidth="1"/>
    <col min="3332" max="3332" width="18" style="590" bestFit="1" customWidth="1"/>
    <col min="3333" max="3584" width="9.33203125" style="590"/>
    <col min="3585" max="3585" width="4.44140625" style="590" customWidth="1"/>
    <col min="3586" max="3586" width="34.5546875" style="590" bestFit="1" customWidth="1"/>
    <col min="3587" max="3587" width="16.5546875" style="590" customWidth="1"/>
    <col min="3588" max="3588" width="18" style="590" bestFit="1" customWidth="1"/>
    <col min="3589" max="3840" width="9.33203125" style="590"/>
    <col min="3841" max="3841" width="4.44140625" style="590" customWidth="1"/>
    <col min="3842" max="3842" width="34.5546875" style="590" bestFit="1" customWidth="1"/>
    <col min="3843" max="3843" width="16.5546875" style="590" customWidth="1"/>
    <col min="3844" max="3844" width="18" style="590" bestFit="1" customWidth="1"/>
    <col min="3845" max="4096" width="9.33203125" style="590"/>
    <col min="4097" max="4097" width="4.44140625" style="590" customWidth="1"/>
    <col min="4098" max="4098" width="34.5546875" style="590" bestFit="1" customWidth="1"/>
    <col min="4099" max="4099" width="16.5546875" style="590" customWidth="1"/>
    <col min="4100" max="4100" width="18" style="590" bestFit="1" customWidth="1"/>
    <col min="4101" max="4352" width="9.33203125" style="590"/>
    <col min="4353" max="4353" width="4.44140625" style="590" customWidth="1"/>
    <col min="4354" max="4354" width="34.5546875" style="590" bestFit="1" customWidth="1"/>
    <col min="4355" max="4355" width="16.5546875" style="590" customWidth="1"/>
    <col min="4356" max="4356" width="18" style="590" bestFit="1" customWidth="1"/>
    <col min="4357" max="4608" width="9.33203125" style="590"/>
    <col min="4609" max="4609" width="4.44140625" style="590" customWidth="1"/>
    <col min="4610" max="4610" width="34.5546875" style="590" bestFit="1" customWidth="1"/>
    <col min="4611" max="4611" width="16.5546875" style="590" customWidth="1"/>
    <col min="4612" max="4612" width="18" style="590" bestFit="1" customWidth="1"/>
    <col min="4613" max="4864" width="9.33203125" style="590"/>
    <col min="4865" max="4865" width="4.44140625" style="590" customWidth="1"/>
    <col min="4866" max="4866" width="34.5546875" style="590" bestFit="1" customWidth="1"/>
    <col min="4867" max="4867" width="16.5546875" style="590" customWidth="1"/>
    <col min="4868" max="4868" width="18" style="590" bestFit="1" customWidth="1"/>
    <col min="4869" max="5120" width="9.33203125" style="590"/>
    <col min="5121" max="5121" width="4.44140625" style="590" customWidth="1"/>
    <col min="5122" max="5122" width="34.5546875" style="590" bestFit="1" customWidth="1"/>
    <col min="5123" max="5123" width="16.5546875" style="590" customWidth="1"/>
    <col min="5124" max="5124" width="18" style="590" bestFit="1" customWidth="1"/>
    <col min="5125" max="5376" width="9.33203125" style="590"/>
    <col min="5377" max="5377" width="4.44140625" style="590" customWidth="1"/>
    <col min="5378" max="5378" width="34.5546875" style="590" bestFit="1" customWidth="1"/>
    <col min="5379" max="5379" width="16.5546875" style="590" customWidth="1"/>
    <col min="5380" max="5380" width="18" style="590" bestFit="1" customWidth="1"/>
    <col min="5381" max="5632" width="9.33203125" style="590"/>
    <col min="5633" max="5633" width="4.44140625" style="590" customWidth="1"/>
    <col min="5634" max="5634" width="34.5546875" style="590" bestFit="1" customWidth="1"/>
    <col min="5635" max="5635" width="16.5546875" style="590" customWidth="1"/>
    <col min="5636" max="5636" width="18" style="590" bestFit="1" customWidth="1"/>
    <col min="5637" max="5888" width="9.33203125" style="590"/>
    <col min="5889" max="5889" width="4.44140625" style="590" customWidth="1"/>
    <col min="5890" max="5890" width="34.5546875" style="590" bestFit="1" customWidth="1"/>
    <col min="5891" max="5891" width="16.5546875" style="590" customWidth="1"/>
    <col min="5892" max="5892" width="18" style="590" bestFit="1" customWidth="1"/>
    <col min="5893" max="6144" width="9.33203125" style="590"/>
    <col min="6145" max="6145" width="4.44140625" style="590" customWidth="1"/>
    <col min="6146" max="6146" width="34.5546875" style="590" bestFit="1" customWidth="1"/>
    <col min="6147" max="6147" width="16.5546875" style="590" customWidth="1"/>
    <col min="6148" max="6148" width="18" style="590" bestFit="1" customWidth="1"/>
    <col min="6149" max="6400" width="9.33203125" style="590"/>
    <col min="6401" max="6401" width="4.44140625" style="590" customWidth="1"/>
    <col min="6402" max="6402" width="34.5546875" style="590" bestFit="1" customWidth="1"/>
    <col min="6403" max="6403" width="16.5546875" style="590" customWidth="1"/>
    <col min="6404" max="6404" width="18" style="590" bestFit="1" customWidth="1"/>
    <col min="6405" max="6656" width="9.33203125" style="590"/>
    <col min="6657" max="6657" width="4.44140625" style="590" customWidth="1"/>
    <col min="6658" max="6658" width="34.5546875" style="590" bestFit="1" customWidth="1"/>
    <col min="6659" max="6659" width="16.5546875" style="590" customWidth="1"/>
    <col min="6660" max="6660" width="18" style="590" bestFit="1" customWidth="1"/>
    <col min="6661" max="6912" width="9.33203125" style="590"/>
    <col min="6913" max="6913" width="4.44140625" style="590" customWidth="1"/>
    <col min="6914" max="6914" width="34.5546875" style="590" bestFit="1" customWidth="1"/>
    <col min="6915" max="6915" width="16.5546875" style="590" customWidth="1"/>
    <col min="6916" max="6916" width="18" style="590" bestFit="1" customWidth="1"/>
    <col min="6917" max="7168" width="9.33203125" style="590"/>
    <col min="7169" max="7169" width="4.44140625" style="590" customWidth="1"/>
    <col min="7170" max="7170" width="34.5546875" style="590" bestFit="1" customWidth="1"/>
    <col min="7171" max="7171" width="16.5546875" style="590" customWidth="1"/>
    <col min="7172" max="7172" width="18" style="590" bestFit="1" customWidth="1"/>
    <col min="7173" max="7424" width="9.33203125" style="590"/>
    <col min="7425" max="7425" width="4.44140625" style="590" customWidth="1"/>
    <col min="7426" max="7426" width="34.5546875" style="590" bestFit="1" customWidth="1"/>
    <col min="7427" max="7427" width="16.5546875" style="590" customWidth="1"/>
    <col min="7428" max="7428" width="18" style="590" bestFit="1" customWidth="1"/>
    <col min="7429" max="7680" width="9.33203125" style="590"/>
    <col min="7681" max="7681" width="4.44140625" style="590" customWidth="1"/>
    <col min="7682" max="7682" width="34.5546875" style="590" bestFit="1" customWidth="1"/>
    <col min="7683" max="7683" width="16.5546875" style="590" customWidth="1"/>
    <col min="7684" max="7684" width="18" style="590" bestFit="1" customWidth="1"/>
    <col min="7685" max="7936" width="9.33203125" style="590"/>
    <col min="7937" max="7937" width="4.44140625" style="590" customWidth="1"/>
    <col min="7938" max="7938" width="34.5546875" style="590" bestFit="1" customWidth="1"/>
    <col min="7939" max="7939" width="16.5546875" style="590" customWidth="1"/>
    <col min="7940" max="7940" width="18" style="590" bestFit="1" customWidth="1"/>
    <col min="7941" max="8192" width="9.33203125" style="590"/>
    <col min="8193" max="8193" width="4.44140625" style="590" customWidth="1"/>
    <col min="8194" max="8194" width="34.5546875" style="590" bestFit="1" customWidth="1"/>
    <col min="8195" max="8195" width="16.5546875" style="590" customWidth="1"/>
    <col min="8196" max="8196" width="18" style="590" bestFit="1" customWidth="1"/>
    <col min="8197" max="8448" width="9.33203125" style="590"/>
    <col min="8449" max="8449" width="4.44140625" style="590" customWidth="1"/>
    <col min="8450" max="8450" width="34.5546875" style="590" bestFit="1" customWidth="1"/>
    <col min="8451" max="8451" width="16.5546875" style="590" customWidth="1"/>
    <col min="8452" max="8452" width="18" style="590" bestFit="1" customWidth="1"/>
    <col min="8453" max="8704" width="9.33203125" style="590"/>
    <col min="8705" max="8705" width="4.44140625" style="590" customWidth="1"/>
    <col min="8706" max="8706" width="34.5546875" style="590" bestFit="1" customWidth="1"/>
    <col min="8707" max="8707" width="16.5546875" style="590" customWidth="1"/>
    <col min="8708" max="8708" width="18" style="590" bestFit="1" customWidth="1"/>
    <col min="8709" max="8960" width="9.33203125" style="590"/>
    <col min="8961" max="8961" width="4.44140625" style="590" customWidth="1"/>
    <col min="8962" max="8962" width="34.5546875" style="590" bestFit="1" customWidth="1"/>
    <col min="8963" max="8963" width="16.5546875" style="590" customWidth="1"/>
    <col min="8964" max="8964" width="18" style="590" bestFit="1" customWidth="1"/>
    <col min="8965" max="9216" width="9.33203125" style="590"/>
    <col min="9217" max="9217" width="4.44140625" style="590" customWidth="1"/>
    <col min="9218" max="9218" width="34.5546875" style="590" bestFit="1" customWidth="1"/>
    <col min="9219" max="9219" width="16.5546875" style="590" customWidth="1"/>
    <col min="9220" max="9220" width="18" style="590" bestFit="1" customWidth="1"/>
    <col min="9221" max="9472" width="9.33203125" style="590"/>
    <col min="9473" max="9473" width="4.44140625" style="590" customWidth="1"/>
    <col min="9474" max="9474" width="34.5546875" style="590" bestFit="1" customWidth="1"/>
    <col min="9475" max="9475" width="16.5546875" style="590" customWidth="1"/>
    <col min="9476" max="9476" width="18" style="590" bestFit="1" customWidth="1"/>
    <col min="9477" max="9728" width="9.33203125" style="590"/>
    <col min="9729" max="9729" width="4.44140625" style="590" customWidth="1"/>
    <col min="9730" max="9730" width="34.5546875" style="590" bestFit="1" customWidth="1"/>
    <col min="9731" max="9731" width="16.5546875" style="590" customWidth="1"/>
    <col min="9732" max="9732" width="18" style="590" bestFit="1" customWidth="1"/>
    <col min="9733" max="9984" width="9.33203125" style="590"/>
    <col min="9985" max="9985" width="4.44140625" style="590" customWidth="1"/>
    <col min="9986" max="9986" width="34.5546875" style="590" bestFit="1" customWidth="1"/>
    <col min="9987" max="9987" width="16.5546875" style="590" customWidth="1"/>
    <col min="9988" max="9988" width="18" style="590" bestFit="1" customWidth="1"/>
    <col min="9989" max="10240" width="9.33203125" style="590"/>
    <col min="10241" max="10241" width="4.44140625" style="590" customWidth="1"/>
    <col min="10242" max="10242" width="34.5546875" style="590" bestFit="1" customWidth="1"/>
    <col min="10243" max="10243" width="16.5546875" style="590" customWidth="1"/>
    <col min="10244" max="10244" width="18" style="590" bestFit="1" customWidth="1"/>
    <col min="10245" max="10496" width="9.33203125" style="590"/>
    <col min="10497" max="10497" width="4.44140625" style="590" customWidth="1"/>
    <col min="10498" max="10498" width="34.5546875" style="590" bestFit="1" customWidth="1"/>
    <col min="10499" max="10499" width="16.5546875" style="590" customWidth="1"/>
    <col min="10500" max="10500" width="18" style="590" bestFit="1" customWidth="1"/>
    <col min="10501" max="10752" width="9.33203125" style="590"/>
    <col min="10753" max="10753" width="4.44140625" style="590" customWidth="1"/>
    <col min="10754" max="10754" width="34.5546875" style="590" bestFit="1" customWidth="1"/>
    <col min="10755" max="10755" width="16.5546875" style="590" customWidth="1"/>
    <col min="10756" max="10756" width="18" style="590" bestFit="1" customWidth="1"/>
    <col min="10757" max="11008" width="9.33203125" style="590"/>
    <col min="11009" max="11009" width="4.44140625" style="590" customWidth="1"/>
    <col min="11010" max="11010" width="34.5546875" style="590" bestFit="1" customWidth="1"/>
    <col min="11011" max="11011" width="16.5546875" style="590" customWidth="1"/>
    <col min="11012" max="11012" width="18" style="590" bestFit="1" customWidth="1"/>
    <col min="11013" max="11264" width="9.33203125" style="590"/>
    <col min="11265" max="11265" width="4.44140625" style="590" customWidth="1"/>
    <col min="11266" max="11266" width="34.5546875" style="590" bestFit="1" customWidth="1"/>
    <col min="11267" max="11267" width="16.5546875" style="590" customWidth="1"/>
    <col min="11268" max="11268" width="18" style="590" bestFit="1" customWidth="1"/>
    <col min="11269" max="11520" width="9.33203125" style="590"/>
    <col min="11521" max="11521" width="4.44140625" style="590" customWidth="1"/>
    <col min="11522" max="11522" width="34.5546875" style="590" bestFit="1" customWidth="1"/>
    <col min="11523" max="11523" width="16.5546875" style="590" customWidth="1"/>
    <col min="11524" max="11524" width="18" style="590" bestFit="1" customWidth="1"/>
    <col min="11525" max="11776" width="9.33203125" style="590"/>
    <col min="11777" max="11777" width="4.44140625" style="590" customWidth="1"/>
    <col min="11778" max="11778" width="34.5546875" style="590" bestFit="1" customWidth="1"/>
    <col min="11779" max="11779" width="16.5546875" style="590" customWidth="1"/>
    <col min="11780" max="11780" width="18" style="590" bestFit="1" customWidth="1"/>
    <col min="11781" max="12032" width="9.33203125" style="590"/>
    <col min="12033" max="12033" width="4.44140625" style="590" customWidth="1"/>
    <col min="12034" max="12034" width="34.5546875" style="590" bestFit="1" customWidth="1"/>
    <col min="12035" max="12035" width="16.5546875" style="590" customWidth="1"/>
    <col min="12036" max="12036" width="18" style="590" bestFit="1" customWidth="1"/>
    <col min="12037" max="12288" width="9.33203125" style="590"/>
    <col min="12289" max="12289" width="4.44140625" style="590" customWidth="1"/>
    <col min="12290" max="12290" width="34.5546875" style="590" bestFit="1" customWidth="1"/>
    <col min="12291" max="12291" width="16.5546875" style="590" customWidth="1"/>
    <col min="12292" max="12292" width="18" style="590" bestFit="1" customWidth="1"/>
    <col min="12293" max="12544" width="9.33203125" style="590"/>
    <col min="12545" max="12545" width="4.44140625" style="590" customWidth="1"/>
    <col min="12546" max="12546" width="34.5546875" style="590" bestFit="1" customWidth="1"/>
    <col min="12547" max="12547" width="16.5546875" style="590" customWidth="1"/>
    <col min="12548" max="12548" width="18" style="590" bestFit="1" customWidth="1"/>
    <col min="12549" max="12800" width="9.33203125" style="590"/>
    <col min="12801" max="12801" width="4.44140625" style="590" customWidth="1"/>
    <col min="12802" max="12802" width="34.5546875" style="590" bestFit="1" customWidth="1"/>
    <col min="12803" max="12803" width="16.5546875" style="590" customWidth="1"/>
    <col min="12804" max="12804" width="18" style="590" bestFit="1" customWidth="1"/>
    <col min="12805" max="13056" width="9.33203125" style="590"/>
    <col min="13057" max="13057" width="4.44140625" style="590" customWidth="1"/>
    <col min="13058" max="13058" width="34.5546875" style="590" bestFit="1" customWidth="1"/>
    <col min="13059" max="13059" width="16.5546875" style="590" customWidth="1"/>
    <col min="13060" max="13060" width="18" style="590" bestFit="1" customWidth="1"/>
    <col min="13061" max="13312" width="9.33203125" style="590"/>
    <col min="13313" max="13313" width="4.44140625" style="590" customWidth="1"/>
    <col min="13314" max="13314" width="34.5546875" style="590" bestFit="1" customWidth="1"/>
    <col min="13315" max="13315" width="16.5546875" style="590" customWidth="1"/>
    <col min="13316" max="13316" width="18" style="590" bestFit="1" customWidth="1"/>
    <col min="13317" max="13568" width="9.33203125" style="590"/>
    <col min="13569" max="13569" width="4.44140625" style="590" customWidth="1"/>
    <col min="13570" max="13570" width="34.5546875" style="590" bestFit="1" customWidth="1"/>
    <col min="13571" max="13571" width="16.5546875" style="590" customWidth="1"/>
    <col min="13572" max="13572" width="18" style="590" bestFit="1" customWidth="1"/>
    <col min="13573" max="13824" width="9.33203125" style="590"/>
    <col min="13825" max="13825" width="4.44140625" style="590" customWidth="1"/>
    <col min="13826" max="13826" width="34.5546875" style="590" bestFit="1" customWidth="1"/>
    <col min="13827" max="13827" width="16.5546875" style="590" customWidth="1"/>
    <col min="13828" max="13828" width="18" style="590" bestFit="1" customWidth="1"/>
    <col min="13829" max="14080" width="9.33203125" style="590"/>
    <col min="14081" max="14081" width="4.44140625" style="590" customWidth="1"/>
    <col min="14082" max="14082" width="34.5546875" style="590" bestFit="1" customWidth="1"/>
    <col min="14083" max="14083" width="16.5546875" style="590" customWidth="1"/>
    <col min="14084" max="14084" width="18" style="590" bestFit="1" customWidth="1"/>
    <col min="14085" max="14336" width="9.33203125" style="590"/>
    <col min="14337" max="14337" width="4.44140625" style="590" customWidth="1"/>
    <col min="14338" max="14338" width="34.5546875" style="590" bestFit="1" customWidth="1"/>
    <col min="14339" max="14339" width="16.5546875" style="590" customWidth="1"/>
    <col min="14340" max="14340" width="18" style="590" bestFit="1" customWidth="1"/>
    <col min="14341" max="14592" width="9.33203125" style="590"/>
    <col min="14593" max="14593" width="4.44140625" style="590" customWidth="1"/>
    <col min="14594" max="14594" width="34.5546875" style="590" bestFit="1" customWidth="1"/>
    <col min="14595" max="14595" width="16.5546875" style="590" customWidth="1"/>
    <col min="14596" max="14596" width="18" style="590" bestFit="1" customWidth="1"/>
    <col min="14597" max="14848" width="9.33203125" style="590"/>
    <col min="14849" max="14849" width="4.44140625" style="590" customWidth="1"/>
    <col min="14850" max="14850" width="34.5546875" style="590" bestFit="1" customWidth="1"/>
    <col min="14851" max="14851" width="16.5546875" style="590" customWidth="1"/>
    <col min="14852" max="14852" width="18" style="590" bestFit="1" customWidth="1"/>
    <col min="14853" max="15104" width="9.33203125" style="590"/>
    <col min="15105" max="15105" width="4.44140625" style="590" customWidth="1"/>
    <col min="15106" max="15106" width="34.5546875" style="590" bestFit="1" customWidth="1"/>
    <col min="15107" max="15107" width="16.5546875" style="590" customWidth="1"/>
    <col min="15108" max="15108" width="18" style="590" bestFit="1" customWidth="1"/>
    <col min="15109" max="15360" width="9.33203125" style="590"/>
    <col min="15361" max="15361" width="4.44140625" style="590" customWidth="1"/>
    <col min="15362" max="15362" width="34.5546875" style="590" bestFit="1" customWidth="1"/>
    <col min="15363" max="15363" width="16.5546875" style="590" customWidth="1"/>
    <col min="15364" max="15364" width="18" style="590" bestFit="1" customWidth="1"/>
    <col min="15365" max="15616" width="9.33203125" style="590"/>
    <col min="15617" max="15617" width="4.44140625" style="590" customWidth="1"/>
    <col min="15618" max="15618" width="34.5546875" style="590" bestFit="1" customWidth="1"/>
    <col min="15619" max="15619" width="16.5546875" style="590" customWidth="1"/>
    <col min="15620" max="15620" width="18" style="590" bestFit="1" customWidth="1"/>
    <col min="15621" max="15872" width="9.33203125" style="590"/>
    <col min="15873" max="15873" width="4.44140625" style="590" customWidth="1"/>
    <col min="15874" max="15874" width="34.5546875" style="590" bestFit="1" customWidth="1"/>
    <col min="15875" max="15875" width="16.5546875" style="590" customWidth="1"/>
    <col min="15876" max="15876" width="18" style="590" bestFit="1" customWidth="1"/>
    <col min="15877" max="16128" width="9.33203125" style="590"/>
    <col min="16129" max="16129" width="4.44140625" style="590" customWidth="1"/>
    <col min="16130" max="16130" width="34.5546875" style="590" bestFit="1" customWidth="1"/>
    <col min="16131" max="16131" width="16.5546875" style="590" customWidth="1"/>
    <col min="16132" max="16132" width="18" style="590" bestFit="1" customWidth="1"/>
    <col min="16133" max="16384" width="9.33203125" style="590"/>
  </cols>
  <sheetData>
    <row r="1" spans="1:4" x14ac:dyDescent="0.25">
      <c r="A1" s="831" t="s">
        <v>540</v>
      </c>
      <c r="B1" s="589"/>
      <c r="C1" s="833" t="s">
        <v>1244</v>
      </c>
      <c r="D1" s="834"/>
    </row>
    <row r="2" spans="1:4" ht="39.6" x14ac:dyDescent="0.25">
      <c r="A2" s="832"/>
      <c r="B2" s="591" t="s">
        <v>1229</v>
      </c>
      <c r="C2" s="592" t="s">
        <v>1230</v>
      </c>
      <c r="D2" s="593" t="s">
        <v>1231</v>
      </c>
    </row>
    <row r="3" spans="1:4" ht="15.75" customHeight="1" x14ac:dyDescent="0.25">
      <c r="A3" s="594">
        <v>1</v>
      </c>
      <c r="B3" s="595" t="s">
        <v>369</v>
      </c>
      <c r="C3" s="596">
        <v>15</v>
      </c>
      <c r="D3" s="597">
        <v>15</v>
      </c>
    </row>
    <row r="4" spans="1:4" ht="15.75" customHeight="1" x14ac:dyDescent="0.25">
      <c r="A4" s="594">
        <v>2</v>
      </c>
      <c r="B4" s="596" t="s">
        <v>1485</v>
      </c>
      <c r="C4" s="596">
        <v>1</v>
      </c>
      <c r="D4" s="597">
        <v>1</v>
      </c>
    </row>
    <row r="5" spans="1:4" ht="15.75" customHeight="1" x14ac:dyDescent="0.25">
      <c r="A5" s="594">
        <v>3</v>
      </c>
      <c r="B5" s="596" t="s">
        <v>1486</v>
      </c>
      <c r="C5" s="596">
        <v>9</v>
      </c>
      <c r="D5" s="597">
        <v>9</v>
      </c>
    </row>
    <row r="6" spans="1:4" ht="15.75" customHeight="1" x14ac:dyDescent="0.25">
      <c r="A6" s="594"/>
      <c r="B6" s="596" t="s">
        <v>1487</v>
      </c>
      <c r="C6" s="596">
        <v>1</v>
      </c>
      <c r="D6" s="597">
        <v>1</v>
      </c>
    </row>
    <row r="7" spans="1:4" ht="15.75" customHeight="1" x14ac:dyDescent="0.25">
      <c r="A7" s="594"/>
      <c r="B7" s="596" t="s">
        <v>1488</v>
      </c>
      <c r="C7" s="596">
        <v>4</v>
      </c>
      <c r="D7" s="597">
        <v>4</v>
      </c>
    </row>
    <row r="8" spans="1:4" ht="15.75" customHeight="1" x14ac:dyDescent="0.25">
      <c r="A8" s="594"/>
      <c r="B8" s="596"/>
      <c r="C8" s="596"/>
      <c r="D8" s="597"/>
    </row>
    <row r="9" spans="1:4" ht="15.75" customHeight="1" x14ac:dyDescent="0.25">
      <c r="A9" s="594"/>
      <c r="B9" s="595"/>
      <c r="C9" s="596"/>
      <c r="D9" s="597"/>
    </row>
    <row r="10" spans="1:4" ht="15.75" customHeight="1" x14ac:dyDescent="0.25">
      <c r="A10" s="594"/>
      <c r="B10" s="596"/>
      <c r="C10" s="596"/>
      <c r="D10" s="597"/>
    </row>
    <row r="11" spans="1:4" ht="15.75" customHeight="1" x14ac:dyDescent="0.25">
      <c r="A11" s="594"/>
      <c r="B11" s="596"/>
      <c r="C11" s="596"/>
      <c r="D11" s="597"/>
    </row>
    <row r="12" spans="1:4" ht="15.75" customHeight="1" x14ac:dyDescent="0.25">
      <c r="A12" s="594"/>
      <c r="B12" s="596"/>
      <c r="C12" s="596"/>
      <c r="D12" s="597"/>
    </row>
    <row r="13" spans="1:4" ht="15.75" customHeight="1" x14ac:dyDescent="0.25">
      <c r="A13" s="594"/>
      <c r="B13" s="596"/>
      <c r="C13" s="596"/>
      <c r="D13" s="597"/>
    </row>
    <row r="14" spans="1:4" ht="15.75" customHeight="1" x14ac:dyDescent="0.25">
      <c r="A14" s="594"/>
      <c r="B14" s="596"/>
      <c r="C14" s="596"/>
      <c r="D14" s="597"/>
    </row>
    <row r="15" spans="1:4" ht="15.75" customHeight="1" x14ac:dyDescent="0.25">
      <c r="A15" s="594"/>
      <c r="B15" s="596"/>
      <c r="C15" s="596"/>
      <c r="D15" s="597"/>
    </row>
    <row r="16" spans="1:4" ht="15.75" customHeight="1" x14ac:dyDescent="0.25">
      <c r="A16" s="594"/>
      <c r="B16" s="596"/>
      <c r="C16" s="596"/>
      <c r="D16" s="597"/>
    </row>
    <row r="17" spans="1:4" ht="15.75" customHeight="1" x14ac:dyDescent="0.25">
      <c r="A17" s="594"/>
      <c r="B17" s="596"/>
      <c r="C17" s="596"/>
      <c r="D17" s="597"/>
    </row>
    <row r="18" spans="1:4" ht="15.75" customHeight="1" x14ac:dyDescent="0.25">
      <c r="A18" s="594"/>
      <c r="B18" s="596"/>
      <c r="C18" s="596"/>
      <c r="D18" s="597"/>
    </row>
    <row r="19" spans="1:4" ht="15.75" customHeight="1" x14ac:dyDescent="0.25">
      <c r="A19" s="594"/>
      <c r="B19" s="596"/>
      <c r="C19" s="596"/>
      <c r="D19" s="597"/>
    </row>
    <row r="20" spans="1:4" ht="15.75" customHeight="1" x14ac:dyDescent="0.25">
      <c r="A20" s="594"/>
      <c r="B20" s="596"/>
      <c r="C20" s="596"/>
      <c r="D20" s="597"/>
    </row>
    <row r="21" spans="1:4" ht="15.75" customHeight="1" x14ac:dyDescent="0.25">
      <c r="A21" s="594"/>
      <c r="B21" s="596"/>
      <c r="C21" s="596"/>
      <c r="D21" s="597"/>
    </row>
    <row r="22" spans="1:4" ht="15.75" customHeight="1" x14ac:dyDescent="0.25">
      <c r="A22" s="594"/>
      <c r="B22" s="596"/>
      <c r="C22" s="596"/>
      <c r="D22" s="597"/>
    </row>
    <row r="23" spans="1:4" ht="15.75" customHeight="1" x14ac:dyDescent="0.25">
      <c r="A23" s="594"/>
      <c r="B23" s="596"/>
      <c r="C23" s="596"/>
      <c r="D23" s="597"/>
    </row>
    <row r="24" spans="1:4" ht="15.75" customHeight="1" x14ac:dyDescent="0.25">
      <c r="A24" s="594"/>
      <c r="B24" s="596"/>
      <c r="C24" s="596"/>
      <c r="D24" s="597"/>
    </row>
    <row r="25" spans="1:4" ht="15.75" customHeight="1" x14ac:dyDescent="0.25">
      <c r="A25" s="594"/>
      <c r="B25" s="596"/>
      <c r="C25" s="596"/>
      <c r="D25" s="597"/>
    </row>
    <row r="26" spans="1:4" ht="15.75" customHeight="1" x14ac:dyDescent="0.25">
      <c r="A26" s="594"/>
      <c r="B26" s="596"/>
      <c r="C26" s="596"/>
      <c r="D26" s="597"/>
    </row>
    <row r="27" spans="1:4" ht="15.75" customHeight="1" x14ac:dyDescent="0.25">
      <c r="A27" s="594"/>
      <c r="B27" s="596"/>
      <c r="C27" s="596"/>
      <c r="D27" s="597"/>
    </row>
    <row r="28" spans="1:4" ht="15.75" customHeight="1" x14ac:dyDescent="0.25">
      <c r="A28" s="594"/>
      <c r="B28" s="596"/>
      <c r="C28" s="596"/>
      <c r="D28" s="597"/>
    </row>
    <row r="29" spans="1:4" ht="15.75" customHeight="1" x14ac:dyDescent="0.25">
      <c r="A29" s="594"/>
      <c r="B29" s="596"/>
      <c r="C29" s="596"/>
      <c r="D29" s="597"/>
    </row>
    <row r="30" spans="1:4" ht="15.75" customHeight="1" x14ac:dyDescent="0.25">
      <c r="A30" s="594"/>
      <c r="B30" s="596"/>
      <c r="C30" s="596"/>
      <c r="D30" s="597"/>
    </row>
    <row r="31" spans="1:4" ht="15.75" customHeight="1" x14ac:dyDescent="0.25">
      <c r="A31" s="594"/>
      <c r="B31" s="596"/>
      <c r="C31" s="596"/>
      <c r="D31" s="597"/>
    </row>
    <row r="32" spans="1:4" ht="15.75" customHeight="1" x14ac:dyDescent="0.25">
      <c r="A32" s="594"/>
      <c r="B32" s="596"/>
      <c r="C32" s="596"/>
      <c r="D32" s="597"/>
    </row>
    <row r="33" spans="1:4" ht="15.75" customHeight="1" x14ac:dyDescent="0.25">
      <c r="A33" s="594"/>
      <c r="B33" s="596"/>
      <c r="C33" s="596"/>
      <c r="D33" s="597"/>
    </row>
    <row r="34" spans="1:4" ht="15.75" customHeight="1" x14ac:dyDescent="0.25">
      <c r="A34" s="594"/>
      <c r="B34" s="596"/>
      <c r="C34" s="596"/>
      <c r="D34" s="597"/>
    </row>
    <row r="35" spans="1:4" ht="15.75" customHeight="1" x14ac:dyDescent="0.25">
      <c r="A35" s="594"/>
      <c r="B35" s="596"/>
      <c r="C35" s="596"/>
      <c r="D35" s="597"/>
    </row>
    <row r="36" spans="1:4" s="601" customFormat="1" ht="15.75" customHeight="1" thickBot="1" x14ac:dyDescent="0.3">
      <c r="A36" s="598"/>
      <c r="B36" s="599" t="s">
        <v>246</v>
      </c>
      <c r="C36" s="599">
        <f>SUM(C3:C35)</f>
        <v>30</v>
      </c>
      <c r="D36" s="600">
        <f>SUM(D3:D35)</f>
        <v>30</v>
      </c>
    </row>
    <row r="37" spans="1:4" s="601" customFormat="1" ht="15.75" customHeight="1" x14ac:dyDescent="0.25">
      <c r="A37" s="602"/>
      <c r="B37" s="602"/>
      <c r="C37" s="602"/>
      <c r="D37" s="602"/>
    </row>
  </sheetData>
  <mergeCells count="2">
    <mergeCell ref="A1:A2"/>
    <mergeCell ref="C1:D1"/>
  </mergeCells>
  <printOptions horizontalCentered="1" verticalCentered="1"/>
  <pageMargins left="0.39370078740157483" right="0.39370078740157483" top="0.51181102362204722" bottom="0.39370078740157483" header="0.51181102362204722" footer="0.39370078740157483"/>
  <pageSetup paperSize="9" orientation="portrait" r:id="rId1"/>
  <headerFooter alignWithMargins="0">
    <oddHeader xml:space="preserve">&amp;C&amp;"Arial,Félkövér"&amp;14MISZLA KÖZSÉG ÖNKORMÁNYZATA
Létszámok alakulása&amp;R&amp;"Times New Roman CE,Félkövér dőlt"&amp;14 10. sz.melléklet a ...../2020 () önkormányzatirendelethez &amp;"Times New Roman CE,Normál"&amp;10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E27"/>
  <sheetViews>
    <sheetView topLeftCell="A4" workbookViewId="0">
      <selection activeCell="AX17" sqref="AX17:BA17"/>
    </sheetView>
  </sheetViews>
  <sheetFormatPr defaultRowHeight="13.2" x14ac:dyDescent="0.25"/>
  <cols>
    <col min="1" max="1" width="2.44140625" style="665" customWidth="1"/>
    <col min="2" max="2" width="2.109375" style="665" customWidth="1"/>
    <col min="3" max="42" width="2.6640625" style="662" customWidth="1"/>
    <col min="43" max="43" width="3.44140625" style="662" customWidth="1"/>
    <col min="44" max="44" width="3.33203125" style="662" customWidth="1"/>
    <col min="45" max="52" width="2.6640625" style="662" customWidth="1"/>
    <col min="53" max="53" width="5.88671875" style="662" customWidth="1"/>
    <col min="54" max="56" width="2.6640625" style="662" customWidth="1"/>
    <col min="57" max="57" width="4.44140625" style="662" customWidth="1"/>
    <col min="58" max="256" width="9.109375" style="662"/>
    <col min="257" max="257" width="2.44140625" style="662" customWidth="1"/>
    <col min="258" max="258" width="2.109375" style="662" customWidth="1"/>
    <col min="259" max="298" width="2.6640625" style="662" customWidth="1"/>
    <col min="299" max="299" width="3.44140625" style="662" customWidth="1"/>
    <col min="300" max="300" width="3.33203125" style="662" customWidth="1"/>
    <col min="301" max="308" width="2.6640625" style="662" customWidth="1"/>
    <col min="309" max="309" width="5.88671875" style="662" customWidth="1"/>
    <col min="310" max="312" width="2.6640625" style="662" customWidth="1"/>
    <col min="313" max="313" width="4.44140625" style="662" customWidth="1"/>
    <col min="314" max="512" width="9.109375" style="662"/>
    <col min="513" max="513" width="2.44140625" style="662" customWidth="1"/>
    <col min="514" max="514" width="2.109375" style="662" customWidth="1"/>
    <col min="515" max="554" width="2.6640625" style="662" customWidth="1"/>
    <col min="555" max="555" width="3.44140625" style="662" customWidth="1"/>
    <col min="556" max="556" width="3.33203125" style="662" customWidth="1"/>
    <col min="557" max="564" width="2.6640625" style="662" customWidth="1"/>
    <col min="565" max="565" width="5.88671875" style="662" customWidth="1"/>
    <col min="566" max="568" width="2.6640625" style="662" customWidth="1"/>
    <col min="569" max="569" width="4.44140625" style="662" customWidth="1"/>
    <col min="570" max="768" width="9.109375" style="662"/>
    <col min="769" max="769" width="2.44140625" style="662" customWidth="1"/>
    <col min="770" max="770" width="2.109375" style="662" customWidth="1"/>
    <col min="771" max="810" width="2.6640625" style="662" customWidth="1"/>
    <col min="811" max="811" width="3.44140625" style="662" customWidth="1"/>
    <col min="812" max="812" width="3.33203125" style="662" customWidth="1"/>
    <col min="813" max="820" width="2.6640625" style="662" customWidth="1"/>
    <col min="821" max="821" width="5.88671875" style="662" customWidth="1"/>
    <col min="822" max="824" width="2.6640625" style="662" customWidth="1"/>
    <col min="825" max="825" width="4.44140625" style="662" customWidth="1"/>
    <col min="826" max="1024" width="9.109375" style="662"/>
    <col min="1025" max="1025" width="2.44140625" style="662" customWidth="1"/>
    <col min="1026" max="1026" width="2.109375" style="662" customWidth="1"/>
    <col min="1027" max="1066" width="2.6640625" style="662" customWidth="1"/>
    <col min="1067" max="1067" width="3.44140625" style="662" customWidth="1"/>
    <col min="1068" max="1068" width="3.33203125" style="662" customWidth="1"/>
    <col min="1069" max="1076" width="2.6640625" style="662" customWidth="1"/>
    <col min="1077" max="1077" width="5.88671875" style="662" customWidth="1"/>
    <col min="1078" max="1080" width="2.6640625" style="662" customWidth="1"/>
    <col min="1081" max="1081" width="4.44140625" style="662" customWidth="1"/>
    <col min="1082" max="1280" width="9.109375" style="662"/>
    <col min="1281" max="1281" width="2.44140625" style="662" customWidth="1"/>
    <col min="1282" max="1282" width="2.109375" style="662" customWidth="1"/>
    <col min="1283" max="1322" width="2.6640625" style="662" customWidth="1"/>
    <col min="1323" max="1323" width="3.44140625" style="662" customWidth="1"/>
    <col min="1324" max="1324" width="3.33203125" style="662" customWidth="1"/>
    <col min="1325" max="1332" width="2.6640625" style="662" customWidth="1"/>
    <col min="1333" max="1333" width="5.88671875" style="662" customWidth="1"/>
    <col min="1334" max="1336" width="2.6640625" style="662" customWidth="1"/>
    <col min="1337" max="1337" width="4.44140625" style="662" customWidth="1"/>
    <col min="1338" max="1536" width="9.109375" style="662"/>
    <col min="1537" max="1537" width="2.44140625" style="662" customWidth="1"/>
    <col min="1538" max="1538" width="2.109375" style="662" customWidth="1"/>
    <col min="1539" max="1578" width="2.6640625" style="662" customWidth="1"/>
    <col min="1579" max="1579" width="3.44140625" style="662" customWidth="1"/>
    <col min="1580" max="1580" width="3.33203125" style="662" customWidth="1"/>
    <col min="1581" max="1588" width="2.6640625" style="662" customWidth="1"/>
    <col min="1589" max="1589" width="5.88671875" style="662" customWidth="1"/>
    <col min="1590" max="1592" width="2.6640625" style="662" customWidth="1"/>
    <col min="1593" max="1593" width="4.44140625" style="662" customWidth="1"/>
    <col min="1594" max="1792" width="9.109375" style="662"/>
    <col min="1793" max="1793" width="2.44140625" style="662" customWidth="1"/>
    <col min="1794" max="1794" width="2.109375" style="662" customWidth="1"/>
    <col min="1795" max="1834" width="2.6640625" style="662" customWidth="1"/>
    <col min="1835" max="1835" width="3.44140625" style="662" customWidth="1"/>
    <col min="1836" max="1836" width="3.33203125" style="662" customWidth="1"/>
    <col min="1837" max="1844" width="2.6640625" style="662" customWidth="1"/>
    <col min="1845" max="1845" width="5.88671875" style="662" customWidth="1"/>
    <col min="1846" max="1848" width="2.6640625" style="662" customWidth="1"/>
    <col min="1849" max="1849" width="4.44140625" style="662" customWidth="1"/>
    <col min="1850" max="2048" width="9.109375" style="662"/>
    <col min="2049" max="2049" width="2.44140625" style="662" customWidth="1"/>
    <col min="2050" max="2050" width="2.109375" style="662" customWidth="1"/>
    <col min="2051" max="2090" width="2.6640625" style="662" customWidth="1"/>
    <col min="2091" max="2091" width="3.44140625" style="662" customWidth="1"/>
    <col min="2092" max="2092" width="3.33203125" style="662" customWidth="1"/>
    <col min="2093" max="2100" width="2.6640625" style="662" customWidth="1"/>
    <col min="2101" max="2101" width="5.88671875" style="662" customWidth="1"/>
    <col min="2102" max="2104" width="2.6640625" style="662" customWidth="1"/>
    <col min="2105" max="2105" width="4.44140625" style="662" customWidth="1"/>
    <col min="2106" max="2304" width="9.109375" style="662"/>
    <col min="2305" max="2305" width="2.44140625" style="662" customWidth="1"/>
    <col min="2306" max="2306" width="2.109375" style="662" customWidth="1"/>
    <col min="2307" max="2346" width="2.6640625" style="662" customWidth="1"/>
    <col min="2347" max="2347" width="3.44140625" style="662" customWidth="1"/>
    <col min="2348" max="2348" width="3.33203125" style="662" customWidth="1"/>
    <col min="2349" max="2356" width="2.6640625" style="662" customWidth="1"/>
    <col min="2357" max="2357" width="5.88671875" style="662" customWidth="1"/>
    <col min="2358" max="2360" width="2.6640625" style="662" customWidth="1"/>
    <col min="2361" max="2361" width="4.44140625" style="662" customWidth="1"/>
    <col min="2362" max="2560" width="9.109375" style="662"/>
    <col min="2561" max="2561" width="2.44140625" style="662" customWidth="1"/>
    <col min="2562" max="2562" width="2.109375" style="662" customWidth="1"/>
    <col min="2563" max="2602" width="2.6640625" style="662" customWidth="1"/>
    <col min="2603" max="2603" width="3.44140625" style="662" customWidth="1"/>
    <col min="2604" max="2604" width="3.33203125" style="662" customWidth="1"/>
    <col min="2605" max="2612" width="2.6640625" style="662" customWidth="1"/>
    <col min="2613" max="2613" width="5.88671875" style="662" customWidth="1"/>
    <col min="2614" max="2616" width="2.6640625" style="662" customWidth="1"/>
    <col min="2617" max="2617" width="4.44140625" style="662" customWidth="1"/>
    <col min="2618" max="2816" width="9.109375" style="662"/>
    <col min="2817" max="2817" width="2.44140625" style="662" customWidth="1"/>
    <col min="2818" max="2818" width="2.109375" style="662" customWidth="1"/>
    <col min="2819" max="2858" width="2.6640625" style="662" customWidth="1"/>
    <col min="2859" max="2859" width="3.44140625" style="662" customWidth="1"/>
    <col min="2860" max="2860" width="3.33203125" style="662" customWidth="1"/>
    <col min="2861" max="2868" width="2.6640625" style="662" customWidth="1"/>
    <col min="2869" max="2869" width="5.88671875" style="662" customWidth="1"/>
    <col min="2870" max="2872" width="2.6640625" style="662" customWidth="1"/>
    <col min="2873" max="2873" width="4.44140625" style="662" customWidth="1"/>
    <col min="2874" max="3072" width="9.109375" style="662"/>
    <col min="3073" max="3073" width="2.44140625" style="662" customWidth="1"/>
    <col min="3074" max="3074" width="2.109375" style="662" customWidth="1"/>
    <col min="3075" max="3114" width="2.6640625" style="662" customWidth="1"/>
    <col min="3115" max="3115" width="3.44140625" style="662" customWidth="1"/>
    <col min="3116" max="3116" width="3.33203125" style="662" customWidth="1"/>
    <col min="3117" max="3124" width="2.6640625" style="662" customWidth="1"/>
    <col min="3125" max="3125" width="5.88671875" style="662" customWidth="1"/>
    <col min="3126" max="3128" width="2.6640625" style="662" customWidth="1"/>
    <col min="3129" max="3129" width="4.44140625" style="662" customWidth="1"/>
    <col min="3130" max="3328" width="9.109375" style="662"/>
    <col min="3329" max="3329" width="2.44140625" style="662" customWidth="1"/>
    <col min="3330" max="3330" width="2.109375" style="662" customWidth="1"/>
    <col min="3331" max="3370" width="2.6640625" style="662" customWidth="1"/>
    <col min="3371" max="3371" width="3.44140625" style="662" customWidth="1"/>
    <col min="3372" max="3372" width="3.33203125" style="662" customWidth="1"/>
    <col min="3373" max="3380" width="2.6640625" style="662" customWidth="1"/>
    <col min="3381" max="3381" width="5.88671875" style="662" customWidth="1"/>
    <col min="3382" max="3384" width="2.6640625" style="662" customWidth="1"/>
    <col min="3385" max="3385" width="4.44140625" style="662" customWidth="1"/>
    <col min="3386" max="3584" width="9.109375" style="662"/>
    <col min="3585" max="3585" width="2.44140625" style="662" customWidth="1"/>
    <col min="3586" max="3586" width="2.109375" style="662" customWidth="1"/>
    <col min="3587" max="3626" width="2.6640625" style="662" customWidth="1"/>
    <col min="3627" max="3627" width="3.44140625" style="662" customWidth="1"/>
    <col min="3628" max="3628" width="3.33203125" style="662" customWidth="1"/>
    <col min="3629" max="3636" width="2.6640625" style="662" customWidth="1"/>
    <col min="3637" max="3637" width="5.88671875" style="662" customWidth="1"/>
    <col min="3638" max="3640" width="2.6640625" style="662" customWidth="1"/>
    <col min="3641" max="3641" width="4.44140625" style="662" customWidth="1"/>
    <col min="3642" max="3840" width="9.109375" style="662"/>
    <col min="3841" max="3841" width="2.44140625" style="662" customWidth="1"/>
    <col min="3842" max="3842" width="2.109375" style="662" customWidth="1"/>
    <col min="3843" max="3882" width="2.6640625" style="662" customWidth="1"/>
    <col min="3883" max="3883" width="3.44140625" style="662" customWidth="1"/>
    <col min="3884" max="3884" width="3.33203125" style="662" customWidth="1"/>
    <col min="3885" max="3892" width="2.6640625" style="662" customWidth="1"/>
    <col min="3893" max="3893" width="5.88671875" style="662" customWidth="1"/>
    <col min="3894" max="3896" width="2.6640625" style="662" customWidth="1"/>
    <col min="3897" max="3897" width="4.44140625" style="662" customWidth="1"/>
    <col min="3898" max="4096" width="9.109375" style="662"/>
    <col min="4097" max="4097" width="2.44140625" style="662" customWidth="1"/>
    <col min="4098" max="4098" width="2.109375" style="662" customWidth="1"/>
    <col min="4099" max="4138" width="2.6640625" style="662" customWidth="1"/>
    <col min="4139" max="4139" width="3.44140625" style="662" customWidth="1"/>
    <col min="4140" max="4140" width="3.33203125" style="662" customWidth="1"/>
    <col min="4141" max="4148" width="2.6640625" style="662" customWidth="1"/>
    <col min="4149" max="4149" width="5.88671875" style="662" customWidth="1"/>
    <col min="4150" max="4152" width="2.6640625" style="662" customWidth="1"/>
    <col min="4153" max="4153" width="4.44140625" style="662" customWidth="1"/>
    <col min="4154" max="4352" width="9.109375" style="662"/>
    <col min="4353" max="4353" width="2.44140625" style="662" customWidth="1"/>
    <col min="4354" max="4354" width="2.109375" style="662" customWidth="1"/>
    <col min="4355" max="4394" width="2.6640625" style="662" customWidth="1"/>
    <col min="4395" max="4395" width="3.44140625" style="662" customWidth="1"/>
    <col min="4396" max="4396" width="3.33203125" style="662" customWidth="1"/>
    <col min="4397" max="4404" width="2.6640625" style="662" customWidth="1"/>
    <col min="4405" max="4405" width="5.88671875" style="662" customWidth="1"/>
    <col min="4406" max="4408" width="2.6640625" style="662" customWidth="1"/>
    <col min="4409" max="4409" width="4.44140625" style="662" customWidth="1"/>
    <col min="4410" max="4608" width="9.109375" style="662"/>
    <col min="4609" max="4609" width="2.44140625" style="662" customWidth="1"/>
    <col min="4610" max="4610" width="2.109375" style="662" customWidth="1"/>
    <col min="4611" max="4650" width="2.6640625" style="662" customWidth="1"/>
    <col min="4651" max="4651" width="3.44140625" style="662" customWidth="1"/>
    <col min="4652" max="4652" width="3.33203125" style="662" customWidth="1"/>
    <col min="4653" max="4660" width="2.6640625" style="662" customWidth="1"/>
    <col min="4661" max="4661" width="5.88671875" style="662" customWidth="1"/>
    <col min="4662" max="4664" width="2.6640625" style="662" customWidth="1"/>
    <col min="4665" max="4665" width="4.44140625" style="662" customWidth="1"/>
    <col min="4666" max="4864" width="9.109375" style="662"/>
    <col min="4865" max="4865" width="2.44140625" style="662" customWidth="1"/>
    <col min="4866" max="4866" width="2.109375" style="662" customWidth="1"/>
    <col min="4867" max="4906" width="2.6640625" style="662" customWidth="1"/>
    <col min="4907" max="4907" width="3.44140625" style="662" customWidth="1"/>
    <col min="4908" max="4908" width="3.33203125" style="662" customWidth="1"/>
    <col min="4909" max="4916" width="2.6640625" style="662" customWidth="1"/>
    <col min="4917" max="4917" width="5.88671875" style="662" customWidth="1"/>
    <col min="4918" max="4920" width="2.6640625" style="662" customWidth="1"/>
    <col min="4921" max="4921" width="4.44140625" style="662" customWidth="1"/>
    <col min="4922" max="5120" width="9.109375" style="662"/>
    <col min="5121" max="5121" width="2.44140625" style="662" customWidth="1"/>
    <col min="5122" max="5122" width="2.109375" style="662" customWidth="1"/>
    <col min="5123" max="5162" width="2.6640625" style="662" customWidth="1"/>
    <col min="5163" max="5163" width="3.44140625" style="662" customWidth="1"/>
    <col min="5164" max="5164" width="3.33203125" style="662" customWidth="1"/>
    <col min="5165" max="5172" width="2.6640625" style="662" customWidth="1"/>
    <col min="5173" max="5173" width="5.88671875" style="662" customWidth="1"/>
    <col min="5174" max="5176" width="2.6640625" style="662" customWidth="1"/>
    <col min="5177" max="5177" width="4.44140625" style="662" customWidth="1"/>
    <col min="5178" max="5376" width="9.109375" style="662"/>
    <col min="5377" max="5377" width="2.44140625" style="662" customWidth="1"/>
    <col min="5378" max="5378" width="2.109375" style="662" customWidth="1"/>
    <col min="5379" max="5418" width="2.6640625" style="662" customWidth="1"/>
    <col min="5419" max="5419" width="3.44140625" style="662" customWidth="1"/>
    <col min="5420" max="5420" width="3.33203125" style="662" customWidth="1"/>
    <col min="5421" max="5428" width="2.6640625" style="662" customWidth="1"/>
    <col min="5429" max="5429" width="5.88671875" style="662" customWidth="1"/>
    <col min="5430" max="5432" width="2.6640625" style="662" customWidth="1"/>
    <col min="5433" max="5433" width="4.44140625" style="662" customWidth="1"/>
    <col min="5434" max="5632" width="9.109375" style="662"/>
    <col min="5633" max="5633" width="2.44140625" style="662" customWidth="1"/>
    <col min="5634" max="5634" width="2.109375" style="662" customWidth="1"/>
    <col min="5635" max="5674" width="2.6640625" style="662" customWidth="1"/>
    <col min="5675" max="5675" width="3.44140625" style="662" customWidth="1"/>
    <col min="5676" max="5676" width="3.33203125" style="662" customWidth="1"/>
    <col min="5677" max="5684" width="2.6640625" style="662" customWidth="1"/>
    <col min="5685" max="5685" width="5.88671875" style="662" customWidth="1"/>
    <col min="5686" max="5688" width="2.6640625" style="662" customWidth="1"/>
    <col min="5689" max="5689" width="4.44140625" style="662" customWidth="1"/>
    <col min="5690" max="5888" width="9.109375" style="662"/>
    <col min="5889" max="5889" width="2.44140625" style="662" customWidth="1"/>
    <col min="5890" max="5890" width="2.109375" style="662" customWidth="1"/>
    <col min="5891" max="5930" width="2.6640625" style="662" customWidth="1"/>
    <col min="5931" max="5931" width="3.44140625" style="662" customWidth="1"/>
    <col min="5932" max="5932" width="3.33203125" style="662" customWidth="1"/>
    <col min="5933" max="5940" width="2.6640625" style="662" customWidth="1"/>
    <col min="5941" max="5941" width="5.88671875" style="662" customWidth="1"/>
    <col min="5942" max="5944" width="2.6640625" style="662" customWidth="1"/>
    <col min="5945" max="5945" width="4.44140625" style="662" customWidth="1"/>
    <col min="5946" max="6144" width="9.109375" style="662"/>
    <col min="6145" max="6145" width="2.44140625" style="662" customWidth="1"/>
    <col min="6146" max="6146" width="2.109375" style="662" customWidth="1"/>
    <col min="6147" max="6186" width="2.6640625" style="662" customWidth="1"/>
    <col min="6187" max="6187" width="3.44140625" style="662" customWidth="1"/>
    <col min="6188" max="6188" width="3.33203125" style="662" customWidth="1"/>
    <col min="6189" max="6196" width="2.6640625" style="662" customWidth="1"/>
    <col min="6197" max="6197" width="5.88671875" style="662" customWidth="1"/>
    <col min="6198" max="6200" width="2.6640625" style="662" customWidth="1"/>
    <col min="6201" max="6201" width="4.44140625" style="662" customWidth="1"/>
    <col min="6202" max="6400" width="9.109375" style="662"/>
    <col min="6401" max="6401" width="2.44140625" style="662" customWidth="1"/>
    <col min="6402" max="6402" width="2.109375" style="662" customWidth="1"/>
    <col min="6403" max="6442" width="2.6640625" style="662" customWidth="1"/>
    <col min="6443" max="6443" width="3.44140625" style="662" customWidth="1"/>
    <col min="6444" max="6444" width="3.33203125" style="662" customWidth="1"/>
    <col min="6445" max="6452" width="2.6640625" style="662" customWidth="1"/>
    <col min="6453" max="6453" width="5.88671875" style="662" customWidth="1"/>
    <col min="6454" max="6456" width="2.6640625" style="662" customWidth="1"/>
    <col min="6457" max="6457" width="4.44140625" style="662" customWidth="1"/>
    <col min="6458" max="6656" width="9.109375" style="662"/>
    <col min="6657" max="6657" width="2.44140625" style="662" customWidth="1"/>
    <col min="6658" max="6658" width="2.109375" style="662" customWidth="1"/>
    <col min="6659" max="6698" width="2.6640625" style="662" customWidth="1"/>
    <col min="6699" max="6699" width="3.44140625" style="662" customWidth="1"/>
    <col min="6700" max="6700" width="3.33203125" style="662" customWidth="1"/>
    <col min="6701" max="6708" width="2.6640625" style="662" customWidth="1"/>
    <col min="6709" max="6709" width="5.88671875" style="662" customWidth="1"/>
    <col min="6710" max="6712" width="2.6640625" style="662" customWidth="1"/>
    <col min="6713" max="6713" width="4.44140625" style="662" customWidth="1"/>
    <col min="6714" max="6912" width="9.109375" style="662"/>
    <col min="6913" max="6913" width="2.44140625" style="662" customWidth="1"/>
    <col min="6914" max="6914" width="2.109375" style="662" customWidth="1"/>
    <col min="6915" max="6954" width="2.6640625" style="662" customWidth="1"/>
    <col min="6955" max="6955" width="3.44140625" style="662" customWidth="1"/>
    <col min="6956" max="6956" width="3.33203125" style="662" customWidth="1"/>
    <col min="6957" max="6964" width="2.6640625" style="662" customWidth="1"/>
    <col min="6965" max="6965" width="5.88671875" style="662" customWidth="1"/>
    <col min="6966" max="6968" width="2.6640625" style="662" customWidth="1"/>
    <col min="6969" max="6969" width="4.44140625" style="662" customWidth="1"/>
    <col min="6970" max="7168" width="9.109375" style="662"/>
    <col min="7169" max="7169" width="2.44140625" style="662" customWidth="1"/>
    <col min="7170" max="7170" width="2.109375" style="662" customWidth="1"/>
    <col min="7171" max="7210" width="2.6640625" style="662" customWidth="1"/>
    <col min="7211" max="7211" width="3.44140625" style="662" customWidth="1"/>
    <col min="7212" max="7212" width="3.33203125" style="662" customWidth="1"/>
    <col min="7213" max="7220" width="2.6640625" style="662" customWidth="1"/>
    <col min="7221" max="7221" width="5.88671875" style="662" customWidth="1"/>
    <col min="7222" max="7224" width="2.6640625" style="662" customWidth="1"/>
    <col min="7225" max="7225" width="4.44140625" style="662" customWidth="1"/>
    <col min="7226" max="7424" width="9.109375" style="662"/>
    <col min="7425" max="7425" width="2.44140625" style="662" customWidth="1"/>
    <col min="7426" max="7426" width="2.109375" style="662" customWidth="1"/>
    <col min="7427" max="7466" width="2.6640625" style="662" customWidth="1"/>
    <col min="7467" max="7467" width="3.44140625" style="662" customWidth="1"/>
    <col min="7468" max="7468" width="3.33203125" style="662" customWidth="1"/>
    <col min="7469" max="7476" width="2.6640625" style="662" customWidth="1"/>
    <col min="7477" max="7477" width="5.88671875" style="662" customWidth="1"/>
    <col min="7478" max="7480" width="2.6640625" style="662" customWidth="1"/>
    <col min="7481" max="7481" width="4.44140625" style="662" customWidth="1"/>
    <col min="7482" max="7680" width="9.109375" style="662"/>
    <col min="7681" max="7681" width="2.44140625" style="662" customWidth="1"/>
    <col min="7682" max="7682" width="2.109375" style="662" customWidth="1"/>
    <col min="7683" max="7722" width="2.6640625" style="662" customWidth="1"/>
    <col min="7723" max="7723" width="3.44140625" style="662" customWidth="1"/>
    <col min="7724" max="7724" width="3.33203125" style="662" customWidth="1"/>
    <col min="7725" max="7732" width="2.6640625" style="662" customWidth="1"/>
    <col min="7733" max="7733" width="5.88671875" style="662" customWidth="1"/>
    <col min="7734" max="7736" width="2.6640625" style="662" customWidth="1"/>
    <col min="7737" max="7737" width="4.44140625" style="662" customWidth="1"/>
    <col min="7738" max="7936" width="9.109375" style="662"/>
    <col min="7937" max="7937" width="2.44140625" style="662" customWidth="1"/>
    <col min="7938" max="7938" width="2.109375" style="662" customWidth="1"/>
    <col min="7939" max="7978" width="2.6640625" style="662" customWidth="1"/>
    <col min="7979" max="7979" width="3.44140625" style="662" customWidth="1"/>
    <col min="7980" max="7980" width="3.33203125" style="662" customWidth="1"/>
    <col min="7981" max="7988" width="2.6640625" style="662" customWidth="1"/>
    <col min="7989" max="7989" width="5.88671875" style="662" customWidth="1"/>
    <col min="7990" max="7992" width="2.6640625" style="662" customWidth="1"/>
    <col min="7993" max="7993" width="4.44140625" style="662" customWidth="1"/>
    <col min="7994" max="8192" width="9.109375" style="662"/>
    <col min="8193" max="8193" width="2.44140625" style="662" customWidth="1"/>
    <col min="8194" max="8194" width="2.109375" style="662" customWidth="1"/>
    <col min="8195" max="8234" width="2.6640625" style="662" customWidth="1"/>
    <col min="8235" max="8235" width="3.44140625" style="662" customWidth="1"/>
    <col min="8236" max="8236" width="3.33203125" style="662" customWidth="1"/>
    <col min="8237" max="8244" width="2.6640625" style="662" customWidth="1"/>
    <col min="8245" max="8245" width="5.88671875" style="662" customWidth="1"/>
    <col min="8246" max="8248" width="2.6640625" style="662" customWidth="1"/>
    <col min="8249" max="8249" width="4.44140625" style="662" customWidth="1"/>
    <col min="8250" max="8448" width="9.109375" style="662"/>
    <col min="8449" max="8449" width="2.44140625" style="662" customWidth="1"/>
    <col min="8450" max="8450" width="2.109375" style="662" customWidth="1"/>
    <col min="8451" max="8490" width="2.6640625" style="662" customWidth="1"/>
    <col min="8491" max="8491" width="3.44140625" style="662" customWidth="1"/>
    <col min="8492" max="8492" width="3.33203125" style="662" customWidth="1"/>
    <col min="8493" max="8500" width="2.6640625" style="662" customWidth="1"/>
    <col min="8501" max="8501" width="5.88671875" style="662" customWidth="1"/>
    <col min="8502" max="8504" width="2.6640625" style="662" customWidth="1"/>
    <col min="8505" max="8505" width="4.44140625" style="662" customWidth="1"/>
    <col min="8506" max="8704" width="9.109375" style="662"/>
    <col min="8705" max="8705" width="2.44140625" style="662" customWidth="1"/>
    <col min="8706" max="8706" width="2.109375" style="662" customWidth="1"/>
    <col min="8707" max="8746" width="2.6640625" style="662" customWidth="1"/>
    <col min="8747" max="8747" width="3.44140625" style="662" customWidth="1"/>
    <col min="8748" max="8748" width="3.33203125" style="662" customWidth="1"/>
    <col min="8749" max="8756" width="2.6640625" style="662" customWidth="1"/>
    <col min="8757" max="8757" width="5.88671875" style="662" customWidth="1"/>
    <col min="8758" max="8760" width="2.6640625" style="662" customWidth="1"/>
    <col min="8761" max="8761" width="4.44140625" style="662" customWidth="1"/>
    <col min="8762" max="8960" width="9.109375" style="662"/>
    <col min="8961" max="8961" width="2.44140625" style="662" customWidth="1"/>
    <col min="8962" max="8962" width="2.109375" style="662" customWidth="1"/>
    <col min="8963" max="9002" width="2.6640625" style="662" customWidth="1"/>
    <col min="9003" max="9003" width="3.44140625" style="662" customWidth="1"/>
    <col min="9004" max="9004" width="3.33203125" style="662" customWidth="1"/>
    <col min="9005" max="9012" width="2.6640625" style="662" customWidth="1"/>
    <col min="9013" max="9013" width="5.88671875" style="662" customWidth="1"/>
    <col min="9014" max="9016" width="2.6640625" style="662" customWidth="1"/>
    <col min="9017" max="9017" width="4.44140625" style="662" customWidth="1"/>
    <col min="9018" max="9216" width="9.109375" style="662"/>
    <col min="9217" max="9217" width="2.44140625" style="662" customWidth="1"/>
    <col min="9218" max="9218" width="2.109375" style="662" customWidth="1"/>
    <col min="9219" max="9258" width="2.6640625" style="662" customWidth="1"/>
    <col min="9259" max="9259" width="3.44140625" style="662" customWidth="1"/>
    <col min="9260" max="9260" width="3.33203125" style="662" customWidth="1"/>
    <col min="9261" max="9268" width="2.6640625" style="662" customWidth="1"/>
    <col min="9269" max="9269" width="5.88671875" style="662" customWidth="1"/>
    <col min="9270" max="9272" width="2.6640625" style="662" customWidth="1"/>
    <col min="9273" max="9273" width="4.44140625" style="662" customWidth="1"/>
    <col min="9274" max="9472" width="9.109375" style="662"/>
    <col min="9473" max="9473" width="2.44140625" style="662" customWidth="1"/>
    <col min="9474" max="9474" width="2.109375" style="662" customWidth="1"/>
    <col min="9475" max="9514" width="2.6640625" style="662" customWidth="1"/>
    <col min="9515" max="9515" width="3.44140625" style="662" customWidth="1"/>
    <col min="9516" max="9516" width="3.33203125" style="662" customWidth="1"/>
    <col min="9517" max="9524" width="2.6640625" style="662" customWidth="1"/>
    <col min="9525" max="9525" width="5.88671875" style="662" customWidth="1"/>
    <col min="9526" max="9528" width="2.6640625" style="662" customWidth="1"/>
    <col min="9529" max="9529" width="4.44140625" style="662" customWidth="1"/>
    <col min="9530" max="9728" width="9.109375" style="662"/>
    <col min="9729" max="9729" width="2.44140625" style="662" customWidth="1"/>
    <col min="9730" max="9730" width="2.109375" style="662" customWidth="1"/>
    <col min="9731" max="9770" width="2.6640625" style="662" customWidth="1"/>
    <col min="9771" max="9771" width="3.44140625" style="662" customWidth="1"/>
    <col min="9772" max="9772" width="3.33203125" style="662" customWidth="1"/>
    <col min="9773" max="9780" width="2.6640625" style="662" customWidth="1"/>
    <col min="9781" max="9781" width="5.88671875" style="662" customWidth="1"/>
    <col min="9782" max="9784" width="2.6640625" style="662" customWidth="1"/>
    <col min="9785" max="9785" width="4.44140625" style="662" customWidth="1"/>
    <col min="9786" max="9984" width="9.109375" style="662"/>
    <col min="9985" max="9985" width="2.44140625" style="662" customWidth="1"/>
    <col min="9986" max="9986" width="2.109375" style="662" customWidth="1"/>
    <col min="9987" max="10026" width="2.6640625" style="662" customWidth="1"/>
    <col min="10027" max="10027" width="3.44140625" style="662" customWidth="1"/>
    <col min="10028" max="10028" width="3.33203125" style="662" customWidth="1"/>
    <col min="10029" max="10036" width="2.6640625" style="662" customWidth="1"/>
    <col min="10037" max="10037" width="5.88671875" style="662" customWidth="1"/>
    <col min="10038" max="10040" width="2.6640625" style="662" customWidth="1"/>
    <col min="10041" max="10041" width="4.44140625" style="662" customWidth="1"/>
    <col min="10042" max="10240" width="9.109375" style="662"/>
    <col min="10241" max="10241" width="2.44140625" style="662" customWidth="1"/>
    <col min="10242" max="10242" width="2.109375" style="662" customWidth="1"/>
    <col min="10243" max="10282" width="2.6640625" style="662" customWidth="1"/>
    <col min="10283" max="10283" width="3.44140625" style="662" customWidth="1"/>
    <col min="10284" max="10284" width="3.33203125" style="662" customWidth="1"/>
    <col min="10285" max="10292" width="2.6640625" style="662" customWidth="1"/>
    <col min="10293" max="10293" width="5.88671875" style="662" customWidth="1"/>
    <col min="10294" max="10296" width="2.6640625" style="662" customWidth="1"/>
    <col min="10297" max="10297" width="4.44140625" style="662" customWidth="1"/>
    <col min="10298" max="10496" width="9.109375" style="662"/>
    <col min="10497" max="10497" width="2.44140625" style="662" customWidth="1"/>
    <col min="10498" max="10498" width="2.109375" style="662" customWidth="1"/>
    <col min="10499" max="10538" width="2.6640625" style="662" customWidth="1"/>
    <col min="10539" max="10539" width="3.44140625" style="662" customWidth="1"/>
    <col min="10540" max="10540" width="3.33203125" style="662" customWidth="1"/>
    <col min="10541" max="10548" width="2.6640625" style="662" customWidth="1"/>
    <col min="10549" max="10549" width="5.88671875" style="662" customWidth="1"/>
    <col min="10550" max="10552" width="2.6640625" style="662" customWidth="1"/>
    <col min="10553" max="10553" width="4.44140625" style="662" customWidth="1"/>
    <col min="10554" max="10752" width="9.109375" style="662"/>
    <col min="10753" max="10753" width="2.44140625" style="662" customWidth="1"/>
    <col min="10754" max="10754" width="2.109375" style="662" customWidth="1"/>
    <col min="10755" max="10794" width="2.6640625" style="662" customWidth="1"/>
    <col min="10795" max="10795" width="3.44140625" style="662" customWidth="1"/>
    <col min="10796" max="10796" width="3.33203125" style="662" customWidth="1"/>
    <col min="10797" max="10804" width="2.6640625" style="662" customWidth="1"/>
    <col min="10805" max="10805" width="5.88671875" style="662" customWidth="1"/>
    <col min="10806" max="10808" width="2.6640625" style="662" customWidth="1"/>
    <col min="10809" max="10809" width="4.44140625" style="662" customWidth="1"/>
    <col min="10810" max="11008" width="9.109375" style="662"/>
    <col min="11009" max="11009" width="2.44140625" style="662" customWidth="1"/>
    <col min="11010" max="11010" width="2.109375" style="662" customWidth="1"/>
    <col min="11011" max="11050" width="2.6640625" style="662" customWidth="1"/>
    <col min="11051" max="11051" width="3.44140625" style="662" customWidth="1"/>
    <col min="11052" max="11052" width="3.33203125" style="662" customWidth="1"/>
    <col min="11053" max="11060" width="2.6640625" style="662" customWidth="1"/>
    <col min="11061" max="11061" width="5.88671875" style="662" customWidth="1"/>
    <col min="11062" max="11064" width="2.6640625" style="662" customWidth="1"/>
    <col min="11065" max="11065" width="4.44140625" style="662" customWidth="1"/>
    <col min="11066" max="11264" width="9.109375" style="662"/>
    <col min="11265" max="11265" width="2.44140625" style="662" customWidth="1"/>
    <col min="11266" max="11266" width="2.109375" style="662" customWidth="1"/>
    <col min="11267" max="11306" width="2.6640625" style="662" customWidth="1"/>
    <col min="11307" max="11307" width="3.44140625" style="662" customWidth="1"/>
    <col min="11308" max="11308" width="3.33203125" style="662" customWidth="1"/>
    <col min="11309" max="11316" width="2.6640625" style="662" customWidth="1"/>
    <col min="11317" max="11317" width="5.88671875" style="662" customWidth="1"/>
    <col min="11318" max="11320" width="2.6640625" style="662" customWidth="1"/>
    <col min="11321" max="11321" width="4.44140625" style="662" customWidth="1"/>
    <col min="11322" max="11520" width="9.109375" style="662"/>
    <col min="11521" max="11521" width="2.44140625" style="662" customWidth="1"/>
    <col min="11522" max="11522" width="2.109375" style="662" customWidth="1"/>
    <col min="11523" max="11562" width="2.6640625" style="662" customWidth="1"/>
    <col min="11563" max="11563" width="3.44140625" style="662" customWidth="1"/>
    <col min="11564" max="11564" width="3.33203125" style="662" customWidth="1"/>
    <col min="11565" max="11572" width="2.6640625" style="662" customWidth="1"/>
    <col min="11573" max="11573" width="5.88671875" style="662" customWidth="1"/>
    <col min="11574" max="11576" width="2.6640625" style="662" customWidth="1"/>
    <col min="11577" max="11577" width="4.44140625" style="662" customWidth="1"/>
    <col min="11578" max="11776" width="9.109375" style="662"/>
    <col min="11777" max="11777" width="2.44140625" style="662" customWidth="1"/>
    <col min="11778" max="11778" width="2.109375" style="662" customWidth="1"/>
    <col min="11779" max="11818" width="2.6640625" style="662" customWidth="1"/>
    <col min="11819" max="11819" width="3.44140625" style="662" customWidth="1"/>
    <col min="11820" max="11820" width="3.33203125" style="662" customWidth="1"/>
    <col min="11821" max="11828" width="2.6640625" style="662" customWidth="1"/>
    <col min="11829" max="11829" width="5.88671875" style="662" customWidth="1"/>
    <col min="11830" max="11832" width="2.6640625" style="662" customWidth="1"/>
    <col min="11833" max="11833" width="4.44140625" style="662" customWidth="1"/>
    <col min="11834" max="12032" width="9.109375" style="662"/>
    <col min="12033" max="12033" width="2.44140625" style="662" customWidth="1"/>
    <col min="12034" max="12034" width="2.109375" style="662" customWidth="1"/>
    <col min="12035" max="12074" width="2.6640625" style="662" customWidth="1"/>
    <col min="12075" max="12075" width="3.44140625" style="662" customWidth="1"/>
    <col min="12076" max="12076" width="3.33203125" style="662" customWidth="1"/>
    <col min="12077" max="12084" width="2.6640625" style="662" customWidth="1"/>
    <col min="12085" max="12085" width="5.88671875" style="662" customWidth="1"/>
    <col min="12086" max="12088" width="2.6640625" style="662" customWidth="1"/>
    <col min="12089" max="12089" width="4.44140625" style="662" customWidth="1"/>
    <col min="12090" max="12288" width="9.109375" style="662"/>
    <col min="12289" max="12289" width="2.44140625" style="662" customWidth="1"/>
    <col min="12290" max="12290" width="2.109375" style="662" customWidth="1"/>
    <col min="12291" max="12330" width="2.6640625" style="662" customWidth="1"/>
    <col min="12331" max="12331" width="3.44140625" style="662" customWidth="1"/>
    <col min="12332" max="12332" width="3.33203125" style="662" customWidth="1"/>
    <col min="12333" max="12340" width="2.6640625" style="662" customWidth="1"/>
    <col min="12341" max="12341" width="5.88671875" style="662" customWidth="1"/>
    <col min="12342" max="12344" width="2.6640625" style="662" customWidth="1"/>
    <col min="12345" max="12345" width="4.44140625" style="662" customWidth="1"/>
    <col min="12346" max="12544" width="9.109375" style="662"/>
    <col min="12545" max="12545" width="2.44140625" style="662" customWidth="1"/>
    <col min="12546" max="12546" width="2.109375" style="662" customWidth="1"/>
    <col min="12547" max="12586" width="2.6640625" style="662" customWidth="1"/>
    <col min="12587" max="12587" width="3.44140625" style="662" customWidth="1"/>
    <col min="12588" max="12588" width="3.33203125" style="662" customWidth="1"/>
    <col min="12589" max="12596" width="2.6640625" style="662" customWidth="1"/>
    <col min="12597" max="12597" width="5.88671875" style="662" customWidth="1"/>
    <col min="12598" max="12600" width="2.6640625" style="662" customWidth="1"/>
    <col min="12601" max="12601" width="4.44140625" style="662" customWidth="1"/>
    <col min="12602" max="12800" width="9.109375" style="662"/>
    <col min="12801" max="12801" width="2.44140625" style="662" customWidth="1"/>
    <col min="12802" max="12802" width="2.109375" style="662" customWidth="1"/>
    <col min="12803" max="12842" width="2.6640625" style="662" customWidth="1"/>
    <col min="12843" max="12843" width="3.44140625" style="662" customWidth="1"/>
    <col min="12844" max="12844" width="3.33203125" style="662" customWidth="1"/>
    <col min="12845" max="12852" width="2.6640625" style="662" customWidth="1"/>
    <col min="12853" max="12853" width="5.88671875" style="662" customWidth="1"/>
    <col min="12854" max="12856" width="2.6640625" style="662" customWidth="1"/>
    <col min="12857" max="12857" width="4.44140625" style="662" customWidth="1"/>
    <col min="12858" max="13056" width="9.109375" style="662"/>
    <col min="13057" max="13057" width="2.44140625" style="662" customWidth="1"/>
    <col min="13058" max="13058" width="2.109375" style="662" customWidth="1"/>
    <col min="13059" max="13098" width="2.6640625" style="662" customWidth="1"/>
    <col min="13099" max="13099" width="3.44140625" style="662" customWidth="1"/>
    <col min="13100" max="13100" width="3.33203125" style="662" customWidth="1"/>
    <col min="13101" max="13108" width="2.6640625" style="662" customWidth="1"/>
    <col min="13109" max="13109" width="5.88671875" style="662" customWidth="1"/>
    <col min="13110" max="13112" width="2.6640625" style="662" customWidth="1"/>
    <col min="13113" max="13113" width="4.44140625" style="662" customWidth="1"/>
    <col min="13114" max="13312" width="9.109375" style="662"/>
    <col min="13313" max="13313" width="2.44140625" style="662" customWidth="1"/>
    <col min="13314" max="13314" width="2.109375" style="662" customWidth="1"/>
    <col min="13315" max="13354" width="2.6640625" style="662" customWidth="1"/>
    <col min="13355" max="13355" width="3.44140625" style="662" customWidth="1"/>
    <col min="13356" max="13356" width="3.33203125" style="662" customWidth="1"/>
    <col min="13357" max="13364" width="2.6640625" style="662" customWidth="1"/>
    <col min="13365" max="13365" width="5.88671875" style="662" customWidth="1"/>
    <col min="13366" max="13368" width="2.6640625" style="662" customWidth="1"/>
    <col min="13369" max="13369" width="4.44140625" style="662" customWidth="1"/>
    <col min="13370" max="13568" width="9.109375" style="662"/>
    <col min="13569" max="13569" width="2.44140625" style="662" customWidth="1"/>
    <col min="13570" max="13570" width="2.109375" style="662" customWidth="1"/>
    <col min="13571" max="13610" width="2.6640625" style="662" customWidth="1"/>
    <col min="13611" max="13611" width="3.44140625" style="662" customWidth="1"/>
    <col min="13612" max="13612" width="3.33203125" style="662" customWidth="1"/>
    <col min="13613" max="13620" width="2.6640625" style="662" customWidth="1"/>
    <col min="13621" max="13621" width="5.88671875" style="662" customWidth="1"/>
    <col min="13622" max="13624" width="2.6640625" style="662" customWidth="1"/>
    <col min="13625" max="13625" width="4.44140625" style="662" customWidth="1"/>
    <col min="13626" max="13824" width="9.109375" style="662"/>
    <col min="13825" max="13825" width="2.44140625" style="662" customWidth="1"/>
    <col min="13826" max="13826" width="2.109375" style="662" customWidth="1"/>
    <col min="13827" max="13866" width="2.6640625" style="662" customWidth="1"/>
    <col min="13867" max="13867" width="3.44140625" style="662" customWidth="1"/>
    <col min="13868" max="13868" width="3.33203125" style="662" customWidth="1"/>
    <col min="13869" max="13876" width="2.6640625" style="662" customWidth="1"/>
    <col min="13877" max="13877" width="5.88671875" style="662" customWidth="1"/>
    <col min="13878" max="13880" width="2.6640625" style="662" customWidth="1"/>
    <col min="13881" max="13881" width="4.44140625" style="662" customWidth="1"/>
    <col min="13882" max="14080" width="9.109375" style="662"/>
    <col min="14081" max="14081" width="2.44140625" style="662" customWidth="1"/>
    <col min="14082" max="14082" width="2.109375" style="662" customWidth="1"/>
    <col min="14083" max="14122" width="2.6640625" style="662" customWidth="1"/>
    <col min="14123" max="14123" width="3.44140625" style="662" customWidth="1"/>
    <col min="14124" max="14124" width="3.33203125" style="662" customWidth="1"/>
    <col min="14125" max="14132" width="2.6640625" style="662" customWidth="1"/>
    <col min="14133" max="14133" width="5.88671875" style="662" customWidth="1"/>
    <col min="14134" max="14136" width="2.6640625" style="662" customWidth="1"/>
    <col min="14137" max="14137" width="4.44140625" style="662" customWidth="1"/>
    <col min="14138" max="14336" width="9.109375" style="662"/>
    <col min="14337" max="14337" width="2.44140625" style="662" customWidth="1"/>
    <col min="14338" max="14338" width="2.109375" style="662" customWidth="1"/>
    <col min="14339" max="14378" width="2.6640625" style="662" customWidth="1"/>
    <col min="14379" max="14379" width="3.44140625" style="662" customWidth="1"/>
    <col min="14380" max="14380" width="3.33203125" style="662" customWidth="1"/>
    <col min="14381" max="14388" width="2.6640625" style="662" customWidth="1"/>
    <col min="14389" max="14389" width="5.88671875" style="662" customWidth="1"/>
    <col min="14390" max="14392" width="2.6640625" style="662" customWidth="1"/>
    <col min="14393" max="14393" width="4.44140625" style="662" customWidth="1"/>
    <col min="14394" max="14592" width="9.109375" style="662"/>
    <col min="14593" max="14593" width="2.44140625" style="662" customWidth="1"/>
    <col min="14594" max="14594" width="2.109375" style="662" customWidth="1"/>
    <col min="14595" max="14634" width="2.6640625" style="662" customWidth="1"/>
    <col min="14635" max="14635" width="3.44140625" style="662" customWidth="1"/>
    <col min="14636" max="14636" width="3.33203125" style="662" customWidth="1"/>
    <col min="14637" max="14644" width="2.6640625" style="662" customWidth="1"/>
    <col min="14645" max="14645" width="5.88671875" style="662" customWidth="1"/>
    <col min="14646" max="14648" width="2.6640625" style="662" customWidth="1"/>
    <col min="14649" max="14649" width="4.44140625" style="662" customWidth="1"/>
    <col min="14650" max="14848" width="9.109375" style="662"/>
    <col min="14849" max="14849" width="2.44140625" style="662" customWidth="1"/>
    <col min="14850" max="14850" width="2.109375" style="662" customWidth="1"/>
    <col min="14851" max="14890" width="2.6640625" style="662" customWidth="1"/>
    <col min="14891" max="14891" width="3.44140625" style="662" customWidth="1"/>
    <col min="14892" max="14892" width="3.33203125" style="662" customWidth="1"/>
    <col min="14893" max="14900" width="2.6640625" style="662" customWidth="1"/>
    <col min="14901" max="14901" width="5.88671875" style="662" customWidth="1"/>
    <col min="14902" max="14904" width="2.6640625" style="662" customWidth="1"/>
    <col min="14905" max="14905" width="4.44140625" style="662" customWidth="1"/>
    <col min="14906" max="15104" width="9.109375" style="662"/>
    <col min="15105" max="15105" width="2.44140625" style="662" customWidth="1"/>
    <col min="15106" max="15106" width="2.109375" style="662" customWidth="1"/>
    <col min="15107" max="15146" width="2.6640625" style="662" customWidth="1"/>
    <col min="15147" max="15147" width="3.44140625" style="662" customWidth="1"/>
    <col min="15148" max="15148" width="3.33203125" style="662" customWidth="1"/>
    <col min="15149" max="15156" width="2.6640625" style="662" customWidth="1"/>
    <col min="15157" max="15157" width="5.88671875" style="662" customWidth="1"/>
    <col min="15158" max="15160" width="2.6640625" style="662" customWidth="1"/>
    <col min="15161" max="15161" width="4.44140625" style="662" customWidth="1"/>
    <col min="15162" max="15360" width="9.109375" style="662"/>
    <col min="15361" max="15361" width="2.44140625" style="662" customWidth="1"/>
    <col min="15362" max="15362" width="2.109375" style="662" customWidth="1"/>
    <col min="15363" max="15402" width="2.6640625" style="662" customWidth="1"/>
    <col min="15403" max="15403" width="3.44140625" style="662" customWidth="1"/>
    <col min="15404" max="15404" width="3.33203125" style="662" customWidth="1"/>
    <col min="15405" max="15412" width="2.6640625" style="662" customWidth="1"/>
    <col min="15413" max="15413" width="5.88671875" style="662" customWidth="1"/>
    <col min="15414" max="15416" width="2.6640625" style="662" customWidth="1"/>
    <col min="15417" max="15417" width="4.44140625" style="662" customWidth="1"/>
    <col min="15418" max="15616" width="9.109375" style="662"/>
    <col min="15617" max="15617" width="2.44140625" style="662" customWidth="1"/>
    <col min="15618" max="15618" width="2.109375" style="662" customWidth="1"/>
    <col min="15619" max="15658" width="2.6640625" style="662" customWidth="1"/>
    <col min="15659" max="15659" width="3.44140625" style="662" customWidth="1"/>
    <col min="15660" max="15660" width="3.33203125" style="662" customWidth="1"/>
    <col min="15661" max="15668" width="2.6640625" style="662" customWidth="1"/>
    <col min="15669" max="15669" width="5.88671875" style="662" customWidth="1"/>
    <col min="15670" max="15672" width="2.6640625" style="662" customWidth="1"/>
    <col min="15673" max="15673" width="4.44140625" style="662" customWidth="1"/>
    <col min="15674" max="15872" width="9.109375" style="662"/>
    <col min="15873" max="15873" width="2.44140625" style="662" customWidth="1"/>
    <col min="15874" max="15874" width="2.109375" style="662" customWidth="1"/>
    <col min="15875" max="15914" width="2.6640625" style="662" customWidth="1"/>
    <col min="15915" max="15915" width="3.44140625" style="662" customWidth="1"/>
    <col min="15916" max="15916" width="3.33203125" style="662" customWidth="1"/>
    <col min="15917" max="15924" width="2.6640625" style="662" customWidth="1"/>
    <col min="15925" max="15925" width="5.88671875" style="662" customWidth="1"/>
    <col min="15926" max="15928" width="2.6640625" style="662" customWidth="1"/>
    <col min="15929" max="15929" width="4.44140625" style="662" customWidth="1"/>
    <col min="15930" max="16128" width="9.109375" style="662"/>
    <col min="16129" max="16129" width="2.44140625" style="662" customWidth="1"/>
    <col min="16130" max="16130" width="2.109375" style="662" customWidth="1"/>
    <col min="16131" max="16170" width="2.6640625" style="662" customWidth="1"/>
    <col min="16171" max="16171" width="3.44140625" style="662" customWidth="1"/>
    <col min="16172" max="16172" width="3.33203125" style="662" customWidth="1"/>
    <col min="16173" max="16180" width="2.6640625" style="662" customWidth="1"/>
    <col min="16181" max="16181" width="5.88671875" style="662" customWidth="1"/>
    <col min="16182" max="16184" width="2.6640625" style="662" customWidth="1"/>
    <col min="16185" max="16185" width="4.44140625" style="662" customWidth="1"/>
    <col min="16186" max="16384" width="9.109375" style="662"/>
  </cols>
  <sheetData>
    <row r="1" spans="1:57" ht="28.5" customHeight="1" x14ac:dyDescent="0.25">
      <c r="A1" s="880" t="s">
        <v>1609</v>
      </c>
      <c r="B1" s="881"/>
      <c r="C1" s="881"/>
      <c r="D1" s="881"/>
      <c r="E1" s="881"/>
      <c r="F1" s="881"/>
      <c r="G1" s="881"/>
      <c r="H1" s="881"/>
      <c r="I1" s="881"/>
      <c r="J1" s="881"/>
      <c r="K1" s="881"/>
      <c r="L1" s="881"/>
      <c r="M1" s="881"/>
      <c r="N1" s="881"/>
      <c r="O1" s="881"/>
      <c r="P1" s="881"/>
      <c r="Q1" s="881"/>
      <c r="R1" s="881"/>
      <c r="S1" s="881"/>
      <c r="T1" s="881"/>
      <c r="U1" s="881"/>
      <c r="V1" s="881"/>
      <c r="W1" s="881"/>
      <c r="X1" s="881"/>
      <c r="Y1" s="881"/>
      <c r="Z1" s="881"/>
      <c r="AA1" s="881"/>
      <c r="AB1" s="881"/>
      <c r="AC1" s="881"/>
      <c r="AD1" s="881"/>
      <c r="AE1" s="881"/>
      <c r="AF1" s="881"/>
      <c r="AG1" s="881"/>
      <c r="AH1" s="881"/>
      <c r="AI1" s="881"/>
      <c r="AJ1" s="881"/>
      <c r="AK1" s="881"/>
      <c r="AL1" s="881"/>
      <c r="AM1" s="881"/>
      <c r="AN1" s="881"/>
      <c r="AO1" s="881"/>
      <c r="AP1" s="881"/>
      <c r="AQ1" s="881"/>
      <c r="AR1" s="881"/>
      <c r="AS1" s="881"/>
      <c r="AT1" s="881"/>
      <c r="AU1" s="881"/>
      <c r="AV1" s="881"/>
      <c r="AW1" s="881"/>
      <c r="AX1" s="881"/>
      <c r="AY1" s="881"/>
      <c r="AZ1" s="881"/>
      <c r="BA1" s="881"/>
      <c r="BB1" s="881"/>
      <c r="BC1" s="881"/>
      <c r="BD1" s="881"/>
      <c r="BE1" s="881"/>
    </row>
    <row r="2" spans="1:57" ht="28.5" customHeight="1" x14ac:dyDescent="0.25">
      <c r="A2" s="882" t="s">
        <v>1503</v>
      </c>
      <c r="B2" s="883"/>
      <c r="C2" s="883"/>
      <c r="D2" s="883"/>
      <c r="E2" s="883"/>
      <c r="F2" s="883"/>
      <c r="G2" s="883"/>
      <c r="H2" s="883"/>
      <c r="I2" s="883"/>
      <c r="J2" s="883"/>
      <c r="K2" s="883"/>
      <c r="L2" s="883"/>
      <c r="M2" s="883"/>
      <c r="N2" s="883"/>
      <c r="O2" s="883"/>
      <c r="P2" s="883"/>
      <c r="Q2" s="883"/>
      <c r="R2" s="883"/>
      <c r="S2" s="883"/>
      <c r="T2" s="883"/>
      <c r="U2" s="883"/>
      <c r="V2" s="883"/>
      <c r="W2" s="883"/>
      <c r="X2" s="883"/>
      <c r="Y2" s="883"/>
      <c r="Z2" s="883"/>
      <c r="AA2" s="883"/>
      <c r="AB2" s="883"/>
      <c r="AC2" s="883"/>
      <c r="AD2" s="883"/>
      <c r="AE2" s="883"/>
      <c r="AF2" s="883"/>
      <c r="AG2" s="883"/>
      <c r="AH2" s="883"/>
      <c r="AI2" s="883"/>
      <c r="AJ2" s="883"/>
      <c r="AK2" s="883"/>
      <c r="AL2" s="883"/>
      <c r="AM2" s="883"/>
      <c r="AN2" s="883"/>
      <c r="AO2" s="883"/>
      <c r="AP2" s="883"/>
      <c r="AQ2" s="883"/>
      <c r="AR2" s="883"/>
      <c r="AS2" s="883"/>
      <c r="AT2" s="883"/>
      <c r="AU2" s="883"/>
      <c r="AV2" s="883"/>
      <c r="AW2" s="883"/>
      <c r="AX2" s="883"/>
      <c r="AY2" s="883"/>
      <c r="AZ2" s="883"/>
      <c r="BA2" s="883"/>
      <c r="BB2" s="883"/>
      <c r="BC2" s="883"/>
      <c r="BD2" s="883"/>
      <c r="BE2" s="884"/>
    </row>
    <row r="3" spans="1:57" ht="15" customHeight="1" x14ac:dyDescent="0.25">
      <c r="A3" s="885" t="s">
        <v>1385</v>
      </c>
      <c r="B3" s="886"/>
      <c r="C3" s="886"/>
      <c r="D3" s="886"/>
      <c r="E3" s="886"/>
      <c r="F3" s="886"/>
      <c r="G3" s="886"/>
      <c r="H3" s="886"/>
      <c r="I3" s="886"/>
      <c r="J3" s="886"/>
      <c r="K3" s="886"/>
      <c r="L3" s="886"/>
      <c r="M3" s="886"/>
      <c r="N3" s="886"/>
      <c r="O3" s="886"/>
      <c r="P3" s="886"/>
      <c r="Q3" s="886"/>
      <c r="R3" s="886"/>
      <c r="S3" s="886"/>
      <c r="T3" s="886"/>
      <c r="U3" s="886"/>
      <c r="V3" s="886"/>
      <c r="W3" s="886"/>
      <c r="X3" s="886"/>
      <c r="Y3" s="886"/>
      <c r="Z3" s="886"/>
      <c r="AA3" s="886"/>
      <c r="AB3" s="886"/>
      <c r="AC3" s="886"/>
      <c r="AD3" s="886"/>
      <c r="AE3" s="886"/>
      <c r="AF3" s="886"/>
      <c r="AG3" s="886"/>
      <c r="AH3" s="886"/>
      <c r="AI3" s="886"/>
      <c r="AJ3" s="886"/>
      <c r="AK3" s="886"/>
      <c r="AL3" s="886"/>
      <c r="AM3" s="886"/>
      <c r="AN3" s="886"/>
      <c r="AO3" s="886"/>
      <c r="AP3" s="886"/>
      <c r="AQ3" s="886"/>
      <c r="AR3" s="886"/>
      <c r="AS3" s="886"/>
      <c r="AT3" s="886"/>
      <c r="AU3" s="886"/>
      <c r="AV3" s="886"/>
      <c r="AW3" s="886"/>
      <c r="AX3" s="886"/>
      <c r="AY3" s="886"/>
      <c r="AZ3" s="886"/>
      <c r="BA3" s="886"/>
      <c r="BB3" s="886"/>
      <c r="BC3" s="886"/>
      <c r="BD3" s="886"/>
      <c r="BE3" s="887"/>
    </row>
    <row r="4" spans="1:57" ht="15.9" customHeight="1" x14ac:dyDescent="0.25">
      <c r="A4" s="888" t="s">
        <v>1386</v>
      </c>
      <c r="B4" s="888"/>
      <c r="C4" s="888"/>
      <c r="D4" s="888"/>
      <c r="E4" s="888"/>
      <c r="F4" s="888"/>
      <c r="G4" s="888"/>
      <c r="H4" s="888"/>
      <c r="I4" s="888"/>
      <c r="J4" s="888"/>
      <c r="K4" s="888"/>
      <c r="L4" s="888"/>
      <c r="M4" s="888"/>
      <c r="N4" s="888"/>
      <c r="O4" s="888"/>
      <c r="P4" s="888"/>
      <c r="Q4" s="888"/>
      <c r="R4" s="888"/>
      <c r="S4" s="888"/>
      <c r="T4" s="888"/>
      <c r="U4" s="888"/>
      <c r="V4" s="888"/>
      <c r="W4" s="888"/>
      <c r="X4" s="888"/>
      <c r="Y4" s="888"/>
      <c r="Z4" s="888"/>
      <c r="AA4" s="888"/>
      <c r="AB4" s="888"/>
      <c r="AC4" s="888"/>
      <c r="AD4" s="888"/>
      <c r="AE4" s="888"/>
      <c r="AF4" s="888"/>
      <c r="AG4" s="888"/>
      <c r="AH4" s="888"/>
      <c r="AI4" s="888"/>
      <c r="AJ4" s="888"/>
      <c r="AK4" s="888"/>
      <c r="AL4" s="888"/>
      <c r="AM4" s="888"/>
      <c r="AN4" s="888"/>
      <c r="AO4" s="888"/>
      <c r="AP4" s="888"/>
      <c r="AQ4" s="888"/>
      <c r="AR4" s="888"/>
      <c r="AS4" s="888"/>
      <c r="AT4" s="888"/>
      <c r="AU4" s="888"/>
      <c r="AV4" s="888"/>
      <c r="AW4" s="888"/>
      <c r="AX4" s="888"/>
      <c r="AY4" s="888"/>
      <c r="AZ4" s="888"/>
      <c r="BA4" s="888"/>
      <c r="BB4" s="888"/>
      <c r="BC4" s="888"/>
      <c r="BD4" s="888"/>
      <c r="BE4" s="888"/>
    </row>
    <row r="5" spans="1:57" s="663" customFormat="1" ht="20.100000000000001" customHeight="1" x14ac:dyDescent="0.3">
      <c r="A5" s="889" t="s">
        <v>1387</v>
      </c>
      <c r="B5" s="890"/>
      <c r="C5" s="893" t="s">
        <v>132</v>
      </c>
      <c r="D5" s="894"/>
      <c r="E5" s="894"/>
      <c r="F5" s="894"/>
      <c r="G5" s="894"/>
      <c r="H5" s="894"/>
      <c r="I5" s="894"/>
      <c r="J5" s="894"/>
      <c r="K5" s="894"/>
      <c r="L5" s="894"/>
      <c r="M5" s="894"/>
      <c r="N5" s="894"/>
      <c r="O5" s="894"/>
      <c r="P5" s="894"/>
      <c r="Q5" s="894"/>
      <c r="R5" s="894"/>
      <c r="S5" s="894"/>
      <c r="T5" s="894"/>
      <c r="U5" s="894"/>
      <c r="V5" s="894"/>
      <c r="W5" s="894"/>
      <c r="X5" s="894"/>
      <c r="Y5" s="894"/>
      <c r="Z5" s="894"/>
      <c r="AA5" s="894"/>
      <c r="AB5" s="894"/>
      <c r="AC5" s="895"/>
      <c r="AD5" s="893" t="s">
        <v>134</v>
      </c>
      <c r="AE5" s="894"/>
      <c r="AF5" s="894"/>
      <c r="AG5" s="894"/>
      <c r="AH5" s="894"/>
      <c r="AI5" s="894"/>
      <c r="AJ5" s="894"/>
      <c r="AK5" s="894"/>
      <c r="AL5" s="894"/>
      <c r="AM5" s="894"/>
      <c r="AN5" s="894"/>
      <c r="AO5" s="894"/>
      <c r="AP5" s="894"/>
      <c r="AQ5" s="894"/>
      <c r="AR5" s="894"/>
      <c r="AS5" s="894"/>
      <c r="AT5" s="894"/>
      <c r="AU5" s="894"/>
      <c r="AV5" s="894"/>
      <c r="AW5" s="894"/>
      <c r="AX5" s="894"/>
      <c r="AY5" s="894"/>
      <c r="AZ5" s="894"/>
      <c r="BA5" s="894"/>
      <c r="BB5" s="894"/>
      <c r="BC5" s="894"/>
      <c r="BD5" s="894"/>
      <c r="BE5" s="895"/>
    </row>
    <row r="6" spans="1:57" s="663" customFormat="1" ht="20.100000000000001" customHeight="1" x14ac:dyDescent="0.3">
      <c r="A6" s="891"/>
      <c r="B6" s="892"/>
      <c r="C6" s="893" t="s">
        <v>158</v>
      </c>
      <c r="D6" s="894"/>
      <c r="E6" s="894"/>
      <c r="F6" s="894"/>
      <c r="G6" s="894"/>
      <c r="H6" s="894"/>
      <c r="I6" s="894"/>
      <c r="J6" s="894"/>
      <c r="K6" s="894"/>
      <c r="L6" s="894"/>
      <c r="M6" s="894"/>
      <c r="N6" s="894"/>
      <c r="O6" s="894"/>
      <c r="P6" s="894"/>
      <c r="Q6" s="895"/>
      <c r="R6" s="896" t="s">
        <v>1388</v>
      </c>
      <c r="S6" s="897"/>
      <c r="T6" s="897"/>
      <c r="U6" s="898"/>
      <c r="V6" s="896" t="s">
        <v>1389</v>
      </c>
      <c r="W6" s="897"/>
      <c r="X6" s="897"/>
      <c r="Y6" s="898"/>
      <c r="Z6" s="896" t="s">
        <v>1390</v>
      </c>
      <c r="AA6" s="897"/>
      <c r="AB6" s="897"/>
      <c r="AC6" s="898"/>
      <c r="AD6" s="899" t="s">
        <v>158</v>
      </c>
      <c r="AE6" s="900"/>
      <c r="AF6" s="900"/>
      <c r="AG6" s="900"/>
      <c r="AH6" s="900"/>
      <c r="AI6" s="900"/>
      <c r="AJ6" s="900"/>
      <c r="AK6" s="900"/>
      <c r="AL6" s="900"/>
      <c r="AM6" s="900"/>
      <c r="AN6" s="900"/>
      <c r="AO6" s="900"/>
      <c r="AP6" s="900"/>
      <c r="AQ6" s="900"/>
      <c r="AR6" s="900"/>
      <c r="AS6" s="901"/>
      <c r="AT6" s="896" t="s">
        <v>1388</v>
      </c>
      <c r="AU6" s="897"/>
      <c r="AV6" s="897"/>
      <c r="AW6" s="898"/>
      <c r="AX6" s="896" t="s">
        <v>1389</v>
      </c>
      <c r="AY6" s="897"/>
      <c r="AZ6" s="897"/>
      <c r="BA6" s="898"/>
      <c r="BB6" s="896" t="s">
        <v>1390</v>
      </c>
      <c r="BC6" s="897"/>
      <c r="BD6" s="897"/>
      <c r="BE6" s="898"/>
    </row>
    <row r="7" spans="1:57" s="663" customFormat="1" ht="12.75" customHeight="1" x14ac:dyDescent="0.3">
      <c r="A7" s="875" t="s">
        <v>5</v>
      </c>
      <c r="B7" s="876"/>
      <c r="C7" s="877" t="s">
        <v>16</v>
      </c>
      <c r="D7" s="878"/>
      <c r="E7" s="878"/>
      <c r="F7" s="878"/>
      <c r="G7" s="878"/>
      <c r="H7" s="878"/>
      <c r="I7" s="878"/>
      <c r="J7" s="878"/>
      <c r="K7" s="878"/>
      <c r="L7" s="878"/>
      <c r="M7" s="878"/>
      <c r="N7" s="878"/>
      <c r="O7" s="878"/>
      <c r="P7" s="878"/>
      <c r="Q7" s="879"/>
      <c r="R7" s="877" t="s">
        <v>28</v>
      </c>
      <c r="S7" s="878"/>
      <c r="T7" s="878"/>
      <c r="U7" s="879"/>
      <c r="V7" s="877" t="s">
        <v>138</v>
      </c>
      <c r="W7" s="878"/>
      <c r="X7" s="878"/>
      <c r="Y7" s="879"/>
      <c r="Z7" s="877" t="s">
        <v>42</v>
      </c>
      <c r="AA7" s="878"/>
      <c r="AB7" s="878"/>
      <c r="AC7" s="879"/>
      <c r="AD7" s="877" t="s">
        <v>64</v>
      </c>
      <c r="AE7" s="878"/>
      <c r="AF7" s="878"/>
      <c r="AG7" s="878"/>
      <c r="AH7" s="878"/>
      <c r="AI7" s="878"/>
      <c r="AJ7" s="878"/>
      <c r="AK7" s="878"/>
      <c r="AL7" s="878"/>
      <c r="AM7" s="878"/>
      <c r="AN7" s="878"/>
      <c r="AO7" s="878"/>
      <c r="AP7" s="878"/>
      <c r="AQ7" s="878"/>
      <c r="AR7" s="878"/>
      <c r="AS7" s="879"/>
      <c r="AT7" s="877" t="s">
        <v>145</v>
      </c>
      <c r="AU7" s="878"/>
      <c r="AV7" s="878"/>
      <c r="AW7" s="879"/>
      <c r="AX7" s="877" t="s">
        <v>82</v>
      </c>
      <c r="AY7" s="878"/>
      <c r="AZ7" s="878"/>
      <c r="BA7" s="879"/>
      <c r="BB7" s="877" t="s">
        <v>84</v>
      </c>
      <c r="BC7" s="878"/>
      <c r="BD7" s="878"/>
      <c r="BE7" s="879"/>
    </row>
    <row r="8" spans="1:57" s="663" customFormat="1" ht="20.100000000000001" customHeight="1" x14ac:dyDescent="0.3">
      <c r="A8" s="855" t="s">
        <v>1017</v>
      </c>
      <c r="B8" s="856"/>
      <c r="C8" s="872" t="s">
        <v>1490</v>
      </c>
      <c r="D8" s="873"/>
      <c r="E8" s="873"/>
      <c r="F8" s="873"/>
      <c r="G8" s="873"/>
      <c r="H8" s="873"/>
      <c r="I8" s="873"/>
      <c r="J8" s="873"/>
      <c r="K8" s="873"/>
      <c r="L8" s="873"/>
      <c r="M8" s="873"/>
      <c r="N8" s="873"/>
      <c r="O8" s="873"/>
      <c r="P8" s="873"/>
      <c r="Q8" s="874"/>
      <c r="R8" s="869">
        <v>142200</v>
      </c>
      <c r="S8" s="870"/>
      <c r="T8" s="870"/>
      <c r="U8" s="871"/>
      <c r="V8" s="869"/>
      <c r="W8" s="870"/>
      <c r="X8" s="870"/>
      <c r="Y8" s="871"/>
      <c r="Z8" s="869">
        <v>142200</v>
      </c>
      <c r="AA8" s="870"/>
      <c r="AB8" s="870"/>
      <c r="AC8" s="871"/>
      <c r="AD8" s="866" t="s">
        <v>1493</v>
      </c>
      <c r="AE8" s="867"/>
      <c r="AF8" s="867"/>
      <c r="AG8" s="867"/>
      <c r="AH8" s="867"/>
      <c r="AI8" s="867"/>
      <c r="AJ8" s="867"/>
      <c r="AK8" s="867"/>
      <c r="AL8" s="867"/>
      <c r="AM8" s="867"/>
      <c r="AN8" s="867"/>
      <c r="AO8" s="867"/>
      <c r="AP8" s="867"/>
      <c r="AQ8" s="867"/>
      <c r="AR8" s="867"/>
      <c r="AS8" s="868"/>
      <c r="AT8" s="863">
        <v>180000</v>
      </c>
      <c r="AU8" s="864"/>
      <c r="AV8" s="864"/>
      <c r="AW8" s="865"/>
      <c r="AX8" s="852"/>
      <c r="AY8" s="853"/>
      <c r="AZ8" s="853"/>
      <c r="BA8" s="854"/>
      <c r="BB8" s="852"/>
      <c r="BC8" s="853"/>
      <c r="BD8" s="853"/>
      <c r="BE8" s="854"/>
    </row>
    <row r="9" spans="1:57" s="663" customFormat="1" ht="26.25" customHeight="1" x14ac:dyDescent="0.3">
      <c r="A9" s="855" t="s">
        <v>1019</v>
      </c>
      <c r="B9" s="856"/>
      <c r="C9" s="872" t="s">
        <v>1491</v>
      </c>
      <c r="D9" s="873"/>
      <c r="E9" s="873"/>
      <c r="F9" s="873"/>
      <c r="G9" s="873"/>
      <c r="H9" s="873"/>
      <c r="I9" s="873"/>
      <c r="J9" s="873"/>
      <c r="K9" s="873"/>
      <c r="L9" s="873"/>
      <c r="M9" s="873"/>
      <c r="N9" s="873"/>
      <c r="O9" s="873"/>
      <c r="P9" s="873"/>
      <c r="Q9" s="874"/>
      <c r="R9" s="869">
        <v>450000</v>
      </c>
      <c r="S9" s="870"/>
      <c r="T9" s="870"/>
      <c r="U9" s="871"/>
      <c r="V9" s="869"/>
      <c r="W9" s="870"/>
      <c r="X9" s="870"/>
      <c r="Y9" s="871"/>
      <c r="Z9" s="869">
        <v>450000</v>
      </c>
      <c r="AA9" s="870"/>
      <c r="AB9" s="870"/>
      <c r="AC9" s="871"/>
      <c r="AD9" s="866" t="s">
        <v>1494</v>
      </c>
      <c r="AE9" s="867"/>
      <c r="AF9" s="867"/>
      <c r="AG9" s="867"/>
      <c r="AH9" s="867"/>
      <c r="AI9" s="867"/>
      <c r="AJ9" s="867"/>
      <c r="AK9" s="867"/>
      <c r="AL9" s="867"/>
      <c r="AM9" s="867"/>
      <c r="AN9" s="867"/>
      <c r="AO9" s="867"/>
      <c r="AP9" s="867"/>
      <c r="AQ9" s="867"/>
      <c r="AR9" s="867"/>
      <c r="AS9" s="868"/>
      <c r="AT9" s="863">
        <v>635000</v>
      </c>
      <c r="AU9" s="864"/>
      <c r="AV9" s="864"/>
      <c r="AW9" s="865"/>
      <c r="AX9" s="852"/>
      <c r="AY9" s="853"/>
      <c r="AZ9" s="853"/>
      <c r="BA9" s="854"/>
      <c r="BB9" s="852"/>
      <c r="BC9" s="853"/>
      <c r="BD9" s="853"/>
      <c r="BE9" s="854"/>
    </row>
    <row r="10" spans="1:57" s="663" customFormat="1" ht="20.100000000000001" customHeight="1" x14ac:dyDescent="0.3">
      <c r="A10" s="855" t="s">
        <v>1021</v>
      </c>
      <c r="B10" s="856"/>
      <c r="C10" s="872" t="s">
        <v>1492</v>
      </c>
      <c r="D10" s="873"/>
      <c r="E10" s="873"/>
      <c r="F10" s="873"/>
      <c r="G10" s="873"/>
      <c r="H10" s="873"/>
      <c r="I10" s="873"/>
      <c r="J10" s="873"/>
      <c r="K10" s="873"/>
      <c r="L10" s="873"/>
      <c r="M10" s="873"/>
      <c r="N10" s="873"/>
      <c r="O10" s="873"/>
      <c r="P10" s="873"/>
      <c r="Q10" s="874"/>
      <c r="R10" s="869">
        <v>464000</v>
      </c>
      <c r="S10" s="870"/>
      <c r="T10" s="870"/>
      <c r="U10" s="871"/>
      <c r="V10" s="869"/>
      <c r="W10" s="870"/>
      <c r="X10" s="870"/>
      <c r="Y10" s="871"/>
      <c r="Z10" s="869">
        <v>464000</v>
      </c>
      <c r="AA10" s="870"/>
      <c r="AB10" s="870"/>
      <c r="AC10" s="871"/>
      <c r="AD10" s="866" t="s">
        <v>1495</v>
      </c>
      <c r="AE10" s="867"/>
      <c r="AF10" s="867"/>
      <c r="AG10" s="867"/>
      <c r="AH10" s="867"/>
      <c r="AI10" s="867"/>
      <c r="AJ10" s="867"/>
      <c r="AK10" s="867"/>
      <c r="AL10" s="867"/>
      <c r="AM10" s="867"/>
      <c r="AN10" s="867"/>
      <c r="AO10" s="867"/>
      <c r="AP10" s="867"/>
      <c r="AQ10" s="867"/>
      <c r="AR10" s="867"/>
      <c r="AS10" s="868"/>
      <c r="AT10" s="863">
        <v>150000</v>
      </c>
      <c r="AU10" s="864"/>
      <c r="AV10" s="864"/>
      <c r="AW10" s="865"/>
      <c r="AX10" s="852"/>
      <c r="AY10" s="853"/>
      <c r="AZ10" s="853"/>
      <c r="BA10" s="854"/>
      <c r="BB10" s="852"/>
      <c r="BC10" s="853"/>
      <c r="BD10" s="853"/>
      <c r="BE10" s="854"/>
    </row>
    <row r="11" spans="1:57" s="663" customFormat="1" ht="20.100000000000001" customHeight="1" x14ac:dyDescent="0.3">
      <c r="A11" s="855" t="s">
        <v>1012</v>
      </c>
      <c r="B11" s="856"/>
      <c r="C11" s="857"/>
      <c r="D11" s="858"/>
      <c r="E11" s="858"/>
      <c r="F11" s="858"/>
      <c r="G11" s="858"/>
      <c r="H11" s="858"/>
      <c r="I11" s="858"/>
      <c r="J11" s="858"/>
      <c r="K11" s="858"/>
      <c r="L11" s="858"/>
      <c r="M11" s="858"/>
      <c r="N11" s="858"/>
      <c r="O11" s="858"/>
      <c r="P11" s="858"/>
      <c r="Q11" s="859"/>
      <c r="R11" s="860"/>
      <c r="S11" s="861"/>
      <c r="T11" s="861"/>
      <c r="U11" s="862"/>
      <c r="V11" s="860"/>
      <c r="W11" s="861"/>
      <c r="X11" s="861"/>
      <c r="Y11" s="862"/>
      <c r="Z11" s="860"/>
      <c r="AA11" s="861"/>
      <c r="AB11" s="861"/>
      <c r="AC11" s="862"/>
      <c r="AD11" s="866" t="s">
        <v>1496</v>
      </c>
      <c r="AE11" s="867"/>
      <c r="AF11" s="867"/>
      <c r="AG11" s="867"/>
      <c r="AH11" s="867"/>
      <c r="AI11" s="867"/>
      <c r="AJ11" s="867"/>
      <c r="AK11" s="867"/>
      <c r="AL11" s="867"/>
      <c r="AM11" s="867"/>
      <c r="AN11" s="867"/>
      <c r="AO11" s="867"/>
      <c r="AP11" s="867"/>
      <c r="AQ11" s="867"/>
      <c r="AR11" s="867"/>
      <c r="AS11" s="868"/>
      <c r="AT11" s="863">
        <v>330200</v>
      </c>
      <c r="AU11" s="864"/>
      <c r="AV11" s="864"/>
      <c r="AW11" s="865"/>
      <c r="AX11" s="852"/>
      <c r="AY11" s="853"/>
      <c r="AZ11" s="853"/>
      <c r="BA11" s="854"/>
      <c r="BB11" s="852"/>
      <c r="BC11" s="853"/>
      <c r="BD11" s="853"/>
      <c r="BE11" s="854"/>
    </row>
    <row r="12" spans="1:57" s="663" customFormat="1" ht="20.100000000000001" customHeight="1" x14ac:dyDescent="0.3">
      <c r="A12" s="855" t="s">
        <v>1013</v>
      </c>
      <c r="B12" s="856"/>
      <c r="C12" s="857"/>
      <c r="D12" s="858"/>
      <c r="E12" s="858"/>
      <c r="F12" s="858"/>
      <c r="G12" s="858"/>
      <c r="H12" s="858"/>
      <c r="I12" s="858"/>
      <c r="J12" s="858"/>
      <c r="K12" s="858"/>
      <c r="L12" s="858"/>
      <c r="M12" s="858"/>
      <c r="N12" s="858"/>
      <c r="O12" s="858"/>
      <c r="P12" s="858"/>
      <c r="Q12" s="859"/>
      <c r="R12" s="860"/>
      <c r="S12" s="861"/>
      <c r="T12" s="861"/>
      <c r="U12" s="862"/>
      <c r="V12" s="860"/>
      <c r="W12" s="861"/>
      <c r="X12" s="861"/>
      <c r="Y12" s="862"/>
      <c r="Z12" s="860"/>
      <c r="AA12" s="861"/>
      <c r="AB12" s="861"/>
      <c r="AC12" s="862"/>
      <c r="AD12" s="866" t="s">
        <v>1497</v>
      </c>
      <c r="AE12" s="867"/>
      <c r="AF12" s="867"/>
      <c r="AG12" s="867"/>
      <c r="AH12" s="867"/>
      <c r="AI12" s="867"/>
      <c r="AJ12" s="867"/>
      <c r="AK12" s="867"/>
      <c r="AL12" s="867"/>
      <c r="AM12" s="867"/>
      <c r="AN12" s="867"/>
      <c r="AO12" s="867"/>
      <c r="AP12" s="867"/>
      <c r="AQ12" s="867"/>
      <c r="AR12" s="867"/>
      <c r="AS12" s="868"/>
      <c r="AT12" s="863">
        <v>100000</v>
      </c>
      <c r="AU12" s="864"/>
      <c r="AV12" s="864"/>
      <c r="AW12" s="865"/>
      <c r="AX12" s="852"/>
      <c r="AY12" s="853"/>
      <c r="AZ12" s="853"/>
      <c r="BA12" s="854"/>
      <c r="BB12" s="852"/>
      <c r="BC12" s="853"/>
      <c r="BD12" s="853"/>
      <c r="BE12" s="854"/>
    </row>
    <row r="13" spans="1:57" s="663" customFormat="1" ht="20.100000000000001" customHeight="1" x14ac:dyDescent="0.3">
      <c r="A13" s="855" t="s">
        <v>1014</v>
      </c>
      <c r="B13" s="856"/>
      <c r="C13" s="857"/>
      <c r="D13" s="858"/>
      <c r="E13" s="858"/>
      <c r="F13" s="858"/>
      <c r="G13" s="858"/>
      <c r="H13" s="858"/>
      <c r="I13" s="858"/>
      <c r="J13" s="858"/>
      <c r="K13" s="858"/>
      <c r="L13" s="858"/>
      <c r="M13" s="858"/>
      <c r="N13" s="858"/>
      <c r="O13" s="858"/>
      <c r="P13" s="858"/>
      <c r="Q13" s="859"/>
      <c r="R13" s="860"/>
      <c r="S13" s="861"/>
      <c r="T13" s="861"/>
      <c r="U13" s="862"/>
      <c r="V13" s="860"/>
      <c r="W13" s="861"/>
      <c r="X13" s="861"/>
      <c r="Y13" s="862"/>
      <c r="Z13" s="860"/>
      <c r="AA13" s="861"/>
      <c r="AB13" s="861"/>
      <c r="AC13" s="862"/>
      <c r="AD13" s="866" t="s">
        <v>1498</v>
      </c>
      <c r="AE13" s="867"/>
      <c r="AF13" s="867"/>
      <c r="AG13" s="867"/>
      <c r="AH13" s="867"/>
      <c r="AI13" s="867"/>
      <c r="AJ13" s="867"/>
      <c r="AK13" s="867"/>
      <c r="AL13" s="867"/>
      <c r="AM13" s="867"/>
      <c r="AN13" s="867"/>
      <c r="AO13" s="867"/>
      <c r="AP13" s="867"/>
      <c r="AQ13" s="867"/>
      <c r="AR13" s="867"/>
      <c r="AS13" s="868"/>
      <c r="AT13" s="863">
        <v>508000</v>
      </c>
      <c r="AU13" s="864"/>
      <c r="AV13" s="864"/>
      <c r="AW13" s="865"/>
      <c r="AX13" s="852"/>
      <c r="AY13" s="853"/>
      <c r="AZ13" s="853"/>
      <c r="BA13" s="854"/>
      <c r="BB13" s="852"/>
      <c r="BC13" s="853"/>
      <c r="BD13" s="853"/>
      <c r="BE13" s="854"/>
    </row>
    <row r="14" spans="1:57" s="663" customFormat="1" ht="20.100000000000001" customHeight="1" x14ac:dyDescent="0.3">
      <c r="A14" s="855" t="s">
        <v>1026</v>
      </c>
      <c r="B14" s="856"/>
      <c r="C14" s="857"/>
      <c r="D14" s="858"/>
      <c r="E14" s="858"/>
      <c r="F14" s="858"/>
      <c r="G14" s="858"/>
      <c r="H14" s="858"/>
      <c r="I14" s="858"/>
      <c r="J14" s="858"/>
      <c r="K14" s="858"/>
      <c r="L14" s="858"/>
      <c r="M14" s="858"/>
      <c r="N14" s="858"/>
      <c r="O14" s="858"/>
      <c r="P14" s="858"/>
      <c r="Q14" s="859"/>
      <c r="R14" s="860"/>
      <c r="S14" s="861"/>
      <c r="T14" s="861"/>
      <c r="U14" s="862"/>
      <c r="V14" s="860"/>
      <c r="W14" s="861"/>
      <c r="X14" s="861"/>
      <c r="Y14" s="862"/>
      <c r="Z14" s="860"/>
      <c r="AA14" s="861"/>
      <c r="AB14" s="861"/>
      <c r="AC14" s="862"/>
      <c r="AD14" s="866" t="s">
        <v>1608</v>
      </c>
      <c r="AE14" s="867"/>
      <c r="AF14" s="867"/>
      <c r="AG14" s="867"/>
      <c r="AH14" s="867"/>
      <c r="AI14" s="867"/>
      <c r="AJ14" s="867"/>
      <c r="AK14" s="867"/>
      <c r="AL14" s="867"/>
      <c r="AM14" s="867"/>
      <c r="AN14" s="867"/>
      <c r="AO14" s="867"/>
      <c r="AP14" s="867"/>
      <c r="AQ14" s="867"/>
      <c r="AR14" s="867"/>
      <c r="AS14" s="868"/>
      <c r="AT14" s="863">
        <v>14262606</v>
      </c>
      <c r="AU14" s="864"/>
      <c r="AV14" s="864"/>
      <c r="AW14" s="865"/>
      <c r="AX14" s="852"/>
      <c r="AY14" s="853"/>
      <c r="AZ14" s="853"/>
      <c r="BA14" s="854"/>
      <c r="BB14" s="852"/>
      <c r="BC14" s="853"/>
      <c r="BD14" s="853"/>
      <c r="BE14" s="854"/>
    </row>
    <row r="15" spans="1:57" s="663" customFormat="1" ht="20.100000000000001" customHeight="1" x14ac:dyDescent="0.3">
      <c r="A15" s="855" t="s">
        <v>1028</v>
      </c>
      <c r="B15" s="856"/>
      <c r="C15" s="857"/>
      <c r="D15" s="858"/>
      <c r="E15" s="858"/>
      <c r="F15" s="858"/>
      <c r="G15" s="858"/>
      <c r="H15" s="858"/>
      <c r="I15" s="858"/>
      <c r="J15" s="858"/>
      <c r="K15" s="858"/>
      <c r="L15" s="858"/>
      <c r="M15" s="858"/>
      <c r="N15" s="858"/>
      <c r="O15" s="858"/>
      <c r="P15" s="858"/>
      <c r="Q15" s="859"/>
      <c r="R15" s="860"/>
      <c r="S15" s="861"/>
      <c r="T15" s="861"/>
      <c r="U15" s="862"/>
      <c r="V15" s="860"/>
      <c r="W15" s="861"/>
      <c r="X15" s="861"/>
      <c r="Y15" s="862"/>
      <c r="Z15" s="860"/>
      <c r="AA15" s="861"/>
      <c r="AB15" s="861"/>
      <c r="AC15" s="862"/>
      <c r="AD15" s="866" t="s">
        <v>1499</v>
      </c>
      <c r="AE15" s="867"/>
      <c r="AF15" s="867"/>
      <c r="AG15" s="867"/>
      <c r="AH15" s="867"/>
      <c r="AI15" s="867"/>
      <c r="AJ15" s="867"/>
      <c r="AK15" s="867"/>
      <c r="AL15" s="867"/>
      <c r="AM15" s="867"/>
      <c r="AN15" s="867"/>
      <c r="AO15" s="867"/>
      <c r="AP15" s="867"/>
      <c r="AQ15" s="867"/>
      <c r="AR15" s="867"/>
      <c r="AS15" s="868"/>
      <c r="AT15" s="863">
        <v>190500</v>
      </c>
      <c r="AU15" s="864"/>
      <c r="AV15" s="864"/>
      <c r="AW15" s="865"/>
      <c r="AX15" s="852"/>
      <c r="AY15" s="853"/>
      <c r="AZ15" s="853"/>
      <c r="BA15" s="854"/>
      <c r="BB15" s="852"/>
      <c r="BC15" s="853"/>
      <c r="BD15" s="853"/>
      <c r="BE15" s="854"/>
    </row>
    <row r="16" spans="1:57" s="663" customFormat="1" ht="20.100000000000001" customHeight="1" x14ac:dyDescent="0.3">
      <c r="A16" s="855" t="s">
        <v>1030</v>
      </c>
      <c r="B16" s="856"/>
      <c r="C16" s="857"/>
      <c r="D16" s="858"/>
      <c r="E16" s="858"/>
      <c r="F16" s="858"/>
      <c r="G16" s="858"/>
      <c r="H16" s="858"/>
      <c r="I16" s="858"/>
      <c r="J16" s="858"/>
      <c r="K16" s="858"/>
      <c r="L16" s="858"/>
      <c r="M16" s="858"/>
      <c r="N16" s="858"/>
      <c r="O16" s="858"/>
      <c r="P16" s="858"/>
      <c r="Q16" s="859"/>
      <c r="R16" s="860"/>
      <c r="S16" s="861"/>
      <c r="T16" s="861"/>
      <c r="U16" s="862"/>
      <c r="V16" s="860"/>
      <c r="W16" s="861"/>
      <c r="X16" s="861"/>
      <c r="Y16" s="862"/>
      <c r="Z16" s="860"/>
      <c r="AA16" s="861"/>
      <c r="AB16" s="861"/>
      <c r="AC16" s="862"/>
      <c r="AD16" s="866" t="s">
        <v>1500</v>
      </c>
      <c r="AE16" s="867"/>
      <c r="AF16" s="867"/>
      <c r="AG16" s="867"/>
      <c r="AH16" s="867"/>
      <c r="AI16" s="867"/>
      <c r="AJ16" s="867"/>
      <c r="AK16" s="867"/>
      <c r="AL16" s="867"/>
      <c r="AM16" s="867"/>
      <c r="AN16" s="867"/>
      <c r="AO16" s="867"/>
      <c r="AP16" s="867"/>
      <c r="AQ16" s="867"/>
      <c r="AR16" s="867"/>
      <c r="AS16" s="868"/>
      <c r="AT16" s="863">
        <v>75000</v>
      </c>
      <c r="AU16" s="864"/>
      <c r="AV16" s="864"/>
      <c r="AW16" s="865"/>
      <c r="AX16" s="852"/>
      <c r="AY16" s="853"/>
      <c r="AZ16" s="853"/>
      <c r="BA16" s="854"/>
      <c r="BB16" s="852"/>
      <c r="BC16" s="853"/>
      <c r="BD16" s="853"/>
      <c r="BE16" s="854"/>
    </row>
    <row r="17" spans="1:57" s="663" customFormat="1" ht="20.100000000000001" customHeight="1" x14ac:dyDescent="0.3">
      <c r="A17" s="855" t="s">
        <v>423</v>
      </c>
      <c r="B17" s="856"/>
      <c r="C17" s="857"/>
      <c r="D17" s="858"/>
      <c r="E17" s="858"/>
      <c r="F17" s="858"/>
      <c r="G17" s="858"/>
      <c r="H17" s="858"/>
      <c r="I17" s="858"/>
      <c r="J17" s="858"/>
      <c r="K17" s="858"/>
      <c r="L17" s="858"/>
      <c r="M17" s="858"/>
      <c r="N17" s="858"/>
      <c r="O17" s="858"/>
      <c r="P17" s="858"/>
      <c r="Q17" s="859"/>
      <c r="R17" s="860"/>
      <c r="S17" s="861"/>
      <c r="T17" s="861"/>
      <c r="U17" s="862"/>
      <c r="V17" s="860"/>
      <c r="W17" s="861"/>
      <c r="X17" s="861"/>
      <c r="Y17" s="862"/>
      <c r="Z17" s="860"/>
      <c r="AA17" s="861"/>
      <c r="AB17" s="861"/>
      <c r="AC17" s="862"/>
      <c r="AD17" s="866" t="s">
        <v>1501</v>
      </c>
      <c r="AE17" s="867"/>
      <c r="AF17" s="867"/>
      <c r="AG17" s="867"/>
      <c r="AH17" s="867"/>
      <c r="AI17" s="867"/>
      <c r="AJ17" s="867"/>
      <c r="AK17" s="867"/>
      <c r="AL17" s="867"/>
      <c r="AM17" s="867"/>
      <c r="AN17" s="867"/>
      <c r="AO17" s="867"/>
      <c r="AP17" s="867"/>
      <c r="AQ17" s="867"/>
      <c r="AR17" s="867"/>
      <c r="AS17" s="868"/>
      <c r="AT17" s="863">
        <v>7000000</v>
      </c>
      <c r="AU17" s="864"/>
      <c r="AV17" s="864"/>
      <c r="AW17" s="865"/>
      <c r="AX17" s="852"/>
      <c r="AY17" s="853"/>
      <c r="AZ17" s="853"/>
      <c r="BA17" s="854"/>
      <c r="BB17" s="852"/>
      <c r="BC17" s="853"/>
      <c r="BD17" s="853"/>
      <c r="BE17" s="854"/>
    </row>
    <row r="18" spans="1:57" s="663" customFormat="1" ht="20.100000000000001" customHeight="1" x14ac:dyDescent="0.3">
      <c r="A18" s="855" t="s">
        <v>581</v>
      </c>
      <c r="B18" s="856"/>
      <c r="C18" s="857"/>
      <c r="D18" s="858"/>
      <c r="E18" s="858"/>
      <c r="F18" s="858"/>
      <c r="G18" s="858"/>
      <c r="H18" s="858"/>
      <c r="I18" s="858"/>
      <c r="J18" s="858"/>
      <c r="K18" s="858"/>
      <c r="L18" s="858"/>
      <c r="M18" s="858"/>
      <c r="N18" s="858"/>
      <c r="O18" s="858"/>
      <c r="P18" s="858"/>
      <c r="Q18" s="859"/>
      <c r="R18" s="860"/>
      <c r="S18" s="861"/>
      <c r="T18" s="861"/>
      <c r="U18" s="862"/>
      <c r="V18" s="860"/>
      <c r="W18" s="861"/>
      <c r="X18" s="861"/>
      <c r="Y18" s="862"/>
      <c r="Z18" s="860"/>
      <c r="AA18" s="861"/>
      <c r="AB18" s="861"/>
      <c r="AC18" s="862"/>
      <c r="AD18" s="866" t="s">
        <v>1502</v>
      </c>
      <c r="AE18" s="867"/>
      <c r="AF18" s="867"/>
      <c r="AG18" s="867"/>
      <c r="AH18" s="867"/>
      <c r="AI18" s="867"/>
      <c r="AJ18" s="867"/>
      <c r="AK18" s="867"/>
      <c r="AL18" s="867"/>
      <c r="AM18" s="867"/>
      <c r="AN18" s="867"/>
      <c r="AO18" s="867"/>
      <c r="AP18" s="867"/>
      <c r="AQ18" s="867"/>
      <c r="AR18" s="867"/>
      <c r="AS18" s="868"/>
      <c r="AT18" s="863">
        <v>1295000</v>
      </c>
      <c r="AU18" s="864"/>
      <c r="AV18" s="864"/>
      <c r="AW18" s="865"/>
      <c r="AX18" s="852"/>
      <c r="AY18" s="853"/>
      <c r="AZ18" s="853"/>
      <c r="BA18" s="854"/>
      <c r="BB18" s="852"/>
      <c r="BC18" s="853"/>
      <c r="BD18" s="853"/>
      <c r="BE18" s="854"/>
    </row>
    <row r="19" spans="1:57" s="663" customFormat="1" ht="29.25" customHeight="1" x14ac:dyDescent="0.3">
      <c r="A19" s="855" t="s">
        <v>584</v>
      </c>
      <c r="B19" s="856"/>
      <c r="C19" s="857"/>
      <c r="D19" s="858"/>
      <c r="E19" s="858"/>
      <c r="F19" s="858"/>
      <c r="G19" s="858"/>
      <c r="H19" s="858"/>
      <c r="I19" s="858"/>
      <c r="J19" s="858"/>
      <c r="K19" s="858"/>
      <c r="L19" s="858"/>
      <c r="M19" s="858"/>
      <c r="N19" s="858"/>
      <c r="O19" s="858"/>
      <c r="P19" s="858"/>
      <c r="Q19" s="859"/>
      <c r="R19" s="860"/>
      <c r="S19" s="861"/>
      <c r="T19" s="861"/>
      <c r="U19" s="862"/>
      <c r="V19" s="860"/>
      <c r="W19" s="861"/>
      <c r="X19" s="861"/>
      <c r="Y19" s="862"/>
      <c r="Z19" s="860"/>
      <c r="AA19" s="861"/>
      <c r="AB19" s="861"/>
      <c r="AC19" s="862"/>
      <c r="AD19" s="866"/>
      <c r="AE19" s="867"/>
      <c r="AF19" s="867"/>
      <c r="AG19" s="867"/>
      <c r="AH19" s="867"/>
      <c r="AI19" s="867"/>
      <c r="AJ19" s="867"/>
      <c r="AK19" s="867"/>
      <c r="AL19" s="867"/>
      <c r="AM19" s="867"/>
      <c r="AN19" s="867"/>
      <c r="AO19" s="867"/>
      <c r="AP19" s="867"/>
      <c r="AQ19" s="867"/>
      <c r="AR19" s="867"/>
      <c r="AS19" s="868"/>
      <c r="AT19" s="863"/>
      <c r="AU19" s="864"/>
      <c r="AV19" s="864"/>
      <c r="AW19" s="865"/>
      <c r="AX19" s="852"/>
      <c r="AY19" s="853"/>
      <c r="AZ19" s="853"/>
      <c r="BA19" s="854"/>
      <c r="BB19" s="852"/>
      <c r="BC19" s="853"/>
      <c r="BD19" s="853"/>
      <c r="BE19" s="854"/>
    </row>
    <row r="20" spans="1:57" s="663" customFormat="1" ht="35.25" customHeight="1" x14ac:dyDescent="0.3">
      <c r="A20" s="855" t="s">
        <v>587</v>
      </c>
      <c r="B20" s="856"/>
      <c r="C20" s="857"/>
      <c r="D20" s="858"/>
      <c r="E20" s="858"/>
      <c r="F20" s="858"/>
      <c r="G20" s="858"/>
      <c r="H20" s="858"/>
      <c r="I20" s="858"/>
      <c r="J20" s="858"/>
      <c r="K20" s="858"/>
      <c r="L20" s="858"/>
      <c r="M20" s="858"/>
      <c r="N20" s="858"/>
      <c r="O20" s="858"/>
      <c r="P20" s="858"/>
      <c r="Q20" s="859"/>
      <c r="R20" s="860"/>
      <c r="S20" s="861"/>
      <c r="T20" s="861"/>
      <c r="U20" s="862"/>
      <c r="V20" s="860"/>
      <c r="W20" s="861"/>
      <c r="X20" s="861"/>
      <c r="Y20" s="862"/>
      <c r="Z20" s="860"/>
      <c r="AA20" s="861"/>
      <c r="AB20" s="861"/>
      <c r="AC20" s="862"/>
      <c r="AD20" s="857"/>
      <c r="AE20" s="858"/>
      <c r="AF20" s="858"/>
      <c r="AG20" s="858"/>
      <c r="AH20" s="858"/>
      <c r="AI20" s="858"/>
      <c r="AJ20" s="858"/>
      <c r="AK20" s="858"/>
      <c r="AL20" s="858"/>
      <c r="AM20" s="858"/>
      <c r="AN20" s="858"/>
      <c r="AO20" s="858"/>
      <c r="AP20" s="858"/>
      <c r="AQ20" s="858"/>
      <c r="AR20" s="858"/>
      <c r="AS20" s="859"/>
      <c r="AT20" s="852"/>
      <c r="AU20" s="853"/>
      <c r="AV20" s="853"/>
      <c r="AW20" s="854"/>
      <c r="AX20" s="852"/>
      <c r="AY20" s="853"/>
      <c r="AZ20" s="853"/>
      <c r="BA20" s="854"/>
      <c r="BB20" s="852"/>
      <c r="BC20" s="853"/>
      <c r="BD20" s="853"/>
      <c r="BE20" s="854"/>
    </row>
    <row r="21" spans="1:57" s="663" customFormat="1" ht="38.25" customHeight="1" x14ac:dyDescent="0.3">
      <c r="A21" s="855" t="s">
        <v>591</v>
      </c>
      <c r="B21" s="856"/>
      <c r="C21" s="857"/>
      <c r="D21" s="858"/>
      <c r="E21" s="858"/>
      <c r="F21" s="858"/>
      <c r="G21" s="858"/>
      <c r="H21" s="858"/>
      <c r="I21" s="858"/>
      <c r="J21" s="858"/>
      <c r="K21" s="858"/>
      <c r="L21" s="858"/>
      <c r="M21" s="858"/>
      <c r="N21" s="858"/>
      <c r="O21" s="858"/>
      <c r="P21" s="858"/>
      <c r="Q21" s="859"/>
      <c r="R21" s="860"/>
      <c r="S21" s="861"/>
      <c r="T21" s="861"/>
      <c r="U21" s="862"/>
      <c r="V21" s="860"/>
      <c r="W21" s="861"/>
      <c r="X21" s="861"/>
      <c r="Y21" s="862"/>
      <c r="Z21" s="860"/>
      <c r="AA21" s="861"/>
      <c r="AB21" s="861"/>
      <c r="AC21" s="862"/>
      <c r="AD21" s="857"/>
      <c r="AE21" s="858"/>
      <c r="AF21" s="858"/>
      <c r="AG21" s="858"/>
      <c r="AH21" s="858"/>
      <c r="AI21" s="858"/>
      <c r="AJ21" s="858"/>
      <c r="AK21" s="858"/>
      <c r="AL21" s="858"/>
      <c r="AM21" s="858"/>
      <c r="AN21" s="858"/>
      <c r="AO21" s="858"/>
      <c r="AP21" s="858"/>
      <c r="AQ21" s="858"/>
      <c r="AR21" s="858"/>
      <c r="AS21" s="859"/>
      <c r="AT21" s="852"/>
      <c r="AU21" s="853"/>
      <c r="AV21" s="853"/>
      <c r="AW21" s="854"/>
      <c r="AX21" s="852"/>
      <c r="AY21" s="853"/>
      <c r="AZ21" s="853"/>
      <c r="BA21" s="854"/>
      <c r="BB21" s="852"/>
      <c r="BC21" s="853"/>
      <c r="BD21" s="853"/>
      <c r="BE21" s="854"/>
    </row>
    <row r="22" spans="1:57" s="663" customFormat="1" ht="20.100000000000001" customHeight="1" x14ac:dyDescent="0.3">
      <c r="A22" s="855" t="s">
        <v>594</v>
      </c>
      <c r="B22" s="856"/>
      <c r="C22" s="857"/>
      <c r="D22" s="858"/>
      <c r="E22" s="858"/>
      <c r="F22" s="858"/>
      <c r="G22" s="858"/>
      <c r="H22" s="858"/>
      <c r="I22" s="858"/>
      <c r="J22" s="858"/>
      <c r="K22" s="858"/>
      <c r="L22" s="858"/>
      <c r="M22" s="858"/>
      <c r="N22" s="858"/>
      <c r="O22" s="858"/>
      <c r="P22" s="858"/>
      <c r="Q22" s="859"/>
      <c r="R22" s="860"/>
      <c r="S22" s="861"/>
      <c r="T22" s="861"/>
      <c r="U22" s="862"/>
      <c r="V22" s="860"/>
      <c r="W22" s="861"/>
      <c r="X22" s="861"/>
      <c r="Y22" s="862"/>
      <c r="Z22" s="860"/>
      <c r="AA22" s="861"/>
      <c r="AB22" s="861"/>
      <c r="AC22" s="862"/>
      <c r="AD22" s="857"/>
      <c r="AE22" s="858"/>
      <c r="AF22" s="858"/>
      <c r="AG22" s="858"/>
      <c r="AH22" s="858"/>
      <c r="AI22" s="858"/>
      <c r="AJ22" s="858"/>
      <c r="AK22" s="858"/>
      <c r="AL22" s="858"/>
      <c r="AM22" s="858"/>
      <c r="AN22" s="858"/>
      <c r="AO22" s="858"/>
      <c r="AP22" s="858"/>
      <c r="AQ22" s="858"/>
      <c r="AR22" s="858"/>
      <c r="AS22" s="859"/>
      <c r="AT22" s="852"/>
      <c r="AU22" s="853"/>
      <c r="AV22" s="853"/>
      <c r="AW22" s="854"/>
      <c r="AX22" s="852"/>
      <c r="AY22" s="853"/>
      <c r="AZ22" s="853"/>
      <c r="BA22" s="854"/>
      <c r="BB22" s="852"/>
      <c r="BC22" s="853"/>
      <c r="BD22" s="853"/>
      <c r="BE22" s="854"/>
    </row>
    <row r="23" spans="1:57" s="663" customFormat="1" ht="20.100000000000001" customHeight="1" x14ac:dyDescent="0.3">
      <c r="A23" s="855" t="s">
        <v>598</v>
      </c>
      <c r="B23" s="856"/>
      <c r="C23" s="857"/>
      <c r="D23" s="858"/>
      <c r="E23" s="858"/>
      <c r="F23" s="858"/>
      <c r="G23" s="858"/>
      <c r="H23" s="858"/>
      <c r="I23" s="858"/>
      <c r="J23" s="858"/>
      <c r="K23" s="858"/>
      <c r="L23" s="858"/>
      <c r="M23" s="858"/>
      <c r="N23" s="858"/>
      <c r="O23" s="858"/>
      <c r="P23" s="858"/>
      <c r="Q23" s="859"/>
      <c r="R23" s="860"/>
      <c r="S23" s="861"/>
      <c r="T23" s="861"/>
      <c r="U23" s="862"/>
      <c r="V23" s="860"/>
      <c r="W23" s="861"/>
      <c r="X23" s="861"/>
      <c r="Y23" s="862"/>
      <c r="Z23" s="860"/>
      <c r="AA23" s="861"/>
      <c r="AB23" s="861"/>
      <c r="AC23" s="862"/>
      <c r="AD23" s="857"/>
      <c r="AE23" s="858"/>
      <c r="AF23" s="858"/>
      <c r="AG23" s="858"/>
      <c r="AH23" s="858"/>
      <c r="AI23" s="858"/>
      <c r="AJ23" s="858"/>
      <c r="AK23" s="858"/>
      <c r="AL23" s="858"/>
      <c r="AM23" s="858"/>
      <c r="AN23" s="858"/>
      <c r="AO23" s="858"/>
      <c r="AP23" s="858"/>
      <c r="AQ23" s="858"/>
      <c r="AR23" s="858"/>
      <c r="AS23" s="859"/>
      <c r="AT23" s="852"/>
      <c r="AU23" s="853"/>
      <c r="AV23" s="853"/>
      <c r="AW23" s="854"/>
      <c r="AX23" s="852"/>
      <c r="AY23" s="853"/>
      <c r="AZ23" s="853"/>
      <c r="BA23" s="854"/>
      <c r="BB23" s="852"/>
      <c r="BC23" s="853"/>
      <c r="BD23" s="853"/>
      <c r="BE23" s="854"/>
    </row>
    <row r="24" spans="1:57" s="663" customFormat="1" ht="20.100000000000001" customHeight="1" x14ac:dyDescent="0.3">
      <c r="A24" s="855" t="s">
        <v>601</v>
      </c>
      <c r="B24" s="856"/>
      <c r="C24" s="857"/>
      <c r="D24" s="858"/>
      <c r="E24" s="858"/>
      <c r="F24" s="858"/>
      <c r="G24" s="858"/>
      <c r="H24" s="858"/>
      <c r="I24" s="858"/>
      <c r="J24" s="858"/>
      <c r="K24" s="858"/>
      <c r="L24" s="858"/>
      <c r="M24" s="858"/>
      <c r="N24" s="858"/>
      <c r="O24" s="858"/>
      <c r="P24" s="858"/>
      <c r="Q24" s="859"/>
      <c r="R24" s="860"/>
      <c r="S24" s="861"/>
      <c r="T24" s="861"/>
      <c r="U24" s="862"/>
      <c r="V24" s="860"/>
      <c r="W24" s="861"/>
      <c r="X24" s="861"/>
      <c r="Y24" s="862"/>
      <c r="Z24" s="860"/>
      <c r="AA24" s="861"/>
      <c r="AB24" s="861"/>
      <c r="AC24" s="862"/>
      <c r="AD24" s="857"/>
      <c r="AE24" s="858"/>
      <c r="AF24" s="858"/>
      <c r="AG24" s="858"/>
      <c r="AH24" s="858"/>
      <c r="AI24" s="858"/>
      <c r="AJ24" s="858"/>
      <c r="AK24" s="858"/>
      <c r="AL24" s="858"/>
      <c r="AM24" s="858"/>
      <c r="AN24" s="858"/>
      <c r="AO24" s="858"/>
      <c r="AP24" s="858"/>
      <c r="AQ24" s="858"/>
      <c r="AR24" s="858"/>
      <c r="AS24" s="859"/>
      <c r="AT24" s="852"/>
      <c r="AU24" s="853"/>
      <c r="AV24" s="853"/>
      <c r="AW24" s="854"/>
      <c r="AX24" s="852"/>
      <c r="AY24" s="853"/>
      <c r="AZ24" s="853"/>
      <c r="BA24" s="854"/>
      <c r="BB24" s="852"/>
      <c r="BC24" s="853"/>
      <c r="BD24" s="853"/>
      <c r="BE24" s="854"/>
    </row>
    <row r="25" spans="1:57" s="663" customFormat="1" ht="20.100000000000001" customHeight="1" x14ac:dyDescent="0.3">
      <c r="A25" s="855" t="s">
        <v>605</v>
      </c>
      <c r="B25" s="856"/>
      <c r="C25" s="857"/>
      <c r="D25" s="858"/>
      <c r="E25" s="858"/>
      <c r="F25" s="858"/>
      <c r="G25" s="858"/>
      <c r="H25" s="858"/>
      <c r="I25" s="858"/>
      <c r="J25" s="858"/>
      <c r="K25" s="858"/>
      <c r="L25" s="858"/>
      <c r="M25" s="858"/>
      <c r="N25" s="858"/>
      <c r="O25" s="858"/>
      <c r="P25" s="858"/>
      <c r="Q25" s="859"/>
      <c r="R25" s="860"/>
      <c r="S25" s="861"/>
      <c r="T25" s="861"/>
      <c r="U25" s="862"/>
      <c r="V25" s="860"/>
      <c r="W25" s="861"/>
      <c r="X25" s="861"/>
      <c r="Y25" s="862"/>
      <c r="Z25" s="860"/>
      <c r="AA25" s="861"/>
      <c r="AB25" s="861"/>
      <c r="AC25" s="862"/>
      <c r="AD25" s="857"/>
      <c r="AE25" s="858"/>
      <c r="AF25" s="858"/>
      <c r="AG25" s="858"/>
      <c r="AH25" s="858"/>
      <c r="AI25" s="858"/>
      <c r="AJ25" s="858"/>
      <c r="AK25" s="858"/>
      <c r="AL25" s="858"/>
      <c r="AM25" s="858"/>
      <c r="AN25" s="858"/>
      <c r="AO25" s="858"/>
      <c r="AP25" s="858"/>
      <c r="AQ25" s="858"/>
      <c r="AR25" s="858"/>
      <c r="AS25" s="859"/>
      <c r="AT25" s="852"/>
      <c r="AU25" s="853"/>
      <c r="AV25" s="853"/>
      <c r="AW25" s="854"/>
      <c r="AX25" s="852"/>
      <c r="AY25" s="853"/>
      <c r="AZ25" s="853"/>
      <c r="BA25" s="854"/>
      <c r="BB25" s="852"/>
      <c r="BC25" s="853"/>
      <c r="BD25" s="853"/>
      <c r="BE25" s="854"/>
    </row>
    <row r="26" spans="1:57" s="663" customFormat="1" ht="20.100000000000001" customHeight="1" x14ac:dyDescent="0.3">
      <c r="A26" s="841" t="s">
        <v>1014</v>
      </c>
      <c r="B26" s="842"/>
      <c r="C26" s="843" t="s">
        <v>1391</v>
      </c>
      <c r="D26" s="844"/>
      <c r="E26" s="844"/>
      <c r="F26" s="844"/>
      <c r="G26" s="844"/>
      <c r="H26" s="844"/>
      <c r="I26" s="844"/>
      <c r="J26" s="844"/>
      <c r="K26" s="844"/>
      <c r="L26" s="844"/>
      <c r="M26" s="844"/>
      <c r="N26" s="844"/>
      <c r="O26" s="844"/>
      <c r="P26" s="844"/>
      <c r="Q26" s="845"/>
      <c r="R26" s="846">
        <f>SUM(R8:U25)</f>
        <v>1056200</v>
      </c>
      <c r="S26" s="847"/>
      <c r="T26" s="847"/>
      <c r="U26" s="848"/>
      <c r="V26" s="846">
        <f>SUM(V8:Y25)</f>
        <v>0</v>
      </c>
      <c r="W26" s="847"/>
      <c r="X26" s="847"/>
      <c r="Y26" s="848"/>
      <c r="Z26" s="846">
        <f>R26-V26</f>
        <v>1056200</v>
      </c>
      <c r="AA26" s="847"/>
      <c r="AB26" s="847"/>
      <c r="AC26" s="848"/>
      <c r="AD26" s="843" t="s">
        <v>1392</v>
      </c>
      <c r="AE26" s="844"/>
      <c r="AF26" s="844"/>
      <c r="AG26" s="844"/>
      <c r="AH26" s="844"/>
      <c r="AI26" s="844"/>
      <c r="AJ26" s="844"/>
      <c r="AK26" s="844"/>
      <c r="AL26" s="844"/>
      <c r="AM26" s="844"/>
      <c r="AN26" s="844"/>
      <c r="AO26" s="844"/>
      <c r="AP26" s="844"/>
      <c r="AQ26" s="844"/>
      <c r="AR26" s="844"/>
      <c r="AS26" s="845"/>
      <c r="AT26" s="849">
        <f>SUM(AT8:AW25)</f>
        <v>24726306</v>
      </c>
      <c r="AU26" s="850"/>
      <c r="AV26" s="850"/>
      <c r="AW26" s="851"/>
      <c r="AX26" s="849">
        <f>SUM(AX8:BA25)</f>
        <v>0</v>
      </c>
      <c r="AY26" s="850"/>
      <c r="AZ26" s="850"/>
      <c r="BA26" s="851"/>
      <c r="BB26" s="849">
        <f>AT26-AX26</f>
        <v>24726306</v>
      </c>
      <c r="BC26" s="850"/>
      <c r="BD26" s="850"/>
      <c r="BE26" s="851"/>
    </row>
    <row r="27" spans="1:57" ht="20.100000000000001" customHeight="1" x14ac:dyDescent="0.25">
      <c r="A27" s="835"/>
      <c r="B27" s="835"/>
      <c r="C27" s="836"/>
      <c r="D27" s="836"/>
      <c r="E27" s="836"/>
      <c r="F27" s="836"/>
      <c r="G27" s="836"/>
      <c r="H27" s="836"/>
      <c r="I27" s="836"/>
      <c r="J27" s="836"/>
      <c r="K27" s="836"/>
      <c r="L27" s="836"/>
      <c r="M27" s="836"/>
      <c r="N27" s="836"/>
      <c r="O27" s="836"/>
      <c r="P27" s="836"/>
      <c r="Q27" s="836"/>
      <c r="R27" s="837"/>
      <c r="S27" s="837"/>
      <c r="T27" s="837"/>
      <c r="U27" s="837"/>
      <c r="V27" s="837"/>
      <c r="W27" s="837"/>
      <c r="X27" s="837"/>
      <c r="Y27" s="837"/>
      <c r="Z27" s="838"/>
      <c r="AA27" s="838"/>
      <c r="AB27" s="838"/>
      <c r="AC27" s="838"/>
      <c r="AD27" s="839"/>
      <c r="AE27" s="839"/>
      <c r="AF27" s="839"/>
      <c r="AG27" s="839"/>
      <c r="AH27" s="839"/>
      <c r="AI27" s="839"/>
      <c r="AJ27" s="839"/>
      <c r="AK27" s="839"/>
      <c r="AL27" s="839"/>
      <c r="AM27" s="839"/>
      <c r="AN27" s="839"/>
      <c r="AO27" s="839"/>
      <c r="AP27" s="839"/>
      <c r="AQ27" s="839"/>
      <c r="AR27" s="839"/>
      <c r="AS27" s="664"/>
      <c r="AT27" s="840"/>
      <c r="AU27" s="840"/>
      <c r="AV27" s="840"/>
      <c r="AW27" s="840"/>
      <c r="AX27" s="840"/>
      <c r="AY27" s="840"/>
      <c r="AZ27" s="840"/>
      <c r="BA27" s="840"/>
      <c r="BB27" s="840"/>
      <c r="BC27" s="840"/>
      <c r="BD27" s="840"/>
      <c r="BE27" s="840"/>
    </row>
  </sheetData>
  <mergeCells count="204">
    <mergeCell ref="A1:BE1"/>
    <mergeCell ref="A2:BE2"/>
    <mergeCell ref="A3:BE3"/>
    <mergeCell ref="A4:BE4"/>
    <mergeCell ref="A5:B6"/>
    <mergeCell ref="C5:AC5"/>
    <mergeCell ref="AD5:BE5"/>
    <mergeCell ref="C6:Q6"/>
    <mergeCell ref="R6:U6"/>
    <mergeCell ref="V6:Y6"/>
    <mergeCell ref="Z6:AC6"/>
    <mergeCell ref="AD6:AS6"/>
    <mergeCell ref="AT6:AW6"/>
    <mergeCell ref="AX6:BA6"/>
    <mergeCell ref="BB6:BE6"/>
    <mergeCell ref="A7:B7"/>
    <mergeCell ref="C7:Q7"/>
    <mergeCell ref="R7:U7"/>
    <mergeCell ref="V7:Y7"/>
    <mergeCell ref="Z7:AC7"/>
    <mergeCell ref="AD7:AS7"/>
    <mergeCell ref="AT7:AW7"/>
    <mergeCell ref="AX7:BA7"/>
    <mergeCell ref="BB7:BE7"/>
    <mergeCell ref="A8:B8"/>
    <mergeCell ref="AX8:BA8"/>
    <mergeCell ref="BB8:BE8"/>
    <mergeCell ref="C8:Q8"/>
    <mergeCell ref="R8:U8"/>
    <mergeCell ref="V8:Y8"/>
    <mergeCell ref="Z8:AC8"/>
    <mergeCell ref="AT8:AW8"/>
    <mergeCell ref="AD8:AS8"/>
    <mergeCell ref="A9:B9"/>
    <mergeCell ref="AX9:BA9"/>
    <mergeCell ref="BB9:BE9"/>
    <mergeCell ref="C9:Q9"/>
    <mergeCell ref="V9:Y9"/>
    <mergeCell ref="Z9:AC9"/>
    <mergeCell ref="R9:U9"/>
    <mergeCell ref="AD9:AS9"/>
    <mergeCell ref="AT9:AW9"/>
    <mergeCell ref="A10:B10"/>
    <mergeCell ref="AX10:BA10"/>
    <mergeCell ref="BB10:BE10"/>
    <mergeCell ref="V10:Y10"/>
    <mergeCell ref="Z10:AC10"/>
    <mergeCell ref="C10:Q10"/>
    <mergeCell ref="R10:U10"/>
    <mergeCell ref="AD10:AS10"/>
    <mergeCell ref="AT10:AW10"/>
    <mergeCell ref="A11:B11"/>
    <mergeCell ref="C11:Q11"/>
    <mergeCell ref="R11:U11"/>
    <mergeCell ref="V11:Y11"/>
    <mergeCell ref="Z11:AC11"/>
    <mergeCell ref="AX11:BA11"/>
    <mergeCell ref="BB11:BE11"/>
    <mergeCell ref="AT11:AW11"/>
    <mergeCell ref="AD11:AS11"/>
    <mergeCell ref="AX12:BA12"/>
    <mergeCell ref="BB12:BE12"/>
    <mergeCell ref="A13:B13"/>
    <mergeCell ref="C13:Q13"/>
    <mergeCell ref="R13:U13"/>
    <mergeCell ref="V13:Y13"/>
    <mergeCell ref="Z13:AC13"/>
    <mergeCell ref="A12:B12"/>
    <mergeCell ref="C12:Q12"/>
    <mergeCell ref="R12:U12"/>
    <mergeCell ref="V12:Y12"/>
    <mergeCell ref="Z12:AC12"/>
    <mergeCell ref="AX13:BA13"/>
    <mergeCell ref="BB13:BE13"/>
    <mergeCell ref="AD12:AS12"/>
    <mergeCell ref="AD13:AS13"/>
    <mergeCell ref="AT12:AW12"/>
    <mergeCell ref="AT13:AW13"/>
    <mergeCell ref="A14:B14"/>
    <mergeCell ref="C14:Q14"/>
    <mergeCell ref="R14:U14"/>
    <mergeCell ref="V14:Y14"/>
    <mergeCell ref="Z14:AC14"/>
    <mergeCell ref="AX14:BA14"/>
    <mergeCell ref="BB14:BE14"/>
    <mergeCell ref="AD14:AS14"/>
    <mergeCell ref="AT14:AW14"/>
    <mergeCell ref="A15:B15"/>
    <mergeCell ref="C15:Q15"/>
    <mergeCell ref="R15:U15"/>
    <mergeCell ref="V15:Y15"/>
    <mergeCell ref="Z15:AC15"/>
    <mergeCell ref="AX15:BA15"/>
    <mergeCell ref="BB15:BE15"/>
    <mergeCell ref="AD15:AS15"/>
    <mergeCell ref="AT15:AW15"/>
    <mergeCell ref="AX16:BA16"/>
    <mergeCell ref="BB16:BE16"/>
    <mergeCell ref="A17:B17"/>
    <mergeCell ref="C17:Q17"/>
    <mergeCell ref="R17:U17"/>
    <mergeCell ref="V17:Y17"/>
    <mergeCell ref="Z17:AC17"/>
    <mergeCell ref="A16:B16"/>
    <mergeCell ref="C16:Q16"/>
    <mergeCell ref="R16:U16"/>
    <mergeCell ref="V16:Y16"/>
    <mergeCell ref="Z16:AC16"/>
    <mergeCell ref="AX17:BA17"/>
    <mergeCell ref="BB17:BE17"/>
    <mergeCell ref="AT16:AW16"/>
    <mergeCell ref="AD16:AS16"/>
    <mergeCell ref="AT17:AW17"/>
    <mergeCell ref="AD17:AS17"/>
    <mergeCell ref="A18:B18"/>
    <mergeCell ref="C18:Q18"/>
    <mergeCell ref="R18:U18"/>
    <mergeCell ref="V18:Y18"/>
    <mergeCell ref="Z18:AC18"/>
    <mergeCell ref="AX18:BA18"/>
    <mergeCell ref="BB18:BE18"/>
    <mergeCell ref="AD18:AS18"/>
    <mergeCell ref="AT18:AW18"/>
    <mergeCell ref="A19:B19"/>
    <mergeCell ref="C19:Q19"/>
    <mergeCell ref="R19:U19"/>
    <mergeCell ref="V19:Y19"/>
    <mergeCell ref="Z19:AC19"/>
    <mergeCell ref="AX19:BA19"/>
    <mergeCell ref="BB19:BE19"/>
    <mergeCell ref="AT19:AW19"/>
    <mergeCell ref="AD19:AS19"/>
    <mergeCell ref="AT20:AW20"/>
    <mergeCell ref="AX20:BA20"/>
    <mergeCell ref="BB20:BE20"/>
    <mergeCell ref="A21:B21"/>
    <mergeCell ref="C21:Q21"/>
    <mergeCell ref="R21:U21"/>
    <mergeCell ref="V21:Y21"/>
    <mergeCell ref="Z21:AC21"/>
    <mergeCell ref="AD21:AS21"/>
    <mergeCell ref="AT21:AW21"/>
    <mergeCell ref="A20:B20"/>
    <mergeCell ref="C20:Q20"/>
    <mergeCell ref="R20:U20"/>
    <mergeCell ref="V20:Y20"/>
    <mergeCell ref="Z20:AC20"/>
    <mergeCell ref="AD20:AS20"/>
    <mergeCell ref="AX21:BA21"/>
    <mergeCell ref="BB21:BE21"/>
    <mergeCell ref="A22:B22"/>
    <mergeCell ref="C22:Q22"/>
    <mergeCell ref="R22:U22"/>
    <mergeCell ref="V22:Y22"/>
    <mergeCell ref="Z22:AC22"/>
    <mergeCell ref="AD22:AS22"/>
    <mergeCell ref="AT22:AW22"/>
    <mergeCell ref="AX22:BA22"/>
    <mergeCell ref="BB22:BE22"/>
    <mergeCell ref="A23:B23"/>
    <mergeCell ref="C23:Q23"/>
    <mergeCell ref="R23:U23"/>
    <mergeCell ref="V23:Y23"/>
    <mergeCell ref="Z23:AC23"/>
    <mergeCell ref="AD23:AS23"/>
    <mergeCell ref="AT23:AW23"/>
    <mergeCell ref="AX23:BA23"/>
    <mergeCell ref="BB23:BE23"/>
    <mergeCell ref="AT24:AW24"/>
    <mergeCell ref="AX24:BA24"/>
    <mergeCell ref="BB24:BE24"/>
    <mergeCell ref="A25:B25"/>
    <mergeCell ref="C25:Q25"/>
    <mergeCell ref="R25:U25"/>
    <mergeCell ref="V25:Y25"/>
    <mergeCell ref="Z25:AC25"/>
    <mergeCell ref="AD25:AS25"/>
    <mergeCell ref="AT25:AW25"/>
    <mergeCell ref="A24:B24"/>
    <mergeCell ref="C24:Q24"/>
    <mergeCell ref="R24:U24"/>
    <mergeCell ref="V24:Y24"/>
    <mergeCell ref="Z24:AC24"/>
    <mergeCell ref="AD24:AS24"/>
    <mergeCell ref="AX25:BA25"/>
    <mergeCell ref="BB25:BE25"/>
    <mergeCell ref="A26:B26"/>
    <mergeCell ref="C26:Q26"/>
    <mergeCell ref="R26:U26"/>
    <mergeCell ref="V26:Y26"/>
    <mergeCell ref="Z26:AC26"/>
    <mergeCell ref="AD26:AS26"/>
    <mergeCell ref="AT26:AW26"/>
    <mergeCell ref="AX26:BA26"/>
    <mergeCell ref="BB26:BE26"/>
    <mergeCell ref="A27:B27"/>
    <mergeCell ref="C27:Q27"/>
    <mergeCell ref="R27:U27"/>
    <mergeCell ref="V27:Y27"/>
    <mergeCell ref="Z27:AC27"/>
    <mergeCell ref="AD27:AR27"/>
    <mergeCell ref="AT27:AW27"/>
    <mergeCell ref="AX27:BA27"/>
    <mergeCell ref="BB27:BE2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AF143"/>
  <sheetViews>
    <sheetView zoomScale="120" zoomScaleNormal="120" zoomScaleSheetLayoutView="130" workbookViewId="0">
      <pane xSplit="3" ySplit="3" topLeftCell="D91" activePane="bottomRight" state="frozen"/>
      <selection pane="topRight" activeCell="D1" sqref="D1"/>
      <selection pane="bottomLeft" activeCell="A4" sqref="A4"/>
      <selection pane="bottomRight" activeCell="A95" sqref="A95:XFD95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2" style="74" customWidth="1"/>
    <col min="5" max="5" width="0.109375" style="74" hidden="1" customWidth="1"/>
    <col min="6" max="6" width="14.88671875" style="74" hidden="1" customWidth="1"/>
    <col min="7" max="7" width="13.5546875" style="74" customWidth="1"/>
    <col min="8" max="15" width="12.33203125" style="74" customWidth="1"/>
    <col min="16" max="16" width="9.33203125" style="19"/>
    <col min="17" max="17" width="17.88671875" style="19" customWidth="1"/>
    <col min="18" max="18" width="36.88671875" style="631" hidden="1" customWidth="1"/>
    <col min="19" max="19" width="33" style="631" hidden="1" customWidth="1"/>
    <col min="20" max="20" width="27.6640625" style="631" hidden="1" customWidth="1"/>
    <col min="21" max="21" width="22.33203125" style="631" hidden="1" customWidth="1"/>
    <col min="22" max="22" width="14.33203125" style="631" hidden="1" customWidth="1"/>
    <col min="23" max="23" width="19.88671875" style="631" hidden="1" customWidth="1"/>
    <col min="24" max="24" width="11.33203125" style="631" hidden="1" customWidth="1"/>
    <col min="25" max="25" width="14.5546875" style="631" hidden="1" customWidth="1"/>
    <col min="26" max="26" width="18.5546875" style="631" hidden="1" customWidth="1"/>
    <col min="27" max="27" width="19.44140625" style="631" hidden="1" customWidth="1"/>
    <col min="28" max="28" width="19.6640625" style="631" hidden="1" customWidth="1"/>
    <col min="29" max="29" width="0.109375" style="631" hidden="1" customWidth="1"/>
    <col min="30" max="30" width="34" style="631" hidden="1" customWidth="1"/>
    <col min="31" max="31" width="28.88671875" style="631" hidden="1" customWidth="1"/>
    <col min="32" max="32" width="0.44140625" style="631" hidden="1" customWidth="1"/>
    <col min="33" max="16384" width="9.33203125" style="19"/>
  </cols>
  <sheetData>
    <row r="1" spans="1:32" ht="16.2" customHeight="1" x14ac:dyDescent="0.3">
      <c r="A1" s="722" t="s">
        <v>1</v>
      </c>
      <c r="B1" s="722"/>
      <c r="C1" s="722"/>
      <c r="D1" s="722"/>
      <c r="E1" s="189"/>
      <c r="F1" s="189"/>
      <c r="G1" s="19"/>
      <c r="H1" s="19"/>
      <c r="I1" s="19"/>
      <c r="J1" s="19"/>
      <c r="K1" s="19"/>
      <c r="L1" s="19"/>
      <c r="M1" s="19"/>
      <c r="N1" s="19"/>
      <c r="O1" s="19"/>
      <c r="R1" s="606"/>
      <c r="S1" s="606"/>
      <c r="T1" s="606"/>
      <c r="U1" s="606"/>
      <c r="V1" s="606"/>
      <c r="W1" s="606"/>
      <c r="X1" s="606"/>
      <c r="Y1" s="606"/>
      <c r="Z1" s="606"/>
      <c r="AA1" s="606"/>
      <c r="AB1" s="606"/>
      <c r="AC1" s="606"/>
      <c r="AD1" s="606"/>
      <c r="AE1" s="606"/>
      <c r="AF1" s="606"/>
    </row>
    <row r="2" spans="1:32" ht="16.2" customHeight="1" thickBot="1" x14ac:dyDescent="0.35">
      <c r="A2" s="721" t="s">
        <v>2</v>
      </c>
      <c r="B2" s="721"/>
      <c r="C2" s="721"/>
      <c r="D2" s="20"/>
      <c r="E2" s="20"/>
      <c r="F2" s="20"/>
      <c r="G2" s="20"/>
      <c r="H2" s="20"/>
      <c r="I2" s="20"/>
      <c r="J2" s="704"/>
      <c r="K2" s="704"/>
      <c r="L2" s="704"/>
      <c r="M2" s="704"/>
      <c r="N2" s="704"/>
      <c r="O2" s="704"/>
      <c r="R2" s="607" t="s">
        <v>458</v>
      </c>
      <c r="S2" s="607"/>
      <c r="T2" s="607"/>
      <c r="U2" s="607" t="s">
        <v>458</v>
      </c>
      <c r="V2" s="607"/>
      <c r="W2" s="607"/>
      <c r="X2" s="607" t="s">
        <v>458</v>
      </c>
      <c r="Y2" s="607"/>
      <c r="Z2" s="607"/>
      <c r="AA2" s="607" t="s">
        <v>458</v>
      </c>
      <c r="AB2" s="607"/>
      <c r="AC2" s="607"/>
      <c r="AD2" s="607" t="s">
        <v>458</v>
      </c>
      <c r="AE2" s="607"/>
      <c r="AF2" s="607"/>
    </row>
    <row r="3" spans="1:32" ht="52.5" customHeight="1" thickBot="1" x14ac:dyDescent="0.35">
      <c r="A3" s="21" t="s">
        <v>3</v>
      </c>
      <c r="B3" s="132" t="s">
        <v>249</v>
      </c>
      <c r="C3" s="22" t="s">
        <v>4</v>
      </c>
      <c r="D3" s="188" t="s">
        <v>1241</v>
      </c>
      <c r="E3" s="23" t="s">
        <v>1611</v>
      </c>
      <c r="F3" s="188" t="s">
        <v>469</v>
      </c>
      <c r="G3" s="23" t="s">
        <v>470</v>
      </c>
      <c r="H3" s="23" t="s">
        <v>1222</v>
      </c>
      <c r="I3" s="23" t="s">
        <v>1232</v>
      </c>
      <c r="J3" s="705"/>
      <c r="K3" s="705"/>
      <c r="L3" s="705"/>
      <c r="M3" s="705"/>
      <c r="N3" s="705"/>
      <c r="O3" s="705"/>
      <c r="R3" s="608" t="s">
        <v>1241</v>
      </c>
      <c r="S3" s="608" t="s">
        <v>470</v>
      </c>
      <c r="T3" s="608" t="s">
        <v>1222</v>
      </c>
      <c r="U3" s="608" t="s">
        <v>1233</v>
      </c>
      <c r="V3" s="608" t="s">
        <v>470</v>
      </c>
      <c r="W3" s="608" t="s">
        <v>1222</v>
      </c>
      <c r="X3" s="608" t="s">
        <v>1234</v>
      </c>
      <c r="Y3" s="608" t="s">
        <v>470</v>
      </c>
      <c r="Z3" s="608" t="s">
        <v>1222</v>
      </c>
      <c r="AA3" s="608" t="s">
        <v>1016</v>
      </c>
      <c r="AB3" s="608" t="s">
        <v>470</v>
      </c>
      <c r="AC3" s="608" t="s">
        <v>1222</v>
      </c>
      <c r="AD3" s="608" t="s">
        <v>1241</v>
      </c>
      <c r="AE3" s="608" t="s">
        <v>470</v>
      </c>
      <c r="AF3" s="608" t="s">
        <v>1222</v>
      </c>
    </row>
    <row r="4" spans="1:32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  <c r="J4" s="706"/>
      <c r="K4" s="706"/>
      <c r="L4" s="706"/>
      <c r="M4" s="706"/>
      <c r="N4" s="706"/>
      <c r="O4" s="706"/>
      <c r="R4" s="609">
        <v>3</v>
      </c>
      <c r="S4" s="609">
        <v>3</v>
      </c>
      <c r="T4" s="609">
        <v>3</v>
      </c>
      <c r="U4" s="609">
        <v>3</v>
      </c>
      <c r="V4" s="609">
        <v>3</v>
      </c>
      <c r="W4" s="609">
        <v>3</v>
      </c>
      <c r="X4" s="609">
        <v>3</v>
      </c>
      <c r="Y4" s="609">
        <v>3</v>
      </c>
      <c r="Z4" s="609">
        <v>3</v>
      </c>
      <c r="AA4" s="609">
        <v>3</v>
      </c>
      <c r="AB4" s="609">
        <v>3</v>
      </c>
      <c r="AC4" s="609">
        <v>3</v>
      </c>
      <c r="AD4" s="609">
        <v>3</v>
      </c>
      <c r="AE4" s="609">
        <v>3</v>
      </c>
      <c r="AF4" s="609">
        <v>3</v>
      </c>
    </row>
    <row r="5" spans="1:32" s="30" customFormat="1" ht="12" customHeight="1" thickBot="1" x14ac:dyDescent="0.3">
      <c r="A5" s="28" t="s">
        <v>5</v>
      </c>
      <c r="B5" s="139" t="s">
        <v>276</v>
      </c>
      <c r="C5" s="29" t="s">
        <v>6</v>
      </c>
      <c r="D5" s="15">
        <f>+D6+D7+D8+D9+D10+D11</f>
        <v>0</v>
      </c>
      <c r="E5" s="15">
        <f t="shared" ref="E5:G5" si="0">+E6+E7+E8+E9+E10+E11</f>
        <v>0</v>
      </c>
      <c r="F5" s="15">
        <f t="shared" si="0"/>
        <v>0</v>
      </c>
      <c r="G5" s="15">
        <f t="shared" si="0"/>
        <v>0</v>
      </c>
      <c r="H5" s="15">
        <v>0</v>
      </c>
      <c r="I5" s="635"/>
      <c r="J5" s="707"/>
      <c r="K5" s="707"/>
      <c r="L5" s="707"/>
      <c r="M5" s="707"/>
      <c r="N5" s="707"/>
      <c r="O5" s="707"/>
      <c r="R5" s="610">
        <f>+R6+R7+R8+R9+R10+R11</f>
        <v>0</v>
      </c>
      <c r="S5" s="610">
        <f t="shared" ref="S5:T5" si="1">+S6+S7+S8+S9+S10+S11</f>
        <v>0</v>
      </c>
      <c r="T5" s="610">
        <f t="shared" si="1"/>
        <v>0</v>
      </c>
      <c r="U5" s="610">
        <f>+U6+U7+U8+U9+U10+U11</f>
        <v>0</v>
      </c>
      <c r="V5" s="610">
        <f t="shared" ref="V5:W5" si="2">+V6+V7+V8+V9+V10+V11</f>
        <v>0</v>
      </c>
      <c r="W5" s="610">
        <f t="shared" si="2"/>
        <v>0</v>
      </c>
      <c r="X5" s="610">
        <f>+X6+X7+X8+X9+X10+X11</f>
        <v>0</v>
      </c>
      <c r="Y5" s="610">
        <f t="shared" ref="Y5:Z5" si="3">+Y6+Y7+Y8+Y9+Y10+Y11</f>
        <v>0</v>
      </c>
      <c r="Z5" s="610">
        <f t="shared" si="3"/>
        <v>0</v>
      </c>
      <c r="AA5" s="610">
        <f>+AA6+AA7+AA8+AA9+AA10+AA11</f>
        <v>0</v>
      </c>
      <c r="AB5" s="610">
        <f t="shared" ref="AB5:AC5" si="4">+AB6+AB7+AB8+AB9+AB10+AB11</f>
        <v>0</v>
      </c>
      <c r="AC5" s="610">
        <f t="shared" si="4"/>
        <v>0</v>
      </c>
      <c r="AD5" s="610">
        <f>+AD6+AD7+AD8+AD9+AD10+AD11</f>
        <v>0</v>
      </c>
      <c r="AE5" s="610">
        <f t="shared" ref="AE5:AF5" si="5">+AE6+AE7+AE8+AE9+AE10+AE11</f>
        <v>0</v>
      </c>
      <c r="AF5" s="610">
        <f t="shared" si="5"/>
        <v>0</v>
      </c>
    </row>
    <row r="6" spans="1:32" s="30" customFormat="1" ht="12" customHeight="1" x14ac:dyDescent="0.25">
      <c r="A6" s="31" t="s">
        <v>7</v>
      </c>
      <c r="B6" s="140" t="s">
        <v>277</v>
      </c>
      <c r="C6" s="32" t="s">
        <v>8</v>
      </c>
      <c r="D6" s="33"/>
      <c r="E6" s="33">
        <v>0</v>
      </c>
      <c r="F6" s="33">
        <f>G6-E6</f>
        <v>0</v>
      </c>
      <c r="G6" s="33">
        <v>0</v>
      </c>
      <c r="H6" s="33">
        <v>0</v>
      </c>
      <c r="I6" s="636"/>
      <c r="J6" s="708"/>
      <c r="K6" s="708"/>
      <c r="L6" s="708"/>
      <c r="M6" s="708"/>
      <c r="N6" s="708"/>
      <c r="O6" s="708"/>
      <c r="R6" s="611"/>
      <c r="S6" s="611">
        <f t="shared" ref="S6:T11" si="6">SUM(V6,Y6,AB6,AE6)</f>
        <v>0</v>
      </c>
      <c r="T6" s="611">
        <f t="shared" si="6"/>
        <v>0</v>
      </c>
      <c r="U6" s="611"/>
      <c r="V6" s="611">
        <v>0</v>
      </c>
      <c r="W6" s="611">
        <v>0</v>
      </c>
      <c r="X6" s="611"/>
      <c r="Y6" s="611">
        <v>0</v>
      </c>
      <c r="Z6" s="611">
        <v>0</v>
      </c>
      <c r="AA6" s="611"/>
      <c r="AB6" s="611">
        <v>0</v>
      </c>
      <c r="AC6" s="611">
        <v>0</v>
      </c>
      <c r="AD6" s="611"/>
      <c r="AE6" s="611">
        <v>0</v>
      </c>
      <c r="AF6" s="611">
        <v>0</v>
      </c>
    </row>
    <row r="7" spans="1:32" s="30" customFormat="1" ht="12" customHeight="1" x14ac:dyDescent="0.25">
      <c r="A7" s="34" t="s">
        <v>9</v>
      </c>
      <c r="B7" s="141" t="s">
        <v>278</v>
      </c>
      <c r="C7" s="35" t="s">
        <v>10</v>
      </c>
      <c r="D7" s="36"/>
      <c r="E7" s="36">
        <v>0</v>
      </c>
      <c r="F7" s="36">
        <f t="shared" ref="F7:F70" si="7">G7-E7</f>
        <v>0</v>
      </c>
      <c r="G7" s="36">
        <v>0</v>
      </c>
      <c r="H7" s="36">
        <v>0</v>
      </c>
      <c r="I7" s="637"/>
      <c r="J7" s="708"/>
      <c r="K7" s="708"/>
      <c r="L7" s="708"/>
      <c r="M7" s="708"/>
      <c r="N7" s="708"/>
      <c r="O7" s="708"/>
      <c r="R7" s="612"/>
      <c r="S7" s="612">
        <f t="shared" si="6"/>
        <v>0</v>
      </c>
      <c r="T7" s="612">
        <f t="shared" si="6"/>
        <v>0</v>
      </c>
      <c r="U7" s="612"/>
      <c r="V7" s="612">
        <v>0</v>
      </c>
      <c r="W7" s="612">
        <v>0</v>
      </c>
      <c r="X7" s="612"/>
      <c r="Y7" s="612">
        <v>0</v>
      </c>
      <c r="Z7" s="612">
        <v>0</v>
      </c>
      <c r="AA7" s="612"/>
      <c r="AB7" s="612">
        <v>0</v>
      </c>
      <c r="AC7" s="612">
        <v>0</v>
      </c>
      <c r="AD7" s="612"/>
      <c r="AE7" s="612">
        <v>0</v>
      </c>
      <c r="AF7" s="612">
        <v>0</v>
      </c>
    </row>
    <row r="8" spans="1:32" s="30" customFormat="1" ht="12" customHeight="1" x14ac:dyDescent="0.25">
      <c r="A8" s="34" t="s">
        <v>11</v>
      </c>
      <c r="B8" s="141" t="s">
        <v>279</v>
      </c>
      <c r="C8" s="35" t="s">
        <v>373</v>
      </c>
      <c r="D8" s="36"/>
      <c r="E8" s="36">
        <v>0</v>
      </c>
      <c r="F8" s="36">
        <f t="shared" si="7"/>
        <v>0</v>
      </c>
      <c r="G8" s="36">
        <v>0</v>
      </c>
      <c r="H8" s="36">
        <v>0</v>
      </c>
      <c r="I8" s="637"/>
      <c r="J8" s="708"/>
      <c r="K8" s="708"/>
      <c r="L8" s="708"/>
      <c r="M8" s="708"/>
      <c r="N8" s="708"/>
      <c r="O8" s="708"/>
      <c r="R8" s="612"/>
      <c r="S8" s="612">
        <f t="shared" si="6"/>
        <v>0</v>
      </c>
      <c r="T8" s="612">
        <f t="shared" si="6"/>
        <v>0</v>
      </c>
      <c r="U8" s="612"/>
      <c r="V8" s="612">
        <v>0</v>
      </c>
      <c r="W8" s="612">
        <v>0</v>
      </c>
      <c r="X8" s="612"/>
      <c r="Y8" s="612">
        <v>0</v>
      </c>
      <c r="Z8" s="612">
        <v>0</v>
      </c>
      <c r="AA8" s="612"/>
      <c r="AB8" s="612">
        <v>0</v>
      </c>
      <c r="AC8" s="612">
        <v>0</v>
      </c>
      <c r="AD8" s="612"/>
      <c r="AE8" s="612">
        <v>0</v>
      </c>
      <c r="AF8" s="612">
        <v>0</v>
      </c>
    </row>
    <row r="9" spans="1:32" s="30" customFormat="1" ht="12" customHeight="1" x14ac:dyDescent="0.25">
      <c r="A9" s="34" t="s">
        <v>12</v>
      </c>
      <c r="B9" s="141" t="s">
        <v>280</v>
      </c>
      <c r="C9" s="35" t="s">
        <v>13</v>
      </c>
      <c r="D9" s="36"/>
      <c r="E9" s="36"/>
      <c r="F9" s="36">
        <f t="shared" si="7"/>
        <v>0</v>
      </c>
      <c r="G9" s="36"/>
      <c r="H9" s="36">
        <v>0</v>
      </c>
      <c r="I9" s="637"/>
      <c r="J9" s="708"/>
      <c r="K9" s="708"/>
      <c r="L9" s="708"/>
      <c r="M9" s="708"/>
      <c r="N9" s="708"/>
      <c r="O9" s="708"/>
      <c r="R9" s="612"/>
      <c r="S9" s="612">
        <f t="shared" si="6"/>
        <v>0</v>
      </c>
      <c r="T9" s="612">
        <f t="shared" si="6"/>
        <v>0</v>
      </c>
      <c r="U9" s="612"/>
      <c r="V9" s="612"/>
      <c r="W9" s="612">
        <v>0</v>
      </c>
      <c r="X9" s="612"/>
      <c r="Y9" s="612"/>
      <c r="Z9" s="612">
        <v>0</v>
      </c>
      <c r="AA9" s="612"/>
      <c r="AB9" s="612"/>
      <c r="AC9" s="612">
        <v>0</v>
      </c>
      <c r="AD9" s="612"/>
      <c r="AE9" s="612"/>
      <c r="AF9" s="612">
        <v>0</v>
      </c>
    </row>
    <row r="10" spans="1:32" s="30" customFormat="1" ht="12" customHeight="1" x14ac:dyDescent="0.25">
      <c r="A10" s="34" t="s">
        <v>14</v>
      </c>
      <c r="B10" s="141" t="s">
        <v>281</v>
      </c>
      <c r="C10" s="35" t="s">
        <v>374</v>
      </c>
      <c r="D10" s="36"/>
      <c r="E10" s="36"/>
      <c r="F10" s="36">
        <f t="shared" si="7"/>
        <v>0</v>
      </c>
      <c r="G10" s="36"/>
      <c r="H10" s="36">
        <v>0</v>
      </c>
      <c r="I10" s="637"/>
      <c r="J10" s="708"/>
      <c r="K10" s="708"/>
      <c r="L10" s="708"/>
      <c r="M10" s="708"/>
      <c r="N10" s="708"/>
      <c r="O10" s="708"/>
      <c r="R10" s="612"/>
      <c r="S10" s="612">
        <f t="shared" si="6"/>
        <v>0</v>
      </c>
      <c r="T10" s="612">
        <f t="shared" si="6"/>
        <v>0</v>
      </c>
      <c r="U10" s="612"/>
      <c r="V10" s="612"/>
      <c r="W10" s="612">
        <v>0</v>
      </c>
      <c r="X10" s="612"/>
      <c r="Y10" s="612"/>
      <c r="Z10" s="612">
        <v>0</v>
      </c>
      <c r="AA10" s="612"/>
      <c r="AB10" s="612"/>
      <c r="AC10" s="612">
        <v>0</v>
      </c>
      <c r="AD10" s="612"/>
      <c r="AE10" s="612"/>
      <c r="AF10" s="612">
        <v>0</v>
      </c>
    </row>
    <row r="11" spans="1:32" s="30" customFormat="1" ht="12" customHeight="1" thickBot="1" x14ac:dyDescent="0.3">
      <c r="A11" s="37" t="s">
        <v>15</v>
      </c>
      <c r="B11" s="142" t="s">
        <v>282</v>
      </c>
      <c r="C11" s="38" t="s">
        <v>375</v>
      </c>
      <c r="D11" s="36"/>
      <c r="E11" s="36">
        <v>0</v>
      </c>
      <c r="F11" s="36">
        <f t="shared" si="7"/>
        <v>0</v>
      </c>
      <c r="G11" s="36">
        <v>0</v>
      </c>
      <c r="H11" s="36">
        <v>0</v>
      </c>
      <c r="I11" s="637"/>
      <c r="J11" s="708"/>
      <c r="K11" s="708"/>
      <c r="L11" s="708"/>
      <c r="M11" s="708"/>
      <c r="N11" s="708"/>
      <c r="O11" s="708"/>
      <c r="R11" s="612"/>
      <c r="S11" s="612">
        <f t="shared" si="6"/>
        <v>0</v>
      </c>
      <c r="T11" s="612">
        <f t="shared" si="6"/>
        <v>0</v>
      </c>
      <c r="U11" s="612"/>
      <c r="V11" s="612">
        <v>0</v>
      </c>
      <c r="W11" s="612">
        <v>0</v>
      </c>
      <c r="X11" s="612"/>
      <c r="Y11" s="612">
        <v>0</v>
      </c>
      <c r="Z11" s="612">
        <v>0</v>
      </c>
      <c r="AA11" s="612"/>
      <c r="AB11" s="612">
        <v>0</v>
      </c>
      <c r="AC11" s="612">
        <v>0</v>
      </c>
      <c r="AD11" s="612"/>
      <c r="AE11" s="612">
        <v>0</v>
      </c>
      <c r="AF11" s="612">
        <v>0</v>
      </c>
    </row>
    <row r="12" spans="1:32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0</v>
      </c>
      <c r="E12" s="15">
        <f t="shared" ref="E12:G12" si="8">+E13+E14+E15+E16+E17</f>
        <v>0</v>
      </c>
      <c r="F12" s="15">
        <f t="shared" si="8"/>
        <v>0</v>
      </c>
      <c r="G12" s="15">
        <f t="shared" si="8"/>
        <v>0</v>
      </c>
      <c r="H12" s="15"/>
      <c r="I12" s="635"/>
      <c r="J12" s="707"/>
      <c r="K12" s="707"/>
      <c r="L12" s="707"/>
      <c r="M12" s="707"/>
      <c r="N12" s="707"/>
      <c r="O12" s="707"/>
      <c r="R12" s="610">
        <f>+R13+R14+R15+R16+R17</f>
        <v>0</v>
      </c>
      <c r="S12" s="610">
        <f t="shared" ref="S12:T12" si="9">+S13+S14+S15+S16+S17</f>
        <v>0</v>
      </c>
      <c r="T12" s="610">
        <f t="shared" si="9"/>
        <v>0</v>
      </c>
      <c r="U12" s="610">
        <f>+U13+U14+U15+U16+U17</f>
        <v>0</v>
      </c>
      <c r="V12" s="610">
        <f t="shared" ref="V12:W12" si="10">+V13+V14+V15+V16+V17</f>
        <v>0</v>
      </c>
      <c r="W12" s="610">
        <f t="shared" si="10"/>
        <v>0</v>
      </c>
      <c r="X12" s="610">
        <f>+X13+X14+X15+X16+X17</f>
        <v>0</v>
      </c>
      <c r="Y12" s="610">
        <f t="shared" ref="Y12:Z12" si="11">+Y13+Y14+Y15+Y16+Y17</f>
        <v>0</v>
      </c>
      <c r="Z12" s="610">
        <f t="shared" si="11"/>
        <v>0</v>
      </c>
      <c r="AA12" s="610">
        <f>+AA13+AA14+AA15+AA16+AA17</f>
        <v>0</v>
      </c>
      <c r="AB12" s="610">
        <f t="shared" ref="AB12:AC12" si="12">+AB13+AB14+AB15+AB16+AB17</f>
        <v>0</v>
      </c>
      <c r="AC12" s="610">
        <f t="shared" si="12"/>
        <v>0</v>
      </c>
      <c r="AD12" s="610">
        <f>+AD13+AD14+AD15+AD16+AD17</f>
        <v>0</v>
      </c>
      <c r="AE12" s="610">
        <f t="shared" ref="AE12:AF12" si="13">+AE13+AE14+AE15+AE16+AE17</f>
        <v>0</v>
      </c>
      <c r="AF12" s="610">
        <f t="shared" si="13"/>
        <v>0</v>
      </c>
    </row>
    <row r="13" spans="1:32" s="30" customFormat="1" ht="12" customHeight="1" x14ac:dyDescent="0.25">
      <c r="A13" s="31" t="s">
        <v>18</v>
      </c>
      <c r="B13" s="140" t="s">
        <v>283</v>
      </c>
      <c r="C13" s="32" t="s">
        <v>19</v>
      </c>
      <c r="D13" s="33"/>
      <c r="E13" s="33">
        <v>0</v>
      </c>
      <c r="F13" s="33">
        <f t="shared" si="7"/>
        <v>0</v>
      </c>
      <c r="G13" s="33">
        <v>0</v>
      </c>
      <c r="H13" s="33">
        <v>0</v>
      </c>
      <c r="I13" s="636"/>
      <c r="J13" s="708"/>
      <c r="K13" s="708"/>
      <c r="L13" s="708"/>
      <c r="M13" s="708"/>
      <c r="N13" s="708"/>
      <c r="O13" s="708"/>
      <c r="R13" s="611"/>
      <c r="S13" s="611">
        <f t="shared" ref="S13:T17" si="14">SUM(V13,Y13,AB13,AE13)</f>
        <v>0</v>
      </c>
      <c r="T13" s="611">
        <f t="shared" si="14"/>
        <v>0</v>
      </c>
      <c r="U13" s="611"/>
      <c r="V13" s="611">
        <v>0</v>
      </c>
      <c r="W13" s="611">
        <v>0</v>
      </c>
      <c r="X13" s="611"/>
      <c r="Y13" s="611">
        <v>0</v>
      </c>
      <c r="Z13" s="611">
        <v>0</v>
      </c>
      <c r="AA13" s="611"/>
      <c r="AB13" s="611">
        <v>0</v>
      </c>
      <c r="AC13" s="611">
        <v>0</v>
      </c>
      <c r="AD13" s="611"/>
      <c r="AE13" s="611">
        <v>0</v>
      </c>
      <c r="AF13" s="611">
        <v>0</v>
      </c>
    </row>
    <row r="14" spans="1:32" s="30" customFormat="1" ht="12" customHeight="1" x14ac:dyDescent="0.25">
      <c r="A14" s="34" t="s">
        <v>20</v>
      </c>
      <c r="B14" s="141" t="s">
        <v>284</v>
      </c>
      <c r="C14" s="35" t="s">
        <v>21</v>
      </c>
      <c r="D14" s="36"/>
      <c r="E14" s="36">
        <v>0</v>
      </c>
      <c r="F14" s="36">
        <f t="shared" si="7"/>
        <v>0</v>
      </c>
      <c r="G14" s="36">
        <v>0</v>
      </c>
      <c r="H14" s="36">
        <v>0</v>
      </c>
      <c r="I14" s="637"/>
      <c r="J14" s="708"/>
      <c r="K14" s="708"/>
      <c r="L14" s="708"/>
      <c r="M14" s="708"/>
      <c r="N14" s="708"/>
      <c r="O14" s="708"/>
      <c r="R14" s="612"/>
      <c r="S14" s="612">
        <f t="shared" si="14"/>
        <v>0</v>
      </c>
      <c r="T14" s="612">
        <f t="shared" si="14"/>
        <v>0</v>
      </c>
      <c r="U14" s="612"/>
      <c r="V14" s="612">
        <v>0</v>
      </c>
      <c r="W14" s="612">
        <v>0</v>
      </c>
      <c r="X14" s="612"/>
      <c r="Y14" s="612">
        <v>0</v>
      </c>
      <c r="Z14" s="612">
        <v>0</v>
      </c>
      <c r="AA14" s="612"/>
      <c r="AB14" s="612">
        <v>0</v>
      </c>
      <c r="AC14" s="612">
        <v>0</v>
      </c>
      <c r="AD14" s="612"/>
      <c r="AE14" s="612">
        <v>0</v>
      </c>
      <c r="AF14" s="612">
        <v>0</v>
      </c>
    </row>
    <row r="15" spans="1:32" s="30" customFormat="1" ht="12" customHeight="1" x14ac:dyDescent="0.25">
      <c r="A15" s="34" t="s">
        <v>22</v>
      </c>
      <c r="B15" s="141" t="s">
        <v>285</v>
      </c>
      <c r="C15" s="35" t="s">
        <v>23</v>
      </c>
      <c r="D15" s="36"/>
      <c r="E15" s="36">
        <v>0</v>
      </c>
      <c r="F15" s="36">
        <f t="shared" si="7"/>
        <v>0</v>
      </c>
      <c r="G15" s="36">
        <v>0</v>
      </c>
      <c r="H15" s="36"/>
      <c r="I15" s="637"/>
      <c r="J15" s="708"/>
      <c r="K15" s="708"/>
      <c r="L15" s="708"/>
      <c r="M15" s="708"/>
      <c r="N15" s="708"/>
      <c r="O15" s="708"/>
      <c r="R15" s="612"/>
      <c r="S15" s="612">
        <f t="shared" si="14"/>
        <v>0</v>
      </c>
      <c r="T15" s="612">
        <f t="shared" si="14"/>
        <v>0</v>
      </c>
      <c r="U15" s="612"/>
      <c r="V15" s="612">
        <v>0</v>
      </c>
      <c r="W15" s="612"/>
      <c r="X15" s="612"/>
      <c r="Y15" s="612">
        <v>0</v>
      </c>
      <c r="Z15" s="612">
        <v>0</v>
      </c>
      <c r="AA15" s="612"/>
      <c r="AB15" s="612">
        <v>0</v>
      </c>
      <c r="AC15" s="612"/>
      <c r="AD15" s="612"/>
      <c r="AE15" s="612">
        <v>0</v>
      </c>
      <c r="AF15" s="612">
        <v>0</v>
      </c>
    </row>
    <row r="16" spans="1:32" s="30" customFormat="1" ht="12" customHeight="1" x14ac:dyDescent="0.25">
      <c r="A16" s="34" t="s">
        <v>24</v>
      </c>
      <c r="B16" s="141" t="s">
        <v>286</v>
      </c>
      <c r="C16" s="35" t="s">
        <v>25</v>
      </c>
      <c r="D16" s="36"/>
      <c r="E16" s="36">
        <v>0</v>
      </c>
      <c r="F16" s="36">
        <f t="shared" si="7"/>
        <v>0</v>
      </c>
      <c r="G16" s="36">
        <v>0</v>
      </c>
      <c r="H16" s="36"/>
      <c r="I16" s="637"/>
      <c r="J16" s="708"/>
      <c r="K16" s="708"/>
      <c r="L16" s="708"/>
      <c r="M16" s="708"/>
      <c r="N16" s="708"/>
      <c r="O16" s="708"/>
      <c r="R16" s="612"/>
      <c r="S16" s="612">
        <f t="shared" si="14"/>
        <v>0</v>
      </c>
      <c r="T16" s="612">
        <f t="shared" si="14"/>
        <v>0</v>
      </c>
      <c r="U16" s="612"/>
      <c r="V16" s="612">
        <v>0</v>
      </c>
      <c r="W16" s="612"/>
      <c r="X16" s="612"/>
      <c r="Y16" s="612">
        <v>0</v>
      </c>
      <c r="Z16" s="612">
        <v>0</v>
      </c>
      <c r="AA16" s="612"/>
      <c r="AB16" s="612">
        <v>0</v>
      </c>
      <c r="AC16" s="612"/>
      <c r="AD16" s="612"/>
      <c r="AE16" s="612">
        <v>0</v>
      </c>
      <c r="AF16" s="612">
        <v>0</v>
      </c>
    </row>
    <row r="17" spans="1:32" s="30" customFormat="1" ht="12" customHeight="1" thickBot="1" x14ac:dyDescent="0.3">
      <c r="A17" s="34" t="s">
        <v>26</v>
      </c>
      <c r="B17" s="141" t="s">
        <v>287</v>
      </c>
      <c r="C17" s="35" t="s">
        <v>27</v>
      </c>
      <c r="D17" s="36"/>
      <c r="E17" s="36"/>
      <c r="F17" s="36">
        <f t="shared" si="7"/>
        <v>0</v>
      </c>
      <c r="G17" s="36"/>
      <c r="H17" s="36"/>
      <c r="I17" s="637"/>
      <c r="J17" s="708"/>
      <c r="K17" s="708"/>
      <c r="L17" s="708"/>
      <c r="M17" s="708"/>
      <c r="N17" s="708"/>
      <c r="O17" s="708"/>
      <c r="R17" s="612"/>
      <c r="S17" s="612">
        <f t="shared" si="14"/>
        <v>0</v>
      </c>
      <c r="T17" s="612">
        <f t="shared" si="14"/>
        <v>0</v>
      </c>
      <c r="U17" s="612"/>
      <c r="V17" s="612"/>
      <c r="W17" s="612"/>
      <c r="X17" s="612"/>
      <c r="Y17" s="612"/>
      <c r="Z17" s="612"/>
      <c r="AA17" s="612"/>
      <c r="AB17" s="612"/>
      <c r="AC17" s="612"/>
      <c r="AD17" s="612"/>
      <c r="AE17" s="612"/>
      <c r="AF17" s="612"/>
    </row>
    <row r="18" spans="1:32" s="30" customFormat="1" ht="12" customHeight="1" thickBot="1" x14ac:dyDescent="0.3">
      <c r="A18" s="28" t="s">
        <v>28</v>
      </c>
      <c r="B18" s="139" t="s">
        <v>288</v>
      </c>
      <c r="C18" s="29" t="s">
        <v>29</v>
      </c>
      <c r="D18" s="15">
        <f>+D19+D20+D21+D22+D23</f>
        <v>0</v>
      </c>
      <c r="E18" s="15">
        <f t="shared" ref="E18:G18" si="15">+E19+E20+E21+E22+E23</f>
        <v>0</v>
      </c>
      <c r="F18" s="15">
        <f t="shared" si="15"/>
        <v>0</v>
      </c>
      <c r="G18" s="15">
        <f t="shared" si="15"/>
        <v>0</v>
      </c>
      <c r="H18" s="15"/>
      <c r="I18" s="635"/>
      <c r="J18" s="707"/>
      <c r="K18" s="707"/>
      <c r="L18" s="707"/>
      <c r="M18" s="707"/>
      <c r="N18" s="707"/>
      <c r="O18" s="707"/>
      <c r="R18" s="610">
        <f>+R19+R20+R21+R22+R23</f>
        <v>0</v>
      </c>
      <c r="S18" s="610">
        <f t="shared" ref="S18:T18" si="16">+S19+S20+S21+S22+S23</f>
        <v>0</v>
      </c>
      <c r="T18" s="610">
        <f t="shared" si="16"/>
        <v>0</v>
      </c>
      <c r="U18" s="610">
        <f>+U19+U20+U21+U22+U23</f>
        <v>0</v>
      </c>
      <c r="V18" s="610">
        <f t="shared" ref="V18:W18" si="17">+V19+V20+V21+V22+V23</f>
        <v>0</v>
      </c>
      <c r="W18" s="610">
        <f t="shared" si="17"/>
        <v>0</v>
      </c>
      <c r="X18" s="610">
        <f>+X19+X20+X21+X22+X23</f>
        <v>0</v>
      </c>
      <c r="Y18" s="610">
        <f t="shared" ref="Y18:Z18" si="18">+Y19+Y20+Y21+Y22+Y23</f>
        <v>0</v>
      </c>
      <c r="Z18" s="610">
        <f t="shared" si="18"/>
        <v>0</v>
      </c>
      <c r="AA18" s="610">
        <f>+AA19+AA20+AA21+AA22+AA23</f>
        <v>0</v>
      </c>
      <c r="AB18" s="610">
        <f t="shared" ref="AB18:AC18" si="19">+AB19+AB20+AB21+AB22+AB23</f>
        <v>0</v>
      </c>
      <c r="AC18" s="610">
        <f t="shared" si="19"/>
        <v>0</v>
      </c>
      <c r="AD18" s="610">
        <f>+AD19+AD20+AD21+AD22+AD23</f>
        <v>0</v>
      </c>
      <c r="AE18" s="610">
        <f t="shared" ref="AE18:AF18" si="20">+AE19+AE20+AE21+AE22+AE23</f>
        <v>0</v>
      </c>
      <c r="AF18" s="610">
        <f t="shared" si="20"/>
        <v>0</v>
      </c>
    </row>
    <row r="19" spans="1:32" s="30" customFormat="1" ht="12" customHeight="1" x14ac:dyDescent="0.25">
      <c r="A19" s="31" t="s">
        <v>30</v>
      </c>
      <c r="B19" s="140" t="s">
        <v>289</v>
      </c>
      <c r="C19" s="32" t="s">
        <v>31</v>
      </c>
      <c r="D19" s="33"/>
      <c r="E19" s="33"/>
      <c r="F19" s="33">
        <f t="shared" si="7"/>
        <v>0</v>
      </c>
      <c r="G19" s="33"/>
      <c r="H19" s="33"/>
      <c r="I19" s="636"/>
      <c r="J19" s="708"/>
      <c r="K19" s="708"/>
      <c r="L19" s="708"/>
      <c r="M19" s="708"/>
      <c r="N19" s="708"/>
      <c r="O19" s="708"/>
      <c r="R19" s="611"/>
      <c r="S19" s="611">
        <f t="shared" ref="S19:T23" si="21">SUM(V19,Y19,AB19,AE19)</f>
        <v>0</v>
      </c>
      <c r="T19" s="611">
        <f t="shared" si="21"/>
        <v>0</v>
      </c>
      <c r="U19" s="611"/>
      <c r="V19" s="611"/>
      <c r="W19" s="611"/>
      <c r="X19" s="611"/>
      <c r="Y19" s="611"/>
      <c r="Z19" s="611"/>
      <c r="AA19" s="611"/>
      <c r="AB19" s="611"/>
      <c r="AC19" s="611"/>
      <c r="AD19" s="611"/>
      <c r="AE19" s="611"/>
      <c r="AF19" s="611"/>
    </row>
    <row r="20" spans="1:32" s="30" customFormat="1" ht="12" customHeight="1" x14ac:dyDescent="0.25">
      <c r="A20" s="34" t="s">
        <v>32</v>
      </c>
      <c r="B20" s="141" t="s">
        <v>290</v>
      </c>
      <c r="C20" s="35" t="s">
        <v>33</v>
      </c>
      <c r="D20" s="36"/>
      <c r="E20" s="36">
        <v>0</v>
      </c>
      <c r="F20" s="36">
        <f t="shared" si="7"/>
        <v>0</v>
      </c>
      <c r="G20" s="36">
        <v>0</v>
      </c>
      <c r="H20" s="36">
        <v>0</v>
      </c>
      <c r="I20" s="637"/>
      <c r="J20" s="708"/>
      <c r="K20" s="708"/>
      <c r="L20" s="708"/>
      <c r="M20" s="708"/>
      <c r="N20" s="708"/>
      <c r="O20" s="708"/>
      <c r="R20" s="612"/>
      <c r="S20" s="612">
        <f t="shared" si="21"/>
        <v>0</v>
      </c>
      <c r="T20" s="612">
        <f t="shared" si="21"/>
        <v>0</v>
      </c>
      <c r="U20" s="612"/>
      <c r="V20" s="612"/>
      <c r="W20" s="612"/>
      <c r="X20" s="612"/>
      <c r="Y20" s="612"/>
      <c r="Z20" s="612"/>
      <c r="AA20" s="612"/>
      <c r="AB20" s="612"/>
      <c r="AC20" s="612"/>
      <c r="AD20" s="612"/>
      <c r="AE20" s="612"/>
      <c r="AF20" s="612"/>
    </row>
    <row r="21" spans="1:32" s="30" customFormat="1" ht="12" customHeight="1" x14ac:dyDescent="0.25">
      <c r="A21" s="34" t="s">
        <v>34</v>
      </c>
      <c r="B21" s="141" t="s">
        <v>291</v>
      </c>
      <c r="C21" s="35" t="s">
        <v>35</v>
      </c>
      <c r="D21" s="36"/>
      <c r="E21" s="36">
        <v>0</v>
      </c>
      <c r="F21" s="36">
        <f t="shared" si="7"/>
        <v>0</v>
      </c>
      <c r="G21" s="36">
        <v>0</v>
      </c>
      <c r="H21" s="36">
        <v>0</v>
      </c>
      <c r="I21" s="637"/>
      <c r="J21" s="708"/>
      <c r="K21" s="708"/>
      <c r="L21" s="708"/>
      <c r="M21" s="708"/>
      <c r="N21" s="708"/>
      <c r="O21" s="708"/>
      <c r="R21" s="612"/>
      <c r="S21" s="612">
        <f t="shared" si="21"/>
        <v>0</v>
      </c>
      <c r="T21" s="612">
        <f t="shared" si="21"/>
        <v>0</v>
      </c>
      <c r="U21" s="612"/>
      <c r="V21" s="612"/>
      <c r="W21" s="612"/>
      <c r="X21" s="612"/>
      <c r="Y21" s="612"/>
      <c r="Z21" s="612"/>
      <c r="AA21" s="612"/>
      <c r="AB21" s="612"/>
      <c r="AC21" s="612"/>
      <c r="AD21" s="612"/>
      <c r="AE21" s="612"/>
      <c r="AF21" s="612"/>
    </row>
    <row r="22" spans="1:32" s="30" customFormat="1" ht="12" customHeight="1" x14ac:dyDescent="0.25">
      <c r="A22" s="34" t="s">
        <v>36</v>
      </c>
      <c r="B22" s="141" t="s">
        <v>292</v>
      </c>
      <c r="C22" s="35" t="s">
        <v>37</v>
      </c>
      <c r="D22" s="36"/>
      <c r="E22" s="36">
        <v>0</v>
      </c>
      <c r="F22" s="36">
        <f t="shared" si="7"/>
        <v>0</v>
      </c>
      <c r="G22" s="36">
        <v>0</v>
      </c>
      <c r="H22" s="36">
        <v>0</v>
      </c>
      <c r="I22" s="637"/>
      <c r="J22" s="708"/>
      <c r="K22" s="708"/>
      <c r="L22" s="708"/>
      <c r="M22" s="708"/>
      <c r="N22" s="708"/>
      <c r="O22" s="708"/>
      <c r="R22" s="612"/>
      <c r="S22" s="612">
        <f t="shared" si="21"/>
        <v>0</v>
      </c>
      <c r="T22" s="612">
        <f t="shared" si="21"/>
        <v>0</v>
      </c>
      <c r="U22" s="612"/>
      <c r="V22" s="612"/>
      <c r="W22" s="612"/>
      <c r="X22" s="612"/>
      <c r="Y22" s="612"/>
      <c r="Z22" s="612"/>
      <c r="AA22" s="612"/>
      <c r="AB22" s="612"/>
      <c r="AC22" s="612"/>
      <c r="AD22" s="612"/>
      <c r="AE22" s="612"/>
      <c r="AF22" s="612"/>
    </row>
    <row r="23" spans="1:32" s="30" customFormat="1" ht="12" customHeight="1" thickBot="1" x14ac:dyDescent="0.3">
      <c r="A23" s="34" t="s">
        <v>38</v>
      </c>
      <c r="B23" s="141" t="s">
        <v>293</v>
      </c>
      <c r="C23" s="35" t="s">
        <v>39</v>
      </c>
      <c r="D23" s="36"/>
      <c r="E23" s="36"/>
      <c r="F23" s="36">
        <f t="shared" si="7"/>
        <v>0</v>
      </c>
      <c r="G23" s="36"/>
      <c r="H23" s="36"/>
      <c r="I23" s="637"/>
      <c r="J23" s="708"/>
      <c r="K23" s="708"/>
      <c r="L23" s="708"/>
      <c r="M23" s="708"/>
      <c r="N23" s="708"/>
      <c r="O23" s="708"/>
      <c r="R23" s="612"/>
      <c r="S23" s="612">
        <f t="shared" si="21"/>
        <v>0</v>
      </c>
      <c r="T23" s="612">
        <f t="shared" si="21"/>
        <v>0</v>
      </c>
      <c r="U23" s="612"/>
      <c r="V23" s="612"/>
      <c r="W23" s="612"/>
      <c r="X23" s="612"/>
      <c r="Y23" s="612"/>
      <c r="Z23" s="612"/>
      <c r="AA23" s="612"/>
      <c r="AB23" s="612"/>
      <c r="AC23" s="612"/>
      <c r="AD23" s="612"/>
      <c r="AE23" s="612"/>
      <c r="AF23" s="612"/>
    </row>
    <row r="24" spans="1:32" s="30" customFormat="1" ht="12" customHeight="1" thickBot="1" x14ac:dyDescent="0.3">
      <c r="A24" s="28" t="s">
        <v>40</v>
      </c>
      <c r="B24" s="139" t="s">
        <v>294</v>
      </c>
      <c r="C24" s="29" t="s">
        <v>41</v>
      </c>
      <c r="D24" s="18">
        <f>SUM(D25:D31)</f>
        <v>0</v>
      </c>
      <c r="E24" s="18">
        <f t="shared" ref="E24:G24" si="22">SUM(E25:E31)</f>
        <v>0</v>
      </c>
      <c r="F24" s="18">
        <f t="shared" si="22"/>
        <v>0</v>
      </c>
      <c r="G24" s="18">
        <f t="shared" si="22"/>
        <v>0</v>
      </c>
      <c r="H24" s="18">
        <v>0</v>
      </c>
      <c r="I24" s="638"/>
      <c r="J24" s="709"/>
      <c r="K24" s="709"/>
      <c r="L24" s="709"/>
      <c r="M24" s="709"/>
      <c r="N24" s="709"/>
      <c r="O24" s="709"/>
      <c r="R24" s="613">
        <f>SUM(R25:R31)</f>
        <v>0</v>
      </c>
      <c r="S24" s="613">
        <f t="shared" ref="S24:T24" si="23">SUM(S25:S31)</f>
        <v>0</v>
      </c>
      <c r="T24" s="613">
        <f t="shared" si="23"/>
        <v>0</v>
      </c>
      <c r="U24" s="613">
        <f>SUM(U25:U31)</f>
        <v>0</v>
      </c>
      <c r="V24" s="613">
        <f t="shared" ref="V24:W24" si="24">SUM(V25:V31)</f>
        <v>0</v>
      </c>
      <c r="W24" s="613">
        <f t="shared" si="24"/>
        <v>0</v>
      </c>
      <c r="X24" s="613">
        <f>SUM(X25:X31)</f>
        <v>0</v>
      </c>
      <c r="Y24" s="613">
        <f t="shared" ref="Y24:Z24" si="25">SUM(Y25:Y31)</f>
        <v>0</v>
      </c>
      <c r="Z24" s="613">
        <f t="shared" si="25"/>
        <v>0</v>
      </c>
      <c r="AA24" s="613">
        <f>SUM(AA25:AA31)</f>
        <v>0</v>
      </c>
      <c r="AB24" s="613">
        <f t="shared" ref="AB24:AC24" si="26">SUM(AB25:AB31)</f>
        <v>0</v>
      </c>
      <c r="AC24" s="613">
        <f t="shared" si="26"/>
        <v>0</v>
      </c>
      <c r="AD24" s="613">
        <f>SUM(AD25:AD31)</f>
        <v>0</v>
      </c>
      <c r="AE24" s="613">
        <f t="shared" ref="AE24:AF24" si="27">SUM(AE25:AE31)</f>
        <v>0</v>
      </c>
      <c r="AF24" s="613">
        <f t="shared" si="27"/>
        <v>0</v>
      </c>
    </row>
    <row r="25" spans="1:32" s="30" customFormat="1" ht="12" customHeight="1" x14ac:dyDescent="0.25">
      <c r="A25" s="31" t="s">
        <v>348</v>
      </c>
      <c r="B25" s="140" t="s">
        <v>295</v>
      </c>
      <c r="C25" s="32" t="s">
        <v>379</v>
      </c>
      <c r="D25" s="41"/>
      <c r="E25" s="41"/>
      <c r="F25" s="41">
        <f t="shared" si="7"/>
        <v>0</v>
      </c>
      <c r="G25" s="41"/>
      <c r="H25" s="41">
        <v>0</v>
      </c>
      <c r="I25" s="639"/>
      <c r="J25" s="710"/>
      <c r="K25" s="710"/>
      <c r="L25" s="710"/>
      <c r="M25" s="710"/>
      <c r="N25" s="710"/>
      <c r="O25" s="710"/>
      <c r="R25" s="614"/>
      <c r="S25" s="614">
        <f t="shared" ref="S25:T31" si="28">SUM(V25,Y25,AB25,AE25)</f>
        <v>0</v>
      </c>
      <c r="T25" s="614">
        <f t="shared" si="28"/>
        <v>0</v>
      </c>
      <c r="U25" s="614"/>
      <c r="V25" s="614"/>
      <c r="W25" s="614">
        <v>0</v>
      </c>
      <c r="X25" s="614"/>
      <c r="Y25" s="614">
        <v>0</v>
      </c>
      <c r="Z25" s="614">
        <v>0</v>
      </c>
      <c r="AA25" s="614"/>
      <c r="AB25" s="614">
        <v>0</v>
      </c>
      <c r="AC25" s="614">
        <v>0</v>
      </c>
      <c r="AD25" s="614"/>
      <c r="AE25" s="614">
        <v>0</v>
      </c>
      <c r="AF25" s="614">
        <v>0</v>
      </c>
    </row>
    <row r="26" spans="1:32" s="30" customFormat="1" ht="12" customHeight="1" x14ac:dyDescent="0.25">
      <c r="A26" s="31" t="s">
        <v>349</v>
      </c>
      <c r="B26" s="140" t="s">
        <v>420</v>
      </c>
      <c r="C26" s="32" t="s">
        <v>419</v>
      </c>
      <c r="D26" s="41"/>
      <c r="E26" s="41">
        <v>0</v>
      </c>
      <c r="F26" s="41">
        <f t="shared" si="7"/>
        <v>0</v>
      </c>
      <c r="G26" s="41">
        <v>0</v>
      </c>
      <c r="H26" s="41">
        <v>0</v>
      </c>
      <c r="I26" s="639"/>
      <c r="J26" s="710"/>
      <c r="K26" s="710"/>
      <c r="L26" s="710"/>
      <c r="M26" s="710"/>
      <c r="N26" s="710"/>
      <c r="O26" s="710"/>
      <c r="R26" s="614"/>
      <c r="S26" s="614">
        <f t="shared" si="28"/>
        <v>0</v>
      </c>
      <c r="T26" s="614">
        <f t="shared" si="28"/>
        <v>0</v>
      </c>
      <c r="U26" s="614"/>
      <c r="V26" s="614"/>
      <c r="W26" s="614">
        <v>0</v>
      </c>
      <c r="X26" s="614"/>
      <c r="Y26" s="614">
        <v>0</v>
      </c>
      <c r="Z26" s="614">
        <v>0</v>
      </c>
      <c r="AA26" s="614"/>
      <c r="AB26" s="614">
        <v>0</v>
      </c>
      <c r="AC26" s="614">
        <v>0</v>
      </c>
      <c r="AD26" s="614"/>
      <c r="AE26" s="614">
        <v>0</v>
      </c>
      <c r="AF26" s="614">
        <v>0</v>
      </c>
    </row>
    <row r="27" spans="1:32" s="30" customFormat="1" ht="12" customHeight="1" x14ac:dyDescent="0.25">
      <c r="A27" s="31" t="s">
        <v>350</v>
      </c>
      <c r="B27" s="141" t="s">
        <v>376</v>
      </c>
      <c r="C27" s="35" t="s">
        <v>380</v>
      </c>
      <c r="D27" s="41"/>
      <c r="E27" s="41"/>
      <c r="F27" s="41">
        <f t="shared" si="7"/>
        <v>0</v>
      </c>
      <c r="G27" s="41"/>
      <c r="H27" s="41">
        <v>0</v>
      </c>
      <c r="I27" s="639"/>
      <c r="J27" s="710"/>
      <c r="K27" s="710"/>
      <c r="L27" s="710"/>
      <c r="M27" s="710"/>
      <c r="N27" s="710"/>
      <c r="O27" s="710"/>
      <c r="R27" s="614"/>
      <c r="S27" s="614">
        <f t="shared" si="28"/>
        <v>0</v>
      </c>
      <c r="T27" s="614">
        <f t="shared" si="28"/>
        <v>0</v>
      </c>
      <c r="U27" s="614"/>
      <c r="V27" s="614"/>
      <c r="W27" s="614"/>
      <c r="X27" s="614"/>
      <c r="Y27" s="614"/>
      <c r="Z27" s="614">
        <v>0</v>
      </c>
      <c r="AA27" s="614"/>
      <c r="AB27" s="614"/>
      <c r="AC27" s="614">
        <v>0</v>
      </c>
      <c r="AD27" s="614"/>
      <c r="AE27" s="614"/>
      <c r="AF27" s="614">
        <v>0</v>
      </c>
    </row>
    <row r="28" spans="1:32" s="30" customFormat="1" ht="12" customHeight="1" x14ac:dyDescent="0.25">
      <c r="A28" s="31" t="s">
        <v>351</v>
      </c>
      <c r="B28" s="141" t="s">
        <v>377</v>
      </c>
      <c r="C28" s="35" t="s">
        <v>381</v>
      </c>
      <c r="D28" s="36"/>
      <c r="E28" s="36"/>
      <c r="F28" s="36">
        <f t="shared" si="7"/>
        <v>0</v>
      </c>
      <c r="G28" s="36">
        <v>0</v>
      </c>
      <c r="H28" s="36">
        <v>0</v>
      </c>
      <c r="I28" s="637"/>
      <c r="J28" s="708"/>
      <c r="K28" s="708"/>
      <c r="L28" s="708"/>
      <c r="M28" s="708"/>
      <c r="N28" s="708"/>
      <c r="O28" s="708"/>
      <c r="R28" s="612"/>
      <c r="S28" s="612">
        <f t="shared" si="28"/>
        <v>0</v>
      </c>
      <c r="T28" s="612">
        <f t="shared" si="28"/>
        <v>0</v>
      </c>
      <c r="U28" s="612"/>
      <c r="V28" s="612">
        <v>0</v>
      </c>
      <c r="W28" s="612">
        <v>0</v>
      </c>
      <c r="X28" s="612"/>
      <c r="Y28" s="612">
        <v>0</v>
      </c>
      <c r="Z28" s="612">
        <v>0</v>
      </c>
      <c r="AA28" s="612"/>
      <c r="AB28" s="612">
        <v>0</v>
      </c>
      <c r="AC28" s="612">
        <v>0</v>
      </c>
      <c r="AD28" s="612"/>
      <c r="AE28" s="612">
        <v>0</v>
      </c>
      <c r="AF28" s="612">
        <v>0</v>
      </c>
    </row>
    <row r="29" spans="1:32" s="30" customFormat="1" ht="12" customHeight="1" x14ac:dyDescent="0.25">
      <c r="A29" s="31" t="s">
        <v>352</v>
      </c>
      <c r="B29" s="141" t="s">
        <v>296</v>
      </c>
      <c r="C29" s="35" t="s">
        <v>382</v>
      </c>
      <c r="D29" s="36"/>
      <c r="E29" s="36">
        <v>0</v>
      </c>
      <c r="F29" s="36">
        <f t="shared" si="7"/>
        <v>0</v>
      </c>
      <c r="G29" s="36">
        <v>0</v>
      </c>
      <c r="H29" s="36">
        <v>0</v>
      </c>
      <c r="I29" s="637"/>
      <c r="J29" s="708"/>
      <c r="K29" s="708"/>
      <c r="L29" s="708"/>
      <c r="M29" s="708"/>
      <c r="N29" s="708"/>
      <c r="O29" s="708"/>
      <c r="R29" s="612"/>
      <c r="S29" s="612">
        <f t="shared" si="28"/>
        <v>0</v>
      </c>
      <c r="T29" s="612">
        <f t="shared" si="28"/>
        <v>0</v>
      </c>
      <c r="U29" s="612"/>
      <c r="V29" s="612">
        <v>0</v>
      </c>
      <c r="W29" s="612">
        <v>0</v>
      </c>
      <c r="X29" s="612"/>
      <c r="Y29" s="612">
        <v>0</v>
      </c>
      <c r="Z29" s="612">
        <v>0</v>
      </c>
      <c r="AA29" s="612"/>
      <c r="AB29" s="612">
        <v>0</v>
      </c>
      <c r="AC29" s="612">
        <v>0</v>
      </c>
      <c r="AD29" s="612"/>
      <c r="AE29" s="612">
        <v>0</v>
      </c>
      <c r="AF29" s="612">
        <v>0</v>
      </c>
    </row>
    <row r="30" spans="1:32" s="30" customFormat="1" ht="12" customHeight="1" x14ac:dyDescent="0.25">
      <c r="A30" s="31" t="s">
        <v>353</v>
      </c>
      <c r="B30" s="142" t="s">
        <v>297</v>
      </c>
      <c r="C30" s="38" t="s">
        <v>383</v>
      </c>
      <c r="D30" s="36"/>
      <c r="E30" s="36">
        <v>0</v>
      </c>
      <c r="F30" s="36">
        <f t="shared" si="7"/>
        <v>0</v>
      </c>
      <c r="G30" s="36">
        <v>0</v>
      </c>
      <c r="H30" s="36">
        <v>0</v>
      </c>
      <c r="I30" s="637"/>
      <c r="J30" s="708"/>
      <c r="K30" s="708"/>
      <c r="L30" s="708"/>
      <c r="M30" s="708"/>
      <c r="N30" s="708"/>
      <c r="O30" s="708"/>
      <c r="R30" s="612"/>
      <c r="S30" s="612">
        <f t="shared" si="28"/>
        <v>0</v>
      </c>
      <c r="T30" s="612">
        <f t="shared" si="28"/>
        <v>0</v>
      </c>
      <c r="U30" s="612"/>
      <c r="V30" s="612">
        <v>0</v>
      </c>
      <c r="W30" s="612">
        <v>0</v>
      </c>
      <c r="X30" s="612"/>
      <c r="Y30" s="612">
        <v>0</v>
      </c>
      <c r="Z30" s="612">
        <v>0</v>
      </c>
      <c r="AA30" s="612"/>
      <c r="AB30" s="612">
        <v>0</v>
      </c>
      <c r="AC30" s="612">
        <v>0</v>
      </c>
      <c r="AD30" s="612"/>
      <c r="AE30" s="612">
        <v>0</v>
      </c>
      <c r="AF30" s="612">
        <v>0</v>
      </c>
    </row>
    <row r="31" spans="1:32" s="30" customFormat="1" ht="12" customHeight="1" thickBot="1" x14ac:dyDescent="0.3">
      <c r="A31" s="31" t="s">
        <v>421</v>
      </c>
      <c r="B31" s="142" t="s">
        <v>298</v>
      </c>
      <c r="C31" s="38" t="s">
        <v>378</v>
      </c>
      <c r="D31" s="40"/>
      <c r="E31" s="40">
        <v>0</v>
      </c>
      <c r="F31" s="40">
        <f t="shared" si="7"/>
        <v>0</v>
      </c>
      <c r="G31" s="40">
        <v>0</v>
      </c>
      <c r="H31" s="40">
        <v>0</v>
      </c>
      <c r="I31" s="640"/>
      <c r="J31" s="708"/>
      <c r="K31" s="708"/>
      <c r="L31" s="708"/>
      <c r="M31" s="708"/>
      <c r="N31" s="708"/>
      <c r="O31" s="708"/>
      <c r="R31" s="615"/>
      <c r="S31" s="615">
        <f t="shared" si="28"/>
        <v>0</v>
      </c>
      <c r="T31" s="615">
        <f t="shared" si="28"/>
        <v>0</v>
      </c>
      <c r="U31" s="615"/>
      <c r="V31" s="615">
        <v>0</v>
      </c>
      <c r="W31" s="615">
        <v>0</v>
      </c>
      <c r="X31" s="615"/>
      <c r="Y31" s="615">
        <v>0</v>
      </c>
      <c r="Z31" s="615">
        <v>0</v>
      </c>
      <c r="AA31" s="615"/>
      <c r="AB31" s="615">
        <v>0</v>
      </c>
      <c r="AC31" s="615">
        <v>0</v>
      </c>
      <c r="AD31" s="615"/>
      <c r="AE31" s="615">
        <v>0</v>
      </c>
      <c r="AF31" s="615">
        <v>0</v>
      </c>
    </row>
    <row r="32" spans="1:32" s="30" customFormat="1" ht="12" customHeight="1" thickBot="1" x14ac:dyDescent="0.3">
      <c r="A32" s="28" t="s">
        <v>42</v>
      </c>
      <c r="B32" s="139" t="s">
        <v>299</v>
      </c>
      <c r="C32" s="29" t="s">
        <v>43</v>
      </c>
      <c r="D32" s="15">
        <f>SUM(D33:D42)</f>
        <v>0</v>
      </c>
      <c r="E32" s="15">
        <f t="shared" ref="E32:G32" si="29">SUM(E33:E42)</f>
        <v>0</v>
      </c>
      <c r="F32" s="15">
        <f t="shared" si="29"/>
        <v>5967</v>
      </c>
      <c r="G32" s="15">
        <f t="shared" si="29"/>
        <v>5967</v>
      </c>
      <c r="H32" s="15">
        <f>H33+H34+H35+H36+H37+H38+H39+H40+H41+H42</f>
        <v>234954</v>
      </c>
      <c r="I32" s="635">
        <f>H32/G32*100</f>
        <v>3937.556561085973</v>
      </c>
      <c r="J32" s="707"/>
      <c r="K32" s="707"/>
      <c r="L32" s="707"/>
      <c r="M32" s="707"/>
      <c r="N32" s="707"/>
      <c r="O32" s="707"/>
      <c r="R32" s="610">
        <f>SUM(R33:R42)</f>
        <v>0</v>
      </c>
      <c r="S32" s="610">
        <f t="shared" ref="S32:T32" si="30">SUM(S33:S42)</f>
        <v>0</v>
      </c>
      <c r="T32" s="610">
        <f t="shared" si="30"/>
        <v>0</v>
      </c>
      <c r="U32" s="610">
        <f>SUM(U33:U42)</f>
        <v>0</v>
      </c>
      <c r="V32" s="610">
        <f t="shared" ref="V32:W32" si="31">SUM(V33:V42)</f>
        <v>0</v>
      </c>
      <c r="W32" s="610">
        <f t="shared" si="31"/>
        <v>0</v>
      </c>
      <c r="X32" s="610">
        <f>SUM(X33:X42)</f>
        <v>0</v>
      </c>
      <c r="Y32" s="610">
        <f t="shared" ref="Y32:Z32" si="32">SUM(Y33:Y42)</f>
        <v>0</v>
      </c>
      <c r="Z32" s="610">
        <f t="shared" si="32"/>
        <v>0</v>
      </c>
      <c r="AA32" s="610">
        <f>SUM(AA33:AA42)</f>
        <v>0</v>
      </c>
      <c r="AB32" s="610">
        <f t="shared" ref="AB32:AC32" si="33">SUM(AB33:AB42)</f>
        <v>0</v>
      </c>
      <c r="AC32" s="610">
        <f t="shared" si="33"/>
        <v>0</v>
      </c>
      <c r="AD32" s="610">
        <f>SUM(AD33:AD42)</f>
        <v>0</v>
      </c>
      <c r="AE32" s="610">
        <f t="shared" ref="AE32:AF32" si="34">SUM(AE33:AE42)</f>
        <v>0</v>
      </c>
      <c r="AF32" s="610">
        <f t="shared" si="34"/>
        <v>13955422</v>
      </c>
    </row>
    <row r="33" spans="1:32" s="30" customFormat="1" ht="12" customHeight="1" x14ac:dyDescent="0.25">
      <c r="A33" s="31" t="s">
        <v>44</v>
      </c>
      <c r="B33" s="140" t="s">
        <v>300</v>
      </c>
      <c r="C33" s="32" t="s">
        <v>45</v>
      </c>
      <c r="D33" s="33">
        <v>0</v>
      </c>
      <c r="E33" s="33"/>
      <c r="F33" s="33">
        <f t="shared" si="7"/>
        <v>0</v>
      </c>
      <c r="G33" s="33"/>
      <c r="H33" s="33"/>
      <c r="I33" s="636"/>
      <c r="J33" s="708"/>
      <c r="K33" s="708"/>
      <c r="L33" s="708"/>
      <c r="M33" s="708"/>
      <c r="N33" s="708"/>
      <c r="O33" s="708"/>
      <c r="R33" s="611">
        <v>0</v>
      </c>
      <c r="S33" s="611">
        <f t="shared" ref="S33:T42" si="35">SUM(V33,Y33,AB33,AE33)</f>
        <v>0</v>
      </c>
      <c r="T33" s="611">
        <f t="shared" si="35"/>
        <v>0</v>
      </c>
      <c r="U33" s="611">
        <v>0</v>
      </c>
      <c r="V33" s="611"/>
      <c r="W33" s="611"/>
      <c r="X33" s="611">
        <v>0</v>
      </c>
      <c r="Y33" s="611"/>
      <c r="Z33" s="611"/>
      <c r="AA33" s="611">
        <v>0</v>
      </c>
      <c r="AB33" s="611"/>
      <c r="AC33" s="611"/>
      <c r="AD33" s="611">
        <v>0</v>
      </c>
      <c r="AE33" s="611"/>
      <c r="AF33" s="611"/>
    </row>
    <row r="34" spans="1:32" s="30" customFormat="1" ht="12" customHeight="1" x14ac:dyDescent="0.25">
      <c r="A34" s="34" t="s">
        <v>46</v>
      </c>
      <c r="B34" s="141" t="s">
        <v>301</v>
      </c>
      <c r="C34" s="35" t="s">
        <v>47</v>
      </c>
      <c r="D34" s="36">
        <v>0</v>
      </c>
      <c r="E34" s="36"/>
      <c r="F34" s="36">
        <f t="shared" si="7"/>
        <v>0</v>
      </c>
      <c r="G34" s="36"/>
      <c r="H34" s="36"/>
      <c r="I34" s="637"/>
      <c r="J34" s="708"/>
      <c r="K34" s="708"/>
      <c r="L34" s="708"/>
      <c r="M34" s="708"/>
      <c r="N34" s="708"/>
      <c r="O34" s="708"/>
      <c r="R34" s="612">
        <v>0</v>
      </c>
      <c r="S34" s="612">
        <f t="shared" si="35"/>
        <v>0</v>
      </c>
      <c r="T34" s="612"/>
      <c r="U34" s="612"/>
      <c r="V34" s="612"/>
      <c r="W34" s="612"/>
      <c r="X34" s="612"/>
      <c r="Y34" s="612"/>
      <c r="Z34" s="612"/>
      <c r="AA34" s="612">
        <v>0</v>
      </c>
      <c r="AB34" s="612"/>
      <c r="AC34" s="612"/>
      <c r="AD34" s="612">
        <v>0</v>
      </c>
      <c r="AE34" s="612"/>
      <c r="AF34" s="612">
        <v>11485205</v>
      </c>
    </row>
    <row r="35" spans="1:32" s="30" customFormat="1" ht="12" customHeight="1" x14ac:dyDescent="0.25">
      <c r="A35" s="34" t="s">
        <v>48</v>
      </c>
      <c r="B35" s="141" t="s">
        <v>302</v>
      </c>
      <c r="C35" s="35" t="s">
        <v>49</v>
      </c>
      <c r="D35" s="36">
        <v>0</v>
      </c>
      <c r="E35" s="36"/>
      <c r="F35" s="36">
        <f t="shared" si="7"/>
        <v>0</v>
      </c>
      <c r="G35" s="36"/>
      <c r="H35" s="36"/>
      <c r="I35" s="637"/>
      <c r="J35" s="708"/>
      <c r="K35" s="708"/>
      <c r="L35" s="708"/>
      <c r="M35" s="708"/>
      <c r="N35" s="708"/>
      <c r="O35" s="708"/>
      <c r="R35" s="612">
        <v>0</v>
      </c>
      <c r="S35" s="612">
        <f t="shared" si="35"/>
        <v>0</v>
      </c>
      <c r="T35" s="612">
        <f t="shared" si="35"/>
        <v>0</v>
      </c>
      <c r="U35" s="612"/>
      <c r="V35" s="612"/>
      <c r="W35" s="612"/>
      <c r="X35" s="612"/>
      <c r="Y35" s="612"/>
      <c r="Z35" s="612"/>
      <c r="AA35" s="612">
        <v>0</v>
      </c>
      <c r="AB35" s="612"/>
      <c r="AC35" s="612"/>
      <c r="AD35" s="612">
        <v>0</v>
      </c>
      <c r="AE35" s="612"/>
      <c r="AF35" s="612"/>
    </row>
    <row r="36" spans="1:32" s="30" customFormat="1" ht="12" customHeight="1" x14ac:dyDescent="0.25">
      <c r="A36" s="34" t="s">
        <v>50</v>
      </c>
      <c r="B36" s="141" t="s">
        <v>303</v>
      </c>
      <c r="C36" s="35" t="s">
        <v>51</v>
      </c>
      <c r="D36" s="36"/>
      <c r="E36" s="36"/>
      <c r="F36" s="36">
        <f t="shared" si="7"/>
        <v>0</v>
      </c>
      <c r="G36" s="36"/>
      <c r="H36" s="36"/>
      <c r="I36" s="637"/>
      <c r="J36" s="708"/>
      <c r="K36" s="708"/>
      <c r="L36" s="708"/>
      <c r="M36" s="708"/>
      <c r="N36" s="708"/>
      <c r="O36" s="708"/>
      <c r="R36" s="612"/>
      <c r="S36" s="612">
        <f t="shared" si="35"/>
        <v>0</v>
      </c>
      <c r="T36" s="612">
        <f t="shared" si="35"/>
        <v>0</v>
      </c>
      <c r="U36" s="612"/>
      <c r="V36" s="612"/>
      <c r="W36" s="612"/>
      <c r="X36" s="612"/>
      <c r="Y36" s="612"/>
      <c r="Z36" s="612"/>
      <c r="AA36" s="612"/>
      <c r="AB36" s="612"/>
      <c r="AC36" s="612"/>
      <c r="AD36" s="612"/>
      <c r="AE36" s="612"/>
      <c r="AF36" s="612"/>
    </row>
    <row r="37" spans="1:32" s="30" customFormat="1" ht="12" customHeight="1" x14ac:dyDescent="0.25">
      <c r="A37" s="34" t="s">
        <v>52</v>
      </c>
      <c r="B37" s="141" t="s">
        <v>304</v>
      </c>
      <c r="C37" s="35" t="s">
        <v>53</v>
      </c>
      <c r="D37" s="36"/>
      <c r="E37" s="36"/>
      <c r="F37" s="36">
        <f t="shared" si="7"/>
        <v>0</v>
      </c>
      <c r="G37" s="36"/>
      <c r="H37" s="36"/>
      <c r="I37" s="637"/>
      <c r="J37" s="708"/>
      <c r="K37" s="708"/>
      <c r="L37" s="708"/>
      <c r="M37" s="708"/>
      <c r="N37" s="708"/>
      <c r="O37" s="708"/>
      <c r="R37" s="612">
        <v>0</v>
      </c>
      <c r="S37" s="612">
        <f t="shared" si="35"/>
        <v>0</v>
      </c>
      <c r="T37" s="612">
        <f t="shared" si="35"/>
        <v>0</v>
      </c>
      <c r="U37" s="612">
        <v>0</v>
      </c>
      <c r="V37" s="612"/>
      <c r="W37" s="612"/>
      <c r="X37" s="612">
        <v>0</v>
      </c>
      <c r="Y37" s="612"/>
      <c r="Z37" s="612"/>
      <c r="AA37" s="612">
        <v>0</v>
      </c>
      <c r="AB37" s="612"/>
      <c r="AC37" s="612"/>
      <c r="AD37" s="612">
        <v>0</v>
      </c>
      <c r="AE37" s="612"/>
      <c r="AF37" s="612"/>
    </row>
    <row r="38" spans="1:32" s="30" customFormat="1" ht="12" customHeight="1" x14ac:dyDescent="0.25">
      <c r="A38" s="34" t="s">
        <v>54</v>
      </c>
      <c r="B38" s="141" t="s">
        <v>305</v>
      </c>
      <c r="C38" s="35" t="s">
        <v>55</v>
      </c>
      <c r="D38" s="36"/>
      <c r="E38" s="36"/>
      <c r="F38" s="36">
        <f t="shared" si="7"/>
        <v>0</v>
      </c>
      <c r="G38" s="36"/>
      <c r="H38" s="36"/>
      <c r="I38" s="637"/>
      <c r="J38" s="708"/>
      <c r="K38" s="708"/>
      <c r="L38" s="708"/>
      <c r="M38" s="708"/>
      <c r="N38" s="708"/>
      <c r="O38" s="708"/>
      <c r="R38" s="612">
        <v>0</v>
      </c>
      <c r="S38" s="612">
        <f t="shared" si="35"/>
        <v>0</v>
      </c>
      <c r="T38" s="612"/>
      <c r="U38" s="612">
        <v>0</v>
      </c>
      <c r="V38" s="612"/>
      <c r="W38" s="612"/>
      <c r="X38" s="612">
        <v>0</v>
      </c>
      <c r="Y38" s="612"/>
      <c r="Z38" s="612"/>
      <c r="AA38" s="612">
        <v>0</v>
      </c>
      <c r="AB38" s="612"/>
      <c r="AC38" s="612"/>
      <c r="AD38" s="612">
        <v>0</v>
      </c>
      <c r="AE38" s="612"/>
      <c r="AF38" s="612">
        <v>2470217</v>
      </c>
    </row>
    <row r="39" spans="1:32" s="30" customFormat="1" ht="12" customHeight="1" x14ac:dyDescent="0.25">
      <c r="A39" s="34" t="s">
        <v>56</v>
      </c>
      <c r="B39" s="141" t="s">
        <v>306</v>
      </c>
      <c r="C39" s="35" t="s">
        <v>57</v>
      </c>
      <c r="D39" s="36"/>
      <c r="E39" s="36">
        <v>0</v>
      </c>
      <c r="F39" s="36">
        <f t="shared" si="7"/>
        <v>0</v>
      </c>
      <c r="G39" s="36"/>
      <c r="H39" s="36"/>
      <c r="I39" s="637"/>
      <c r="J39" s="708"/>
      <c r="K39" s="708"/>
      <c r="L39" s="708"/>
      <c r="M39" s="708"/>
      <c r="N39" s="708"/>
      <c r="O39" s="708"/>
      <c r="R39" s="612">
        <v>0</v>
      </c>
      <c r="S39" s="612">
        <f t="shared" si="35"/>
        <v>0</v>
      </c>
      <c r="T39" s="612">
        <f t="shared" si="35"/>
        <v>0</v>
      </c>
      <c r="U39" s="612">
        <v>0</v>
      </c>
      <c r="V39" s="612"/>
      <c r="W39" s="612"/>
      <c r="X39" s="612">
        <v>0</v>
      </c>
      <c r="Y39" s="612"/>
      <c r="Z39" s="612"/>
      <c r="AA39" s="612">
        <v>0</v>
      </c>
      <c r="AB39" s="612"/>
      <c r="AC39" s="612"/>
      <c r="AD39" s="612">
        <v>0</v>
      </c>
      <c r="AE39" s="612"/>
      <c r="AF39" s="612"/>
    </row>
    <row r="40" spans="1:32" s="30" customFormat="1" ht="12" customHeight="1" x14ac:dyDescent="0.25">
      <c r="A40" s="34" t="s">
        <v>58</v>
      </c>
      <c r="B40" s="141" t="s">
        <v>307</v>
      </c>
      <c r="C40" s="35" t="s">
        <v>59</v>
      </c>
      <c r="D40" s="36"/>
      <c r="E40" s="36"/>
      <c r="F40" s="36">
        <f t="shared" si="7"/>
        <v>0</v>
      </c>
      <c r="G40" s="36"/>
      <c r="H40" s="36"/>
      <c r="I40" s="637"/>
      <c r="J40" s="708"/>
      <c r="K40" s="708"/>
      <c r="L40" s="708"/>
      <c r="M40" s="708"/>
      <c r="N40" s="708"/>
      <c r="O40" s="708"/>
      <c r="R40" s="612">
        <v>0</v>
      </c>
      <c r="S40" s="612">
        <f t="shared" si="35"/>
        <v>0</v>
      </c>
      <c r="T40" s="612">
        <f t="shared" si="35"/>
        <v>0</v>
      </c>
      <c r="U40" s="612">
        <v>0</v>
      </c>
      <c r="V40" s="612"/>
      <c r="W40" s="612"/>
      <c r="X40" s="612">
        <v>0</v>
      </c>
      <c r="Y40" s="612"/>
      <c r="Z40" s="612"/>
      <c r="AA40" s="612">
        <v>0</v>
      </c>
      <c r="AB40" s="612"/>
      <c r="AC40" s="612"/>
      <c r="AD40" s="612">
        <v>0</v>
      </c>
      <c r="AE40" s="612"/>
      <c r="AF40" s="612"/>
    </row>
    <row r="41" spans="1:32" s="30" customFormat="1" ht="12" customHeight="1" x14ac:dyDescent="0.25">
      <c r="A41" s="34" t="s">
        <v>60</v>
      </c>
      <c r="B41" s="141" t="s">
        <v>308</v>
      </c>
      <c r="C41" s="35" t="s">
        <v>61</v>
      </c>
      <c r="D41" s="42"/>
      <c r="E41" s="42"/>
      <c r="F41" s="42">
        <f t="shared" si="7"/>
        <v>0</v>
      </c>
      <c r="G41" s="42"/>
      <c r="H41" s="42"/>
      <c r="I41" s="642"/>
      <c r="J41" s="711"/>
      <c r="K41" s="711"/>
      <c r="L41" s="711"/>
      <c r="M41" s="711"/>
      <c r="N41" s="711"/>
      <c r="O41" s="711"/>
      <c r="R41" s="616">
        <v>0</v>
      </c>
      <c r="S41" s="616">
        <f t="shared" si="35"/>
        <v>0</v>
      </c>
      <c r="T41" s="616">
        <f t="shared" si="35"/>
        <v>0</v>
      </c>
      <c r="U41" s="616">
        <v>0</v>
      </c>
      <c r="V41" s="616"/>
      <c r="W41" s="616"/>
      <c r="X41" s="616">
        <v>0</v>
      </c>
      <c r="Y41" s="616"/>
      <c r="Z41" s="616"/>
      <c r="AA41" s="616">
        <v>0</v>
      </c>
      <c r="AB41" s="616"/>
      <c r="AC41" s="616"/>
      <c r="AD41" s="616">
        <v>0</v>
      </c>
      <c r="AE41" s="616"/>
      <c r="AF41" s="616"/>
    </row>
    <row r="42" spans="1:32" s="30" customFormat="1" ht="12" customHeight="1" thickBot="1" x14ac:dyDescent="0.3">
      <c r="A42" s="37" t="s">
        <v>62</v>
      </c>
      <c r="B42" s="141" t="s">
        <v>1240</v>
      </c>
      <c r="C42" s="38" t="s">
        <v>63</v>
      </c>
      <c r="D42" s="43"/>
      <c r="E42" s="43"/>
      <c r="F42" s="43">
        <f t="shared" si="7"/>
        <v>5967</v>
      </c>
      <c r="G42" s="43">
        <v>5967</v>
      </c>
      <c r="H42" s="43">
        <v>234954</v>
      </c>
      <c r="I42" s="643">
        <f>H42/G42*100</f>
        <v>3937.556561085973</v>
      </c>
      <c r="J42" s="711"/>
      <c r="K42" s="711"/>
      <c r="L42" s="711"/>
      <c r="M42" s="711"/>
      <c r="N42" s="711"/>
      <c r="O42" s="711"/>
      <c r="R42" s="617"/>
      <c r="S42" s="617">
        <f t="shared" si="35"/>
        <v>0</v>
      </c>
      <c r="T42" s="617">
        <f t="shared" si="35"/>
        <v>0</v>
      </c>
      <c r="U42" s="617"/>
      <c r="V42" s="617"/>
      <c r="W42" s="617"/>
      <c r="X42" s="617"/>
      <c r="Y42" s="617"/>
      <c r="Z42" s="617"/>
      <c r="AA42" s="617"/>
      <c r="AB42" s="617"/>
      <c r="AC42" s="617"/>
      <c r="AD42" s="617"/>
      <c r="AE42" s="617"/>
      <c r="AF42" s="617"/>
    </row>
    <row r="43" spans="1:32" s="30" customFormat="1" ht="12" customHeight="1" thickBot="1" x14ac:dyDescent="0.3">
      <c r="A43" s="28" t="s">
        <v>64</v>
      </c>
      <c r="B43" s="139" t="s">
        <v>310</v>
      </c>
      <c r="C43" s="29" t="s">
        <v>65</v>
      </c>
      <c r="D43" s="15">
        <f>SUM(D44:D48)</f>
        <v>0</v>
      </c>
      <c r="E43" s="15">
        <f t="shared" ref="E43:G43" si="36">SUM(E44:E48)</f>
        <v>0</v>
      </c>
      <c r="F43" s="15">
        <f t="shared" si="36"/>
        <v>0</v>
      </c>
      <c r="G43" s="15">
        <f t="shared" si="36"/>
        <v>0</v>
      </c>
      <c r="H43" s="15"/>
      <c r="I43" s="635"/>
      <c r="J43" s="707"/>
      <c r="K43" s="707"/>
      <c r="L43" s="707"/>
      <c r="M43" s="707"/>
      <c r="N43" s="707"/>
      <c r="O43" s="707"/>
      <c r="R43" s="610">
        <f>SUM(R44:R48)</f>
        <v>0</v>
      </c>
      <c r="S43" s="610">
        <f t="shared" ref="S43:T43" si="37">SUM(S44:S48)</f>
        <v>0</v>
      </c>
      <c r="T43" s="610">
        <f t="shared" si="37"/>
        <v>0</v>
      </c>
      <c r="U43" s="610">
        <f>SUM(U44:U48)</f>
        <v>0</v>
      </c>
      <c r="V43" s="610">
        <f t="shared" ref="V43:W43" si="38">SUM(V44:V48)</f>
        <v>0</v>
      </c>
      <c r="W43" s="610">
        <f t="shared" si="38"/>
        <v>0</v>
      </c>
      <c r="X43" s="610">
        <f>SUM(X44:X48)</f>
        <v>0</v>
      </c>
      <c r="Y43" s="610">
        <f t="shared" ref="Y43:Z43" si="39">SUM(Y44:Y48)</f>
        <v>0</v>
      </c>
      <c r="Z43" s="610">
        <f t="shared" si="39"/>
        <v>0</v>
      </c>
      <c r="AA43" s="610">
        <f>SUM(AA44:AA48)</f>
        <v>0</v>
      </c>
      <c r="AB43" s="610">
        <f t="shared" ref="AB43:AC43" si="40">SUM(AB44:AB48)</f>
        <v>0</v>
      </c>
      <c r="AC43" s="610">
        <f t="shared" si="40"/>
        <v>0</v>
      </c>
      <c r="AD43" s="610">
        <f>SUM(AD44:AD48)</f>
        <v>0</v>
      </c>
      <c r="AE43" s="610">
        <f t="shared" ref="AE43:AF43" si="41">SUM(AE44:AE48)</f>
        <v>0</v>
      </c>
      <c r="AF43" s="610">
        <f t="shared" si="41"/>
        <v>0</v>
      </c>
    </row>
    <row r="44" spans="1:32" s="30" customFormat="1" ht="12" customHeight="1" x14ac:dyDescent="0.25">
      <c r="A44" s="31" t="s">
        <v>66</v>
      </c>
      <c r="B44" s="140" t="s">
        <v>311</v>
      </c>
      <c r="C44" s="32" t="s">
        <v>67</v>
      </c>
      <c r="D44" s="44"/>
      <c r="E44" s="44">
        <v>0</v>
      </c>
      <c r="F44" s="44">
        <f t="shared" si="7"/>
        <v>0</v>
      </c>
      <c r="G44" s="44">
        <v>0</v>
      </c>
      <c r="H44" s="44">
        <v>0</v>
      </c>
      <c r="I44" s="641"/>
      <c r="J44" s="711"/>
      <c r="K44" s="711"/>
      <c r="L44" s="711"/>
      <c r="M44" s="711"/>
      <c r="N44" s="711"/>
      <c r="O44" s="711"/>
      <c r="R44" s="618"/>
      <c r="S44" s="618">
        <f t="shared" ref="S44:T48" si="42">SUM(V44,Y44,AB44,AE44)</f>
        <v>0</v>
      </c>
      <c r="T44" s="618">
        <f t="shared" si="42"/>
        <v>0</v>
      </c>
      <c r="U44" s="618"/>
      <c r="V44" s="618">
        <v>0</v>
      </c>
      <c r="W44" s="618">
        <v>0</v>
      </c>
      <c r="X44" s="618"/>
      <c r="Y44" s="618">
        <v>0</v>
      </c>
      <c r="Z44" s="618">
        <v>0</v>
      </c>
      <c r="AA44" s="618"/>
      <c r="AB44" s="618">
        <v>0</v>
      </c>
      <c r="AC44" s="618">
        <v>0</v>
      </c>
      <c r="AD44" s="618"/>
      <c r="AE44" s="618">
        <v>0</v>
      </c>
      <c r="AF44" s="618">
        <v>0</v>
      </c>
    </row>
    <row r="45" spans="1:32" s="30" customFormat="1" ht="12" customHeight="1" x14ac:dyDescent="0.25">
      <c r="A45" s="34" t="s">
        <v>68</v>
      </c>
      <c r="B45" s="141" t="s">
        <v>312</v>
      </c>
      <c r="C45" s="35" t="s">
        <v>69</v>
      </c>
      <c r="D45" s="42"/>
      <c r="E45" s="42"/>
      <c r="F45" s="42">
        <f t="shared" si="7"/>
        <v>0</v>
      </c>
      <c r="G45" s="42"/>
      <c r="H45" s="42"/>
      <c r="I45" s="642"/>
      <c r="J45" s="711"/>
      <c r="K45" s="711"/>
      <c r="L45" s="711"/>
      <c r="M45" s="711"/>
      <c r="N45" s="711"/>
      <c r="O45" s="711"/>
      <c r="R45" s="616"/>
      <c r="S45" s="616">
        <f t="shared" si="42"/>
        <v>0</v>
      </c>
      <c r="T45" s="616">
        <f t="shared" si="42"/>
        <v>0</v>
      </c>
      <c r="U45" s="616"/>
      <c r="V45" s="616"/>
      <c r="W45" s="616"/>
      <c r="X45" s="616"/>
      <c r="Y45" s="616"/>
      <c r="Z45" s="616"/>
      <c r="AA45" s="616"/>
      <c r="AB45" s="616"/>
      <c r="AC45" s="616"/>
      <c r="AD45" s="616"/>
      <c r="AE45" s="616"/>
      <c r="AF45" s="616"/>
    </row>
    <row r="46" spans="1:32" s="30" customFormat="1" ht="12" customHeight="1" x14ac:dyDescent="0.25">
      <c r="A46" s="34" t="s">
        <v>70</v>
      </c>
      <c r="B46" s="141" t="s">
        <v>313</v>
      </c>
      <c r="C46" s="35" t="s">
        <v>71</v>
      </c>
      <c r="D46" s="42"/>
      <c r="E46" s="42">
        <v>0</v>
      </c>
      <c r="F46" s="42">
        <f t="shared" si="7"/>
        <v>0</v>
      </c>
      <c r="G46" s="42">
        <v>0</v>
      </c>
      <c r="H46" s="42">
        <v>0</v>
      </c>
      <c r="I46" s="642"/>
      <c r="J46" s="711"/>
      <c r="K46" s="711"/>
      <c r="L46" s="711"/>
      <c r="M46" s="711"/>
      <c r="N46" s="711"/>
      <c r="O46" s="711"/>
      <c r="R46" s="616"/>
      <c r="S46" s="616">
        <f t="shared" si="42"/>
        <v>0</v>
      </c>
      <c r="T46" s="616">
        <f t="shared" si="42"/>
        <v>0</v>
      </c>
      <c r="U46" s="616"/>
      <c r="V46" s="616"/>
      <c r="W46" s="616"/>
      <c r="X46" s="616"/>
      <c r="Y46" s="616"/>
      <c r="Z46" s="616"/>
      <c r="AA46" s="616"/>
      <c r="AB46" s="616"/>
      <c r="AC46" s="616"/>
      <c r="AD46" s="616"/>
      <c r="AE46" s="616"/>
      <c r="AF46" s="616"/>
    </row>
    <row r="47" spans="1:32" s="30" customFormat="1" ht="12" customHeight="1" x14ac:dyDescent="0.25">
      <c r="A47" s="34" t="s">
        <v>72</v>
      </c>
      <c r="B47" s="141" t="s">
        <v>314</v>
      </c>
      <c r="C47" s="35" t="s">
        <v>73</v>
      </c>
      <c r="D47" s="42"/>
      <c r="E47" s="42">
        <v>0</v>
      </c>
      <c r="F47" s="42">
        <f t="shared" si="7"/>
        <v>0</v>
      </c>
      <c r="G47" s="42">
        <v>0</v>
      </c>
      <c r="H47" s="42">
        <v>0</v>
      </c>
      <c r="I47" s="642"/>
      <c r="J47" s="711"/>
      <c r="K47" s="711"/>
      <c r="L47" s="711"/>
      <c r="M47" s="711"/>
      <c r="N47" s="711"/>
      <c r="O47" s="711"/>
      <c r="R47" s="616"/>
      <c r="S47" s="616">
        <f t="shared" si="42"/>
        <v>0</v>
      </c>
      <c r="T47" s="616">
        <f t="shared" si="42"/>
        <v>0</v>
      </c>
      <c r="U47" s="616"/>
      <c r="V47" s="616">
        <v>0</v>
      </c>
      <c r="W47" s="616">
        <v>0</v>
      </c>
      <c r="X47" s="616"/>
      <c r="Y47" s="616">
        <v>0</v>
      </c>
      <c r="Z47" s="616">
        <v>0</v>
      </c>
      <c r="AA47" s="616"/>
      <c r="AB47" s="616">
        <v>0</v>
      </c>
      <c r="AC47" s="616">
        <v>0</v>
      </c>
      <c r="AD47" s="616"/>
      <c r="AE47" s="616">
        <v>0</v>
      </c>
      <c r="AF47" s="616">
        <v>0</v>
      </c>
    </row>
    <row r="48" spans="1:32" s="30" customFormat="1" ht="12" customHeight="1" thickBot="1" x14ac:dyDescent="0.3">
      <c r="A48" s="37" t="s">
        <v>74</v>
      </c>
      <c r="B48" s="141" t="s">
        <v>315</v>
      </c>
      <c r="C48" s="38" t="s">
        <v>75</v>
      </c>
      <c r="D48" s="43"/>
      <c r="E48" s="43">
        <v>0</v>
      </c>
      <c r="F48" s="43">
        <f t="shared" si="7"/>
        <v>0</v>
      </c>
      <c r="G48" s="43">
        <v>0</v>
      </c>
      <c r="H48" s="43">
        <v>0</v>
      </c>
      <c r="I48" s="643"/>
      <c r="J48" s="711"/>
      <c r="K48" s="711"/>
      <c r="L48" s="711"/>
      <c r="M48" s="711"/>
      <c r="N48" s="711"/>
      <c r="O48" s="711"/>
      <c r="R48" s="617"/>
      <c r="S48" s="617">
        <f t="shared" si="42"/>
        <v>0</v>
      </c>
      <c r="T48" s="617">
        <f t="shared" si="42"/>
        <v>0</v>
      </c>
      <c r="U48" s="617"/>
      <c r="V48" s="617">
        <v>0</v>
      </c>
      <c r="W48" s="617">
        <v>0</v>
      </c>
      <c r="X48" s="617"/>
      <c r="Y48" s="617">
        <v>0</v>
      </c>
      <c r="Z48" s="617">
        <v>0</v>
      </c>
      <c r="AA48" s="617"/>
      <c r="AB48" s="617">
        <v>0</v>
      </c>
      <c r="AC48" s="617">
        <v>0</v>
      </c>
      <c r="AD48" s="617"/>
      <c r="AE48" s="617">
        <v>0</v>
      </c>
      <c r="AF48" s="617">
        <v>0</v>
      </c>
    </row>
    <row r="49" spans="1:32" s="30" customFormat="1" ht="12" customHeight="1" thickBot="1" x14ac:dyDescent="0.3">
      <c r="A49" s="28" t="s">
        <v>76</v>
      </c>
      <c r="B49" s="139" t="s">
        <v>316</v>
      </c>
      <c r="C49" s="29" t="s">
        <v>77</v>
      </c>
      <c r="D49" s="15">
        <f>SUM(D50:D54)</f>
        <v>0</v>
      </c>
      <c r="E49" s="15">
        <f t="shared" ref="E49:G49" si="43">SUM(E50:E54)</f>
        <v>0</v>
      </c>
      <c r="F49" s="15">
        <f t="shared" si="43"/>
        <v>0</v>
      </c>
      <c r="G49" s="15">
        <f t="shared" si="43"/>
        <v>0</v>
      </c>
      <c r="H49" s="15"/>
      <c r="I49" s="635"/>
      <c r="J49" s="707"/>
      <c r="K49" s="707"/>
      <c r="L49" s="707"/>
      <c r="M49" s="707"/>
      <c r="N49" s="707"/>
      <c r="O49" s="707"/>
      <c r="R49" s="610">
        <f>SUM(R50:R54)</f>
        <v>0</v>
      </c>
      <c r="S49" s="610">
        <f t="shared" ref="S49:AF49" si="44">SUM(S50:S54)</f>
        <v>0</v>
      </c>
      <c r="T49" s="610">
        <f t="shared" si="44"/>
        <v>0</v>
      </c>
      <c r="U49" s="610">
        <f t="shared" si="44"/>
        <v>0</v>
      </c>
      <c r="V49" s="610">
        <f t="shared" si="44"/>
        <v>0</v>
      </c>
      <c r="W49" s="610">
        <f t="shared" si="44"/>
        <v>0</v>
      </c>
      <c r="X49" s="610">
        <f t="shared" si="44"/>
        <v>0</v>
      </c>
      <c r="Y49" s="610">
        <f t="shared" si="44"/>
        <v>0</v>
      </c>
      <c r="Z49" s="610">
        <f t="shared" si="44"/>
        <v>0</v>
      </c>
      <c r="AA49" s="610">
        <f t="shared" si="44"/>
        <v>0</v>
      </c>
      <c r="AB49" s="610">
        <f t="shared" si="44"/>
        <v>0</v>
      </c>
      <c r="AC49" s="610">
        <f t="shared" si="44"/>
        <v>0</v>
      </c>
      <c r="AD49" s="610">
        <f t="shared" si="44"/>
        <v>0</v>
      </c>
      <c r="AE49" s="610">
        <f t="shared" si="44"/>
        <v>0</v>
      </c>
      <c r="AF49" s="610">
        <f t="shared" si="44"/>
        <v>0</v>
      </c>
    </row>
    <row r="50" spans="1:32" s="30" customFormat="1" ht="12" customHeight="1" x14ac:dyDescent="0.25">
      <c r="A50" s="31" t="s">
        <v>388</v>
      </c>
      <c r="B50" s="140" t="s">
        <v>317</v>
      </c>
      <c r="C50" s="32" t="s">
        <v>385</v>
      </c>
      <c r="D50" s="33"/>
      <c r="E50" s="33">
        <v>0</v>
      </c>
      <c r="F50" s="33">
        <f t="shared" si="7"/>
        <v>0</v>
      </c>
      <c r="G50" s="33">
        <v>0</v>
      </c>
      <c r="H50" s="33">
        <v>0</v>
      </c>
      <c r="I50" s="636"/>
      <c r="J50" s="708"/>
      <c r="K50" s="708"/>
      <c r="L50" s="708"/>
      <c r="M50" s="708"/>
      <c r="N50" s="708"/>
      <c r="O50" s="708"/>
      <c r="R50" s="611"/>
      <c r="S50" s="611">
        <f t="shared" ref="S50:T54" si="45">SUM(V50,Y50,AB50,AE50)</f>
        <v>0</v>
      </c>
      <c r="T50" s="611">
        <f t="shared" si="45"/>
        <v>0</v>
      </c>
      <c r="U50" s="611"/>
      <c r="V50" s="611">
        <v>0</v>
      </c>
      <c r="W50" s="611">
        <v>0</v>
      </c>
      <c r="X50" s="611"/>
      <c r="Y50" s="611">
        <v>0</v>
      </c>
      <c r="Z50" s="611">
        <v>0</v>
      </c>
      <c r="AA50" s="611"/>
      <c r="AB50" s="611">
        <v>0</v>
      </c>
      <c r="AC50" s="611">
        <v>0</v>
      </c>
      <c r="AD50" s="611"/>
      <c r="AE50" s="611">
        <v>0</v>
      </c>
      <c r="AF50" s="611">
        <v>0</v>
      </c>
    </row>
    <row r="51" spans="1:32" s="30" customFormat="1" ht="12" customHeight="1" x14ac:dyDescent="0.25">
      <c r="A51" s="31" t="s">
        <v>389</v>
      </c>
      <c r="B51" s="141" t="s">
        <v>318</v>
      </c>
      <c r="C51" s="35" t="s">
        <v>386</v>
      </c>
      <c r="D51" s="33"/>
      <c r="E51" s="33">
        <v>0</v>
      </c>
      <c r="F51" s="33">
        <f t="shared" si="7"/>
        <v>0</v>
      </c>
      <c r="G51" s="33">
        <v>0</v>
      </c>
      <c r="H51" s="33"/>
      <c r="I51" s="636"/>
      <c r="J51" s="708"/>
      <c r="K51" s="708"/>
      <c r="L51" s="708"/>
      <c r="M51" s="708"/>
      <c r="N51" s="708"/>
      <c r="O51" s="708"/>
      <c r="R51" s="611"/>
      <c r="S51" s="611">
        <f t="shared" si="45"/>
        <v>0</v>
      </c>
      <c r="T51" s="611">
        <f t="shared" si="45"/>
        <v>0</v>
      </c>
      <c r="U51" s="611"/>
      <c r="V51" s="611">
        <v>0</v>
      </c>
      <c r="W51" s="611"/>
      <c r="X51" s="611"/>
      <c r="Y51" s="611">
        <v>0</v>
      </c>
      <c r="Z51" s="611">
        <v>0</v>
      </c>
      <c r="AA51" s="611"/>
      <c r="AB51" s="611">
        <v>0</v>
      </c>
      <c r="AC51" s="611">
        <v>0</v>
      </c>
      <c r="AD51" s="611"/>
      <c r="AE51" s="611">
        <v>0</v>
      </c>
      <c r="AF51" s="611">
        <v>0</v>
      </c>
    </row>
    <row r="52" spans="1:32" s="30" customFormat="1" ht="13.5" customHeight="1" x14ac:dyDescent="0.25">
      <c r="A52" s="31" t="s">
        <v>390</v>
      </c>
      <c r="B52" s="141" t="s">
        <v>319</v>
      </c>
      <c r="C52" s="35" t="s">
        <v>414</v>
      </c>
      <c r="D52" s="33"/>
      <c r="E52" s="33">
        <v>0</v>
      </c>
      <c r="F52" s="33">
        <f t="shared" si="7"/>
        <v>0</v>
      </c>
      <c r="G52" s="33">
        <v>0</v>
      </c>
      <c r="H52" s="33">
        <v>0</v>
      </c>
      <c r="I52" s="636"/>
      <c r="J52" s="708"/>
      <c r="K52" s="708"/>
      <c r="L52" s="708"/>
      <c r="M52" s="708"/>
      <c r="N52" s="708"/>
      <c r="O52" s="708"/>
      <c r="R52" s="611"/>
      <c r="S52" s="611">
        <f t="shared" si="45"/>
        <v>0</v>
      </c>
      <c r="T52" s="611">
        <f t="shared" si="45"/>
        <v>0</v>
      </c>
      <c r="U52" s="611"/>
      <c r="V52" s="611">
        <v>0</v>
      </c>
      <c r="W52" s="611">
        <v>0</v>
      </c>
      <c r="X52" s="611"/>
      <c r="Y52" s="611">
        <v>0</v>
      </c>
      <c r="Z52" s="611">
        <v>0</v>
      </c>
      <c r="AA52" s="611"/>
      <c r="AB52" s="611">
        <v>0</v>
      </c>
      <c r="AC52" s="611">
        <v>0</v>
      </c>
      <c r="AD52" s="611"/>
      <c r="AE52" s="611">
        <v>0</v>
      </c>
      <c r="AF52" s="611">
        <v>0</v>
      </c>
    </row>
    <row r="53" spans="1:32" s="30" customFormat="1" ht="12" customHeight="1" x14ac:dyDescent="0.25">
      <c r="A53" s="37" t="s">
        <v>391</v>
      </c>
      <c r="B53" s="142" t="s">
        <v>387</v>
      </c>
      <c r="C53" s="38" t="s">
        <v>393</v>
      </c>
      <c r="D53" s="40"/>
      <c r="E53" s="40">
        <v>0</v>
      </c>
      <c r="F53" s="40">
        <f t="shared" si="7"/>
        <v>0</v>
      </c>
      <c r="G53" s="40">
        <v>0</v>
      </c>
      <c r="H53" s="40">
        <v>0</v>
      </c>
      <c r="I53" s="640"/>
      <c r="J53" s="708"/>
      <c r="K53" s="708"/>
      <c r="L53" s="708"/>
      <c r="M53" s="708"/>
      <c r="N53" s="708"/>
      <c r="O53" s="708"/>
      <c r="R53" s="615"/>
      <c r="S53" s="615">
        <f t="shared" si="45"/>
        <v>0</v>
      </c>
      <c r="T53" s="615">
        <f t="shared" si="45"/>
        <v>0</v>
      </c>
      <c r="U53" s="615"/>
      <c r="V53" s="615"/>
      <c r="W53" s="615"/>
      <c r="X53" s="615"/>
      <c r="Y53" s="615"/>
      <c r="Z53" s="615"/>
      <c r="AA53" s="615"/>
      <c r="AB53" s="615"/>
      <c r="AC53" s="615"/>
      <c r="AD53" s="615"/>
      <c r="AE53" s="615"/>
      <c r="AF53" s="615"/>
    </row>
    <row r="54" spans="1:32" s="30" customFormat="1" ht="12" customHeight="1" thickBot="1" x14ac:dyDescent="0.3">
      <c r="A54" s="37" t="s">
        <v>392</v>
      </c>
      <c r="B54" s="142" t="s">
        <v>384</v>
      </c>
      <c r="C54" s="38" t="s">
        <v>394</v>
      </c>
      <c r="D54" s="40"/>
      <c r="E54" s="40"/>
      <c r="F54" s="40">
        <f t="shared" si="7"/>
        <v>0</v>
      </c>
      <c r="G54" s="40"/>
      <c r="H54" s="40"/>
      <c r="I54" s="640"/>
      <c r="J54" s="708"/>
      <c r="K54" s="708"/>
      <c r="L54" s="708"/>
      <c r="M54" s="708"/>
      <c r="N54" s="708"/>
      <c r="O54" s="708"/>
      <c r="R54" s="615"/>
      <c r="S54" s="615">
        <f t="shared" si="45"/>
        <v>0</v>
      </c>
      <c r="T54" s="615">
        <f t="shared" si="45"/>
        <v>0</v>
      </c>
      <c r="U54" s="615"/>
      <c r="V54" s="615"/>
      <c r="W54" s="615"/>
      <c r="X54" s="615"/>
      <c r="Y54" s="615">
        <v>0</v>
      </c>
      <c r="Z54" s="615">
        <v>0</v>
      </c>
      <c r="AA54" s="615"/>
      <c r="AB54" s="615">
        <v>0</v>
      </c>
      <c r="AC54" s="615">
        <v>0</v>
      </c>
      <c r="AD54" s="615"/>
      <c r="AE54" s="615">
        <v>0</v>
      </c>
      <c r="AF54" s="615">
        <v>0</v>
      </c>
    </row>
    <row r="55" spans="1:32" s="30" customFormat="1" ht="12" customHeight="1" thickBot="1" x14ac:dyDescent="0.3">
      <c r="A55" s="28" t="s">
        <v>82</v>
      </c>
      <c r="B55" s="139" t="s">
        <v>320</v>
      </c>
      <c r="C55" s="39" t="s">
        <v>83</v>
      </c>
      <c r="D55" s="15">
        <f>SUM(D56:D60)</f>
        <v>0</v>
      </c>
      <c r="E55" s="15">
        <f t="shared" ref="E55:G55" si="46">SUM(E56:E60)</f>
        <v>0</v>
      </c>
      <c r="F55" s="15">
        <f t="shared" si="46"/>
        <v>0</v>
      </c>
      <c r="G55" s="15">
        <f t="shared" si="46"/>
        <v>0</v>
      </c>
      <c r="H55" s="15"/>
      <c r="I55" s="635"/>
      <c r="J55" s="707"/>
      <c r="K55" s="707"/>
      <c r="L55" s="707"/>
      <c r="M55" s="707"/>
      <c r="N55" s="707"/>
      <c r="O55" s="707"/>
      <c r="R55" s="610">
        <f>SUM(R56:R60)</f>
        <v>0</v>
      </c>
      <c r="S55" s="610">
        <f t="shared" ref="S55:T55" si="47">SUM(S56:S60)</f>
        <v>0</v>
      </c>
      <c r="T55" s="610">
        <f t="shared" si="47"/>
        <v>0</v>
      </c>
      <c r="U55" s="610">
        <f>SUM(U56:U60)</f>
        <v>0</v>
      </c>
      <c r="V55" s="610">
        <f t="shared" ref="V55:W55" si="48">SUM(V56:V60)</f>
        <v>0</v>
      </c>
      <c r="W55" s="610">
        <f t="shared" si="48"/>
        <v>0</v>
      </c>
      <c r="X55" s="610">
        <f>SUM(X56:X60)</f>
        <v>0</v>
      </c>
      <c r="Y55" s="610">
        <f t="shared" ref="Y55:Z55" si="49">SUM(Y56:Y60)</f>
        <v>0</v>
      </c>
      <c r="Z55" s="610">
        <f t="shared" si="49"/>
        <v>0</v>
      </c>
      <c r="AA55" s="610">
        <f>SUM(AA56:AA60)</f>
        <v>0</v>
      </c>
      <c r="AB55" s="610">
        <f t="shared" ref="AB55:AC55" si="50">SUM(AB56:AB60)</f>
        <v>0</v>
      </c>
      <c r="AC55" s="610">
        <f t="shared" si="50"/>
        <v>0</v>
      </c>
      <c r="AD55" s="610">
        <f>SUM(AD56:AD60)</f>
        <v>0</v>
      </c>
      <c r="AE55" s="610">
        <f t="shared" ref="AE55:AF55" si="51">SUM(AE56:AE60)</f>
        <v>0</v>
      </c>
      <c r="AF55" s="610">
        <f t="shared" si="51"/>
        <v>0</v>
      </c>
    </row>
    <row r="56" spans="1:32" s="30" customFormat="1" ht="12" customHeight="1" x14ac:dyDescent="0.25">
      <c r="A56" s="31" t="s">
        <v>400</v>
      </c>
      <c r="B56" s="140" t="s">
        <v>321</v>
      </c>
      <c r="C56" s="32" t="s">
        <v>395</v>
      </c>
      <c r="D56" s="42"/>
      <c r="E56" s="42">
        <v>0</v>
      </c>
      <c r="F56" s="42">
        <f t="shared" si="7"/>
        <v>0</v>
      </c>
      <c r="G56" s="42">
        <v>0</v>
      </c>
      <c r="H56" s="42">
        <v>0</v>
      </c>
      <c r="I56" s="642"/>
      <c r="J56" s="711"/>
      <c r="K56" s="711"/>
      <c r="L56" s="711"/>
      <c r="M56" s="711"/>
      <c r="N56" s="711"/>
      <c r="O56" s="711"/>
      <c r="R56" s="616"/>
      <c r="S56" s="616">
        <f t="shared" ref="S56:T60" si="52">SUM(V56,Y56,AB56,AE56)</f>
        <v>0</v>
      </c>
      <c r="T56" s="616">
        <f t="shared" si="52"/>
        <v>0</v>
      </c>
      <c r="U56" s="616"/>
      <c r="V56" s="616">
        <v>0</v>
      </c>
      <c r="W56" s="616">
        <v>0</v>
      </c>
      <c r="X56" s="616"/>
      <c r="Y56" s="616">
        <v>0</v>
      </c>
      <c r="Z56" s="616">
        <v>0</v>
      </c>
      <c r="AA56" s="616"/>
      <c r="AB56" s="616">
        <v>0</v>
      </c>
      <c r="AC56" s="616">
        <v>0</v>
      </c>
      <c r="AD56" s="616"/>
      <c r="AE56" s="616">
        <v>0</v>
      </c>
      <c r="AF56" s="616">
        <v>0</v>
      </c>
    </row>
    <row r="57" spans="1:32" s="30" customFormat="1" ht="12" customHeight="1" x14ac:dyDescent="0.25">
      <c r="A57" s="31" t="s">
        <v>401</v>
      </c>
      <c r="B57" s="140" t="s">
        <v>322</v>
      </c>
      <c r="C57" s="35" t="s">
        <v>396</v>
      </c>
      <c r="D57" s="42"/>
      <c r="E57" s="42">
        <v>0</v>
      </c>
      <c r="F57" s="42">
        <f t="shared" si="7"/>
        <v>0</v>
      </c>
      <c r="G57" s="42">
        <v>0</v>
      </c>
      <c r="H57" s="42">
        <v>0</v>
      </c>
      <c r="I57" s="642"/>
      <c r="J57" s="711"/>
      <c r="K57" s="711"/>
      <c r="L57" s="711"/>
      <c r="M57" s="711"/>
      <c r="N57" s="711"/>
      <c r="O57" s="711"/>
      <c r="R57" s="616"/>
      <c r="S57" s="616">
        <f t="shared" si="52"/>
        <v>0</v>
      </c>
      <c r="T57" s="616">
        <f t="shared" si="52"/>
        <v>0</v>
      </c>
      <c r="U57" s="616"/>
      <c r="V57" s="616">
        <v>0</v>
      </c>
      <c r="W57" s="616">
        <v>0</v>
      </c>
      <c r="X57" s="616"/>
      <c r="Y57" s="616">
        <v>0</v>
      </c>
      <c r="Z57" s="616">
        <v>0</v>
      </c>
      <c r="AA57" s="616"/>
      <c r="AB57" s="616">
        <v>0</v>
      </c>
      <c r="AC57" s="616">
        <v>0</v>
      </c>
      <c r="AD57" s="616"/>
      <c r="AE57" s="616">
        <v>0</v>
      </c>
      <c r="AF57" s="616">
        <v>0</v>
      </c>
    </row>
    <row r="58" spans="1:32" s="30" customFormat="1" ht="11.25" customHeight="1" x14ac:dyDescent="0.25">
      <c r="A58" s="31" t="s">
        <v>402</v>
      </c>
      <c r="B58" s="140" t="s">
        <v>323</v>
      </c>
      <c r="C58" s="35" t="s">
        <v>415</v>
      </c>
      <c r="D58" s="42"/>
      <c r="E58" s="42">
        <v>0</v>
      </c>
      <c r="F58" s="42">
        <f t="shared" si="7"/>
        <v>0</v>
      </c>
      <c r="G58" s="42">
        <v>0</v>
      </c>
      <c r="H58" s="42">
        <v>0</v>
      </c>
      <c r="I58" s="642"/>
      <c r="J58" s="711"/>
      <c r="K58" s="711"/>
      <c r="L58" s="711"/>
      <c r="M58" s="711"/>
      <c r="N58" s="711"/>
      <c r="O58" s="711"/>
      <c r="R58" s="616"/>
      <c r="S58" s="616">
        <f t="shared" si="52"/>
        <v>0</v>
      </c>
      <c r="T58" s="616">
        <f t="shared" si="52"/>
        <v>0</v>
      </c>
      <c r="U58" s="616"/>
      <c r="V58" s="616">
        <v>0</v>
      </c>
      <c r="W58" s="616">
        <v>0</v>
      </c>
      <c r="X58" s="616"/>
      <c r="Y58" s="616">
        <v>0</v>
      </c>
      <c r="Z58" s="616">
        <v>0</v>
      </c>
      <c r="AA58" s="616"/>
      <c r="AB58" s="616">
        <v>0</v>
      </c>
      <c r="AC58" s="616">
        <v>0</v>
      </c>
      <c r="AD58" s="616"/>
      <c r="AE58" s="616">
        <v>0</v>
      </c>
      <c r="AF58" s="616">
        <v>0</v>
      </c>
    </row>
    <row r="59" spans="1:32" s="30" customFormat="1" ht="12" customHeight="1" x14ac:dyDescent="0.25">
      <c r="A59" s="31" t="s">
        <v>401</v>
      </c>
      <c r="B59" s="146" t="s">
        <v>398</v>
      </c>
      <c r="C59" s="38" t="s">
        <v>397</v>
      </c>
      <c r="D59" s="42"/>
      <c r="E59" s="42">
        <v>0</v>
      </c>
      <c r="F59" s="42">
        <f t="shared" si="7"/>
        <v>0</v>
      </c>
      <c r="G59" s="42">
        <v>0</v>
      </c>
      <c r="H59" s="42"/>
      <c r="I59" s="642"/>
      <c r="J59" s="711"/>
      <c r="K59" s="711"/>
      <c r="L59" s="711"/>
      <c r="M59" s="711"/>
      <c r="N59" s="711"/>
      <c r="O59" s="711"/>
      <c r="R59" s="616"/>
      <c r="S59" s="616">
        <f t="shared" si="52"/>
        <v>0</v>
      </c>
      <c r="T59" s="616">
        <f t="shared" si="52"/>
        <v>0</v>
      </c>
      <c r="U59" s="616"/>
      <c r="V59" s="616">
        <v>0</v>
      </c>
      <c r="W59" s="616"/>
      <c r="X59" s="616"/>
      <c r="Y59" s="616">
        <v>0</v>
      </c>
      <c r="Z59" s="616">
        <v>0</v>
      </c>
      <c r="AA59" s="616"/>
      <c r="AB59" s="616">
        <v>0</v>
      </c>
      <c r="AC59" s="616">
        <v>0</v>
      </c>
      <c r="AD59" s="616"/>
      <c r="AE59" s="616">
        <v>0</v>
      </c>
      <c r="AF59" s="616">
        <v>0</v>
      </c>
    </row>
    <row r="60" spans="1:32" s="30" customFormat="1" ht="12" customHeight="1" thickBot="1" x14ac:dyDescent="0.3">
      <c r="A60" s="31" t="s">
        <v>402</v>
      </c>
      <c r="B60" s="142" t="s">
        <v>405</v>
      </c>
      <c r="C60" s="38" t="s">
        <v>399</v>
      </c>
      <c r="D60" s="42"/>
      <c r="E60" s="42"/>
      <c r="F60" s="42">
        <f t="shared" si="7"/>
        <v>0</v>
      </c>
      <c r="G60" s="42"/>
      <c r="H60" s="42"/>
      <c r="I60" s="642"/>
      <c r="J60" s="711"/>
      <c r="K60" s="711"/>
      <c r="L60" s="711"/>
      <c r="M60" s="711"/>
      <c r="N60" s="711"/>
      <c r="O60" s="711"/>
      <c r="R60" s="616"/>
      <c r="S60" s="616">
        <f t="shared" si="52"/>
        <v>0</v>
      </c>
      <c r="T60" s="616">
        <f t="shared" si="52"/>
        <v>0</v>
      </c>
      <c r="U60" s="616"/>
      <c r="V60" s="616"/>
      <c r="W60" s="616"/>
      <c r="X60" s="616"/>
      <c r="Y60" s="616"/>
      <c r="Z60" s="616"/>
      <c r="AA60" s="616"/>
      <c r="AB60" s="616"/>
      <c r="AC60" s="616"/>
      <c r="AD60" s="616"/>
      <c r="AE60" s="616"/>
      <c r="AF60" s="616"/>
    </row>
    <row r="61" spans="1:32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0</v>
      </c>
      <c r="E61" s="18">
        <f t="shared" ref="E61:G61" si="53">+E5+E12+E18+E24+E32+E43+E49+E55</f>
        <v>0</v>
      </c>
      <c r="F61" s="18">
        <f t="shared" si="53"/>
        <v>5967</v>
      </c>
      <c r="G61" s="18">
        <f t="shared" si="53"/>
        <v>5967</v>
      </c>
      <c r="H61" s="18">
        <f>H5+H12+H18+H24+H32+H43+H49+H55</f>
        <v>234954</v>
      </c>
      <c r="I61" s="638">
        <f t="shared" ref="I61" si="54">H61/G61*100</f>
        <v>3937.556561085973</v>
      </c>
      <c r="J61" s="709"/>
      <c r="K61" s="709"/>
      <c r="L61" s="709"/>
      <c r="M61" s="709"/>
      <c r="N61" s="709"/>
      <c r="O61" s="709"/>
      <c r="R61" s="613">
        <f>+R5+R12+R18+R24+R32+R43+R49+R55</f>
        <v>0</v>
      </c>
      <c r="S61" s="613">
        <f t="shared" ref="S61:T61" si="55">+S5+S12+S18+S24+S32+S43+S49+S55</f>
        <v>0</v>
      </c>
      <c r="T61" s="613">
        <f t="shared" si="55"/>
        <v>0</v>
      </c>
      <c r="U61" s="613">
        <f>+U5+U12+U18+U24+U32+U43+U49+U55</f>
        <v>0</v>
      </c>
      <c r="V61" s="613">
        <f t="shared" ref="V61:W61" si="56">+V5+V12+V18+V24+V32+V43+V49+V55</f>
        <v>0</v>
      </c>
      <c r="W61" s="613">
        <f t="shared" si="56"/>
        <v>0</v>
      </c>
      <c r="X61" s="613">
        <f>+X5+X12+X18+X24+X32+X43+X49+X55</f>
        <v>0</v>
      </c>
      <c r="Y61" s="613">
        <f t="shared" ref="Y61:Z61" si="57">+Y5+Y12+Y18+Y24+Y32+Y43+Y49+Y55</f>
        <v>0</v>
      </c>
      <c r="Z61" s="613">
        <f t="shared" si="57"/>
        <v>0</v>
      </c>
      <c r="AA61" s="613">
        <f>+AA5+AA12+AA18+AA24+AA32+AA43+AA49+AA55</f>
        <v>0</v>
      </c>
      <c r="AB61" s="613">
        <f t="shared" ref="AB61:AC61" si="58">+AB5+AB12+AB18+AB24+AB32+AB43+AB49+AB55</f>
        <v>0</v>
      </c>
      <c r="AC61" s="613">
        <f t="shared" si="58"/>
        <v>0</v>
      </c>
      <c r="AD61" s="613">
        <f>+AD5+AD12+AD18+AD24+AD32+AD43+AD49+AD55</f>
        <v>0</v>
      </c>
      <c r="AE61" s="613">
        <f t="shared" ref="AE61:AF61" si="59">+AE5+AE12+AE18+AE24+AE32+AE43+AE49+AE55</f>
        <v>0</v>
      </c>
      <c r="AF61" s="613">
        <f t="shared" si="59"/>
        <v>13955422</v>
      </c>
    </row>
    <row r="62" spans="1:32" s="30" customFormat="1" ht="12" customHeight="1" thickBot="1" x14ac:dyDescent="0.3">
      <c r="A62" s="45" t="s">
        <v>86</v>
      </c>
      <c r="B62" s="139" t="s">
        <v>325</v>
      </c>
      <c r="C62" s="39" t="s">
        <v>87</v>
      </c>
      <c r="D62" s="15">
        <f>SUM(D63:D65)</f>
        <v>0</v>
      </c>
      <c r="E62" s="15">
        <f t="shared" ref="E62:G62" si="60">SUM(E63:E65)</f>
        <v>0</v>
      </c>
      <c r="F62" s="15">
        <f t="shared" si="60"/>
        <v>0</v>
      </c>
      <c r="G62" s="15">
        <f t="shared" si="60"/>
        <v>0</v>
      </c>
      <c r="H62" s="15">
        <v>0</v>
      </c>
      <c r="I62" s="635"/>
      <c r="J62" s="707"/>
      <c r="K62" s="707"/>
      <c r="L62" s="707"/>
      <c r="M62" s="707"/>
      <c r="N62" s="707"/>
      <c r="O62" s="707"/>
      <c r="R62" s="610">
        <f>SUM(R63:R65)</f>
        <v>0</v>
      </c>
      <c r="S62" s="610">
        <f t="shared" ref="S62:AF62" si="61">SUM(S63:S65)</f>
        <v>0</v>
      </c>
      <c r="T62" s="610">
        <f t="shared" si="61"/>
        <v>0</v>
      </c>
      <c r="U62" s="610">
        <f t="shared" si="61"/>
        <v>0</v>
      </c>
      <c r="V62" s="610">
        <f t="shared" si="61"/>
        <v>0</v>
      </c>
      <c r="W62" s="610">
        <f t="shared" si="61"/>
        <v>0</v>
      </c>
      <c r="X62" s="610">
        <f t="shared" si="61"/>
        <v>0</v>
      </c>
      <c r="Y62" s="610">
        <f t="shared" si="61"/>
        <v>0</v>
      </c>
      <c r="Z62" s="610">
        <f t="shared" si="61"/>
        <v>0</v>
      </c>
      <c r="AA62" s="610">
        <f t="shared" si="61"/>
        <v>0</v>
      </c>
      <c r="AB62" s="610">
        <f t="shared" si="61"/>
        <v>0</v>
      </c>
      <c r="AC62" s="610">
        <f t="shared" si="61"/>
        <v>0</v>
      </c>
      <c r="AD62" s="610">
        <f t="shared" si="61"/>
        <v>0</v>
      </c>
      <c r="AE62" s="610">
        <f t="shared" si="61"/>
        <v>0</v>
      </c>
      <c r="AF62" s="610">
        <f t="shared" si="61"/>
        <v>0</v>
      </c>
    </row>
    <row r="63" spans="1:32" s="30" customFormat="1" ht="12" customHeight="1" x14ac:dyDescent="0.25">
      <c r="A63" s="31" t="s">
        <v>88</v>
      </c>
      <c r="B63" s="140" t="s">
        <v>326</v>
      </c>
      <c r="C63" s="32" t="s">
        <v>89</v>
      </c>
      <c r="D63" s="42"/>
      <c r="E63" s="42"/>
      <c r="F63" s="42">
        <f t="shared" si="7"/>
        <v>0</v>
      </c>
      <c r="G63" s="42"/>
      <c r="H63" s="42">
        <v>0</v>
      </c>
      <c r="I63" s="642"/>
      <c r="J63" s="711"/>
      <c r="K63" s="711"/>
      <c r="L63" s="711"/>
      <c r="M63" s="711"/>
      <c r="N63" s="711"/>
      <c r="O63" s="711"/>
      <c r="R63" s="616"/>
      <c r="S63" s="616">
        <f t="shared" ref="S63:T65" si="62">SUM(V63,Y63,AB63,AE63)</f>
        <v>0</v>
      </c>
      <c r="T63" s="616">
        <f t="shared" si="62"/>
        <v>0</v>
      </c>
      <c r="U63" s="616"/>
      <c r="V63" s="616"/>
      <c r="W63" s="616">
        <v>0</v>
      </c>
      <c r="X63" s="616"/>
      <c r="Y63" s="616">
        <v>0</v>
      </c>
      <c r="Z63" s="616">
        <v>0</v>
      </c>
      <c r="AA63" s="616"/>
      <c r="AB63" s="616">
        <v>0</v>
      </c>
      <c r="AC63" s="616">
        <v>0</v>
      </c>
      <c r="AD63" s="616"/>
      <c r="AE63" s="616">
        <v>0</v>
      </c>
      <c r="AF63" s="616">
        <v>0</v>
      </c>
    </row>
    <row r="64" spans="1:32" s="30" customFormat="1" ht="12" customHeight="1" x14ac:dyDescent="0.25">
      <c r="A64" s="34" t="s">
        <v>90</v>
      </c>
      <c r="B64" s="140" t="s">
        <v>327</v>
      </c>
      <c r="C64" s="35" t="s">
        <v>91</v>
      </c>
      <c r="D64" s="42"/>
      <c r="E64" s="42">
        <v>0</v>
      </c>
      <c r="F64" s="42">
        <f t="shared" si="7"/>
        <v>0</v>
      </c>
      <c r="G64" s="42">
        <v>0</v>
      </c>
      <c r="H64" s="42">
        <v>0</v>
      </c>
      <c r="I64" s="642"/>
      <c r="J64" s="711"/>
      <c r="K64" s="711"/>
      <c r="L64" s="711"/>
      <c r="M64" s="711"/>
      <c r="N64" s="711"/>
      <c r="O64" s="711"/>
      <c r="R64" s="616"/>
      <c r="S64" s="616">
        <f t="shared" si="62"/>
        <v>0</v>
      </c>
      <c r="T64" s="616">
        <f t="shared" si="62"/>
        <v>0</v>
      </c>
      <c r="U64" s="616"/>
      <c r="V64" s="616">
        <v>0</v>
      </c>
      <c r="W64" s="616">
        <v>0</v>
      </c>
      <c r="X64" s="616"/>
      <c r="Y64" s="616">
        <v>0</v>
      </c>
      <c r="Z64" s="616">
        <v>0</v>
      </c>
      <c r="AA64" s="616"/>
      <c r="AB64" s="616">
        <v>0</v>
      </c>
      <c r="AC64" s="616">
        <v>0</v>
      </c>
      <c r="AD64" s="616"/>
      <c r="AE64" s="616">
        <v>0</v>
      </c>
      <c r="AF64" s="616">
        <v>0</v>
      </c>
    </row>
    <row r="65" spans="1:32" s="30" customFormat="1" ht="12" customHeight="1" thickBot="1" x14ac:dyDescent="0.3">
      <c r="A65" s="37" t="s">
        <v>92</v>
      </c>
      <c r="B65" s="140" t="s">
        <v>328</v>
      </c>
      <c r="C65" s="46" t="s">
        <v>93</v>
      </c>
      <c r="D65" s="42"/>
      <c r="E65" s="42">
        <v>0</v>
      </c>
      <c r="F65" s="42">
        <f t="shared" si="7"/>
        <v>0</v>
      </c>
      <c r="G65" s="42">
        <v>0</v>
      </c>
      <c r="H65" s="42">
        <v>0</v>
      </c>
      <c r="I65" s="642"/>
      <c r="J65" s="711"/>
      <c r="K65" s="711"/>
      <c r="L65" s="711"/>
      <c r="M65" s="711"/>
      <c r="N65" s="711"/>
      <c r="O65" s="711"/>
      <c r="R65" s="616"/>
      <c r="S65" s="616">
        <f t="shared" si="62"/>
        <v>0</v>
      </c>
      <c r="T65" s="616">
        <f t="shared" si="62"/>
        <v>0</v>
      </c>
      <c r="U65" s="616"/>
      <c r="V65" s="616">
        <v>0</v>
      </c>
      <c r="W65" s="616">
        <v>0</v>
      </c>
      <c r="X65" s="616"/>
      <c r="Y65" s="616">
        <v>0</v>
      </c>
      <c r="Z65" s="616">
        <v>0</v>
      </c>
      <c r="AA65" s="616"/>
      <c r="AB65" s="616">
        <v>0</v>
      </c>
      <c r="AC65" s="616">
        <v>0</v>
      </c>
      <c r="AD65" s="616"/>
      <c r="AE65" s="616">
        <v>0</v>
      </c>
      <c r="AF65" s="616">
        <v>0</v>
      </c>
    </row>
    <row r="66" spans="1:32" s="30" customFormat="1" ht="12" customHeight="1" thickBot="1" x14ac:dyDescent="0.3">
      <c r="A66" s="45" t="s">
        <v>94</v>
      </c>
      <c r="B66" s="139" t="s">
        <v>329</v>
      </c>
      <c r="C66" s="39" t="s">
        <v>95</v>
      </c>
      <c r="D66" s="15">
        <f>SUM(D67:D70)</f>
        <v>0</v>
      </c>
      <c r="E66" s="15">
        <v>0</v>
      </c>
      <c r="F66" s="15">
        <f t="shared" si="7"/>
        <v>0</v>
      </c>
      <c r="G66" s="15">
        <v>0</v>
      </c>
      <c r="H66" s="15">
        <v>0</v>
      </c>
      <c r="I66" s="635"/>
      <c r="J66" s="707"/>
      <c r="K66" s="707"/>
      <c r="L66" s="707"/>
      <c r="M66" s="707"/>
      <c r="N66" s="707"/>
      <c r="O66" s="707"/>
      <c r="R66" s="610">
        <f>SUM(R67:R70)</f>
        <v>0</v>
      </c>
      <c r="S66" s="610">
        <v>0</v>
      </c>
      <c r="T66" s="610">
        <v>0</v>
      </c>
      <c r="U66" s="610">
        <f>SUM(U67:U70)</f>
        <v>0</v>
      </c>
      <c r="V66" s="610">
        <v>0</v>
      </c>
      <c r="W66" s="610">
        <v>0</v>
      </c>
      <c r="X66" s="610">
        <f>SUM(X67:X70)</f>
        <v>0</v>
      </c>
      <c r="Y66" s="610">
        <v>0</v>
      </c>
      <c r="Z66" s="610">
        <v>0</v>
      </c>
      <c r="AA66" s="610">
        <f>SUM(AA67:AA70)</f>
        <v>0</v>
      </c>
      <c r="AB66" s="610">
        <v>0</v>
      </c>
      <c r="AC66" s="610">
        <v>0</v>
      </c>
      <c r="AD66" s="610">
        <f>SUM(AD67:AD70)</f>
        <v>0</v>
      </c>
      <c r="AE66" s="610">
        <v>0</v>
      </c>
      <c r="AF66" s="610">
        <v>0</v>
      </c>
    </row>
    <row r="67" spans="1:32" s="30" customFormat="1" ht="12" customHeight="1" x14ac:dyDescent="0.25">
      <c r="A67" s="31" t="s">
        <v>96</v>
      </c>
      <c r="B67" s="140" t="s">
        <v>330</v>
      </c>
      <c r="C67" s="32" t="s">
        <v>97</v>
      </c>
      <c r="D67" s="42"/>
      <c r="E67" s="42">
        <v>0</v>
      </c>
      <c r="F67" s="42">
        <f t="shared" si="7"/>
        <v>0</v>
      </c>
      <c r="G67" s="42">
        <v>0</v>
      </c>
      <c r="H67" s="42">
        <v>0</v>
      </c>
      <c r="I67" s="642"/>
      <c r="J67" s="711"/>
      <c r="K67" s="711"/>
      <c r="L67" s="711"/>
      <c r="M67" s="711"/>
      <c r="N67" s="711"/>
      <c r="O67" s="711"/>
      <c r="R67" s="616"/>
      <c r="S67" s="616">
        <f t="shared" ref="S67:T70" si="63">SUM(V67,Y67,AB67,AE67)</f>
        <v>0</v>
      </c>
      <c r="T67" s="616">
        <f t="shared" si="63"/>
        <v>0</v>
      </c>
      <c r="U67" s="616"/>
      <c r="V67" s="616">
        <v>0</v>
      </c>
      <c r="W67" s="616">
        <v>0</v>
      </c>
      <c r="X67" s="616"/>
      <c r="Y67" s="616">
        <v>0</v>
      </c>
      <c r="Z67" s="616">
        <v>0</v>
      </c>
      <c r="AA67" s="616"/>
      <c r="AB67" s="616">
        <v>0</v>
      </c>
      <c r="AC67" s="616">
        <v>0</v>
      </c>
      <c r="AD67" s="616"/>
      <c r="AE67" s="616">
        <v>0</v>
      </c>
      <c r="AF67" s="616">
        <v>0</v>
      </c>
    </row>
    <row r="68" spans="1:32" s="30" customFormat="1" ht="12" customHeight="1" x14ac:dyDescent="0.25">
      <c r="A68" s="34" t="s">
        <v>98</v>
      </c>
      <c r="B68" s="140" t="s">
        <v>331</v>
      </c>
      <c r="C68" s="35" t="s">
        <v>99</v>
      </c>
      <c r="D68" s="42"/>
      <c r="E68" s="42">
        <v>0</v>
      </c>
      <c r="F68" s="42">
        <f t="shared" si="7"/>
        <v>0</v>
      </c>
      <c r="G68" s="42">
        <v>0</v>
      </c>
      <c r="H68" s="42">
        <v>0</v>
      </c>
      <c r="I68" s="642"/>
      <c r="J68" s="711"/>
      <c r="K68" s="711"/>
      <c r="L68" s="711"/>
      <c r="M68" s="711"/>
      <c r="N68" s="711"/>
      <c r="O68" s="711"/>
      <c r="R68" s="616"/>
      <c r="S68" s="616">
        <f t="shared" si="63"/>
        <v>0</v>
      </c>
      <c r="T68" s="616">
        <f t="shared" si="63"/>
        <v>0</v>
      </c>
      <c r="U68" s="616"/>
      <c r="V68" s="616">
        <v>0</v>
      </c>
      <c r="W68" s="616">
        <v>0</v>
      </c>
      <c r="X68" s="616"/>
      <c r="Y68" s="616">
        <v>0</v>
      </c>
      <c r="Z68" s="616">
        <v>0</v>
      </c>
      <c r="AA68" s="616"/>
      <c r="AB68" s="616">
        <v>0</v>
      </c>
      <c r="AC68" s="616">
        <v>0</v>
      </c>
      <c r="AD68" s="616"/>
      <c r="AE68" s="616">
        <v>0</v>
      </c>
      <c r="AF68" s="616">
        <v>0</v>
      </c>
    </row>
    <row r="69" spans="1:32" s="30" customFormat="1" ht="12" customHeight="1" x14ac:dyDescent="0.25">
      <c r="A69" s="34" t="s">
        <v>100</v>
      </c>
      <c r="B69" s="140" t="s">
        <v>332</v>
      </c>
      <c r="C69" s="35" t="s">
        <v>101</v>
      </c>
      <c r="D69" s="42"/>
      <c r="E69" s="42">
        <v>0</v>
      </c>
      <c r="F69" s="42">
        <f t="shared" si="7"/>
        <v>0</v>
      </c>
      <c r="G69" s="42">
        <v>0</v>
      </c>
      <c r="H69" s="42">
        <v>0</v>
      </c>
      <c r="I69" s="642"/>
      <c r="J69" s="711"/>
      <c r="K69" s="711"/>
      <c r="L69" s="711"/>
      <c r="M69" s="711"/>
      <c r="N69" s="711"/>
      <c r="O69" s="711"/>
      <c r="R69" s="616"/>
      <c r="S69" s="616">
        <f t="shared" si="63"/>
        <v>0</v>
      </c>
      <c r="T69" s="616">
        <f t="shared" si="63"/>
        <v>0</v>
      </c>
      <c r="U69" s="616"/>
      <c r="V69" s="616">
        <v>0</v>
      </c>
      <c r="W69" s="616">
        <v>0</v>
      </c>
      <c r="X69" s="616"/>
      <c r="Y69" s="616">
        <v>0</v>
      </c>
      <c r="Z69" s="616">
        <v>0</v>
      </c>
      <c r="AA69" s="616"/>
      <c r="AB69" s="616">
        <v>0</v>
      </c>
      <c r="AC69" s="616">
        <v>0</v>
      </c>
      <c r="AD69" s="616"/>
      <c r="AE69" s="616">
        <v>0</v>
      </c>
      <c r="AF69" s="616">
        <v>0</v>
      </c>
    </row>
    <row r="70" spans="1:32" s="30" customFormat="1" ht="12" customHeight="1" thickBot="1" x14ac:dyDescent="0.3">
      <c r="A70" s="37" t="s">
        <v>102</v>
      </c>
      <c r="B70" s="140" t="s">
        <v>333</v>
      </c>
      <c r="C70" s="38" t="s">
        <v>103</v>
      </c>
      <c r="D70" s="42"/>
      <c r="E70" s="42">
        <v>0</v>
      </c>
      <c r="F70" s="42">
        <f t="shared" si="7"/>
        <v>0</v>
      </c>
      <c r="G70" s="42">
        <v>0</v>
      </c>
      <c r="H70" s="42">
        <v>0</v>
      </c>
      <c r="I70" s="642"/>
      <c r="J70" s="711"/>
      <c r="K70" s="711"/>
      <c r="L70" s="711"/>
      <c r="M70" s="711"/>
      <c r="N70" s="711"/>
      <c r="O70" s="711"/>
      <c r="R70" s="616"/>
      <c r="S70" s="616">
        <f t="shared" si="63"/>
        <v>0</v>
      </c>
      <c r="T70" s="616">
        <f t="shared" si="63"/>
        <v>0</v>
      </c>
      <c r="U70" s="616"/>
      <c r="V70" s="616">
        <v>0</v>
      </c>
      <c r="W70" s="616">
        <v>0</v>
      </c>
      <c r="X70" s="616"/>
      <c r="Y70" s="616">
        <v>0</v>
      </c>
      <c r="Z70" s="616">
        <v>0</v>
      </c>
      <c r="AA70" s="616"/>
      <c r="AB70" s="616">
        <v>0</v>
      </c>
      <c r="AC70" s="616">
        <v>0</v>
      </c>
      <c r="AD70" s="616"/>
      <c r="AE70" s="616">
        <v>0</v>
      </c>
      <c r="AF70" s="616">
        <v>0</v>
      </c>
    </row>
    <row r="71" spans="1:32" s="30" customFormat="1" ht="12" customHeight="1" thickBot="1" x14ac:dyDescent="0.3">
      <c r="A71" s="45" t="s">
        <v>104</v>
      </c>
      <c r="B71" s="139" t="s">
        <v>334</v>
      </c>
      <c r="C71" s="39" t="s">
        <v>105</v>
      </c>
      <c r="D71" s="15">
        <f>SUM(D72:D73)</f>
        <v>0</v>
      </c>
      <c r="E71" s="15">
        <f t="shared" ref="E71:G71" si="64">SUM(E72:E73)</f>
        <v>0</v>
      </c>
      <c r="F71" s="15">
        <f t="shared" si="64"/>
        <v>0</v>
      </c>
      <c r="G71" s="15">
        <f t="shared" si="64"/>
        <v>0</v>
      </c>
      <c r="H71" s="15"/>
      <c r="I71" s="635"/>
      <c r="J71" s="707"/>
      <c r="K71" s="707"/>
      <c r="L71" s="707"/>
      <c r="M71" s="707"/>
      <c r="N71" s="707"/>
      <c r="O71" s="707"/>
      <c r="R71" s="610">
        <f>SUM(R72:R73)</f>
        <v>0</v>
      </c>
      <c r="S71" s="610">
        <f t="shared" ref="S71:T71" si="65">SUM(S72:S73)</f>
        <v>0</v>
      </c>
      <c r="T71" s="610">
        <f t="shared" si="65"/>
        <v>0</v>
      </c>
      <c r="U71" s="610">
        <f>SUM(U72:U73)</f>
        <v>0</v>
      </c>
      <c r="V71" s="610">
        <f t="shared" ref="V71:W71" si="66">SUM(V72:V73)</f>
        <v>0</v>
      </c>
      <c r="W71" s="610">
        <f t="shared" si="66"/>
        <v>0</v>
      </c>
      <c r="X71" s="610">
        <f>SUM(X72:X73)</f>
        <v>0</v>
      </c>
      <c r="Y71" s="610">
        <f t="shared" ref="Y71:Z71" si="67">SUM(Y72:Y73)</f>
        <v>0</v>
      </c>
      <c r="Z71" s="610">
        <f t="shared" si="67"/>
        <v>0</v>
      </c>
      <c r="AA71" s="610">
        <f>SUM(AA72:AA73)</f>
        <v>0</v>
      </c>
      <c r="AB71" s="610">
        <f t="shared" ref="AB71:AC71" si="68">SUM(AB72:AB73)</f>
        <v>0</v>
      </c>
      <c r="AC71" s="610">
        <f t="shared" si="68"/>
        <v>0</v>
      </c>
      <c r="AD71" s="610">
        <f>SUM(AD72:AD73)</f>
        <v>0</v>
      </c>
      <c r="AE71" s="610">
        <f t="shared" ref="AE71:AF71" si="69">SUM(AE72:AE73)</f>
        <v>0</v>
      </c>
      <c r="AF71" s="610">
        <f t="shared" si="69"/>
        <v>0</v>
      </c>
    </row>
    <row r="72" spans="1:32" s="30" customFormat="1" ht="12" customHeight="1" x14ac:dyDescent="0.25">
      <c r="A72" s="31" t="s">
        <v>106</v>
      </c>
      <c r="B72" s="140" t="s">
        <v>335</v>
      </c>
      <c r="C72" s="32" t="s">
        <v>107</v>
      </c>
      <c r="D72" s="42"/>
      <c r="E72" s="42"/>
      <c r="F72" s="42">
        <f t="shared" ref="F72:F84" si="70">G72-E72</f>
        <v>0</v>
      </c>
      <c r="G72" s="42"/>
      <c r="H72" s="42"/>
      <c r="I72" s="642"/>
      <c r="J72" s="711"/>
      <c r="K72" s="711"/>
      <c r="L72" s="711"/>
      <c r="M72" s="711"/>
      <c r="N72" s="711"/>
      <c r="O72" s="711"/>
      <c r="R72" s="616"/>
      <c r="S72" s="616">
        <f t="shared" ref="S72:T73" si="71">SUM(V72,Y72,AB72,AE72)</f>
        <v>0</v>
      </c>
      <c r="T72" s="616">
        <f t="shared" si="71"/>
        <v>0</v>
      </c>
      <c r="U72" s="616"/>
      <c r="V72" s="616"/>
      <c r="W72" s="616"/>
      <c r="X72" s="616"/>
      <c r="Y72" s="616"/>
      <c r="Z72" s="616"/>
      <c r="AA72" s="616"/>
      <c r="AB72" s="616"/>
      <c r="AC72" s="616"/>
      <c r="AD72" s="616"/>
      <c r="AE72" s="616"/>
      <c r="AF72" s="616"/>
    </row>
    <row r="73" spans="1:32" s="30" customFormat="1" ht="12" customHeight="1" thickBot="1" x14ac:dyDescent="0.3">
      <c r="A73" s="37" t="s">
        <v>108</v>
      </c>
      <c r="B73" s="140" t="s">
        <v>336</v>
      </c>
      <c r="C73" s="38" t="s">
        <v>109</v>
      </c>
      <c r="D73" s="42"/>
      <c r="E73" s="42">
        <v>0</v>
      </c>
      <c r="F73" s="42">
        <f t="shared" si="70"/>
        <v>0</v>
      </c>
      <c r="G73" s="42">
        <v>0</v>
      </c>
      <c r="H73" s="42">
        <v>0</v>
      </c>
      <c r="I73" s="642"/>
      <c r="J73" s="711"/>
      <c r="K73" s="711"/>
      <c r="L73" s="711"/>
      <c r="M73" s="711"/>
      <c r="N73" s="711"/>
      <c r="O73" s="711"/>
      <c r="R73" s="616"/>
      <c r="S73" s="616">
        <f t="shared" si="71"/>
        <v>0</v>
      </c>
      <c r="T73" s="616">
        <f t="shared" si="71"/>
        <v>0</v>
      </c>
      <c r="U73" s="616"/>
      <c r="V73" s="616"/>
      <c r="W73" s="616"/>
      <c r="X73" s="616"/>
      <c r="Y73" s="616"/>
      <c r="Z73" s="616"/>
      <c r="AA73" s="616"/>
      <c r="AB73" s="616"/>
      <c r="AC73" s="616"/>
      <c r="AD73" s="616"/>
      <c r="AE73" s="616"/>
      <c r="AF73" s="616"/>
    </row>
    <row r="74" spans="1:32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v>0</v>
      </c>
      <c r="F74" s="15">
        <f t="shared" si="70"/>
        <v>0</v>
      </c>
      <c r="G74" s="15">
        <v>0</v>
      </c>
      <c r="H74" s="15">
        <v>0</v>
      </c>
      <c r="I74" s="635"/>
      <c r="J74" s="707"/>
      <c r="K74" s="707"/>
      <c r="L74" s="707"/>
      <c r="M74" s="707"/>
      <c r="N74" s="707"/>
      <c r="O74" s="707"/>
      <c r="R74" s="610">
        <f t="shared" ref="R74:AF74" si="72">SUM(R75:R77)</f>
        <v>0</v>
      </c>
      <c r="S74" s="610">
        <f t="shared" si="72"/>
        <v>0</v>
      </c>
      <c r="T74" s="610">
        <f t="shared" si="72"/>
        <v>0</v>
      </c>
      <c r="U74" s="610">
        <f t="shared" si="72"/>
        <v>0</v>
      </c>
      <c r="V74" s="610">
        <f t="shared" si="72"/>
        <v>0</v>
      </c>
      <c r="W74" s="610">
        <f t="shared" si="72"/>
        <v>0</v>
      </c>
      <c r="X74" s="610">
        <f t="shared" si="72"/>
        <v>0</v>
      </c>
      <c r="Y74" s="610">
        <f t="shared" si="72"/>
        <v>0</v>
      </c>
      <c r="Z74" s="610">
        <f t="shared" si="72"/>
        <v>0</v>
      </c>
      <c r="AA74" s="610">
        <f t="shared" si="72"/>
        <v>0</v>
      </c>
      <c r="AB74" s="610">
        <f t="shared" si="72"/>
        <v>0</v>
      </c>
      <c r="AC74" s="610">
        <f t="shared" si="72"/>
        <v>0</v>
      </c>
      <c r="AD74" s="610">
        <f t="shared" si="72"/>
        <v>0</v>
      </c>
      <c r="AE74" s="610">
        <f t="shared" si="72"/>
        <v>0</v>
      </c>
      <c r="AF74" s="610">
        <f t="shared" si="72"/>
        <v>0</v>
      </c>
    </row>
    <row r="75" spans="1:32" s="30" customFormat="1" ht="12" customHeight="1" x14ac:dyDescent="0.25">
      <c r="A75" s="31" t="s">
        <v>407</v>
      </c>
      <c r="B75" s="140" t="s">
        <v>337</v>
      </c>
      <c r="C75" s="32" t="s">
        <v>112</v>
      </c>
      <c r="D75" s="42"/>
      <c r="E75" s="42">
        <v>0</v>
      </c>
      <c r="F75" s="42">
        <f t="shared" si="70"/>
        <v>0</v>
      </c>
      <c r="G75" s="42">
        <v>0</v>
      </c>
      <c r="H75" s="42">
        <v>0</v>
      </c>
      <c r="I75" s="642"/>
      <c r="J75" s="711"/>
      <c r="K75" s="711"/>
      <c r="L75" s="711"/>
      <c r="M75" s="711"/>
      <c r="N75" s="711"/>
      <c r="O75" s="711"/>
      <c r="R75" s="616"/>
      <c r="S75" s="616">
        <f t="shared" ref="S75:T77" si="73">SUM(V75,Y75,AB75,AE75)</f>
        <v>0</v>
      </c>
      <c r="T75" s="616">
        <f t="shared" si="73"/>
        <v>0</v>
      </c>
      <c r="U75" s="616"/>
      <c r="V75" s="616"/>
      <c r="W75" s="616"/>
      <c r="X75" s="616"/>
      <c r="Y75" s="616"/>
      <c r="Z75" s="616"/>
      <c r="AA75" s="616"/>
      <c r="AB75" s="616"/>
      <c r="AC75" s="616"/>
      <c r="AD75" s="616"/>
      <c r="AE75" s="616"/>
      <c r="AF75" s="616"/>
    </row>
    <row r="76" spans="1:32" s="30" customFormat="1" ht="12" customHeight="1" x14ac:dyDescent="0.25">
      <c r="A76" s="34" t="s">
        <v>408</v>
      </c>
      <c r="B76" s="141" t="s">
        <v>338</v>
      </c>
      <c r="C76" s="35" t="s">
        <v>113</v>
      </c>
      <c r="D76" s="42"/>
      <c r="E76" s="42">
        <v>0</v>
      </c>
      <c r="F76" s="42">
        <f t="shared" si="70"/>
        <v>0</v>
      </c>
      <c r="G76" s="42">
        <v>0</v>
      </c>
      <c r="H76" s="42">
        <v>0</v>
      </c>
      <c r="I76" s="642"/>
      <c r="J76" s="711"/>
      <c r="K76" s="711"/>
      <c r="L76" s="711"/>
      <c r="M76" s="711"/>
      <c r="N76" s="711"/>
      <c r="O76" s="711"/>
      <c r="R76" s="616"/>
      <c r="S76" s="616">
        <f t="shared" si="73"/>
        <v>0</v>
      </c>
      <c r="T76" s="616">
        <f t="shared" si="73"/>
        <v>0</v>
      </c>
      <c r="U76" s="616"/>
      <c r="V76" s="616"/>
      <c r="W76" s="616"/>
      <c r="X76" s="616"/>
      <c r="Y76" s="616"/>
      <c r="Z76" s="616"/>
      <c r="AA76" s="616"/>
      <c r="AB76" s="616"/>
      <c r="AC76" s="616"/>
      <c r="AD76" s="616"/>
      <c r="AE76" s="616"/>
      <c r="AF76" s="616"/>
    </row>
    <row r="77" spans="1:32" s="30" customFormat="1" ht="12" customHeight="1" thickBot="1" x14ac:dyDescent="0.3">
      <c r="A77" s="37" t="s">
        <v>409</v>
      </c>
      <c r="B77" s="142" t="s">
        <v>406</v>
      </c>
      <c r="C77" s="38" t="s">
        <v>428</v>
      </c>
      <c r="D77" s="42"/>
      <c r="E77" s="42">
        <v>0</v>
      </c>
      <c r="F77" s="42">
        <f t="shared" si="70"/>
        <v>0</v>
      </c>
      <c r="G77" s="42">
        <v>0</v>
      </c>
      <c r="H77" s="42">
        <v>0</v>
      </c>
      <c r="I77" s="642"/>
      <c r="J77" s="711"/>
      <c r="K77" s="711"/>
      <c r="L77" s="711"/>
      <c r="M77" s="711"/>
      <c r="N77" s="711"/>
      <c r="O77" s="711"/>
      <c r="R77" s="616"/>
      <c r="S77" s="616">
        <f t="shared" si="73"/>
        <v>0</v>
      </c>
      <c r="T77" s="616">
        <f t="shared" si="73"/>
        <v>0</v>
      </c>
      <c r="U77" s="616"/>
      <c r="V77" s="616"/>
      <c r="W77" s="616"/>
      <c r="X77" s="616"/>
      <c r="Y77" s="616"/>
      <c r="Z77" s="616"/>
      <c r="AA77" s="616"/>
      <c r="AB77" s="616"/>
      <c r="AC77" s="616"/>
      <c r="AD77" s="616"/>
      <c r="AE77" s="616"/>
      <c r="AF77" s="616"/>
    </row>
    <row r="78" spans="1:32" s="30" customFormat="1" ht="12" customHeight="1" thickBot="1" x14ac:dyDescent="0.3">
      <c r="A78" s="45" t="s">
        <v>114</v>
      </c>
      <c r="B78" s="139" t="s">
        <v>339</v>
      </c>
      <c r="C78" s="39" t="s">
        <v>115</v>
      </c>
      <c r="D78" s="15">
        <f>SUM(D79:D82)</f>
        <v>0</v>
      </c>
      <c r="E78" s="15">
        <v>0</v>
      </c>
      <c r="F78" s="15">
        <f t="shared" si="70"/>
        <v>0</v>
      </c>
      <c r="G78" s="15">
        <v>0</v>
      </c>
      <c r="H78" s="15">
        <v>0</v>
      </c>
      <c r="I78" s="635"/>
      <c r="J78" s="707"/>
      <c r="K78" s="707"/>
      <c r="L78" s="707"/>
      <c r="M78" s="707"/>
      <c r="N78" s="707"/>
      <c r="O78" s="707"/>
      <c r="R78" s="610">
        <f t="shared" ref="R78:AF78" si="74">SUM(R79:R82)</f>
        <v>0</v>
      </c>
      <c r="S78" s="610">
        <f t="shared" si="74"/>
        <v>0</v>
      </c>
      <c r="T78" s="610">
        <f t="shared" si="74"/>
        <v>0</v>
      </c>
      <c r="U78" s="610">
        <f t="shared" si="74"/>
        <v>0</v>
      </c>
      <c r="V78" s="610">
        <f t="shared" si="74"/>
        <v>0</v>
      </c>
      <c r="W78" s="610">
        <f t="shared" si="74"/>
        <v>0</v>
      </c>
      <c r="X78" s="610">
        <f t="shared" si="74"/>
        <v>0</v>
      </c>
      <c r="Y78" s="610">
        <f t="shared" si="74"/>
        <v>0</v>
      </c>
      <c r="Z78" s="610">
        <f t="shared" si="74"/>
        <v>0</v>
      </c>
      <c r="AA78" s="610">
        <f t="shared" si="74"/>
        <v>0</v>
      </c>
      <c r="AB78" s="610">
        <f t="shared" si="74"/>
        <v>0</v>
      </c>
      <c r="AC78" s="610">
        <f t="shared" si="74"/>
        <v>0</v>
      </c>
      <c r="AD78" s="610">
        <f t="shared" si="74"/>
        <v>0</v>
      </c>
      <c r="AE78" s="610">
        <f t="shared" si="74"/>
        <v>0</v>
      </c>
      <c r="AF78" s="610">
        <f t="shared" si="74"/>
        <v>0</v>
      </c>
    </row>
    <row r="79" spans="1:32" s="30" customFormat="1" ht="12" customHeight="1" x14ac:dyDescent="0.25">
      <c r="A79" s="47" t="s">
        <v>410</v>
      </c>
      <c r="B79" s="140" t="s">
        <v>340</v>
      </c>
      <c r="C79" s="32" t="s">
        <v>429</v>
      </c>
      <c r="D79" s="42"/>
      <c r="E79" s="42">
        <v>0</v>
      </c>
      <c r="F79" s="42">
        <f t="shared" si="70"/>
        <v>0</v>
      </c>
      <c r="G79" s="42">
        <v>0</v>
      </c>
      <c r="H79" s="42">
        <v>0</v>
      </c>
      <c r="I79" s="642"/>
      <c r="J79" s="711"/>
      <c r="K79" s="711"/>
      <c r="L79" s="711"/>
      <c r="M79" s="711"/>
      <c r="N79" s="711"/>
      <c r="O79" s="711"/>
      <c r="R79" s="616"/>
      <c r="S79" s="616">
        <f t="shared" ref="S79:T82" si="75">SUM(V79,Y79,AB79,AE79)</f>
        <v>0</v>
      </c>
      <c r="T79" s="616">
        <f t="shared" si="75"/>
        <v>0</v>
      </c>
      <c r="U79" s="616"/>
      <c r="V79" s="616"/>
      <c r="W79" s="616"/>
      <c r="X79" s="616"/>
      <c r="Y79" s="616"/>
      <c r="Z79" s="616"/>
      <c r="AA79" s="616"/>
      <c r="AB79" s="616"/>
      <c r="AC79" s="616"/>
      <c r="AD79" s="616"/>
      <c r="AE79" s="616"/>
      <c r="AF79" s="616"/>
    </row>
    <row r="80" spans="1:32" s="30" customFormat="1" ht="12" customHeight="1" x14ac:dyDescent="0.25">
      <c r="A80" s="48" t="s">
        <v>411</v>
      </c>
      <c r="B80" s="140" t="s">
        <v>341</v>
      </c>
      <c r="C80" s="35" t="s">
        <v>430</v>
      </c>
      <c r="D80" s="42"/>
      <c r="E80" s="42">
        <v>0</v>
      </c>
      <c r="F80" s="42">
        <f t="shared" si="70"/>
        <v>0</v>
      </c>
      <c r="G80" s="42">
        <v>0</v>
      </c>
      <c r="H80" s="42">
        <v>0</v>
      </c>
      <c r="I80" s="642"/>
      <c r="J80" s="711"/>
      <c r="K80" s="711"/>
      <c r="L80" s="711"/>
      <c r="M80" s="711"/>
      <c r="N80" s="711"/>
      <c r="O80" s="711"/>
      <c r="R80" s="616"/>
      <c r="S80" s="616">
        <f t="shared" si="75"/>
        <v>0</v>
      </c>
      <c r="T80" s="616">
        <f t="shared" si="75"/>
        <v>0</v>
      </c>
      <c r="U80" s="616"/>
      <c r="V80" s="616"/>
      <c r="W80" s="616"/>
      <c r="X80" s="616"/>
      <c r="Y80" s="616"/>
      <c r="Z80" s="616"/>
      <c r="AA80" s="616"/>
      <c r="AB80" s="616"/>
      <c r="AC80" s="616"/>
      <c r="AD80" s="616"/>
      <c r="AE80" s="616"/>
      <c r="AF80" s="616"/>
    </row>
    <row r="81" spans="1:32" s="30" customFormat="1" ht="12" customHeight="1" x14ac:dyDescent="0.25">
      <c r="A81" s="48" t="s">
        <v>412</v>
      </c>
      <c r="B81" s="140" t="s">
        <v>342</v>
      </c>
      <c r="C81" s="35" t="s">
        <v>431</v>
      </c>
      <c r="D81" s="42"/>
      <c r="E81" s="42">
        <v>0</v>
      </c>
      <c r="F81" s="42">
        <f t="shared" si="70"/>
        <v>0</v>
      </c>
      <c r="G81" s="42">
        <v>0</v>
      </c>
      <c r="H81" s="42">
        <v>0</v>
      </c>
      <c r="I81" s="642"/>
      <c r="J81" s="711"/>
      <c r="K81" s="711"/>
      <c r="L81" s="711"/>
      <c r="M81" s="711"/>
      <c r="N81" s="711"/>
      <c r="O81" s="711"/>
      <c r="R81" s="616"/>
      <c r="S81" s="616">
        <f t="shared" si="75"/>
        <v>0</v>
      </c>
      <c r="T81" s="616">
        <f t="shared" si="75"/>
        <v>0</v>
      </c>
      <c r="U81" s="616"/>
      <c r="V81" s="616"/>
      <c r="W81" s="616"/>
      <c r="X81" s="616"/>
      <c r="Y81" s="616"/>
      <c r="Z81" s="616"/>
      <c r="AA81" s="616"/>
      <c r="AB81" s="616"/>
      <c r="AC81" s="616"/>
      <c r="AD81" s="616"/>
      <c r="AE81" s="616"/>
      <c r="AF81" s="616"/>
    </row>
    <row r="82" spans="1:32" s="30" customFormat="1" ht="13.8" thickBot="1" x14ac:dyDescent="0.3">
      <c r="A82" s="49" t="s">
        <v>413</v>
      </c>
      <c r="B82" s="140" t="s">
        <v>343</v>
      </c>
      <c r="C82" s="38" t="s">
        <v>432</v>
      </c>
      <c r="D82" s="42"/>
      <c r="E82" s="42">
        <v>0</v>
      </c>
      <c r="F82" s="42">
        <f t="shared" si="70"/>
        <v>0</v>
      </c>
      <c r="G82" s="42">
        <v>0</v>
      </c>
      <c r="H82" s="42">
        <v>0</v>
      </c>
      <c r="I82" s="642"/>
      <c r="J82" s="711"/>
      <c r="K82" s="711"/>
      <c r="L82" s="711"/>
      <c r="M82" s="711"/>
      <c r="N82" s="711"/>
      <c r="O82" s="711"/>
      <c r="R82" s="616"/>
      <c r="S82" s="616">
        <f t="shared" si="75"/>
        <v>0</v>
      </c>
      <c r="T82" s="616">
        <f t="shared" si="75"/>
        <v>0</v>
      </c>
      <c r="U82" s="616"/>
      <c r="V82" s="616"/>
      <c r="W82" s="616"/>
      <c r="X82" s="616"/>
      <c r="Y82" s="616"/>
      <c r="Z82" s="616"/>
      <c r="AA82" s="616"/>
      <c r="AB82" s="616"/>
      <c r="AC82" s="616"/>
      <c r="AD82" s="616"/>
      <c r="AE82" s="616"/>
      <c r="AF82" s="616"/>
    </row>
    <row r="83" spans="1:32" s="30" customFormat="1" ht="13.5" customHeight="1" thickBot="1" x14ac:dyDescent="0.3">
      <c r="A83" s="45" t="s">
        <v>116</v>
      </c>
      <c r="B83" s="139" t="s">
        <v>344</v>
      </c>
      <c r="C83" s="39" t="s">
        <v>117</v>
      </c>
      <c r="D83" s="50"/>
      <c r="E83" s="50">
        <v>0</v>
      </c>
      <c r="F83" s="50">
        <f t="shared" si="70"/>
        <v>0</v>
      </c>
      <c r="G83" s="50">
        <v>0</v>
      </c>
      <c r="H83" s="50"/>
      <c r="I83" s="644"/>
      <c r="J83" s="712"/>
      <c r="K83" s="712"/>
      <c r="L83" s="712"/>
      <c r="M83" s="712"/>
      <c r="N83" s="712"/>
      <c r="O83" s="712"/>
      <c r="R83" s="619"/>
      <c r="S83" s="619"/>
      <c r="T83" s="619"/>
      <c r="U83" s="619"/>
      <c r="V83" s="619"/>
      <c r="W83" s="619"/>
      <c r="X83" s="619"/>
      <c r="Y83" s="619"/>
      <c r="Z83" s="619"/>
      <c r="AA83" s="619"/>
      <c r="AB83" s="619"/>
      <c r="AC83" s="619"/>
      <c r="AD83" s="619"/>
      <c r="AE83" s="619"/>
      <c r="AF83" s="619"/>
    </row>
    <row r="84" spans="1:32" s="30" customFormat="1" ht="13.5" customHeight="1" thickBot="1" x14ac:dyDescent="0.3">
      <c r="A84" s="171" t="s">
        <v>178</v>
      </c>
      <c r="B84" s="139"/>
      <c r="C84" s="39" t="s">
        <v>454</v>
      </c>
      <c r="D84" s="50"/>
      <c r="E84" s="50">
        <v>0</v>
      </c>
      <c r="F84" s="50">
        <f t="shared" si="70"/>
        <v>0</v>
      </c>
      <c r="G84" s="50">
        <v>0</v>
      </c>
      <c r="H84" s="50"/>
      <c r="I84" s="644"/>
      <c r="J84" s="712"/>
      <c r="K84" s="712"/>
      <c r="L84" s="712"/>
      <c r="M84" s="712"/>
      <c r="N84" s="712"/>
      <c r="O84" s="712"/>
      <c r="R84" s="619"/>
      <c r="S84" s="619"/>
      <c r="T84" s="619"/>
      <c r="U84" s="619"/>
      <c r="V84" s="619"/>
      <c r="W84" s="619"/>
      <c r="X84" s="619"/>
      <c r="Y84" s="619"/>
      <c r="Z84" s="619"/>
      <c r="AA84" s="619"/>
      <c r="AB84" s="619"/>
      <c r="AC84" s="619"/>
      <c r="AD84" s="619"/>
      <c r="AE84" s="619"/>
      <c r="AF84" s="619"/>
    </row>
    <row r="85" spans="1:32" s="30" customFormat="1" ht="15.75" customHeight="1" thickBot="1" x14ac:dyDescent="0.3">
      <c r="A85" s="171" t="s">
        <v>181</v>
      </c>
      <c r="B85" s="139" t="s">
        <v>324</v>
      </c>
      <c r="C85" s="51" t="s">
        <v>119</v>
      </c>
      <c r="D85" s="18">
        <f>+D62+D66+D71+D74+D78+D83</f>
        <v>0</v>
      </c>
      <c r="E85" s="18">
        <f t="shared" ref="E85:G85" si="76">+E62+E66+E71+E74+E78+E83</f>
        <v>0</v>
      </c>
      <c r="F85" s="18">
        <f t="shared" si="76"/>
        <v>0</v>
      </c>
      <c r="G85" s="18">
        <f t="shared" si="76"/>
        <v>0</v>
      </c>
      <c r="H85" s="18">
        <f>H62+H66+H71+H74+H78+H83</f>
        <v>0</v>
      </c>
      <c r="I85" s="638"/>
      <c r="J85" s="709"/>
      <c r="K85" s="709"/>
      <c r="L85" s="709"/>
      <c r="M85" s="709"/>
      <c r="N85" s="709"/>
      <c r="O85" s="709"/>
      <c r="R85" s="613">
        <f t="shared" ref="R85:AF85" si="77">+R62+R66+R71+R74+R78+R83</f>
        <v>0</v>
      </c>
      <c r="S85" s="613">
        <f t="shared" si="77"/>
        <v>0</v>
      </c>
      <c r="T85" s="613">
        <f t="shared" si="77"/>
        <v>0</v>
      </c>
      <c r="U85" s="613">
        <f t="shared" si="77"/>
        <v>0</v>
      </c>
      <c r="V85" s="613">
        <f t="shared" si="77"/>
        <v>0</v>
      </c>
      <c r="W85" s="613">
        <f t="shared" si="77"/>
        <v>0</v>
      </c>
      <c r="X85" s="613">
        <f t="shared" si="77"/>
        <v>0</v>
      </c>
      <c r="Y85" s="613">
        <f t="shared" si="77"/>
        <v>0</v>
      </c>
      <c r="Z85" s="613">
        <f t="shared" si="77"/>
        <v>0</v>
      </c>
      <c r="AA85" s="613">
        <f t="shared" si="77"/>
        <v>0</v>
      </c>
      <c r="AB85" s="613">
        <f t="shared" si="77"/>
        <v>0</v>
      </c>
      <c r="AC85" s="613">
        <f t="shared" si="77"/>
        <v>0</v>
      </c>
      <c r="AD85" s="613">
        <f t="shared" si="77"/>
        <v>0</v>
      </c>
      <c r="AE85" s="613">
        <f t="shared" si="77"/>
        <v>0</v>
      </c>
      <c r="AF85" s="613">
        <f t="shared" si="77"/>
        <v>0</v>
      </c>
    </row>
    <row r="86" spans="1:32" s="30" customFormat="1" ht="16.5" customHeight="1" thickBot="1" x14ac:dyDescent="0.3">
      <c r="A86" s="171" t="s">
        <v>184</v>
      </c>
      <c r="B86" s="143"/>
      <c r="C86" s="52" t="s">
        <v>121</v>
      </c>
      <c r="D86" s="18">
        <f>+D61+D85</f>
        <v>0</v>
      </c>
      <c r="E86" s="18">
        <f t="shared" ref="E86:G86" si="78">+E61+E85</f>
        <v>0</v>
      </c>
      <c r="F86" s="18">
        <f t="shared" si="78"/>
        <v>5967</v>
      </c>
      <c r="G86" s="18">
        <f t="shared" si="78"/>
        <v>5967</v>
      </c>
      <c r="H86" s="18">
        <f>H61+H85</f>
        <v>234954</v>
      </c>
      <c r="I86" s="638">
        <f t="shared" ref="I86" si="79">H86/G86*100</f>
        <v>3937.556561085973</v>
      </c>
      <c r="J86" s="709"/>
      <c r="K86" s="709"/>
      <c r="L86" s="709"/>
      <c r="M86" s="709"/>
      <c r="N86" s="709"/>
      <c r="O86" s="709"/>
      <c r="R86" s="613">
        <f t="shared" ref="R86:AF86" si="80">+R61+R85</f>
        <v>0</v>
      </c>
      <c r="S86" s="613">
        <f t="shared" si="80"/>
        <v>0</v>
      </c>
      <c r="T86" s="613">
        <f t="shared" si="80"/>
        <v>0</v>
      </c>
      <c r="U86" s="613">
        <f t="shared" si="80"/>
        <v>0</v>
      </c>
      <c r="V86" s="613">
        <f t="shared" si="80"/>
        <v>0</v>
      </c>
      <c r="W86" s="613">
        <f t="shared" si="80"/>
        <v>0</v>
      </c>
      <c r="X86" s="613">
        <f t="shared" si="80"/>
        <v>0</v>
      </c>
      <c r="Y86" s="613">
        <f t="shared" si="80"/>
        <v>0</v>
      </c>
      <c r="Z86" s="613">
        <f t="shared" si="80"/>
        <v>0</v>
      </c>
      <c r="AA86" s="613">
        <f t="shared" si="80"/>
        <v>0</v>
      </c>
      <c r="AB86" s="613">
        <f t="shared" si="80"/>
        <v>0</v>
      </c>
      <c r="AC86" s="613">
        <f t="shared" si="80"/>
        <v>0</v>
      </c>
      <c r="AD86" s="613">
        <f t="shared" si="80"/>
        <v>0</v>
      </c>
      <c r="AE86" s="613">
        <f t="shared" si="80"/>
        <v>0</v>
      </c>
      <c r="AF86" s="613">
        <f t="shared" si="80"/>
        <v>13955422</v>
      </c>
    </row>
    <row r="87" spans="1:32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R87" s="620"/>
      <c r="S87" s="620"/>
      <c r="T87" s="620"/>
      <c r="U87" s="620"/>
      <c r="V87" s="620"/>
      <c r="W87" s="620"/>
      <c r="X87" s="620"/>
      <c r="Y87" s="620"/>
      <c r="Z87" s="620"/>
      <c r="AA87" s="620"/>
      <c r="AB87" s="620"/>
      <c r="AC87" s="620"/>
      <c r="AD87" s="620"/>
      <c r="AE87" s="620"/>
      <c r="AF87" s="620"/>
    </row>
    <row r="88" spans="1:32" ht="16.5" customHeight="1" x14ac:dyDescent="0.3">
      <c r="A88" s="722" t="s">
        <v>122</v>
      </c>
      <c r="B88" s="722"/>
      <c r="C88" s="722"/>
      <c r="D88" s="722"/>
      <c r="E88" s="189"/>
      <c r="F88" s="189"/>
      <c r="G88" s="19"/>
      <c r="H88" s="19"/>
      <c r="I88" s="19"/>
      <c r="J88" s="19"/>
      <c r="K88" s="19"/>
      <c r="L88" s="19"/>
      <c r="M88" s="19"/>
      <c r="N88" s="19"/>
      <c r="O88" s="19"/>
      <c r="R88" s="606"/>
      <c r="S88" s="606"/>
      <c r="T88" s="606"/>
      <c r="U88" s="606"/>
      <c r="V88" s="606"/>
      <c r="W88" s="606"/>
      <c r="X88" s="606"/>
      <c r="Y88" s="606"/>
      <c r="Z88" s="606"/>
      <c r="AA88" s="606"/>
      <c r="AB88" s="606"/>
      <c r="AC88" s="606"/>
      <c r="AD88" s="606"/>
      <c r="AE88" s="606"/>
      <c r="AF88" s="606"/>
    </row>
    <row r="89" spans="1:32" ht="16.5" customHeight="1" thickBot="1" x14ac:dyDescent="0.35">
      <c r="A89" s="723" t="s">
        <v>123</v>
      </c>
      <c r="B89" s="723"/>
      <c r="C89" s="723"/>
      <c r="D89" s="20"/>
      <c r="E89" s="20"/>
      <c r="F89" s="20"/>
      <c r="G89" s="20"/>
      <c r="H89" s="20"/>
      <c r="I89" s="20"/>
      <c r="J89" s="704"/>
      <c r="K89" s="704"/>
      <c r="L89" s="704"/>
      <c r="M89" s="704"/>
      <c r="N89" s="704"/>
      <c r="O89" s="704"/>
      <c r="R89" s="607" t="s">
        <v>458</v>
      </c>
      <c r="S89" s="607"/>
      <c r="T89" s="607"/>
      <c r="U89" s="607" t="s">
        <v>458</v>
      </c>
      <c r="V89" s="607"/>
      <c r="W89" s="607"/>
      <c r="X89" s="607" t="s">
        <v>458</v>
      </c>
      <c r="Y89" s="607"/>
      <c r="Z89" s="607"/>
      <c r="AA89" s="607" t="s">
        <v>458</v>
      </c>
      <c r="AB89" s="607"/>
      <c r="AC89" s="607"/>
      <c r="AD89" s="607" t="s">
        <v>458</v>
      </c>
      <c r="AE89" s="607"/>
      <c r="AF89" s="607"/>
    </row>
    <row r="90" spans="1:32" ht="64.5" customHeight="1" thickBot="1" x14ac:dyDescent="0.35">
      <c r="A90" s="21" t="s">
        <v>3</v>
      </c>
      <c r="B90" s="132" t="s">
        <v>249</v>
      </c>
      <c r="C90" s="22" t="s">
        <v>124</v>
      </c>
      <c r="D90" s="188" t="s">
        <v>1241</v>
      </c>
      <c r="E90" s="23" t="s">
        <v>1611</v>
      </c>
      <c r="F90" s="188" t="s">
        <v>469</v>
      </c>
      <c r="G90" s="23" t="s">
        <v>470</v>
      </c>
      <c r="H90" s="23" t="s">
        <v>1222</v>
      </c>
      <c r="I90" s="23" t="s">
        <v>1232</v>
      </c>
      <c r="J90" s="705"/>
      <c r="K90" s="705"/>
      <c r="L90" s="705"/>
      <c r="M90" s="705"/>
      <c r="N90" s="705"/>
      <c r="O90" s="705"/>
      <c r="R90" s="608" t="s">
        <v>243</v>
      </c>
      <c r="S90" s="608" t="s">
        <v>470</v>
      </c>
      <c r="T90" s="608" t="s">
        <v>1222</v>
      </c>
      <c r="U90" s="608" t="s">
        <v>1233</v>
      </c>
      <c r="V90" s="608" t="s">
        <v>470</v>
      </c>
      <c r="W90" s="608" t="s">
        <v>1222</v>
      </c>
      <c r="X90" s="608" t="s">
        <v>1234</v>
      </c>
      <c r="Y90" s="608" t="s">
        <v>470</v>
      </c>
      <c r="Z90" s="608" t="s">
        <v>1222</v>
      </c>
      <c r="AA90" s="608" t="s">
        <v>1016</v>
      </c>
      <c r="AB90" s="608" t="s">
        <v>470</v>
      </c>
      <c r="AC90" s="608" t="s">
        <v>1222</v>
      </c>
      <c r="AD90" s="608" t="s">
        <v>1235</v>
      </c>
      <c r="AE90" s="608" t="s">
        <v>470</v>
      </c>
      <c r="AF90" s="608" t="s">
        <v>1222</v>
      </c>
    </row>
    <row r="91" spans="1:32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  <c r="J91" s="706"/>
      <c r="K91" s="706"/>
      <c r="L91" s="706"/>
      <c r="M91" s="706"/>
      <c r="N91" s="706"/>
      <c r="O91" s="706"/>
      <c r="R91" s="621">
        <v>3</v>
      </c>
      <c r="S91" s="621">
        <v>3</v>
      </c>
      <c r="T91" s="621">
        <v>3</v>
      </c>
      <c r="U91" s="621">
        <v>3</v>
      </c>
      <c r="V91" s="621">
        <v>3</v>
      </c>
      <c r="W91" s="621">
        <v>3</v>
      </c>
      <c r="X91" s="621">
        <v>3</v>
      </c>
      <c r="Y91" s="621">
        <v>3</v>
      </c>
      <c r="Z91" s="621">
        <v>3</v>
      </c>
      <c r="AA91" s="621">
        <v>3</v>
      </c>
      <c r="AB91" s="621">
        <v>3</v>
      </c>
      <c r="AC91" s="621">
        <v>3</v>
      </c>
      <c r="AD91" s="621">
        <v>3</v>
      </c>
      <c r="AE91" s="621">
        <v>3</v>
      </c>
      <c r="AF91" s="621">
        <v>3</v>
      </c>
    </row>
    <row r="92" spans="1:32" ht="12" customHeight="1" thickBot="1" x14ac:dyDescent="0.35">
      <c r="A92" s="56" t="s">
        <v>5</v>
      </c>
      <c r="B92" s="144"/>
      <c r="C92" s="57" t="s">
        <v>125</v>
      </c>
      <c r="D92" s="58">
        <f>SUM(D93:D97)</f>
        <v>5121000</v>
      </c>
      <c r="E92" s="58">
        <f t="shared" ref="E92:G92" si="81">SUM(E93:E97)</f>
        <v>0</v>
      </c>
      <c r="F92" s="58">
        <f t="shared" si="81"/>
        <v>5446683</v>
      </c>
      <c r="G92" s="58">
        <f t="shared" si="81"/>
        <v>5446683</v>
      </c>
      <c r="H92" s="58">
        <f>H93+H94+H95+H96+H97</f>
        <v>4944359</v>
      </c>
      <c r="I92" s="645">
        <f t="shared" ref="I92:I135" si="82">H92/G92*100</f>
        <v>90.777432797172153</v>
      </c>
      <c r="J92" s="707"/>
      <c r="K92" s="707"/>
      <c r="L92" s="707"/>
      <c r="M92" s="707"/>
      <c r="N92" s="707"/>
      <c r="O92" s="707"/>
      <c r="R92" s="622">
        <f>SUM(R93:R97)</f>
        <v>0</v>
      </c>
      <c r="S92" s="622">
        <f t="shared" ref="S92:T92" si="83">SUM(S93:S97)</f>
        <v>0</v>
      </c>
      <c r="T92" s="622">
        <f t="shared" si="83"/>
        <v>0</v>
      </c>
      <c r="U92" s="622">
        <f>SUM(U93:U97)</f>
        <v>0</v>
      </c>
      <c r="V92" s="622">
        <f t="shared" ref="V92:W92" si="84">SUM(V93:V97)</f>
        <v>0</v>
      </c>
      <c r="W92" s="622">
        <f t="shared" si="84"/>
        <v>0</v>
      </c>
      <c r="X92" s="622">
        <f>SUM(X93:X97)</f>
        <v>0</v>
      </c>
      <c r="Y92" s="622">
        <f t="shared" ref="Y92:Z92" si="85">SUM(Y93:Y97)</f>
        <v>0</v>
      </c>
      <c r="Z92" s="622">
        <f t="shared" si="85"/>
        <v>0</v>
      </c>
      <c r="AA92" s="622">
        <f>SUM(AA93:AA97)</f>
        <v>0</v>
      </c>
      <c r="AB92" s="622">
        <f t="shared" ref="AB92:AC92" si="86">SUM(AB93:AB97)</f>
        <v>0</v>
      </c>
      <c r="AC92" s="622">
        <f t="shared" si="86"/>
        <v>0</v>
      </c>
      <c r="AD92" s="622">
        <f>SUM(AD93:AD97)</f>
        <v>0</v>
      </c>
      <c r="AE92" s="622">
        <f t="shared" ref="AE92:AF92" si="87">SUM(AE93:AE97)</f>
        <v>0</v>
      </c>
      <c r="AF92" s="622">
        <f t="shared" si="87"/>
        <v>0</v>
      </c>
    </row>
    <row r="93" spans="1:32" ht="12" customHeight="1" x14ac:dyDescent="0.3">
      <c r="A93" s="59" t="s">
        <v>7</v>
      </c>
      <c r="B93" s="145" t="s">
        <v>250</v>
      </c>
      <c r="C93" s="60" t="s">
        <v>126</v>
      </c>
      <c r="D93" s="61">
        <v>3015000</v>
      </c>
      <c r="E93" s="61"/>
      <c r="F93" s="61">
        <f t="shared" ref="F93:F133" si="88">G93-E93</f>
        <v>3015000</v>
      </c>
      <c r="G93" s="61">
        <v>3015000</v>
      </c>
      <c r="H93" s="61">
        <v>2674291</v>
      </c>
      <c r="I93" s="646">
        <f t="shared" si="82"/>
        <v>88.699535655058042</v>
      </c>
      <c r="J93" s="708"/>
      <c r="K93" s="708"/>
      <c r="L93" s="708"/>
      <c r="M93" s="708"/>
      <c r="N93" s="708"/>
      <c r="O93" s="708"/>
      <c r="R93" s="623"/>
      <c r="S93" s="623">
        <f>SUM(V93,Y93,AB93,AE93)</f>
        <v>0</v>
      </c>
      <c r="T93" s="623">
        <f>SUM(W93,Z93,AC93,AF93)</f>
        <v>0</v>
      </c>
      <c r="U93" s="623"/>
      <c r="V93" s="623"/>
      <c r="W93" s="623"/>
      <c r="X93" s="623"/>
      <c r="Y93" s="623"/>
      <c r="Z93" s="623"/>
      <c r="AA93" s="623"/>
      <c r="AB93" s="623"/>
      <c r="AC93" s="623"/>
      <c r="AD93" s="623"/>
      <c r="AE93" s="623"/>
      <c r="AF93" s="623"/>
    </row>
    <row r="94" spans="1:32" ht="12" customHeight="1" x14ac:dyDescent="0.3">
      <c r="A94" s="34" t="s">
        <v>9</v>
      </c>
      <c r="B94" s="141" t="s">
        <v>251</v>
      </c>
      <c r="C94" s="4" t="s">
        <v>127</v>
      </c>
      <c r="D94" s="36">
        <v>712000</v>
      </c>
      <c r="E94" s="36"/>
      <c r="F94" s="36">
        <f t="shared" si="88"/>
        <v>712000</v>
      </c>
      <c r="G94" s="36">
        <v>712000</v>
      </c>
      <c r="H94" s="36">
        <v>550385</v>
      </c>
      <c r="I94" s="637">
        <f t="shared" si="82"/>
        <v>77.301264044943821</v>
      </c>
      <c r="J94" s="708"/>
      <c r="K94" s="708"/>
      <c r="L94" s="708"/>
      <c r="M94" s="708"/>
      <c r="N94" s="708"/>
      <c r="O94" s="708"/>
      <c r="R94" s="612"/>
      <c r="S94" s="612">
        <f t="shared" ref="S94:T97" si="89">SUM(V94,Y94,AB94,AE94)</f>
        <v>0</v>
      </c>
      <c r="T94" s="612">
        <f t="shared" si="89"/>
        <v>0</v>
      </c>
      <c r="U94" s="612"/>
      <c r="V94" s="612"/>
      <c r="W94" s="612"/>
      <c r="X94" s="612"/>
      <c r="Y94" s="612"/>
      <c r="Z94" s="612"/>
      <c r="AA94" s="612"/>
      <c r="AB94" s="612"/>
      <c r="AC94" s="612"/>
      <c r="AD94" s="612"/>
      <c r="AE94" s="612"/>
      <c r="AF94" s="612"/>
    </row>
    <row r="95" spans="1:32" ht="12" customHeight="1" x14ac:dyDescent="0.3">
      <c r="A95" s="34" t="s">
        <v>11</v>
      </c>
      <c r="B95" s="141" t="s">
        <v>252</v>
      </c>
      <c r="C95" s="4" t="s">
        <v>128</v>
      </c>
      <c r="D95" s="40">
        <v>1394000</v>
      </c>
      <c r="E95" s="40"/>
      <c r="F95" s="40">
        <f t="shared" si="88"/>
        <v>1719683</v>
      </c>
      <c r="G95" s="40">
        <v>1719683</v>
      </c>
      <c r="H95" s="40">
        <v>1719683</v>
      </c>
      <c r="I95" s="640">
        <f t="shared" si="82"/>
        <v>100</v>
      </c>
      <c r="J95" s="708"/>
      <c r="K95" s="708"/>
      <c r="L95" s="708"/>
      <c r="M95" s="708"/>
      <c r="N95" s="708"/>
      <c r="O95" s="708"/>
      <c r="R95" s="615"/>
      <c r="S95" s="615">
        <f t="shared" si="89"/>
        <v>0</v>
      </c>
      <c r="T95" s="615">
        <f t="shared" si="89"/>
        <v>0</v>
      </c>
      <c r="U95" s="615"/>
      <c r="V95" s="615"/>
      <c r="W95" s="615"/>
      <c r="X95" s="615"/>
      <c r="Y95" s="615"/>
      <c r="Z95" s="615"/>
      <c r="AA95" s="615"/>
      <c r="AB95" s="615"/>
      <c r="AC95" s="615"/>
      <c r="AD95" s="615"/>
      <c r="AE95" s="615"/>
      <c r="AF95" s="615"/>
    </row>
    <row r="96" spans="1:32" ht="12" customHeight="1" x14ac:dyDescent="0.3">
      <c r="A96" s="34" t="s">
        <v>12</v>
      </c>
      <c r="B96" s="141" t="s">
        <v>253</v>
      </c>
      <c r="C96" s="62" t="s">
        <v>129</v>
      </c>
      <c r="D96" s="40"/>
      <c r="E96" s="40"/>
      <c r="F96" s="40">
        <f t="shared" si="88"/>
        <v>0</v>
      </c>
      <c r="G96" s="40"/>
      <c r="H96" s="40"/>
      <c r="I96" s="640"/>
      <c r="J96" s="708"/>
      <c r="K96" s="708"/>
      <c r="L96" s="708"/>
      <c r="M96" s="708"/>
      <c r="N96" s="708"/>
      <c r="O96" s="708"/>
      <c r="R96" s="615"/>
      <c r="S96" s="615">
        <f t="shared" si="89"/>
        <v>0</v>
      </c>
      <c r="T96" s="615">
        <f t="shared" si="89"/>
        <v>0</v>
      </c>
      <c r="U96" s="615"/>
      <c r="V96" s="615"/>
      <c r="W96" s="615"/>
      <c r="X96" s="615"/>
      <c r="Y96" s="615"/>
      <c r="Z96" s="615"/>
      <c r="AA96" s="615"/>
      <c r="AB96" s="615"/>
      <c r="AC96" s="615"/>
      <c r="AD96" s="615"/>
      <c r="AE96" s="615"/>
      <c r="AF96" s="615"/>
    </row>
    <row r="97" spans="1:32" ht="12" customHeight="1" thickBot="1" x14ac:dyDescent="0.35">
      <c r="A97" s="34" t="s">
        <v>130</v>
      </c>
      <c r="B97" s="148" t="s">
        <v>254</v>
      </c>
      <c r="C97" s="63" t="s">
        <v>131</v>
      </c>
      <c r="D97" s="40"/>
      <c r="E97" s="40"/>
      <c r="F97" s="40">
        <f t="shared" si="88"/>
        <v>0</v>
      </c>
      <c r="G97" s="40"/>
      <c r="H97" s="40"/>
      <c r="I97" s="640"/>
      <c r="J97" s="708"/>
      <c r="K97" s="708"/>
      <c r="L97" s="708"/>
      <c r="M97" s="708"/>
      <c r="N97" s="708"/>
      <c r="O97" s="708"/>
      <c r="R97" s="615"/>
      <c r="S97" s="615">
        <f t="shared" si="89"/>
        <v>0</v>
      </c>
      <c r="T97" s="615">
        <f>SUM(W97,Z97,AC97,AF97)</f>
        <v>0</v>
      </c>
      <c r="U97" s="615"/>
      <c r="V97" s="615"/>
      <c r="W97" s="615"/>
      <c r="X97" s="615"/>
      <c r="Y97" s="615"/>
      <c r="Z97" s="615"/>
      <c r="AA97" s="615"/>
      <c r="AB97" s="615"/>
      <c r="AC97" s="615"/>
      <c r="AD97" s="615"/>
      <c r="AE97" s="615"/>
      <c r="AF97" s="615"/>
    </row>
    <row r="98" spans="1:32" ht="12" customHeight="1" thickBot="1" x14ac:dyDescent="0.35">
      <c r="A98" s="28" t="s">
        <v>16</v>
      </c>
      <c r="B98" s="139" t="s">
        <v>258</v>
      </c>
      <c r="C98" s="8" t="s">
        <v>433</v>
      </c>
      <c r="D98" s="15">
        <f>+D99+D101+D100</f>
        <v>0</v>
      </c>
      <c r="E98" s="15">
        <f t="shared" ref="E98:G98" si="90">+E99+E101+E100</f>
        <v>0</v>
      </c>
      <c r="F98" s="15">
        <f t="shared" si="90"/>
        <v>0</v>
      </c>
      <c r="G98" s="15">
        <f t="shared" si="90"/>
        <v>0</v>
      </c>
      <c r="H98" s="15">
        <v>0</v>
      </c>
      <c r="I98" s="635"/>
      <c r="J98" s="707"/>
      <c r="K98" s="707"/>
      <c r="L98" s="707"/>
      <c r="M98" s="707"/>
      <c r="N98" s="707"/>
      <c r="O98" s="707"/>
      <c r="R98" s="610">
        <f>+R99+R101+R100</f>
        <v>0</v>
      </c>
      <c r="S98" s="610">
        <f t="shared" ref="S98:T98" si="91">+S99+S101+S100</f>
        <v>0</v>
      </c>
      <c r="T98" s="610">
        <f t="shared" si="91"/>
        <v>0</v>
      </c>
      <c r="U98" s="610">
        <f>+U99+U101+U100</f>
        <v>0</v>
      </c>
      <c r="V98" s="610">
        <f t="shared" ref="V98:W98" si="92">+V99+V101+V100</f>
        <v>0</v>
      </c>
      <c r="W98" s="610">
        <f t="shared" si="92"/>
        <v>0</v>
      </c>
      <c r="X98" s="610">
        <f>+X99+X101+X100</f>
        <v>0</v>
      </c>
      <c r="Y98" s="610">
        <f t="shared" ref="Y98:Z98" si="93">+Y99+Y101+Y100</f>
        <v>0</v>
      </c>
      <c r="Z98" s="610">
        <f t="shared" si="93"/>
        <v>0</v>
      </c>
      <c r="AA98" s="610">
        <f>+AA99+AA101+AA100</f>
        <v>0</v>
      </c>
      <c r="AB98" s="610">
        <f t="shared" ref="AB98:AC98" si="94">+AB99+AB101+AB100</f>
        <v>0</v>
      </c>
      <c r="AC98" s="610">
        <f t="shared" si="94"/>
        <v>0</v>
      </c>
      <c r="AD98" s="610">
        <f>+AD99+AD101+AD100</f>
        <v>0</v>
      </c>
      <c r="AE98" s="610">
        <f t="shared" ref="AE98:AF98" si="95">+AE99+AE101+AE100</f>
        <v>0</v>
      </c>
      <c r="AF98" s="610">
        <f t="shared" si="95"/>
        <v>0</v>
      </c>
    </row>
    <row r="99" spans="1:32" ht="12" customHeight="1" x14ac:dyDescent="0.3">
      <c r="A99" s="31" t="s">
        <v>345</v>
      </c>
      <c r="B99" s="140" t="s">
        <v>258</v>
      </c>
      <c r="C99" s="6" t="s">
        <v>137</v>
      </c>
      <c r="D99" s="33"/>
      <c r="E99" s="33">
        <v>0</v>
      </c>
      <c r="F99" s="33">
        <f t="shared" si="88"/>
        <v>0</v>
      </c>
      <c r="G99" s="33">
        <v>0</v>
      </c>
      <c r="H99" s="33">
        <v>0</v>
      </c>
      <c r="I99" s="636"/>
      <c r="J99" s="708"/>
      <c r="K99" s="708"/>
      <c r="L99" s="708"/>
      <c r="M99" s="708"/>
      <c r="N99" s="708"/>
      <c r="O99" s="708"/>
      <c r="R99" s="611"/>
      <c r="S99" s="611">
        <f t="shared" ref="S99:T101" si="96">SUM(V99,Y99,AB99,AE99)</f>
        <v>0</v>
      </c>
      <c r="T99" s="611">
        <f t="shared" si="96"/>
        <v>0</v>
      </c>
      <c r="U99" s="611"/>
      <c r="V99" s="611">
        <v>0</v>
      </c>
      <c r="W99" s="611">
        <v>0</v>
      </c>
      <c r="X99" s="611"/>
      <c r="Y99" s="611">
        <v>0</v>
      </c>
      <c r="Z99" s="611">
        <v>0</v>
      </c>
      <c r="AA99" s="611"/>
      <c r="AB99" s="611">
        <v>0</v>
      </c>
      <c r="AC99" s="611">
        <v>0</v>
      </c>
      <c r="AD99" s="611"/>
      <c r="AE99" s="611">
        <v>0</v>
      </c>
      <c r="AF99" s="611">
        <v>0</v>
      </c>
    </row>
    <row r="100" spans="1:32" ht="12" customHeight="1" x14ac:dyDescent="0.3">
      <c r="A100" s="31" t="s">
        <v>346</v>
      </c>
      <c r="B100" s="146" t="s">
        <v>258</v>
      </c>
      <c r="C100" s="151" t="s">
        <v>417</v>
      </c>
      <c r="D100" s="137"/>
      <c r="E100" s="137"/>
      <c r="F100" s="137">
        <f t="shared" si="88"/>
        <v>0</v>
      </c>
      <c r="G100" s="137"/>
      <c r="H100" s="137">
        <v>0</v>
      </c>
      <c r="I100" s="647"/>
      <c r="J100" s="708"/>
      <c r="K100" s="708"/>
      <c r="L100" s="708"/>
      <c r="M100" s="708"/>
      <c r="N100" s="708"/>
      <c r="O100" s="708"/>
      <c r="R100" s="624"/>
      <c r="S100" s="624">
        <f t="shared" si="96"/>
        <v>0</v>
      </c>
      <c r="T100" s="624">
        <f t="shared" si="96"/>
        <v>0</v>
      </c>
      <c r="U100" s="624"/>
      <c r="V100" s="624"/>
      <c r="W100" s="624"/>
      <c r="X100" s="624"/>
      <c r="Y100" s="624"/>
      <c r="Z100" s="624"/>
      <c r="AA100" s="624"/>
      <c r="AB100" s="624">
        <v>0</v>
      </c>
      <c r="AC100" s="624">
        <v>0</v>
      </c>
      <c r="AD100" s="624"/>
      <c r="AE100" s="624">
        <v>0</v>
      </c>
      <c r="AF100" s="624">
        <v>0</v>
      </c>
    </row>
    <row r="101" spans="1:32" ht="12" customHeight="1" thickBot="1" x14ac:dyDescent="0.35">
      <c r="A101" s="31" t="s">
        <v>347</v>
      </c>
      <c r="B101" s="142" t="s">
        <v>258</v>
      </c>
      <c r="C101" s="66" t="s">
        <v>416</v>
      </c>
      <c r="D101" s="40"/>
      <c r="E101" s="40"/>
      <c r="F101" s="40">
        <f t="shared" si="88"/>
        <v>0</v>
      </c>
      <c r="G101" s="40"/>
      <c r="H101" s="40">
        <v>0</v>
      </c>
      <c r="I101" s="640"/>
      <c r="J101" s="708"/>
      <c r="K101" s="708"/>
      <c r="L101" s="708"/>
      <c r="M101" s="708"/>
      <c r="N101" s="708"/>
      <c r="O101" s="708"/>
      <c r="R101" s="615"/>
      <c r="S101" s="615">
        <f t="shared" si="96"/>
        <v>0</v>
      </c>
      <c r="T101" s="615">
        <f t="shared" si="96"/>
        <v>0</v>
      </c>
      <c r="U101" s="615"/>
      <c r="V101" s="615"/>
      <c r="W101" s="615"/>
      <c r="X101" s="615"/>
      <c r="Y101" s="615"/>
      <c r="Z101" s="615"/>
      <c r="AA101" s="615"/>
      <c r="AB101" s="615"/>
      <c r="AC101" s="615">
        <v>0</v>
      </c>
      <c r="AD101" s="615"/>
      <c r="AE101" s="615"/>
      <c r="AF101" s="615">
        <v>0</v>
      </c>
    </row>
    <row r="102" spans="1:32" ht="12" customHeight="1" thickBot="1" x14ac:dyDescent="0.35">
      <c r="A102" s="28" t="s">
        <v>28</v>
      </c>
      <c r="B102" s="139"/>
      <c r="C102" s="65" t="s">
        <v>436</v>
      </c>
      <c r="D102" s="15">
        <f>+D103+D105+D107</f>
        <v>0</v>
      </c>
      <c r="E102" s="15">
        <f t="shared" ref="E102:G102" si="97">+E103+E105+E107</f>
        <v>0</v>
      </c>
      <c r="F102" s="15">
        <f t="shared" si="97"/>
        <v>0</v>
      </c>
      <c r="G102" s="15">
        <f t="shared" si="97"/>
        <v>0</v>
      </c>
      <c r="H102" s="15"/>
      <c r="I102" s="635"/>
      <c r="J102" s="707"/>
      <c r="K102" s="707"/>
      <c r="L102" s="707"/>
      <c r="M102" s="707"/>
      <c r="N102" s="707"/>
      <c r="O102" s="707"/>
      <c r="R102" s="610">
        <f>+R103+R105+R107</f>
        <v>0</v>
      </c>
      <c r="S102" s="610">
        <f t="shared" ref="S102:T102" si="98">+S103+S105+S107</f>
        <v>0</v>
      </c>
      <c r="T102" s="610">
        <f t="shared" si="98"/>
        <v>339800</v>
      </c>
      <c r="U102" s="610">
        <f>+U103+U105+U107</f>
        <v>0</v>
      </c>
      <c r="V102" s="610">
        <f t="shared" ref="V102:W102" si="99">+V103+V105+V107</f>
        <v>0</v>
      </c>
      <c r="W102" s="610">
        <f t="shared" si="99"/>
        <v>0</v>
      </c>
      <c r="X102" s="610">
        <f>+X103+X105+X107</f>
        <v>0</v>
      </c>
      <c r="Y102" s="610">
        <f t="shared" ref="Y102:Z102" si="100">+Y103+Y105+Y107</f>
        <v>0</v>
      </c>
      <c r="Z102" s="610">
        <f t="shared" si="100"/>
        <v>0</v>
      </c>
      <c r="AA102" s="610">
        <f>+AA103+AA105+AA107</f>
        <v>0</v>
      </c>
      <c r="AB102" s="610">
        <f t="shared" ref="AB102:AC102" si="101">+AB103+AB105+AB107</f>
        <v>0</v>
      </c>
      <c r="AC102" s="610">
        <f t="shared" si="101"/>
        <v>0</v>
      </c>
      <c r="AD102" s="610">
        <f>+AD103+AD105+AD107</f>
        <v>0</v>
      </c>
      <c r="AE102" s="610">
        <f t="shared" ref="AE102:AF102" si="102">+AE103+AE105+AE107</f>
        <v>0</v>
      </c>
      <c r="AF102" s="610">
        <f t="shared" si="102"/>
        <v>339800</v>
      </c>
    </row>
    <row r="103" spans="1:32" ht="12" customHeight="1" x14ac:dyDescent="0.3">
      <c r="A103" s="31" t="s">
        <v>424</v>
      </c>
      <c r="B103" s="140" t="s">
        <v>255</v>
      </c>
      <c r="C103" s="4" t="s">
        <v>132</v>
      </c>
      <c r="D103" s="33"/>
      <c r="E103" s="33"/>
      <c r="F103" s="33">
        <f t="shared" si="88"/>
        <v>0</v>
      </c>
      <c r="G103" s="33"/>
      <c r="H103" s="33"/>
      <c r="I103" s="636"/>
      <c r="J103" s="708"/>
      <c r="K103" s="708"/>
      <c r="L103" s="708"/>
      <c r="M103" s="708"/>
      <c r="N103" s="708"/>
      <c r="O103" s="708"/>
      <c r="R103" s="611"/>
      <c r="S103" s="611">
        <f t="shared" ref="S103:T107" si="103">SUM(V103,Y103,AB103,AE103)</f>
        <v>0</v>
      </c>
      <c r="T103" s="611">
        <f t="shared" si="103"/>
        <v>339800</v>
      </c>
      <c r="U103" s="611"/>
      <c r="V103" s="611"/>
      <c r="W103" s="611"/>
      <c r="X103" s="611"/>
      <c r="Y103" s="611"/>
      <c r="Z103" s="611"/>
      <c r="AA103" s="611"/>
      <c r="AB103" s="611"/>
      <c r="AC103" s="611"/>
      <c r="AD103" s="611"/>
      <c r="AE103" s="611">
        <v>0</v>
      </c>
      <c r="AF103" s="611">
        <v>339800</v>
      </c>
    </row>
    <row r="104" spans="1:32" ht="12" customHeight="1" x14ac:dyDescent="0.3">
      <c r="A104" s="31" t="s">
        <v>425</v>
      </c>
      <c r="B104" s="149" t="s">
        <v>255</v>
      </c>
      <c r="C104" s="66" t="s">
        <v>133</v>
      </c>
      <c r="D104" s="33"/>
      <c r="E104" s="33"/>
      <c r="F104" s="33">
        <f t="shared" si="88"/>
        <v>0</v>
      </c>
      <c r="G104" s="33"/>
      <c r="H104" s="33"/>
      <c r="I104" s="636"/>
      <c r="J104" s="708"/>
      <c r="K104" s="708"/>
      <c r="L104" s="708"/>
      <c r="M104" s="708"/>
      <c r="N104" s="708"/>
      <c r="O104" s="708"/>
      <c r="R104" s="611"/>
      <c r="S104" s="611">
        <f t="shared" si="103"/>
        <v>0</v>
      </c>
      <c r="T104" s="611">
        <f t="shared" si="103"/>
        <v>0</v>
      </c>
      <c r="U104" s="611"/>
      <c r="V104" s="611"/>
      <c r="W104" s="611"/>
      <c r="X104" s="611"/>
      <c r="Y104" s="611"/>
      <c r="Z104" s="611"/>
      <c r="AA104" s="611"/>
      <c r="AB104" s="611"/>
      <c r="AC104" s="611"/>
      <c r="AD104" s="611"/>
      <c r="AE104" s="611"/>
      <c r="AF104" s="611"/>
    </row>
    <row r="105" spans="1:32" ht="12" customHeight="1" x14ac:dyDescent="0.3">
      <c r="A105" s="31" t="s">
        <v>426</v>
      </c>
      <c r="B105" s="149" t="s">
        <v>256</v>
      </c>
      <c r="C105" s="66" t="s">
        <v>134</v>
      </c>
      <c r="D105" s="36"/>
      <c r="E105" s="36"/>
      <c r="F105" s="36">
        <f t="shared" si="88"/>
        <v>0</v>
      </c>
      <c r="G105" s="36"/>
      <c r="H105" s="36"/>
      <c r="I105" s="637"/>
      <c r="J105" s="708"/>
      <c r="K105" s="708"/>
      <c r="L105" s="708"/>
      <c r="M105" s="708"/>
      <c r="N105" s="708"/>
      <c r="O105" s="708"/>
      <c r="R105" s="612"/>
      <c r="S105" s="612">
        <f t="shared" si="103"/>
        <v>0</v>
      </c>
      <c r="T105" s="612">
        <f t="shared" si="103"/>
        <v>0</v>
      </c>
      <c r="U105" s="612"/>
      <c r="V105" s="612"/>
      <c r="W105" s="612"/>
      <c r="X105" s="612"/>
      <c r="Y105" s="612"/>
      <c r="Z105" s="612"/>
      <c r="AA105" s="612"/>
      <c r="AB105" s="612"/>
      <c r="AC105" s="612"/>
      <c r="AD105" s="612"/>
      <c r="AE105" s="612"/>
      <c r="AF105" s="612"/>
    </row>
    <row r="106" spans="1:32" ht="12" customHeight="1" x14ac:dyDescent="0.3">
      <c r="A106" s="31" t="s">
        <v>434</v>
      </c>
      <c r="B106" s="149" t="s">
        <v>256</v>
      </c>
      <c r="C106" s="66" t="s">
        <v>135</v>
      </c>
      <c r="D106" s="16"/>
      <c r="E106" s="16"/>
      <c r="F106" s="16">
        <f t="shared" si="88"/>
        <v>0</v>
      </c>
      <c r="G106" s="16"/>
      <c r="H106" s="16"/>
      <c r="I106" s="648"/>
      <c r="J106" s="708"/>
      <c r="K106" s="708"/>
      <c r="L106" s="708"/>
      <c r="M106" s="708"/>
      <c r="N106" s="708"/>
      <c r="O106" s="708"/>
      <c r="R106" s="625"/>
      <c r="S106" s="625">
        <f t="shared" si="103"/>
        <v>0</v>
      </c>
      <c r="T106" s="625">
        <f t="shared" si="103"/>
        <v>0</v>
      </c>
      <c r="U106" s="625"/>
      <c r="V106" s="625"/>
      <c r="W106" s="625"/>
      <c r="X106" s="625"/>
      <c r="Y106" s="625"/>
      <c r="Z106" s="625"/>
      <c r="AA106" s="625"/>
      <c r="AB106" s="625"/>
      <c r="AC106" s="625"/>
      <c r="AD106" s="625"/>
      <c r="AE106" s="625"/>
      <c r="AF106" s="625"/>
    </row>
    <row r="107" spans="1:32" ht="12" customHeight="1" thickBot="1" x14ac:dyDescent="0.35">
      <c r="A107" s="31" t="s">
        <v>435</v>
      </c>
      <c r="B107" s="146" t="s">
        <v>257</v>
      </c>
      <c r="C107" s="67" t="s">
        <v>136</v>
      </c>
      <c r="D107" s="16"/>
      <c r="E107" s="16"/>
      <c r="F107" s="16">
        <f t="shared" si="88"/>
        <v>0</v>
      </c>
      <c r="G107" s="16"/>
      <c r="H107" s="16"/>
      <c r="I107" s="648"/>
      <c r="J107" s="708"/>
      <c r="K107" s="708"/>
      <c r="L107" s="708"/>
      <c r="M107" s="708"/>
      <c r="N107" s="708"/>
      <c r="O107" s="708"/>
      <c r="R107" s="625"/>
      <c r="S107" s="625">
        <f t="shared" si="103"/>
        <v>0</v>
      </c>
      <c r="T107" s="625">
        <f t="shared" si="103"/>
        <v>0</v>
      </c>
      <c r="U107" s="625"/>
      <c r="V107" s="625"/>
      <c r="W107" s="625"/>
      <c r="X107" s="625"/>
      <c r="Y107" s="625"/>
      <c r="Z107" s="625"/>
      <c r="AA107" s="625"/>
      <c r="AB107" s="625"/>
      <c r="AC107" s="625"/>
      <c r="AD107" s="625"/>
      <c r="AE107" s="625"/>
      <c r="AF107" s="625"/>
    </row>
    <row r="108" spans="1:32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5121000</v>
      </c>
      <c r="E108" s="15">
        <f t="shared" ref="E108:G108" si="104">+E92+E102+E98</f>
        <v>0</v>
      </c>
      <c r="F108" s="15">
        <f t="shared" si="104"/>
        <v>5446683</v>
      </c>
      <c r="G108" s="15">
        <f t="shared" si="104"/>
        <v>5446683</v>
      </c>
      <c r="H108" s="15">
        <f>H92+H98+H102</f>
        <v>4944359</v>
      </c>
      <c r="I108" s="635">
        <f t="shared" si="82"/>
        <v>90.777432797172153</v>
      </c>
      <c r="J108" s="707"/>
      <c r="K108" s="707"/>
      <c r="L108" s="707"/>
      <c r="M108" s="707"/>
      <c r="N108" s="707"/>
      <c r="O108" s="707"/>
      <c r="R108" s="610">
        <f>+R92+R102+R98</f>
        <v>0</v>
      </c>
      <c r="S108" s="610">
        <f t="shared" ref="S108:T108" si="105">+S92+S102+S98</f>
        <v>0</v>
      </c>
      <c r="T108" s="610">
        <f t="shared" si="105"/>
        <v>339800</v>
      </c>
      <c r="U108" s="610">
        <f>+U92+U102+U98</f>
        <v>0</v>
      </c>
      <c r="V108" s="610">
        <f t="shared" ref="V108:W108" si="106">+V92+V102+V98</f>
        <v>0</v>
      </c>
      <c r="W108" s="610">
        <f t="shared" si="106"/>
        <v>0</v>
      </c>
      <c r="X108" s="610">
        <f>+X92+X102+X98</f>
        <v>0</v>
      </c>
      <c r="Y108" s="610">
        <f t="shared" ref="Y108:Z108" si="107">+Y92+Y102+Y98</f>
        <v>0</v>
      </c>
      <c r="Z108" s="610">
        <f t="shared" si="107"/>
        <v>0</v>
      </c>
      <c r="AA108" s="610">
        <f>+AA92+AA102+AA98</f>
        <v>0</v>
      </c>
      <c r="AB108" s="610">
        <f t="shared" ref="AB108:AC108" si="108">+AB92+AB102+AB98</f>
        <v>0</v>
      </c>
      <c r="AC108" s="610">
        <f t="shared" si="108"/>
        <v>0</v>
      </c>
      <c r="AD108" s="610">
        <f>+AD92+AD102+AD98</f>
        <v>0</v>
      </c>
      <c r="AE108" s="610">
        <f t="shared" ref="AE108:AF108" si="109">+AE92+AE102+AE98</f>
        <v>0</v>
      </c>
      <c r="AF108" s="610">
        <f t="shared" si="109"/>
        <v>339800</v>
      </c>
    </row>
    <row r="109" spans="1:32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G109" si="110">+E110+E111+E112</f>
        <v>0</v>
      </c>
      <c r="F109" s="15">
        <f t="shared" si="110"/>
        <v>0</v>
      </c>
      <c r="G109" s="15">
        <f t="shared" si="110"/>
        <v>0</v>
      </c>
      <c r="H109" s="15"/>
      <c r="I109" s="635"/>
      <c r="J109" s="707"/>
      <c r="K109" s="707"/>
      <c r="L109" s="707"/>
      <c r="M109" s="707"/>
      <c r="N109" s="707"/>
      <c r="O109" s="707"/>
      <c r="R109" s="610">
        <f>+R110+R111+R112</f>
        <v>0</v>
      </c>
      <c r="S109" s="610">
        <f t="shared" ref="S109:T109" si="111">+S110+S111+S112</f>
        <v>0</v>
      </c>
      <c r="T109" s="610">
        <f t="shared" si="111"/>
        <v>0</v>
      </c>
      <c r="U109" s="610">
        <f>+U110+U111+U112</f>
        <v>0</v>
      </c>
      <c r="V109" s="610">
        <f t="shared" ref="V109:W109" si="112">+V110+V111+V112</f>
        <v>0</v>
      </c>
      <c r="W109" s="610">
        <f t="shared" si="112"/>
        <v>0</v>
      </c>
      <c r="X109" s="610">
        <f>+X110+X111+X112</f>
        <v>0</v>
      </c>
      <c r="Y109" s="610">
        <f t="shared" ref="Y109:Z109" si="113">+Y110+Y111+Y112</f>
        <v>0</v>
      </c>
      <c r="Z109" s="610">
        <f t="shared" si="113"/>
        <v>0</v>
      </c>
      <c r="AA109" s="610">
        <f>+AA110+AA111+AA112</f>
        <v>0</v>
      </c>
      <c r="AB109" s="610">
        <f t="shared" ref="AB109:AC109" si="114">+AB110+AB111+AB112</f>
        <v>0</v>
      </c>
      <c r="AC109" s="610">
        <f t="shared" si="114"/>
        <v>0</v>
      </c>
      <c r="AD109" s="610">
        <f>+AD110+AD111+AD112</f>
        <v>0</v>
      </c>
      <c r="AE109" s="610">
        <f t="shared" ref="AE109:AF109" si="115">+AE110+AE111+AE112</f>
        <v>0</v>
      </c>
      <c r="AF109" s="610">
        <f t="shared" si="115"/>
        <v>0</v>
      </c>
    </row>
    <row r="110" spans="1:32" ht="12" customHeight="1" x14ac:dyDescent="0.3">
      <c r="A110" s="31" t="s">
        <v>44</v>
      </c>
      <c r="B110" s="140" t="s">
        <v>259</v>
      </c>
      <c r="C110" s="6" t="s">
        <v>141</v>
      </c>
      <c r="D110" s="16"/>
      <c r="E110" s="16"/>
      <c r="F110" s="16">
        <f t="shared" si="88"/>
        <v>0</v>
      </c>
      <c r="G110" s="16"/>
      <c r="H110" s="16"/>
      <c r="I110" s="648"/>
      <c r="J110" s="708"/>
      <c r="K110" s="708"/>
      <c r="L110" s="708"/>
      <c r="M110" s="708"/>
      <c r="N110" s="708"/>
      <c r="O110" s="708"/>
      <c r="R110" s="625"/>
      <c r="S110" s="625">
        <f t="shared" ref="S110:T112" si="116">SUM(V110,Y110,AB110,AE110)</f>
        <v>0</v>
      </c>
      <c r="T110" s="625">
        <f t="shared" si="116"/>
        <v>0</v>
      </c>
      <c r="U110" s="625"/>
      <c r="V110" s="625"/>
      <c r="W110" s="625"/>
      <c r="X110" s="625"/>
      <c r="Y110" s="625"/>
      <c r="Z110" s="625"/>
      <c r="AA110" s="625"/>
      <c r="AB110" s="625"/>
      <c r="AC110" s="625"/>
      <c r="AD110" s="625"/>
      <c r="AE110" s="625"/>
      <c r="AF110" s="625"/>
    </row>
    <row r="111" spans="1:32" ht="12" customHeight="1" x14ac:dyDescent="0.3">
      <c r="A111" s="31" t="s">
        <v>46</v>
      </c>
      <c r="B111" s="140" t="s">
        <v>260</v>
      </c>
      <c r="C111" s="6" t="s">
        <v>142</v>
      </c>
      <c r="D111" s="16"/>
      <c r="E111" s="16">
        <v>0</v>
      </c>
      <c r="F111" s="16">
        <f t="shared" si="88"/>
        <v>0</v>
      </c>
      <c r="G111" s="16">
        <v>0</v>
      </c>
      <c r="H111" s="16">
        <v>0</v>
      </c>
      <c r="I111" s="648"/>
      <c r="J111" s="708"/>
      <c r="K111" s="708"/>
      <c r="L111" s="708"/>
      <c r="M111" s="708"/>
      <c r="N111" s="708"/>
      <c r="O111" s="708"/>
      <c r="R111" s="625"/>
      <c r="S111" s="625">
        <f t="shared" si="116"/>
        <v>0</v>
      </c>
      <c r="T111" s="625">
        <f t="shared" si="116"/>
        <v>0</v>
      </c>
      <c r="U111" s="625"/>
      <c r="V111" s="625"/>
      <c r="W111" s="625"/>
      <c r="X111" s="625"/>
      <c r="Y111" s="625"/>
      <c r="Z111" s="625"/>
      <c r="AA111" s="625"/>
      <c r="AB111" s="625"/>
      <c r="AC111" s="625"/>
      <c r="AD111" s="625"/>
      <c r="AE111" s="625"/>
      <c r="AF111" s="625"/>
    </row>
    <row r="112" spans="1:32" ht="12" customHeight="1" thickBot="1" x14ac:dyDescent="0.35">
      <c r="A112" s="64" t="s">
        <v>48</v>
      </c>
      <c r="B112" s="146" t="s">
        <v>261</v>
      </c>
      <c r="C112" s="17" t="s">
        <v>143</v>
      </c>
      <c r="D112" s="16"/>
      <c r="E112" s="16">
        <v>0</v>
      </c>
      <c r="F112" s="16">
        <f t="shared" si="88"/>
        <v>0</v>
      </c>
      <c r="G112" s="16">
        <v>0</v>
      </c>
      <c r="H112" s="16">
        <v>0</v>
      </c>
      <c r="I112" s="648"/>
      <c r="J112" s="708"/>
      <c r="K112" s="708"/>
      <c r="L112" s="708"/>
      <c r="M112" s="708"/>
      <c r="N112" s="708"/>
      <c r="O112" s="708"/>
      <c r="R112" s="625"/>
      <c r="S112" s="625">
        <f t="shared" si="116"/>
        <v>0</v>
      </c>
      <c r="T112" s="625">
        <f t="shared" si="116"/>
        <v>0</v>
      </c>
      <c r="U112" s="625"/>
      <c r="V112" s="625"/>
      <c r="W112" s="625"/>
      <c r="X112" s="625"/>
      <c r="Y112" s="625"/>
      <c r="Z112" s="625"/>
      <c r="AA112" s="625"/>
      <c r="AB112" s="625"/>
      <c r="AC112" s="625"/>
      <c r="AD112" s="625"/>
      <c r="AE112" s="625"/>
      <c r="AF112" s="625"/>
    </row>
    <row r="113" spans="1:32" ht="12" customHeight="1" thickBot="1" x14ac:dyDescent="0.35">
      <c r="A113" s="28" t="s">
        <v>64</v>
      </c>
      <c r="B113" s="139" t="s">
        <v>262</v>
      </c>
      <c r="C113" s="8" t="s">
        <v>144</v>
      </c>
      <c r="D113" s="15">
        <f>+D114+D117+D118+D119</f>
        <v>0</v>
      </c>
      <c r="E113" s="15">
        <v>0</v>
      </c>
      <c r="F113" s="15">
        <f t="shared" si="88"/>
        <v>0</v>
      </c>
      <c r="G113" s="15">
        <v>0</v>
      </c>
      <c r="H113" s="15">
        <v>0</v>
      </c>
      <c r="I113" s="635"/>
      <c r="J113" s="707"/>
      <c r="K113" s="707"/>
      <c r="L113" s="707"/>
      <c r="M113" s="707"/>
      <c r="N113" s="707"/>
      <c r="O113" s="707"/>
      <c r="R113" s="610">
        <f t="shared" ref="R113:AF113" si="117">+R114+R117+R118+R119</f>
        <v>0</v>
      </c>
      <c r="S113" s="610">
        <f t="shared" si="117"/>
        <v>0</v>
      </c>
      <c r="T113" s="610">
        <f t="shared" si="117"/>
        <v>0</v>
      </c>
      <c r="U113" s="610">
        <f t="shared" si="117"/>
        <v>0</v>
      </c>
      <c r="V113" s="610">
        <f t="shared" si="117"/>
        <v>0</v>
      </c>
      <c r="W113" s="610">
        <f t="shared" si="117"/>
        <v>0</v>
      </c>
      <c r="X113" s="610">
        <f t="shared" si="117"/>
        <v>0</v>
      </c>
      <c r="Y113" s="610">
        <f t="shared" si="117"/>
        <v>0</v>
      </c>
      <c r="Z113" s="610">
        <f t="shared" si="117"/>
        <v>0</v>
      </c>
      <c r="AA113" s="610">
        <f t="shared" si="117"/>
        <v>0</v>
      </c>
      <c r="AB113" s="610">
        <f t="shared" si="117"/>
        <v>0</v>
      </c>
      <c r="AC113" s="610">
        <f t="shared" si="117"/>
        <v>0</v>
      </c>
      <c r="AD113" s="610">
        <f t="shared" si="117"/>
        <v>0</v>
      </c>
      <c r="AE113" s="610">
        <f t="shared" si="117"/>
        <v>0</v>
      </c>
      <c r="AF113" s="610">
        <f t="shared" si="117"/>
        <v>0</v>
      </c>
    </row>
    <row r="114" spans="1:32" ht="12" customHeight="1" x14ac:dyDescent="0.3">
      <c r="A114" s="31" t="s">
        <v>354</v>
      </c>
      <c r="B114" s="140" t="s">
        <v>263</v>
      </c>
      <c r="C114" s="6" t="s">
        <v>437</v>
      </c>
      <c r="D114" s="16"/>
      <c r="E114" s="16">
        <v>0</v>
      </c>
      <c r="F114" s="16">
        <f t="shared" si="88"/>
        <v>0</v>
      </c>
      <c r="G114" s="16">
        <v>0</v>
      </c>
      <c r="H114" s="16">
        <v>0</v>
      </c>
      <c r="I114" s="648"/>
      <c r="J114" s="708"/>
      <c r="K114" s="708"/>
      <c r="L114" s="708"/>
      <c r="M114" s="708"/>
      <c r="N114" s="708"/>
      <c r="O114" s="708"/>
      <c r="R114" s="625"/>
      <c r="S114" s="625">
        <f t="shared" ref="S114:T119" si="118">SUM(V114,Y114,AB114,AE114)</f>
        <v>0</v>
      </c>
      <c r="T114" s="625">
        <f t="shared" si="118"/>
        <v>0</v>
      </c>
      <c r="U114" s="625"/>
      <c r="V114" s="625"/>
      <c r="W114" s="625"/>
      <c r="X114" s="625"/>
      <c r="Y114" s="625"/>
      <c r="Z114" s="625"/>
      <c r="AA114" s="625"/>
      <c r="AB114" s="625"/>
      <c r="AC114" s="625"/>
      <c r="AD114" s="625"/>
      <c r="AE114" s="625"/>
      <c r="AF114" s="625"/>
    </row>
    <row r="115" spans="1:32" ht="12" customHeight="1" x14ac:dyDescent="0.3">
      <c r="A115" s="31" t="s">
        <v>355</v>
      </c>
      <c r="B115" s="140"/>
      <c r="C115" s="6" t="s">
        <v>438</v>
      </c>
      <c r="D115" s="16"/>
      <c r="E115" s="16">
        <v>0</v>
      </c>
      <c r="F115" s="16">
        <f t="shared" si="88"/>
        <v>0</v>
      </c>
      <c r="G115" s="16">
        <v>0</v>
      </c>
      <c r="H115" s="16">
        <v>0</v>
      </c>
      <c r="I115" s="648"/>
      <c r="J115" s="708"/>
      <c r="K115" s="708"/>
      <c r="L115" s="708"/>
      <c r="M115" s="708"/>
      <c r="N115" s="708"/>
      <c r="O115" s="708"/>
      <c r="R115" s="625"/>
      <c r="S115" s="625">
        <f t="shared" si="118"/>
        <v>0</v>
      </c>
      <c r="T115" s="625">
        <f t="shared" si="118"/>
        <v>0</v>
      </c>
      <c r="U115" s="625"/>
      <c r="V115" s="625"/>
      <c r="W115" s="625"/>
      <c r="X115" s="625"/>
      <c r="Y115" s="625"/>
      <c r="Z115" s="625"/>
      <c r="AA115" s="625"/>
      <c r="AB115" s="625"/>
      <c r="AC115" s="625"/>
      <c r="AD115" s="625"/>
      <c r="AE115" s="625"/>
      <c r="AF115" s="625"/>
    </row>
    <row r="116" spans="1:32" ht="12" customHeight="1" x14ac:dyDescent="0.3">
      <c r="A116" s="31" t="s">
        <v>356</v>
      </c>
      <c r="B116" s="140"/>
      <c r="C116" s="6" t="s">
        <v>439</v>
      </c>
      <c r="D116" s="16"/>
      <c r="E116" s="16">
        <v>0</v>
      </c>
      <c r="F116" s="16">
        <f t="shared" si="88"/>
        <v>0</v>
      </c>
      <c r="G116" s="16">
        <v>0</v>
      </c>
      <c r="H116" s="16">
        <v>0</v>
      </c>
      <c r="I116" s="648"/>
      <c r="J116" s="708"/>
      <c r="K116" s="708"/>
      <c r="L116" s="708"/>
      <c r="M116" s="708"/>
      <c r="N116" s="708"/>
      <c r="O116" s="708"/>
      <c r="R116" s="625"/>
      <c r="S116" s="625">
        <f t="shared" si="118"/>
        <v>0</v>
      </c>
      <c r="T116" s="625">
        <f t="shared" si="118"/>
        <v>0</v>
      </c>
      <c r="U116" s="625"/>
      <c r="V116" s="625"/>
      <c r="W116" s="625"/>
      <c r="X116" s="625"/>
      <c r="Y116" s="625"/>
      <c r="Z116" s="625"/>
      <c r="AA116" s="625"/>
      <c r="AB116" s="625"/>
      <c r="AC116" s="625"/>
      <c r="AD116" s="625"/>
      <c r="AE116" s="625"/>
      <c r="AF116" s="625"/>
    </row>
    <row r="117" spans="1:32" ht="12" customHeight="1" x14ac:dyDescent="0.3">
      <c r="A117" s="31" t="s">
        <v>357</v>
      </c>
      <c r="B117" s="140" t="s">
        <v>264</v>
      </c>
      <c r="C117" s="6" t="s">
        <v>440</v>
      </c>
      <c r="D117" s="16"/>
      <c r="E117" s="16">
        <v>0</v>
      </c>
      <c r="F117" s="16">
        <f t="shared" si="88"/>
        <v>0</v>
      </c>
      <c r="G117" s="16">
        <v>0</v>
      </c>
      <c r="H117" s="16">
        <v>0</v>
      </c>
      <c r="I117" s="648"/>
      <c r="J117" s="708"/>
      <c r="K117" s="708"/>
      <c r="L117" s="708"/>
      <c r="M117" s="708"/>
      <c r="N117" s="708"/>
      <c r="O117" s="708"/>
      <c r="R117" s="625"/>
      <c r="S117" s="625">
        <f t="shared" si="118"/>
        <v>0</v>
      </c>
      <c r="T117" s="625">
        <f t="shared" si="118"/>
        <v>0</v>
      </c>
      <c r="U117" s="625"/>
      <c r="V117" s="625"/>
      <c r="W117" s="625"/>
      <c r="X117" s="625"/>
      <c r="Y117" s="625"/>
      <c r="Z117" s="625"/>
      <c r="AA117" s="625"/>
      <c r="AB117" s="625"/>
      <c r="AC117" s="625"/>
      <c r="AD117" s="625"/>
      <c r="AE117" s="625"/>
      <c r="AF117" s="625"/>
    </row>
    <row r="118" spans="1:32" ht="12" customHeight="1" x14ac:dyDescent="0.3">
      <c r="A118" s="31" t="s">
        <v>418</v>
      </c>
      <c r="B118" s="140" t="s">
        <v>265</v>
      </c>
      <c r="C118" s="6" t="s">
        <v>441</v>
      </c>
      <c r="D118" s="16"/>
      <c r="E118" s="16">
        <v>0</v>
      </c>
      <c r="F118" s="16">
        <f t="shared" si="88"/>
        <v>0</v>
      </c>
      <c r="G118" s="16">
        <v>0</v>
      </c>
      <c r="H118" s="16">
        <v>0</v>
      </c>
      <c r="I118" s="648"/>
      <c r="J118" s="708"/>
      <c r="K118" s="708"/>
      <c r="L118" s="708"/>
      <c r="M118" s="708"/>
      <c r="N118" s="708"/>
      <c r="O118" s="708"/>
      <c r="R118" s="625"/>
      <c r="S118" s="625">
        <f t="shared" si="118"/>
        <v>0</v>
      </c>
      <c r="T118" s="625">
        <f t="shared" si="118"/>
        <v>0</v>
      </c>
      <c r="U118" s="625"/>
      <c r="V118" s="625"/>
      <c r="W118" s="625"/>
      <c r="X118" s="625"/>
      <c r="Y118" s="625"/>
      <c r="Z118" s="625"/>
      <c r="AA118" s="625"/>
      <c r="AB118" s="625"/>
      <c r="AC118" s="625"/>
      <c r="AD118" s="625"/>
      <c r="AE118" s="625"/>
      <c r="AF118" s="625"/>
    </row>
    <row r="119" spans="1:32" ht="12" customHeight="1" thickBot="1" x14ac:dyDescent="0.35">
      <c r="A119" s="31" t="s">
        <v>443</v>
      </c>
      <c r="B119" s="146" t="s">
        <v>266</v>
      </c>
      <c r="C119" s="17" t="s">
        <v>442</v>
      </c>
      <c r="D119" s="16"/>
      <c r="E119" s="16">
        <v>0</v>
      </c>
      <c r="F119" s="16">
        <f t="shared" si="88"/>
        <v>0</v>
      </c>
      <c r="G119" s="16">
        <v>0</v>
      </c>
      <c r="H119" s="16">
        <v>0</v>
      </c>
      <c r="I119" s="648"/>
      <c r="J119" s="708"/>
      <c r="K119" s="708"/>
      <c r="L119" s="708"/>
      <c r="M119" s="708"/>
      <c r="N119" s="708"/>
      <c r="O119" s="708"/>
      <c r="R119" s="625"/>
      <c r="S119" s="625">
        <f t="shared" si="118"/>
        <v>0</v>
      </c>
      <c r="T119" s="625">
        <f t="shared" si="118"/>
        <v>0</v>
      </c>
      <c r="U119" s="625"/>
      <c r="V119" s="625"/>
      <c r="W119" s="625"/>
      <c r="X119" s="625"/>
      <c r="Y119" s="625"/>
      <c r="Z119" s="625"/>
      <c r="AA119" s="625"/>
      <c r="AB119" s="625"/>
      <c r="AC119" s="625"/>
      <c r="AD119" s="625"/>
      <c r="AE119" s="625"/>
      <c r="AF119" s="625"/>
    </row>
    <row r="120" spans="1:32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0</v>
      </c>
      <c r="E120" s="18">
        <v>0</v>
      </c>
      <c r="F120" s="18">
        <f t="shared" si="88"/>
        <v>0</v>
      </c>
      <c r="G120" s="18">
        <v>0</v>
      </c>
      <c r="H120" s="18">
        <v>0</v>
      </c>
      <c r="I120" s="638"/>
      <c r="J120" s="709"/>
      <c r="K120" s="709"/>
      <c r="L120" s="709"/>
      <c r="M120" s="709"/>
      <c r="N120" s="709"/>
      <c r="O120" s="709"/>
      <c r="R120" s="613">
        <f t="shared" ref="R120:AF120" si="119">SUM(R121:R125)</f>
        <v>0</v>
      </c>
      <c r="S120" s="613">
        <f t="shared" si="119"/>
        <v>0</v>
      </c>
      <c r="T120" s="613">
        <f t="shared" si="119"/>
        <v>0</v>
      </c>
      <c r="U120" s="613">
        <f t="shared" si="119"/>
        <v>0</v>
      </c>
      <c r="V120" s="613">
        <f t="shared" si="119"/>
        <v>0</v>
      </c>
      <c r="W120" s="613">
        <f t="shared" si="119"/>
        <v>0</v>
      </c>
      <c r="X120" s="613">
        <f t="shared" si="119"/>
        <v>0</v>
      </c>
      <c r="Y120" s="613">
        <f t="shared" si="119"/>
        <v>0</v>
      </c>
      <c r="Z120" s="613">
        <f t="shared" si="119"/>
        <v>0</v>
      </c>
      <c r="AA120" s="613">
        <f t="shared" si="119"/>
        <v>0</v>
      </c>
      <c r="AB120" s="613">
        <f t="shared" si="119"/>
        <v>0</v>
      </c>
      <c r="AC120" s="613">
        <f t="shared" si="119"/>
        <v>0</v>
      </c>
      <c r="AD120" s="613">
        <f t="shared" si="119"/>
        <v>0</v>
      </c>
      <c r="AE120" s="613">
        <f t="shared" si="119"/>
        <v>0</v>
      </c>
      <c r="AF120" s="613">
        <f t="shared" si="119"/>
        <v>0</v>
      </c>
    </row>
    <row r="121" spans="1:32" ht="12" customHeight="1" x14ac:dyDescent="0.3">
      <c r="A121" s="31" t="s">
        <v>78</v>
      </c>
      <c r="B121" s="140" t="s">
        <v>267</v>
      </c>
      <c r="C121" s="6" t="s">
        <v>147</v>
      </c>
      <c r="D121" s="16"/>
      <c r="E121" s="16">
        <v>0</v>
      </c>
      <c r="F121" s="16">
        <f t="shared" si="88"/>
        <v>0</v>
      </c>
      <c r="G121" s="16">
        <v>0</v>
      </c>
      <c r="H121" s="16">
        <v>0</v>
      </c>
      <c r="I121" s="648"/>
      <c r="J121" s="708"/>
      <c r="K121" s="708"/>
      <c r="L121" s="708"/>
      <c r="M121" s="708"/>
      <c r="N121" s="708"/>
      <c r="O121" s="708"/>
      <c r="R121" s="625"/>
      <c r="S121" s="625">
        <f t="shared" ref="S121:T125" si="120">SUM(V121,Y121,AB121,AE121)</f>
        <v>0</v>
      </c>
      <c r="T121" s="625">
        <f t="shared" si="120"/>
        <v>0</v>
      </c>
      <c r="U121" s="625"/>
      <c r="V121" s="625"/>
      <c r="W121" s="625"/>
      <c r="X121" s="625"/>
      <c r="Y121" s="625"/>
      <c r="Z121" s="625"/>
      <c r="AA121" s="625"/>
      <c r="AB121" s="625"/>
      <c r="AC121" s="625"/>
      <c r="AD121" s="625"/>
      <c r="AE121" s="625"/>
      <c r="AF121" s="625"/>
    </row>
    <row r="122" spans="1:32" ht="12" customHeight="1" x14ac:dyDescent="0.3">
      <c r="A122" s="31" t="s">
        <v>79</v>
      </c>
      <c r="B122" s="140" t="s">
        <v>268</v>
      </c>
      <c r="C122" s="6" t="s">
        <v>148</v>
      </c>
      <c r="D122" s="16"/>
      <c r="E122" s="16">
        <v>0</v>
      </c>
      <c r="F122" s="16">
        <f t="shared" si="88"/>
        <v>0</v>
      </c>
      <c r="G122" s="16">
        <v>0</v>
      </c>
      <c r="H122" s="16">
        <v>0</v>
      </c>
      <c r="I122" s="648"/>
      <c r="J122" s="708"/>
      <c r="K122" s="708"/>
      <c r="L122" s="708"/>
      <c r="M122" s="708"/>
      <c r="N122" s="708"/>
      <c r="O122" s="708"/>
      <c r="R122" s="625"/>
      <c r="S122" s="625">
        <f t="shared" si="120"/>
        <v>0</v>
      </c>
      <c r="T122" s="625">
        <f t="shared" si="120"/>
        <v>0</v>
      </c>
      <c r="U122" s="625"/>
      <c r="V122" s="625"/>
      <c r="W122" s="625"/>
      <c r="X122" s="625"/>
      <c r="Y122" s="625"/>
      <c r="Z122" s="625"/>
      <c r="AA122" s="625"/>
      <c r="AB122" s="625"/>
      <c r="AC122" s="625"/>
      <c r="AD122" s="625"/>
      <c r="AE122" s="625"/>
      <c r="AF122" s="625"/>
    </row>
    <row r="123" spans="1:32" ht="12" customHeight="1" x14ac:dyDescent="0.3">
      <c r="A123" s="31" t="s">
        <v>80</v>
      </c>
      <c r="B123" s="140" t="s">
        <v>269</v>
      </c>
      <c r="C123" s="6" t="s">
        <v>444</v>
      </c>
      <c r="D123" s="16"/>
      <c r="E123" s="16">
        <v>0</v>
      </c>
      <c r="F123" s="16">
        <f t="shared" si="88"/>
        <v>0</v>
      </c>
      <c r="G123" s="16">
        <v>0</v>
      </c>
      <c r="H123" s="16">
        <v>0</v>
      </c>
      <c r="I123" s="648"/>
      <c r="J123" s="708"/>
      <c r="K123" s="708"/>
      <c r="L123" s="708"/>
      <c r="M123" s="708"/>
      <c r="N123" s="708"/>
      <c r="O123" s="708"/>
      <c r="R123" s="625"/>
      <c r="S123" s="625">
        <f t="shared" si="120"/>
        <v>0</v>
      </c>
      <c r="T123" s="625">
        <f t="shared" si="120"/>
        <v>0</v>
      </c>
      <c r="U123" s="625"/>
      <c r="V123" s="625"/>
      <c r="W123" s="625"/>
      <c r="X123" s="625"/>
      <c r="Y123" s="625"/>
      <c r="Z123" s="625"/>
      <c r="AA123" s="625"/>
      <c r="AB123" s="625"/>
      <c r="AC123" s="625"/>
      <c r="AD123" s="625"/>
      <c r="AE123" s="625"/>
      <c r="AF123" s="625"/>
    </row>
    <row r="124" spans="1:32" ht="12" customHeight="1" x14ac:dyDescent="0.3">
      <c r="A124" s="31" t="s">
        <v>81</v>
      </c>
      <c r="B124" s="140" t="s">
        <v>270</v>
      </c>
      <c r="C124" s="6" t="s">
        <v>224</v>
      </c>
      <c r="D124" s="16"/>
      <c r="E124" s="16">
        <v>0</v>
      </c>
      <c r="F124" s="16">
        <f t="shared" si="88"/>
        <v>0</v>
      </c>
      <c r="G124" s="16">
        <v>0</v>
      </c>
      <c r="H124" s="16">
        <v>0</v>
      </c>
      <c r="I124" s="648"/>
      <c r="J124" s="708"/>
      <c r="K124" s="708"/>
      <c r="L124" s="708"/>
      <c r="M124" s="708"/>
      <c r="N124" s="708"/>
      <c r="O124" s="708"/>
      <c r="R124" s="625"/>
      <c r="S124" s="625">
        <f t="shared" si="120"/>
        <v>0</v>
      </c>
      <c r="T124" s="625">
        <f t="shared" si="120"/>
        <v>0</v>
      </c>
      <c r="U124" s="625"/>
      <c r="V124" s="625"/>
      <c r="W124" s="625"/>
      <c r="X124" s="625"/>
      <c r="Y124" s="625"/>
      <c r="Z124" s="625"/>
      <c r="AA124" s="625"/>
      <c r="AB124" s="625"/>
      <c r="AC124" s="625"/>
      <c r="AD124" s="625"/>
      <c r="AE124" s="625"/>
      <c r="AF124" s="625"/>
    </row>
    <row r="125" spans="1:32" ht="12" customHeight="1" thickBot="1" x14ac:dyDescent="0.35">
      <c r="A125" s="64"/>
      <c r="B125" s="146" t="s">
        <v>460</v>
      </c>
      <c r="C125" s="17" t="s">
        <v>459</v>
      </c>
      <c r="D125" s="150"/>
      <c r="E125" s="150">
        <v>0</v>
      </c>
      <c r="F125" s="150">
        <f t="shared" si="88"/>
        <v>0</v>
      </c>
      <c r="G125" s="150">
        <v>0</v>
      </c>
      <c r="H125" s="150">
        <v>0</v>
      </c>
      <c r="I125" s="649"/>
      <c r="J125" s="708"/>
      <c r="K125" s="708"/>
      <c r="L125" s="708"/>
      <c r="M125" s="708"/>
      <c r="N125" s="708"/>
      <c r="O125" s="708"/>
      <c r="R125" s="626"/>
      <c r="S125" s="626">
        <f t="shared" si="120"/>
        <v>0</v>
      </c>
      <c r="T125" s="626">
        <f t="shared" si="120"/>
        <v>0</v>
      </c>
      <c r="U125" s="626"/>
      <c r="V125" s="626"/>
      <c r="W125" s="626"/>
      <c r="X125" s="626"/>
      <c r="Y125" s="626"/>
      <c r="Z125" s="626"/>
      <c r="AA125" s="626"/>
      <c r="AB125" s="626"/>
      <c r="AC125" s="626"/>
      <c r="AD125" s="626"/>
      <c r="AE125" s="626"/>
      <c r="AF125" s="626"/>
    </row>
    <row r="126" spans="1:32" ht="12" customHeight="1" thickBot="1" x14ac:dyDescent="0.35">
      <c r="A126" s="28" t="s">
        <v>82</v>
      </c>
      <c r="B126" s="139" t="s">
        <v>271</v>
      </c>
      <c r="C126" s="8" t="s">
        <v>149</v>
      </c>
      <c r="D126" s="69">
        <f>+D127+D128+D130+D131</f>
        <v>0</v>
      </c>
      <c r="E126" s="69">
        <v>0</v>
      </c>
      <c r="F126" s="69">
        <f t="shared" si="88"/>
        <v>0</v>
      </c>
      <c r="G126" s="69">
        <v>0</v>
      </c>
      <c r="H126" s="69">
        <v>0</v>
      </c>
      <c r="I126" s="650"/>
      <c r="J126" s="713"/>
      <c r="K126" s="713"/>
      <c r="L126" s="713"/>
      <c r="M126" s="713"/>
      <c r="N126" s="713"/>
      <c r="O126" s="713"/>
      <c r="R126" s="627">
        <f t="shared" ref="R126:AF126" si="121">+R127+R128+R130+R131</f>
        <v>0</v>
      </c>
      <c r="S126" s="627">
        <f t="shared" si="121"/>
        <v>0</v>
      </c>
      <c r="T126" s="627">
        <f t="shared" si="121"/>
        <v>0</v>
      </c>
      <c r="U126" s="627">
        <f t="shared" si="121"/>
        <v>0</v>
      </c>
      <c r="V126" s="627">
        <f t="shared" si="121"/>
        <v>0</v>
      </c>
      <c r="W126" s="627">
        <f t="shared" si="121"/>
        <v>0</v>
      </c>
      <c r="X126" s="627">
        <f t="shared" si="121"/>
        <v>0</v>
      </c>
      <c r="Y126" s="627">
        <f t="shared" si="121"/>
        <v>0</v>
      </c>
      <c r="Z126" s="627">
        <f t="shared" si="121"/>
        <v>0</v>
      </c>
      <c r="AA126" s="627">
        <f t="shared" si="121"/>
        <v>0</v>
      </c>
      <c r="AB126" s="627">
        <f t="shared" si="121"/>
        <v>0</v>
      </c>
      <c r="AC126" s="627">
        <f t="shared" si="121"/>
        <v>0</v>
      </c>
      <c r="AD126" s="627">
        <f t="shared" si="121"/>
        <v>0</v>
      </c>
      <c r="AE126" s="627">
        <f t="shared" si="121"/>
        <v>0</v>
      </c>
      <c r="AF126" s="627">
        <f t="shared" si="121"/>
        <v>0</v>
      </c>
    </row>
    <row r="127" spans="1:32" ht="12" customHeight="1" x14ac:dyDescent="0.3">
      <c r="A127" s="31" t="s">
        <v>400</v>
      </c>
      <c r="B127" s="140" t="s">
        <v>272</v>
      </c>
      <c r="C127" s="6" t="s">
        <v>445</v>
      </c>
      <c r="D127" s="16"/>
      <c r="E127" s="16">
        <v>0</v>
      </c>
      <c r="F127" s="16">
        <f t="shared" si="88"/>
        <v>0</v>
      </c>
      <c r="G127" s="16">
        <v>0</v>
      </c>
      <c r="H127" s="16">
        <v>0</v>
      </c>
      <c r="I127" s="648"/>
      <c r="J127" s="708"/>
      <c r="K127" s="708"/>
      <c r="L127" s="708"/>
      <c r="M127" s="708"/>
      <c r="N127" s="708"/>
      <c r="O127" s="708"/>
      <c r="R127" s="625"/>
      <c r="S127" s="625">
        <f t="shared" ref="S127:T131" si="122">SUM(V127,Y127,AB127,AE127)</f>
        <v>0</v>
      </c>
      <c r="T127" s="625">
        <f t="shared" si="122"/>
        <v>0</v>
      </c>
      <c r="U127" s="625"/>
      <c r="V127" s="625"/>
      <c r="W127" s="625"/>
      <c r="X127" s="625"/>
      <c r="Y127" s="625"/>
      <c r="Z127" s="625"/>
      <c r="AA127" s="625"/>
      <c r="AB127" s="625"/>
      <c r="AC127" s="625"/>
      <c r="AD127" s="625"/>
      <c r="AE127" s="625"/>
      <c r="AF127" s="625"/>
    </row>
    <row r="128" spans="1:32" ht="12" customHeight="1" x14ac:dyDescent="0.3">
      <c r="A128" s="31" t="s">
        <v>401</v>
      </c>
      <c r="B128" s="140" t="s">
        <v>273</v>
      </c>
      <c r="C128" s="6" t="s">
        <v>446</v>
      </c>
      <c r="D128" s="16"/>
      <c r="E128" s="16">
        <v>0</v>
      </c>
      <c r="F128" s="16">
        <f t="shared" si="88"/>
        <v>0</v>
      </c>
      <c r="G128" s="16">
        <v>0</v>
      </c>
      <c r="H128" s="16">
        <v>0</v>
      </c>
      <c r="I128" s="648"/>
      <c r="J128" s="708"/>
      <c r="K128" s="708"/>
      <c r="L128" s="708"/>
      <c r="M128" s="708"/>
      <c r="N128" s="708"/>
      <c r="O128" s="708"/>
      <c r="R128" s="625"/>
      <c r="S128" s="625">
        <f t="shared" si="122"/>
        <v>0</v>
      </c>
      <c r="T128" s="625">
        <f t="shared" si="122"/>
        <v>0</v>
      </c>
      <c r="U128" s="625"/>
      <c r="V128" s="625"/>
      <c r="W128" s="625"/>
      <c r="X128" s="625"/>
      <c r="Y128" s="625"/>
      <c r="Z128" s="625"/>
      <c r="AA128" s="625"/>
      <c r="AB128" s="625"/>
      <c r="AC128" s="625"/>
      <c r="AD128" s="625"/>
      <c r="AE128" s="625"/>
      <c r="AF128" s="625"/>
    </row>
    <row r="129" spans="1:32" ht="12" customHeight="1" x14ac:dyDescent="0.3">
      <c r="A129" s="31" t="s">
        <v>402</v>
      </c>
      <c r="B129" s="140" t="s">
        <v>274</v>
      </c>
      <c r="C129" s="6" t="s">
        <v>447</v>
      </c>
      <c r="D129" s="16"/>
      <c r="E129" s="16">
        <v>0</v>
      </c>
      <c r="F129" s="16">
        <f t="shared" si="88"/>
        <v>0</v>
      </c>
      <c r="G129" s="16">
        <v>0</v>
      </c>
      <c r="H129" s="16">
        <v>0</v>
      </c>
      <c r="I129" s="648"/>
      <c r="J129" s="708"/>
      <c r="K129" s="708"/>
      <c r="L129" s="708"/>
      <c r="M129" s="708"/>
      <c r="N129" s="708"/>
      <c r="O129" s="708"/>
      <c r="R129" s="625"/>
      <c r="S129" s="625">
        <f t="shared" si="122"/>
        <v>0</v>
      </c>
      <c r="T129" s="625">
        <f t="shared" si="122"/>
        <v>0</v>
      </c>
      <c r="U129" s="625"/>
      <c r="V129" s="625"/>
      <c r="W129" s="625"/>
      <c r="X129" s="625"/>
      <c r="Y129" s="625"/>
      <c r="Z129" s="625"/>
      <c r="AA129" s="625"/>
      <c r="AB129" s="625"/>
      <c r="AC129" s="625"/>
      <c r="AD129" s="625"/>
      <c r="AE129" s="625"/>
      <c r="AF129" s="625"/>
    </row>
    <row r="130" spans="1:32" ht="12" customHeight="1" x14ac:dyDescent="0.3">
      <c r="A130" s="31" t="s">
        <v>403</v>
      </c>
      <c r="B130" s="140" t="s">
        <v>275</v>
      </c>
      <c r="C130" s="6" t="s">
        <v>448</v>
      </c>
      <c r="D130" s="16"/>
      <c r="E130" s="16">
        <v>0</v>
      </c>
      <c r="F130" s="16">
        <f t="shared" si="88"/>
        <v>0</v>
      </c>
      <c r="G130" s="16">
        <v>0</v>
      </c>
      <c r="H130" s="16">
        <v>0</v>
      </c>
      <c r="I130" s="648"/>
      <c r="J130" s="708"/>
      <c r="K130" s="708"/>
      <c r="L130" s="708"/>
      <c r="M130" s="708"/>
      <c r="N130" s="708"/>
      <c r="O130" s="708"/>
      <c r="R130" s="625"/>
      <c r="S130" s="625">
        <f t="shared" si="122"/>
        <v>0</v>
      </c>
      <c r="T130" s="625">
        <f t="shared" si="122"/>
        <v>0</v>
      </c>
      <c r="U130" s="625"/>
      <c r="V130" s="625"/>
      <c r="W130" s="625"/>
      <c r="X130" s="625"/>
      <c r="Y130" s="625"/>
      <c r="Z130" s="625"/>
      <c r="AA130" s="625"/>
      <c r="AB130" s="625"/>
      <c r="AC130" s="625"/>
      <c r="AD130" s="625"/>
      <c r="AE130" s="625"/>
      <c r="AF130" s="625"/>
    </row>
    <row r="131" spans="1:32" ht="12" customHeight="1" thickBot="1" x14ac:dyDescent="0.35">
      <c r="A131" s="64" t="s">
        <v>404</v>
      </c>
      <c r="B131" s="140" t="s">
        <v>461</v>
      </c>
      <c r="C131" s="17" t="s">
        <v>449</v>
      </c>
      <c r="D131" s="68"/>
      <c r="E131" s="68">
        <v>0</v>
      </c>
      <c r="F131" s="68">
        <f t="shared" si="88"/>
        <v>0</v>
      </c>
      <c r="G131" s="68">
        <v>0</v>
      </c>
      <c r="H131" s="68">
        <v>0</v>
      </c>
      <c r="I131" s="651"/>
      <c r="J131" s="708"/>
      <c r="K131" s="708"/>
      <c r="L131" s="708"/>
      <c r="M131" s="708"/>
      <c r="N131" s="708"/>
      <c r="O131" s="708"/>
      <c r="R131" s="628"/>
      <c r="S131" s="628">
        <f t="shared" si="122"/>
        <v>0</v>
      </c>
      <c r="T131" s="628">
        <f t="shared" si="122"/>
        <v>0</v>
      </c>
      <c r="U131" s="628"/>
      <c r="V131" s="628"/>
      <c r="W131" s="628"/>
      <c r="X131" s="628"/>
      <c r="Y131" s="628"/>
      <c r="Z131" s="628"/>
      <c r="AA131" s="628"/>
      <c r="AB131" s="628"/>
      <c r="AC131" s="628"/>
      <c r="AD131" s="628"/>
      <c r="AE131" s="628"/>
      <c r="AF131" s="628"/>
    </row>
    <row r="132" spans="1:32" ht="12" customHeight="1" thickBot="1" x14ac:dyDescent="0.35">
      <c r="A132" s="169" t="s">
        <v>422</v>
      </c>
      <c r="B132" s="170" t="s">
        <v>455</v>
      </c>
      <c r="C132" s="8" t="s">
        <v>450</v>
      </c>
      <c r="D132" s="165"/>
      <c r="E132" s="165">
        <v>0</v>
      </c>
      <c r="F132" s="165">
        <f t="shared" si="88"/>
        <v>0</v>
      </c>
      <c r="G132" s="165">
        <v>0</v>
      </c>
      <c r="H132" s="165"/>
      <c r="I132" s="652"/>
      <c r="J132" s="714"/>
      <c r="K132" s="714"/>
      <c r="L132" s="714"/>
      <c r="M132" s="714"/>
      <c r="N132" s="714"/>
      <c r="O132" s="714"/>
      <c r="R132" s="629"/>
      <c r="S132" s="629"/>
      <c r="T132" s="629"/>
      <c r="U132" s="629"/>
      <c r="V132" s="629"/>
      <c r="W132" s="629"/>
      <c r="X132" s="629"/>
      <c r="Y132" s="629"/>
      <c r="Z132" s="629"/>
      <c r="AA132" s="629"/>
      <c r="AB132" s="629"/>
      <c r="AC132" s="629"/>
      <c r="AD132" s="629"/>
      <c r="AE132" s="629"/>
      <c r="AF132" s="629"/>
    </row>
    <row r="133" spans="1:32" ht="12" customHeight="1" thickBot="1" x14ac:dyDescent="0.35">
      <c r="A133" s="169" t="s">
        <v>423</v>
      </c>
      <c r="B133" s="170" t="s">
        <v>456</v>
      </c>
      <c r="C133" s="8" t="s">
        <v>451</v>
      </c>
      <c r="D133" s="165"/>
      <c r="E133" s="165">
        <v>0</v>
      </c>
      <c r="F133" s="165">
        <f t="shared" si="88"/>
        <v>0</v>
      </c>
      <c r="G133" s="165">
        <v>0</v>
      </c>
      <c r="H133" s="165"/>
      <c r="I133" s="652"/>
      <c r="J133" s="714"/>
      <c r="K133" s="714"/>
      <c r="L133" s="714"/>
      <c r="M133" s="714"/>
      <c r="N133" s="714"/>
      <c r="O133" s="714"/>
      <c r="R133" s="629"/>
      <c r="S133" s="629"/>
      <c r="T133" s="629"/>
      <c r="U133" s="629"/>
      <c r="V133" s="629"/>
      <c r="W133" s="629"/>
      <c r="X133" s="629"/>
      <c r="Y133" s="629"/>
      <c r="Z133" s="629"/>
      <c r="AA133" s="629"/>
      <c r="AB133" s="629"/>
      <c r="AC133" s="629"/>
      <c r="AD133" s="629"/>
      <c r="AE133" s="629"/>
      <c r="AF133" s="629"/>
    </row>
    <row r="134" spans="1:32" ht="15" customHeight="1" thickBot="1" x14ac:dyDescent="0.35">
      <c r="A134" s="28" t="s">
        <v>167</v>
      </c>
      <c r="B134" s="139" t="s">
        <v>457</v>
      </c>
      <c r="C134" s="8" t="s">
        <v>453</v>
      </c>
      <c r="D134" s="70">
        <f>+D109+D113+D120+D126</f>
        <v>0</v>
      </c>
      <c r="E134" s="70">
        <f t="shared" ref="E134:G134" si="123">+E109+E113+E120+E126</f>
        <v>0</v>
      </c>
      <c r="F134" s="70">
        <f t="shared" si="123"/>
        <v>0</v>
      </c>
      <c r="G134" s="70">
        <f t="shared" si="123"/>
        <v>0</v>
      </c>
      <c r="H134" s="70">
        <f>H109+H113+H120+H126</f>
        <v>0</v>
      </c>
      <c r="I134" s="653"/>
      <c r="J134" s="715"/>
      <c r="K134" s="715"/>
      <c r="L134" s="715"/>
      <c r="M134" s="715"/>
      <c r="N134" s="715"/>
      <c r="O134" s="715"/>
      <c r="P134" s="71"/>
      <c r="Q134" s="71"/>
      <c r="R134" s="630">
        <f t="shared" ref="R134:AF134" si="124">+R109+R113+R120+R126</f>
        <v>0</v>
      </c>
      <c r="S134" s="613">
        <f t="shared" si="124"/>
        <v>0</v>
      </c>
      <c r="T134" s="613">
        <f t="shared" si="124"/>
        <v>0</v>
      </c>
      <c r="U134" s="630">
        <f t="shared" si="124"/>
        <v>0</v>
      </c>
      <c r="V134" s="613">
        <f t="shared" si="124"/>
        <v>0</v>
      </c>
      <c r="W134" s="613">
        <f t="shared" si="124"/>
        <v>0</v>
      </c>
      <c r="X134" s="630">
        <f t="shared" si="124"/>
        <v>0</v>
      </c>
      <c r="Y134" s="613">
        <f t="shared" si="124"/>
        <v>0</v>
      </c>
      <c r="Z134" s="613">
        <f t="shared" si="124"/>
        <v>0</v>
      </c>
      <c r="AA134" s="630">
        <f t="shared" si="124"/>
        <v>0</v>
      </c>
      <c r="AB134" s="613">
        <f t="shared" si="124"/>
        <v>0</v>
      </c>
      <c r="AC134" s="613">
        <f t="shared" si="124"/>
        <v>0</v>
      </c>
      <c r="AD134" s="630">
        <f t="shared" si="124"/>
        <v>0</v>
      </c>
      <c r="AE134" s="613">
        <f t="shared" si="124"/>
        <v>0</v>
      </c>
      <c r="AF134" s="613">
        <f t="shared" si="124"/>
        <v>0</v>
      </c>
    </row>
    <row r="135" spans="1:32" s="30" customFormat="1" ht="13.2" customHeight="1" thickBot="1" x14ac:dyDescent="0.3">
      <c r="A135" s="72" t="s">
        <v>168</v>
      </c>
      <c r="B135" s="147"/>
      <c r="C135" s="73" t="s">
        <v>452</v>
      </c>
      <c r="D135" s="70">
        <f>+D108+D134</f>
        <v>5121000</v>
      </c>
      <c r="E135" s="70">
        <f t="shared" ref="E135:G135" si="125">+E108+E134</f>
        <v>0</v>
      </c>
      <c r="F135" s="70">
        <f t="shared" si="125"/>
        <v>5446683</v>
      </c>
      <c r="G135" s="70">
        <f t="shared" si="125"/>
        <v>5446683</v>
      </c>
      <c r="H135" s="70">
        <f>H108+H134</f>
        <v>4944359</v>
      </c>
      <c r="I135" s="653">
        <f t="shared" si="82"/>
        <v>90.777432797172153</v>
      </c>
      <c r="J135" s="715"/>
      <c r="K135" s="715"/>
      <c r="L135" s="715"/>
      <c r="M135" s="715"/>
      <c r="N135" s="715"/>
      <c r="O135" s="715"/>
      <c r="R135" s="630">
        <f t="shared" ref="R135:AF135" si="126">+R108+R134</f>
        <v>0</v>
      </c>
      <c r="S135" s="613">
        <f t="shared" si="126"/>
        <v>0</v>
      </c>
      <c r="T135" s="613">
        <f t="shared" si="126"/>
        <v>339800</v>
      </c>
      <c r="U135" s="630">
        <f t="shared" si="126"/>
        <v>0</v>
      </c>
      <c r="V135" s="613">
        <f t="shared" si="126"/>
        <v>0</v>
      </c>
      <c r="W135" s="613">
        <f t="shared" si="126"/>
        <v>0</v>
      </c>
      <c r="X135" s="630">
        <f t="shared" si="126"/>
        <v>0</v>
      </c>
      <c r="Y135" s="613">
        <f t="shared" si="126"/>
        <v>0</v>
      </c>
      <c r="Z135" s="613">
        <f t="shared" si="126"/>
        <v>0</v>
      </c>
      <c r="AA135" s="630">
        <f t="shared" si="126"/>
        <v>0</v>
      </c>
      <c r="AB135" s="613">
        <f t="shared" si="126"/>
        <v>0</v>
      </c>
      <c r="AC135" s="613">
        <f t="shared" si="126"/>
        <v>0</v>
      </c>
      <c r="AD135" s="630">
        <f t="shared" si="126"/>
        <v>0</v>
      </c>
      <c r="AE135" s="613">
        <f t="shared" si="126"/>
        <v>0</v>
      </c>
      <c r="AF135" s="613">
        <f t="shared" si="126"/>
        <v>339800</v>
      </c>
    </row>
    <row r="136" spans="1:32" ht="7.5" customHeight="1" x14ac:dyDescent="0.3"/>
    <row r="137" spans="1:32" x14ac:dyDescent="0.3">
      <c r="A137" s="724" t="s">
        <v>152</v>
      </c>
      <c r="B137" s="724"/>
      <c r="C137" s="724"/>
      <c r="D137" s="724"/>
      <c r="E137" s="190"/>
      <c r="F137" s="190"/>
      <c r="G137" s="19"/>
      <c r="H137" s="19"/>
      <c r="I137" s="19"/>
      <c r="J137" s="19"/>
      <c r="K137" s="19"/>
      <c r="L137" s="19"/>
      <c r="M137" s="19"/>
      <c r="N137" s="19"/>
      <c r="O137" s="19"/>
      <c r="R137" s="606"/>
      <c r="S137" s="606"/>
      <c r="T137" s="606"/>
      <c r="U137" s="606"/>
      <c r="V137" s="606"/>
      <c r="W137" s="606"/>
      <c r="X137" s="606"/>
      <c r="Y137" s="606"/>
      <c r="Z137" s="606"/>
      <c r="AA137" s="606"/>
      <c r="AB137" s="606"/>
      <c r="AC137" s="606"/>
      <c r="AD137" s="606"/>
      <c r="AE137" s="606"/>
      <c r="AF137" s="606"/>
    </row>
    <row r="138" spans="1:32" ht="15" customHeight="1" thickBot="1" x14ac:dyDescent="0.35">
      <c r="A138" s="721" t="s">
        <v>153</v>
      </c>
      <c r="B138" s="721"/>
      <c r="C138" s="721"/>
      <c r="D138" s="20"/>
      <c r="E138" s="20" t="s">
        <v>458</v>
      </c>
      <c r="F138" s="20"/>
      <c r="G138" s="20"/>
      <c r="H138" s="20"/>
      <c r="I138" s="20"/>
      <c r="J138" s="704"/>
      <c r="K138" s="704"/>
      <c r="L138" s="704"/>
      <c r="M138" s="704"/>
      <c r="N138" s="704"/>
      <c r="O138" s="704"/>
      <c r="R138" s="607" t="s">
        <v>458</v>
      </c>
      <c r="S138" s="607"/>
      <c r="T138" s="607"/>
      <c r="U138" s="607" t="s">
        <v>458</v>
      </c>
      <c r="V138" s="607"/>
      <c r="W138" s="607"/>
      <c r="X138" s="607" t="s">
        <v>458</v>
      </c>
      <c r="Y138" s="607"/>
      <c r="Z138" s="607"/>
      <c r="AA138" s="607" t="s">
        <v>458</v>
      </c>
      <c r="AB138" s="607"/>
      <c r="AC138" s="607"/>
      <c r="AD138" s="607" t="s">
        <v>458</v>
      </c>
      <c r="AE138" s="607"/>
      <c r="AF138" s="607"/>
    </row>
    <row r="139" spans="1:32" ht="13.5" customHeight="1" thickBot="1" x14ac:dyDescent="0.35">
      <c r="A139" s="28">
        <v>1</v>
      </c>
      <c r="B139" s="139"/>
      <c r="C139" s="65" t="s">
        <v>154</v>
      </c>
      <c r="D139" s="15">
        <f>+D61-D108</f>
        <v>-5121000</v>
      </c>
      <c r="E139" s="15">
        <f t="shared" ref="E139:I139" si="127">+E61-E108</f>
        <v>0</v>
      </c>
      <c r="F139" s="15">
        <f t="shared" si="127"/>
        <v>-5440716</v>
      </c>
      <c r="G139" s="15">
        <f t="shared" si="127"/>
        <v>-5440716</v>
      </c>
      <c r="H139" s="15">
        <f t="shared" si="127"/>
        <v>-4709405</v>
      </c>
      <c r="I139" s="15">
        <f t="shared" si="127"/>
        <v>3846.7791282888011</v>
      </c>
      <c r="J139" s="716"/>
      <c r="K139" s="716"/>
      <c r="L139" s="716"/>
      <c r="M139" s="716"/>
      <c r="N139" s="716"/>
      <c r="O139" s="716"/>
      <c r="R139" s="610">
        <f t="shared" ref="R139:AF139" si="128">+R61-R108</f>
        <v>0</v>
      </c>
      <c r="S139" s="610">
        <f t="shared" si="128"/>
        <v>0</v>
      </c>
      <c r="T139" s="610">
        <f t="shared" si="128"/>
        <v>-339800</v>
      </c>
      <c r="U139" s="610">
        <f t="shared" si="128"/>
        <v>0</v>
      </c>
      <c r="V139" s="610">
        <f t="shared" si="128"/>
        <v>0</v>
      </c>
      <c r="W139" s="610">
        <f t="shared" si="128"/>
        <v>0</v>
      </c>
      <c r="X139" s="610">
        <f t="shared" si="128"/>
        <v>0</v>
      </c>
      <c r="Y139" s="610">
        <f t="shared" si="128"/>
        <v>0</v>
      </c>
      <c r="Z139" s="610">
        <f t="shared" si="128"/>
        <v>0</v>
      </c>
      <c r="AA139" s="610">
        <f t="shared" si="128"/>
        <v>0</v>
      </c>
      <c r="AB139" s="610">
        <f t="shared" si="128"/>
        <v>0</v>
      </c>
      <c r="AC139" s="610">
        <f t="shared" si="128"/>
        <v>0</v>
      </c>
      <c r="AD139" s="610">
        <f t="shared" si="128"/>
        <v>0</v>
      </c>
      <c r="AE139" s="610">
        <f t="shared" si="128"/>
        <v>0</v>
      </c>
      <c r="AF139" s="610">
        <f t="shared" si="128"/>
        <v>13615622</v>
      </c>
    </row>
    <row r="140" spans="1:32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0</v>
      </c>
      <c r="E140" s="15">
        <f t="shared" ref="E140:I140" si="129">+E85-E134</f>
        <v>0</v>
      </c>
      <c r="F140" s="15">
        <f t="shared" si="129"/>
        <v>0</v>
      </c>
      <c r="G140" s="15">
        <f t="shared" si="129"/>
        <v>0</v>
      </c>
      <c r="H140" s="15">
        <f t="shared" si="129"/>
        <v>0</v>
      </c>
      <c r="I140" s="15">
        <f t="shared" si="129"/>
        <v>0</v>
      </c>
      <c r="J140" s="716"/>
      <c r="K140" s="716"/>
      <c r="L140" s="716"/>
      <c r="M140" s="716"/>
      <c r="N140" s="716"/>
      <c r="O140" s="716"/>
      <c r="R140" s="610">
        <f t="shared" ref="R140:AF140" si="130">+R85-R134</f>
        <v>0</v>
      </c>
      <c r="S140" s="610">
        <f t="shared" si="130"/>
        <v>0</v>
      </c>
      <c r="T140" s="610">
        <f t="shared" si="130"/>
        <v>0</v>
      </c>
      <c r="U140" s="610">
        <f t="shared" si="130"/>
        <v>0</v>
      </c>
      <c r="V140" s="610">
        <f t="shared" si="130"/>
        <v>0</v>
      </c>
      <c r="W140" s="610">
        <f t="shared" si="130"/>
        <v>0</v>
      </c>
      <c r="X140" s="610">
        <f t="shared" si="130"/>
        <v>0</v>
      </c>
      <c r="Y140" s="610">
        <f t="shared" si="130"/>
        <v>0</v>
      </c>
      <c r="Z140" s="610">
        <f t="shared" si="130"/>
        <v>0</v>
      </c>
      <c r="AA140" s="610">
        <f t="shared" si="130"/>
        <v>0</v>
      </c>
      <c r="AB140" s="610">
        <f t="shared" si="130"/>
        <v>0</v>
      </c>
      <c r="AC140" s="610">
        <f t="shared" si="130"/>
        <v>0</v>
      </c>
      <c r="AD140" s="610">
        <f t="shared" si="130"/>
        <v>0</v>
      </c>
      <c r="AE140" s="610">
        <f t="shared" si="130"/>
        <v>0</v>
      </c>
      <c r="AF140" s="610">
        <f t="shared" si="130"/>
        <v>0</v>
      </c>
    </row>
    <row r="142" spans="1:32" x14ac:dyDescent="0.3">
      <c r="D142" s="340">
        <f>D135-D86</f>
        <v>5121000</v>
      </c>
      <c r="E142" s="340">
        <v>0</v>
      </c>
      <c r="F142" s="340">
        <f t="shared" ref="F142" si="131">F135-F86</f>
        <v>5440716</v>
      </c>
      <c r="G142" s="340">
        <f>G135-G86</f>
        <v>5440716</v>
      </c>
      <c r="H142" s="138"/>
      <c r="I142" s="138"/>
      <c r="J142" s="138"/>
      <c r="K142" s="138"/>
      <c r="L142" s="138"/>
      <c r="M142" s="138"/>
      <c r="N142" s="138"/>
      <c r="O142" s="138"/>
      <c r="R142" s="632">
        <f>R135-R86</f>
        <v>0</v>
      </c>
      <c r="S142" s="632">
        <f>S135-S86</f>
        <v>0</v>
      </c>
      <c r="T142" s="632"/>
      <c r="U142" s="632">
        <f>U135-U86</f>
        <v>0</v>
      </c>
      <c r="V142" s="632">
        <f>V135-V86</f>
        <v>0</v>
      </c>
      <c r="W142" s="632"/>
      <c r="X142" s="632">
        <f>X135-X86</f>
        <v>0</v>
      </c>
      <c r="Y142" s="632">
        <f>Y135-Y86</f>
        <v>0</v>
      </c>
      <c r="Z142" s="632"/>
      <c r="AA142" s="632">
        <f>AA135-AA86</f>
        <v>0</v>
      </c>
      <c r="AB142" s="632">
        <f>AB135-AB86</f>
        <v>0</v>
      </c>
      <c r="AC142" s="632"/>
      <c r="AD142" s="632">
        <f>AD135-AD86</f>
        <v>0</v>
      </c>
      <c r="AE142" s="632">
        <f>AE135-AE86</f>
        <v>0</v>
      </c>
      <c r="AF142" s="632"/>
    </row>
    <row r="143" spans="1:32" x14ac:dyDescent="0.3">
      <c r="D143" s="340"/>
      <c r="E143" s="340"/>
      <c r="F143" s="340">
        <f t="shared" ref="F143" si="132">F135-F86</f>
        <v>5440716</v>
      </c>
      <c r="G143" s="340"/>
      <c r="H143" s="138"/>
      <c r="I143" s="138"/>
      <c r="J143" s="138"/>
      <c r="K143" s="138"/>
      <c r="L143" s="138"/>
      <c r="M143" s="138"/>
      <c r="N143" s="138"/>
      <c r="O143" s="138"/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fitToHeight="2" orientation="portrait" r:id="rId1"/>
  <headerFooter alignWithMargins="0">
    <oddHeader xml:space="preserve">&amp;C&amp;"Times New Roman CE,Félkövér"&amp;12MISZLA KÖZSÉG ÖNKORMÁNYZATA
2019. ÉVI KÖLTSÉGVETÉS ÖNKÉNT VÁLLALT FELADATAINAK ÖSSZEVONT MÉRLEGE&amp;R&amp;"Times New Roman CE,Félkövér dőlt" 1.3. melléklet </oddHeader>
  </headerFooter>
  <rowBreaks count="2" manualBreakCount="2">
    <brk id="66" max="8" man="1"/>
    <brk id="87" max="8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4"/>
  <sheetViews>
    <sheetView zoomScale="120" zoomScaleNormal="120" zoomScaleSheetLayoutView="130" workbookViewId="0">
      <selection activeCell="E3" sqref="E3"/>
    </sheetView>
  </sheetViews>
  <sheetFormatPr defaultColWidth="9.33203125" defaultRowHeight="15.6" x14ac:dyDescent="0.3"/>
  <cols>
    <col min="1" max="2" width="8.33203125" style="19" customWidth="1"/>
    <col min="3" max="3" width="65.6640625" style="19" customWidth="1"/>
    <col min="4" max="4" width="12" style="74" customWidth="1"/>
    <col min="5" max="5" width="10.33203125" style="74" hidden="1" customWidth="1"/>
    <col min="6" max="6" width="0.109375" style="74" hidden="1" customWidth="1"/>
    <col min="7" max="7" width="11.33203125" style="74" customWidth="1"/>
    <col min="8" max="9" width="12.33203125" style="74" customWidth="1"/>
    <col min="10" max="16384" width="9.33203125" style="19"/>
  </cols>
  <sheetData>
    <row r="1" spans="1:9" ht="16.2" customHeight="1" x14ac:dyDescent="0.3">
      <c r="A1" s="722" t="s">
        <v>1</v>
      </c>
      <c r="B1" s="722"/>
      <c r="C1" s="722"/>
      <c r="D1" s="722"/>
      <c r="E1" s="189"/>
      <c r="F1" s="189"/>
      <c r="G1" s="19"/>
      <c r="H1" s="19"/>
      <c r="I1" s="19"/>
    </row>
    <row r="2" spans="1:9" ht="16.2" customHeight="1" thickBot="1" x14ac:dyDescent="0.35">
      <c r="A2" s="721" t="s">
        <v>2</v>
      </c>
      <c r="B2" s="721"/>
      <c r="C2" s="721"/>
      <c r="D2" s="20"/>
      <c r="E2" s="20"/>
      <c r="F2" s="20"/>
      <c r="G2" s="20"/>
      <c r="H2" s="20"/>
      <c r="I2" s="20"/>
    </row>
    <row r="3" spans="1:9" ht="194.4" thickBot="1" x14ac:dyDescent="0.35">
      <c r="A3" s="21" t="s">
        <v>3</v>
      </c>
      <c r="B3" s="132" t="s">
        <v>249</v>
      </c>
      <c r="C3" s="22" t="s">
        <v>4</v>
      </c>
      <c r="D3" s="23" t="s">
        <v>1241</v>
      </c>
      <c r="E3" s="188" t="s">
        <v>1611</v>
      </c>
      <c r="F3" s="23" t="s">
        <v>469</v>
      </c>
      <c r="G3" s="23" t="s">
        <v>470</v>
      </c>
      <c r="H3" s="23" t="s">
        <v>1222</v>
      </c>
      <c r="I3" s="23" t="s">
        <v>1232</v>
      </c>
    </row>
    <row r="4" spans="1:9" s="27" customFormat="1" ht="12" customHeight="1" thickBot="1" x14ac:dyDescent="0.25">
      <c r="A4" s="24">
        <v>1</v>
      </c>
      <c r="B4" s="24">
        <v>2</v>
      </c>
      <c r="C4" s="25">
        <v>2</v>
      </c>
      <c r="D4" s="26">
        <v>3</v>
      </c>
      <c r="E4" s="26">
        <v>3</v>
      </c>
      <c r="F4" s="26">
        <v>3</v>
      </c>
      <c r="G4" s="26">
        <v>3</v>
      </c>
      <c r="H4" s="26">
        <v>6</v>
      </c>
      <c r="I4" s="26">
        <v>6</v>
      </c>
    </row>
    <row r="5" spans="1:9" s="30" customFormat="1" ht="12" customHeight="1" thickBot="1" x14ac:dyDescent="0.3">
      <c r="A5" s="28" t="s">
        <v>5</v>
      </c>
      <c r="B5" s="139" t="s">
        <v>276</v>
      </c>
      <c r="C5" s="29" t="s">
        <v>6</v>
      </c>
      <c r="D5" s="15">
        <f>+D6+D7+D8+D9+D10+D11</f>
        <v>0</v>
      </c>
      <c r="E5" s="15">
        <f t="shared" ref="E5:H5" si="0">+E6+E7+E8+E9+E10+E11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635"/>
    </row>
    <row r="6" spans="1:9" s="30" customFormat="1" ht="12" customHeight="1" x14ac:dyDescent="0.25">
      <c r="A6" s="31" t="s">
        <v>7</v>
      </c>
      <c r="B6" s="140" t="s">
        <v>277</v>
      </c>
      <c r="C6" s="32" t="s">
        <v>8</v>
      </c>
      <c r="D6" s="33"/>
      <c r="E6" s="33">
        <v>0</v>
      </c>
      <c r="F6" s="33">
        <f>G6-E6</f>
        <v>0</v>
      </c>
      <c r="G6" s="33">
        <v>0</v>
      </c>
      <c r="H6" s="33"/>
      <c r="I6" s="636"/>
    </row>
    <row r="7" spans="1:9" s="30" customFormat="1" ht="12" customHeight="1" x14ac:dyDescent="0.25">
      <c r="A7" s="34" t="s">
        <v>9</v>
      </c>
      <c r="B7" s="141" t="s">
        <v>278</v>
      </c>
      <c r="C7" s="35" t="s">
        <v>10</v>
      </c>
      <c r="D7" s="36"/>
      <c r="E7" s="36">
        <v>0</v>
      </c>
      <c r="F7" s="36">
        <f t="shared" ref="F7:F70" si="1">G7-E7</f>
        <v>0</v>
      </c>
      <c r="G7" s="36">
        <v>0</v>
      </c>
      <c r="H7" s="36"/>
      <c r="I7" s="637"/>
    </row>
    <row r="8" spans="1:9" s="30" customFormat="1" ht="12" customHeight="1" x14ac:dyDescent="0.25">
      <c r="A8" s="34" t="s">
        <v>11</v>
      </c>
      <c r="B8" s="141" t="s">
        <v>279</v>
      </c>
      <c r="C8" s="35" t="s">
        <v>373</v>
      </c>
      <c r="D8" s="36"/>
      <c r="E8" s="36">
        <v>0</v>
      </c>
      <c r="F8" s="36">
        <f t="shared" si="1"/>
        <v>0</v>
      </c>
      <c r="G8" s="36">
        <v>0</v>
      </c>
      <c r="H8" s="36"/>
      <c r="I8" s="637"/>
    </row>
    <row r="9" spans="1:9" s="30" customFormat="1" ht="12" customHeight="1" x14ac:dyDescent="0.25">
      <c r="A9" s="34" t="s">
        <v>12</v>
      </c>
      <c r="B9" s="141" t="s">
        <v>280</v>
      </c>
      <c r="C9" s="35" t="s">
        <v>13</v>
      </c>
      <c r="D9" s="36"/>
      <c r="E9" s="36">
        <v>0</v>
      </c>
      <c r="F9" s="36">
        <f t="shared" si="1"/>
        <v>0</v>
      </c>
      <c r="G9" s="36">
        <v>0</v>
      </c>
      <c r="H9" s="36"/>
      <c r="I9" s="637"/>
    </row>
    <row r="10" spans="1:9" s="30" customFormat="1" ht="12" customHeight="1" x14ac:dyDescent="0.25">
      <c r="A10" s="34" t="s">
        <v>14</v>
      </c>
      <c r="B10" s="141" t="s">
        <v>281</v>
      </c>
      <c r="C10" s="35" t="s">
        <v>374</v>
      </c>
      <c r="D10" s="36"/>
      <c r="E10" s="36"/>
      <c r="F10" s="36">
        <f t="shared" si="1"/>
        <v>0</v>
      </c>
      <c r="G10" s="36"/>
      <c r="H10" s="36"/>
      <c r="I10" s="637"/>
    </row>
    <row r="11" spans="1:9" s="30" customFormat="1" ht="12" customHeight="1" thickBot="1" x14ac:dyDescent="0.3">
      <c r="A11" s="37" t="s">
        <v>15</v>
      </c>
      <c r="B11" s="142" t="s">
        <v>282</v>
      </c>
      <c r="C11" s="38" t="s">
        <v>375</v>
      </c>
      <c r="D11" s="36"/>
      <c r="E11" s="36">
        <v>0</v>
      </c>
      <c r="F11" s="36">
        <f t="shared" si="1"/>
        <v>0</v>
      </c>
      <c r="G11" s="36">
        <v>0</v>
      </c>
      <c r="H11" s="36"/>
      <c r="I11" s="637"/>
    </row>
    <row r="12" spans="1:9" s="30" customFormat="1" ht="12" customHeight="1" thickBot="1" x14ac:dyDescent="0.3">
      <c r="A12" s="28" t="s">
        <v>16</v>
      </c>
      <c r="B12" s="139"/>
      <c r="C12" s="39" t="s">
        <v>17</v>
      </c>
      <c r="D12" s="15">
        <f>+D13+D14+D15+D16+D17</f>
        <v>0</v>
      </c>
      <c r="E12" s="15">
        <f t="shared" ref="E12:H12" si="2">+E13+E14+E15+E16+E17</f>
        <v>0</v>
      </c>
      <c r="F12" s="15">
        <f t="shared" si="2"/>
        <v>0</v>
      </c>
      <c r="G12" s="15">
        <f t="shared" si="2"/>
        <v>0</v>
      </c>
      <c r="H12" s="15">
        <f t="shared" si="2"/>
        <v>0</v>
      </c>
      <c r="I12" s="635"/>
    </row>
    <row r="13" spans="1:9" s="30" customFormat="1" ht="12" customHeight="1" x14ac:dyDescent="0.25">
      <c r="A13" s="31" t="s">
        <v>18</v>
      </c>
      <c r="B13" s="140" t="s">
        <v>283</v>
      </c>
      <c r="C13" s="32" t="s">
        <v>19</v>
      </c>
      <c r="D13" s="33"/>
      <c r="E13" s="33">
        <v>0</v>
      </c>
      <c r="F13" s="33">
        <f t="shared" si="1"/>
        <v>0</v>
      </c>
      <c r="G13" s="33">
        <v>0</v>
      </c>
      <c r="H13" s="33"/>
      <c r="I13" s="636"/>
    </row>
    <row r="14" spans="1:9" s="30" customFormat="1" ht="12" customHeight="1" x14ac:dyDescent="0.25">
      <c r="A14" s="34" t="s">
        <v>20</v>
      </c>
      <c r="B14" s="141" t="s">
        <v>284</v>
      </c>
      <c r="C14" s="35" t="s">
        <v>21</v>
      </c>
      <c r="D14" s="36"/>
      <c r="E14" s="36">
        <v>0</v>
      </c>
      <c r="F14" s="36">
        <f t="shared" si="1"/>
        <v>0</v>
      </c>
      <c r="G14" s="36">
        <v>0</v>
      </c>
      <c r="H14" s="36"/>
      <c r="I14" s="637"/>
    </row>
    <row r="15" spans="1:9" s="30" customFormat="1" ht="12" customHeight="1" x14ac:dyDescent="0.25">
      <c r="A15" s="34" t="s">
        <v>22</v>
      </c>
      <c r="B15" s="141" t="s">
        <v>285</v>
      </c>
      <c r="C15" s="35" t="s">
        <v>23</v>
      </c>
      <c r="D15" s="36"/>
      <c r="E15" s="36">
        <v>0</v>
      </c>
      <c r="F15" s="36">
        <f t="shared" si="1"/>
        <v>0</v>
      </c>
      <c r="G15" s="36">
        <v>0</v>
      </c>
      <c r="H15" s="36"/>
      <c r="I15" s="637"/>
    </row>
    <row r="16" spans="1:9" s="30" customFormat="1" ht="12" customHeight="1" x14ac:dyDescent="0.25">
      <c r="A16" s="34" t="s">
        <v>24</v>
      </c>
      <c r="B16" s="141" t="s">
        <v>286</v>
      </c>
      <c r="C16" s="35" t="s">
        <v>25</v>
      </c>
      <c r="D16" s="36"/>
      <c r="E16" s="36">
        <v>0</v>
      </c>
      <c r="F16" s="36">
        <f t="shared" si="1"/>
        <v>0</v>
      </c>
      <c r="G16" s="36">
        <v>0</v>
      </c>
      <c r="H16" s="36"/>
      <c r="I16" s="637"/>
    </row>
    <row r="17" spans="1:9" s="30" customFormat="1" ht="12" customHeight="1" thickBot="1" x14ac:dyDescent="0.3">
      <c r="A17" s="34" t="s">
        <v>26</v>
      </c>
      <c r="B17" s="141" t="s">
        <v>287</v>
      </c>
      <c r="C17" s="35" t="s">
        <v>27</v>
      </c>
      <c r="D17" s="36"/>
      <c r="E17" s="36"/>
      <c r="F17" s="36">
        <f t="shared" si="1"/>
        <v>0</v>
      </c>
      <c r="G17" s="36"/>
      <c r="H17" s="36"/>
      <c r="I17" s="637"/>
    </row>
    <row r="18" spans="1:9" s="30" customFormat="1" ht="12" customHeight="1" thickBot="1" x14ac:dyDescent="0.3">
      <c r="A18" s="28" t="s">
        <v>28</v>
      </c>
      <c r="B18" s="139" t="s">
        <v>288</v>
      </c>
      <c r="C18" s="29" t="s">
        <v>29</v>
      </c>
      <c r="D18" s="15">
        <f>+D19+D20+D21+D22+D23</f>
        <v>0</v>
      </c>
      <c r="E18" s="15">
        <v>0</v>
      </c>
      <c r="F18" s="15">
        <f t="shared" si="1"/>
        <v>0</v>
      </c>
      <c r="G18" s="15">
        <v>0</v>
      </c>
      <c r="H18" s="15">
        <f t="shared" ref="H18" si="3">+H19+H20+H21+H22+H23</f>
        <v>0</v>
      </c>
      <c r="I18" s="635"/>
    </row>
    <row r="19" spans="1:9" s="30" customFormat="1" ht="12" customHeight="1" x14ac:dyDescent="0.25">
      <c r="A19" s="31" t="s">
        <v>30</v>
      </c>
      <c r="B19" s="140" t="s">
        <v>289</v>
      </c>
      <c r="C19" s="32" t="s">
        <v>31</v>
      </c>
      <c r="D19" s="33"/>
      <c r="E19" s="33">
        <v>0</v>
      </c>
      <c r="F19" s="33">
        <f t="shared" si="1"/>
        <v>0</v>
      </c>
      <c r="G19" s="33">
        <v>0</v>
      </c>
      <c r="H19" s="33"/>
      <c r="I19" s="636"/>
    </row>
    <row r="20" spans="1:9" s="30" customFormat="1" ht="12" customHeight="1" x14ac:dyDescent="0.25">
      <c r="A20" s="34" t="s">
        <v>32</v>
      </c>
      <c r="B20" s="141" t="s">
        <v>290</v>
      </c>
      <c r="C20" s="35" t="s">
        <v>33</v>
      </c>
      <c r="D20" s="36"/>
      <c r="E20" s="36">
        <v>0</v>
      </c>
      <c r="F20" s="36">
        <f t="shared" si="1"/>
        <v>0</v>
      </c>
      <c r="G20" s="36">
        <v>0</v>
      </c>
      <c r="H20" s="36"/>
      <c r="I20" s="637"/>
    </row>
    <row r="21" spans="1:9" s="30" customFormat="1" ht="12" customHeight="1" x14ac:dyDescent="0.25">
      <c r="A21" s="34" t="s">
        <v>34</v>
      </c>
      <c r="B21" s="141" t="s">
        <v>291</v>
      </c>
      <c r="C21" s="35" t="s">
        <v>35</v>
      </c>
      <c r="D21" s="36"/>
      <c r="E21" s="36">
        <v>0</v>
      </c>
      <c r="F21" s="36">
        <f t="shared" si="1"/>
        <v>0</v>
      </c>
      <c r="G21" s="36">
        <v>0</v>
      </c>
      <c r="H21" s="36"/>
      <c r="I21" s="637"/>
    </row>
    <row r="22" spans="1:9" s="30" customFormat="1" ht="12" customHeight="1" x14ac:dyDescent="0.25">
      <c r="A22" s="34" t="s">
        <v>36</v>
      </c>
      <c r="B22" s="141" t="s">
        <v>292</v>
      </c>
      <c r="C22" s="35" t="s">
        <v>37</v>
      </c>
      <c r="D22" s="36"/>
      <c r="E22" s="36">
        <v>0</v>
      </c>
      <c r="F22" s="36">
        <f t="shared" si="1"/>
        <v>0</v>
      </c>
      <c r="G22" s="36">
        <v>0</v>
      </c>
      <c r="H22" s="36"/>
      <c r="I22" s="637"/>
    </row>
    <row r="23" spans="1:9" s="30" customFormat="1" ht="12" customHeight="1" thickBot="1" x14ac:dyDescent="0.3">
      <c r="A23" s="34" t="s">
        <v>38</v>
      </c>
      <c r="B23" s="141" t="s">
        <v>293</v>
      </c>
      <c r="C23" s="35" t="s">
        <v>39</v>
      </c>
      <c r="D23" s="36"/>
      <c r="E23" s="36">
        <v>0</v>
      </c>
      <c r="F23" s="36">
        <f t="shared" si="1"/>
        <v>0</v>
      </c>
      <c r="G23" s="36">
        <v>0</v>
      </c>
      <c r="H23" s="36"/>
      <c r="I23" s="637"/>
    </row>
    <row r="24" spans="1:9" s="30" customFormat="1" ht="12" customHeight="1" thickBot="1" x14ac:dyDescent="0.3">
      <c r="A24" s="28" t="s">
        <v>40</v>
      </c>
      <c r="B24" s="139" t="s">
        <v>294</v>
      </c>
      <c r="C24" s="29" t="s">
        <v>41</v>
      </c>
      <c r="D24" s="18">
        <f>SUM(D25:D31)</f>
        <v>0</v>
      </c>
      <c r="E24" s="18">
        <f t="shared" ref="E24:H24" si="4">SUM(E25:E31)</f>
        <v>0</v>
      </c>
      <c r="F24" s="18">
        <f t="shared" si="4"/>
        <v>0</v>
      </c>
      <c r="G24" s="18">
        <f t="shared" si="4"/>
        <v>0</v>
      </c>
      <c r="H24" s="18">
        <f t="shared" si="4"/>
        <v>0</v>
      </c>
      <c r="I24" s="638"/>
    </row>
    <row r="25" spans="1:9" s="30" customFormat="1" ht="12" customHeight="1" x14ac:dyDescent="0.25">
      <c r="A25" s="31" t="s">
        <v>348</v>
      </c>
      <c r="B25" s="140" t="s">
        <v>295</v>
      </c>
      <c r="C25" s="32" t="s">
        <v>379</v>
      </c>
      <c r="D25" s="41"/>
      <c r="E25" s="41">
        <v>0</v>
      </c>
      <c r="F25" s="41">
        <f t="shared" si="1"/>
        <v>0</v>
      </c>
      <c r="G25" s="41">
        <v>0</v>
      </c>
      <c r="H25" s="41"/>
      <c r="I25" s="639"/>
    </row>
    <row r="26" spans="1:9" s="30" customFormat="1" ht="12" customHeight="1" x14ac:dyDescent="0.25">
      <c r="A26" s="31" t="s">
        <v>349</v>
      </c>
      <c r="B26" s="140" t="s">
        <v>420</v>
      </c>
      <c r="C26" s="32" t="s">
        <v>419</v>
      </c>
      <c r="D26" s="41"/>
      <c r="E26" s="41">
        <v>0</v>
      </c>
      <c r="F26" s="41">
        <f t="shared" si="1"/>
        <v>0</v>
      </c>
      <c r="G26" s="41">
        <v>0</v>
      </c>
      <c r="H26" s="41"/>
      <c r="I26" s="639"/>
    </row>
    <row r="27" spans="1:9" s="30" customFormat="1" ht="12" customHeight="1" x14ac:dyDescent="0.25">
      <c r="A27" s="31" t="s">
        <v>350</v>
      </c>
      <c r="B27" s="141" t="s">
        <v>376</v>
      </c>
      <c r="C27" s="35" t="s">
        <v>380</v>
      </c>
      <c r="D27" s="41"/>
      <c r="E27" s="41"/>
      <c r="F27" s="41">
        <f t="shared" si="1"/>
        <v>0</v>
      </c>
      <c r="G27" s="41"/>
      <c r="H27" s="41"/>
      <c r="I27" s="639"/>
    </row>
    <row r="28" spans="1:9" s="30" customFormat="1" ht="12" customHeight="1" x14ac:dyDescent="0.25">
      <c r="A28" s="31" t="s">
        <v>351</v>
      </c>
      <c r="B28" s="141" t="s">
        <v>377</v>
      </c>
      <c r="C28" s="35" t="s">
        <v>381</v>
      </c>
      <c r="D28" s="36"/>
      <c r="E28" s="36">
        <v>0</v>
      </c>
      <c r="F28" s="36">
        <f t="shared" si="1"/>
        <v>0</v>
      </c>
      <c r="G28" s="36">
        <v>0</v>
      </c>
      <c r="H28" s="36"/>
      <c r="I28" s="637"/>
    </row>
    <row r="29" spans="1:9" s="30" customFormat="1" ht="12" customHeight="1" x14ac:dyDescent="0.25">
      <c r="A29" s="31" t="s">
        <v>352</v>
      </c>
      <c r="B29" s="141" t="s">
        <v>296</v>
      </c>
      <c r="C29" s="35" t="s">
        <v>382</v>
      </c>
      <c r="D29" s="36"/>
      <c r="E29" s="36">
        <v>0</v>
      </c>
      <c r="F29" s="36">
        <f t="shared" si="1"/>
        <v>0</v>
      </c>
      <c r="G29" s="36">
        <v>0</v>
      </c>
      <c r="H29" s="36"/>
      <c r="I29" s="637"/>
    </row>
    <row r="30" spans="1:9" s="30" customFormat="1" ht="12" customHeight="1" x14ac:dyDescent="0.25">
      <c r="A30" s="31" t="s">
        <v>353</v>
      </c>
      <c r="B30" s="142" t="s">
        <v>297</v>
      </c>
      <c r="C30" s="38" t="s">
        <v>383</v>
      </c>
      <c r="D30" s="36"/>
      <c r="E30" s="36">
        <v>0</v>
      </c>
      <c r="F30" s="36">
        <f t="shared" si="1"/>
        <v>0</v>
      </c>
      <c r="G30" s="36">
        <v>0</v>
      </c>
      <c r="H30" s="36"/>
      <c r="I30" s="637"/>
    </row>
    <row r="31" spans="1:9" s="30" customFormat="1" ht="12" customHeight="1" thickBot="1" x14ac:dyDescent="0.3">
      <c r="A31" s="31" t="s">
        <v>421</v>
      </c>
      <c r="B31" s="142" t="s">
        <v>298</v>
      </c>
      <c r="C31" s="38" t="s">
        <v>378</v>
      </c>
      <c r="D31" s="40"/>
      <c r="E31" s="40">
        <v>0</v>
      </c>
      <c r="F31" s="40">
        <f t="shared" si="1"/>
        <v>0</v>
      </c>
      <c r="G31" s="40">
        <v>0</v>
      </c>
      <c r="H31" s="40"/>
      <c r="I31" s="640"/>
    </row>
    <row r="32" spans="1:9" s="30" customFormat="1" ht="12" customHeight="1" thickBot="1" x14ac:dyDescent="0.3">
      <c r="A32" s="28" t="s">
        <v>42</v>
      </c>
      <c r="B32" s="139" t="s">
        <v>299</v>
      </c>
      <c r="C32" s="29" t="s">
        <v>43</v>
      </c>
      <c r="D32" s="15">
        <f>SUM(D33:D42)</f>
        <v>0</v>
      </c>
      <c r="E32" s="15">
        <f t="shared" ref="E32:H32" si="5">SUM(E33:E42)</f>
        <v>0</v>
      </c>
      <c r="F32" s="15">
        <f t="shared" si="5"/>
        <v>0</v>
      </c>
      <c r="G32" s="15">
        <f t="shared" si="5"/>
        <v>0</v>
      </c>
      <c r="H32" s="15">
        <f t="shared" si="5"/>
        <v>0</v>
      </c>
      <c r="I32" s="635"/>
    </row>
    <row r="33" spans="1:9" s="30" customFormat="1" ht="12" customHeight="1" x14ac:dyDescent="0.25">
      <c r="A33" s="31" t="s">
        <v>44</v>
      </c>
      <c r="B33" s="140" t="s">
        <v>300</v>
      </c>
      <c r="C33" s="32" t="s">
        <v>45</v>
      </c>
      <c r="D33" s="33"/>
      <c r="E33" s="33">
        <v>0</v>
      </c>
      <c r="F33" s="33">
        <f t="shared" si="1"/>
        <v>0</v>
      </c>
      <c r="G33" s="33">
        <v>0</v>
      </c>
      <c r="H33" s="33">
        <v>0</v>
      </c>
      <c r="I33" s="636"/>
    </row>
    <row r="34" spans="1:9" s="30" customFormat="1" ht="12" customHeight="1" x14ac:dyDescent="0.25">
      <c r="A34" s="34" t="s">
        <v>46</v>
      </c>
      <c r="B34" s="141" t="s">
        <v>301</v>
      </c>
      <c r="C34" s="35" t="s">
        <v>47</v>
      </c>
      <c r="D34" s="36"/>
      <c r="E34" s="36"/>
      <c r="F34" s="36">
        <f t="shared" si="1"/>
        <v>0</v>
      </c>
      <c r="G34" s="36"/>
      <c r="H34" s="36"/>
      <c r="I34" s="637"/>
    </row>
    <row r="35" spans="1:9" s="30" customFormat="1" ht="12" customHeight="1" x14ac:dyDescent="0.25">
      <c r="A35" s="34" t="s">
        <v>48</v>
      </c>
      <c r="B35" s="141" t="s">
        <v>302</v>
      </c>
      <c r="C35" s="35" t="s">
        <v>49</v>
      </c>
      <c r="D35" s="36"/>
      <c r="E35" s="36">
        <v>0</v>
      </c>
      <c r="F35" s="36">
        <f t="shared" si="1"/>
        <v>0</v>
      </c>
      <c r="G35" s="36">
        <v>0</v>
      </c>
      <c r="H35" s="36">
        <v>0</v>
      </c>
      <c r="I35" s="637"/>
    </row>
    <row r="36" spans="1:9" s="30" customFormat="1" ht="12" customHeight="1" x14ac:dyDescent="0.25">
      <c r="A36" s="34" t="s">
        <v>50</v>
      </c>
      <c r="B36" s="141" t="s">
        <v>303</v>
      </c>
      <c r="C36" s="35" t="s">
        <v>51</v>
      </c>
      <c r="D36" s="36"/>
      <c r="E36" s="36">
        <v>0</v>
      </c>
      <c r="F36" s="36">
        <f t="shared" si="1"/>
        <v>0</v>
      </c>
      <c r="G36" s="36">
        <v>0</v>
      </c>
      <c r="H36" s="36">
        <v>0</v>
      </c>
      <c r="I36" s="637"/>
    </row>
    <row r="37" spans="1:9" s="30" customFormat="1" ht="12" customHeight="1" x14ac:dyDescent="0.25">
      <c r="A37" s="34" t="s">
        <v>52</v>
      </c>
      <c r="B37" s="141" t="s">
        <v>304</v>
      </c>
      <c r="C37" s="35" t="s">
        <v>53</v>
      </c>
      <c r="D37" s="36"/>
      <c r="E37" s="36">
        <v>0</v>
      </c>
      <c r="F37" s="36">
        <f t="shared" si="1"/>
        <v>0</v>
      </c>
      <c r="G37" s="36">
        <v>0</v>
      </c>
      <c r="H37" s="36">
        <v>0</v>
      </c>
      <c r="I37" s="637"/>
    </row>
    <row r="38" spans="1:9" s="30" customFormat="1" ht="12" customHeight="1" x14ac:dyDescent="0.25">
      <c r="A38" s="34" t="s">
        <v>54</v>
      </c>
      <c r="B38" s="141" t="s">
        <v>305</v>
      </c>
      <c r="C38" s="35" t="s">
        <v>55</v>
      </c>
      <c r="D38" s="36"/>
      <c r="E38" s="36"/>
      <c r="F38" s="36">
        <f t="shared" si="1"/>
        <v>0</v>
      </c>
      <c r="G38" s="36"/>
      <c r="H38" s="36"/>
      <c r="I38" s="637"/>
    </row>
    <row r="39" spans="1:9" s="30" customFormat="1" ht="12" customHeight="1" x14ac:dyDescent="0.25">
      <c r="A39" s="34" t="s">
        <v>56</v>
      </c>
      <c r="B39" s="141" t="s">
        <v>306</v>
      </c>
      <c r="C39" s="35" t="s">
        <v>57</v>
      </c>
      <c r="D39" s="36"/>
      <c r="E39" s="36">
        <v>0</v>
      </c>
      <c r="F39" s="36">
        <f t="shared" si="1"/>
        <v>0</v>
      </c>
      <c r="G39" s="36">
        <v>0</v>
      </c>
      <c r="H39" s="36"/>
      <c r="I39" s="637"/>
    </row>
    <row r="40" spans="1:9" s="30" customFormat="1" ht="12" customHeight="1" x14ac:dyDescent="0.25">
      <c r="A40" s="34" t="s">
        <v>58</v>
      </c>
      <c r="B40" s="141" t="s">
        <v>307</v>
      </c>
      <c r="C40" s="35" t="s">
        <v>59</v>
      </c>
      <c r="D40" s="36"/>
      <c r="E40" s="36">
        <v>0</v>
      </c>
      <c r="F40" s="36">
        <f t="shared" si="1"/>
        <v>0</v>
      </c>
      <c r="G40" s="36">
        <v>0</v>
      </c>
      <c r="H40" s="36"/>
      <c r="I40" s="637"/>
    </row>
    <row r="41" spans="1:9" s="30" customFormat="1" ht="12" customHeight="1" x14ac:dyDescent="0.25">
      <c r="A41" s="34" t="s">
        <v>60</v>
      </c>
      <c r="B41" s="141" t="s">
        <v>308</v>
      </c>
      <c r="C41" s="35" t="s">
        <v>61</v>
      </c>
      <c r="D41" s="42"/>
      <c r="E41" s="42">
        <v>0</v>
      </c>
      <c r="F41" s="42">
        <f t="shared" si="1"/>
        <v>0</v>
      </c>
      <c r="G41" s="42">
        <v>0</v>
      </c>
      <c r="H41" s="42"/>
      <c r="I41" s="642"/>
    </row>
    <row r="42" spans="1:9" s="30" customFormat="1" ht="12" customHeight="1" thickBot="1" x14ac:dyDescent="0.3">
      <c r="A42" s="37" t="s">
        <v>62</v>
      </c>
      <c r="B42" s="141" t="s">
        <v>309</v>
      </c>
      <c r="C42" s="38" t="s">
        <v>63</v>
      </c>
      <c r="D42" s="43"/>
      <c r="E42" s="43">
        <v>0</v>
      </c>
      <c r="F42" s="43">
        <f t="shared" si="1"/>
        <v>0</v>
      </c>
      <c r="G42" s="43">
        <v>0</v>
      </c>
      <c r="H42" s="43"/>
      <c r="I42" s="643"/>
    </row>
    <row r="43" spans="1:9" s="30" customFormat="1" ht="12" customHeight="1" thickBot="1" x14ac:dyDescent="0.3">
      <c r="A43" s="28" t="s">
        <v>64</v>
      </c>
      <c r="B43" s="139" t="s">
        <v>310</v>
      </c>
      <c r="C43" s="29" t="s">
        <v>65</v>
      </c>
      <c r="D43" s="15">
        <f>SUM(D44:D48)</f>
        <v>0</v>
      </c>
      <c r="E43" s="15">
        <v>0</v>
      </c>
      <c r="F43" s="15">
        <f t="shared" si="1"/>
        <v>0</v>
      </c>
      <c r="G43" s="15">
        <v>0</v>
      </c>
      <c r="H43" s="15"/>
      <c r="I43" s="635"/>
    </row>
    <row r="44" spans="1:9" s="30" customFormat="1" ht="12" customHeight="1" x14ac:dyDescent="0.25">
      <c r="A44" s="31" t="s">
        <v>66</v>
      </c>
      <c r="B44" s="140" t="s">
        <v>311</v>
      </c>
      <c r="C44" s="32" t="s">
        <v>67</v>
      </c>
      <c r="D44" s="44"/>
      <c r="E44" s="44">
        <v>0</v>
      </c>
      <c r="F44" s="44">
        <f t="shared" si="1"/>
        <v>0</v>
      </c>
      <c r="G44" s="44">
        <v>0</v>
      </c>
      <c r="H44" s="44"/>
      <c r="I44" s="641"/>
    </row>
    <row r="45" spans="1:9" s="30" customFormat="1" ht="12" customHeight="1" x14ac:dyDescent="0.25">
      <c r="A45" s="34" t="s">
        <v>68</v>
      </c>
      <c r="B45" s="141" t="s">
        <v>312</v>
      </c>
      <c r="C45" s="35" t="s">
        <v>69</v>
      </c>
      <c r="D45" s="42"/>
      <c r="E45" s="42">
        <v>0</v>
      </c>
      <c r="F45" s="42">
        <f t="shared" si="1"/>
        <v>0</v>
      </c>
      <c r="G45" s="42">
        <v>0</v>
      </c>
      <c r="H45" s="42"/>
      <c r="I45" s="642"/>
    </row>
    <row r="46" spans="1:9" s="30" customFormat="1" ht="12" customHeight="1" x14ac:dyDescent="0.25">
      <c r="A46" s="34" t="s">
        <v>70</v>
      </c>
      <c r="B46" s="141" t="s">
        <v>313</v>
      </c>
      <c r="C46" s="35" t="s">
        <v>71</v>
      </c>
      <c r="D46" s="42"/>
      <c r="E46" s="42">
        <v>0</v>
      </c>
      <c r="F46" s="42">
        <f t="shared" si="1"/>
        <v>0</v>
      </c>
      <c r="G46" s="42">
        <v>0</v>
      </c>
      <c r="H46" s="42"/>
      <c r="I46" s="642"/>
    </row>
    <row r="47" spans="1:9" s="30" customFormat="1" ht="12" customHeight="1" x14ac:dyDescent="0.25">
      <c r="A47" s="34" t="s">
        <v>72</v>
      </c>
      <c r="B47" s="141" t="s">
        <v>314</v>
      </c>
      <c r="C47" s="35" t="s">
        <v>73</v>
      </c>
      <c r="D47" s="42"/>
      <c r="E47" s="42">
        <v>0</v>
      </c>
      <c r="F47" s="42">
        <f t="shared" si="1"/>
        <v>0</v>
      </c>
      <c r="G47" s="42">
        <v>0</v>
      </c>
      <c r="H47" s="42"/>
      <c r="I47" s="642"/>
    </row>
    <row r="48" spans="1:9" s="30" customFormat="1" ht="12" customHeight="1" thickBot="1" x14ac:dyDescent="0.3">
      <c r="A48" s="37" t="s">
        <v>74</v>
      </c>
      <c r="B48" s="141" t="s">
        <v>315</v>
      </c>
      <c r="C48" s="38" t="s">
        <v>75</v>
      </c>
      <c r="D48" s="43"/>
      <c r="E48" s="43">
        <v>0</v>
      </c>
      <c r="F48" s="43">
        <f t="shared" si="1"/>
        <v>0</v>
      </c>
      <c r="G48" s="43">
        <v>0</v>
      </c>
      <c r="H48" s="43"/>
      <c r="I48" s="643"/>
    </row>
    <row r="49" spans="1:9" s="30" customFormat="1" ht="12" customHeight="1" thickBot="1" x14ac:dyDescent="0.3">
      <c r="A49" s="28" t="s">
        <v>76</v>
      </c>
      <c r="B49" s="139" t="s">
        <v>316</v>
      </c>
      <c r="C49" s="29" t="s">
        <v>77</v>
      </c>
      <c r="D49" s="15">
        <f>SUM(D50:D50)</f>
        <v>0</v>
      </c>
      <c r="E49" s="15">
        <v>0</v>
      </c>
      <c r="F49" s="15">
        <f t="shared" si="1"/>
        <v>0</v>
      </c>
      <c r="G49" s="15">
        <v>0</v>
      </c>
      <c r="H49" s="15"/>
      <c r="I49" s="635"/>
    </row>
    <row r="50" spans="1:9" s="30" customFormat="1" ht="12" customHeight="1" x14ac:dyDescent="0.25">
      <c r="A50" s="31" t="s">
        <v>388</v>
      </c>
      <c r="B50" s="140" t="s">
        <v>317</v>
      </c>
      <c r="C50" s="32" t="s">
        <v>385</v>
      </c>
      <c r="D50" s="33"/>
      <c r="E50" s="33">
        <v>0</v>
      </c>
      <c r="F50" s="33">
        <f t="shared" si="1"/>
        <v>0</v>
      </c>
      <c r="G50" s="33">
        <v>0</v>
      </c>
      <c r="H50" s="33"/>
      <c r="I50" s="636"/>
    </row>
    <row r="51" spans="1:9" s="30" customFormat="1" ht="12" customHeight="1" x14ac:dyDescent="0.25">
      <c r="A51" s="31" t="s">
        <v>389</v>
      </c>
      <c r="B51" s="141" t="s">
        <v>318</v>
      </c>
      <c r="C51" s="35" t="s">
        <v>386</v>
      </c>
      <c r="D51" s="33"/>
      <c r="E51" s="33">
        <v>0</v>
      </c>
      <c r="F51" s="33">
        <f t="shared" si="1"/>
        <v>0</v>
      </c>
      <c r="G51" s="33">
        <v>0</v>
      </c>
      <c r="H51" s="33"/>
      <c r="I51" s="636"/>
    </row>
    <row r="52" spans="1:9" s="30" customFormat="1" ht="13.5" customHeight="1" x14ac:dyDescent="0.25">
      <c r="A52" s="31" t="s">
        <v>390</v>
      </c>
      <c r="B52" s="141" t="s">
        <v>319</v>
      </c>
      <c r="C52" s="35" t="s">
        <v>414</v>
      </c>
      <c r="D52" s="33"/>
      <c r="E52" s="33">
        <v>0</v>
      </c>
      <c r="F52" s="33">
        <f t="shared" si="1"/>
        <v>0</v>
      </c>
      <c r="G52" s="33">
        <v>0</v>
      </c>
      <c r="H52" s="33"/>
      <c r="I52" s="636"/>
    </row>
    <row r="53" spans="1:9" s="30" customFormat="1" ht="12" customHeight="1" x14ac:dyDescent="0.25">
      <c r="A53" s="37" t="s">
        <v>391</v>
      </c>
      <c r="B53" s="142" t="s">
        <v>387</v>
      </c>
      <c r="C53" s="38" t="s">
        <v>393</v>
      </c>
      <c r="D53" s="40"/>
      <c r="E53" s="40">
        <v>0</v>
      </c>
      <c r="F53" s="40">
        <f t="shared" si="1"/>
        <v>0</v>
      </c>
      <c r="G53" s="40">
        <v>0</v>
      </c>
      <c r="H53" s="40"/>
      <c r="I53" s="640"/>
    </row>
    <row r="54" spans="1:9" s="30" customFormat="1" ht="12" customHeight="1" thickBot="1" x14ac:dyDescent="0.3">
      <c r="A54" s="37" t="s">
        <v>392</v>
      </c>
      <c r="B54" s="142" t="s">
        <v>384</v>
      </c>
      <c r="C54" s="38" t="s">
        <v>394</v>
      </c>
      <c r="D54" s="40"/>
      <c r="E54" s="40">
        <v>0</v>
      </c>
      <c r="F54" s="40">
        <f t="shared" si="1"/>
        <v>0</v>
      </c>
      <c r="G54" s="40">
        <v>0</v>
      </c>
      <c r="H54" s="40"/>
      <c r="I54" s="640"/>
    </row>
    <row r="55" spans="1:9" s="30" customFormat="1" ht="12" customHeight="1" thickBot="1" x14ac:dyDescent="0.3">
      <c r="A55" s="28" t="s">
        <v>82</v>
      </c>
      <c r="B55" s="139" t="s">
        <v>320</v>
      </c>
      <c r="C55" s="39" t="s">
        <v>83</v>
      </c>
      <c r="D55" s="15">
        <f>SUM(D56:D56)</f>
        <v>0</v>
      </c>
      <c r="E55" s="15">
        <v>0</v>
      </c>
      <c r="F55" s="15">
        <f t="shared" si="1"/>
        <v>0</v>
      </c>
      <c r="G55" s="15">
        <v>0</v>
      </c>
      <c r="H55" s="15"/>
      <c r="I55" s="635"/>
    </row>
    <row r="56" spans="1:9" s="30" customFormat="1" ht="12" customHeight="1" x14ac:dyDescent="0.25">
      <c r="A56" s="31" t="s">
        <v>400</v>
      </c>
      <c r="B56" s="140" t="s">
        <v>321</v>
      </c>
      <c r="C56" s="32" t="s">
        <v>395</v>
      </c>
      <c r="D56" s="42"/>
      <c r="E56" s="42">
        <v>0</v>
      </c>
      <c r="F56" s="42">
        <f t="shared" si="1"/>
        <v>0</v>
      </c>
      <c r="G56" s="42">
        <v>0</v>
      </c>
      <c r="H56" s="42"/>
      <c r="I56" s="642"/>
    </row>
    <row r="57" spans="1:9" s="30" customFormat="1" ht="12" customHeight="1" x14ac:dyDescent="0.25">
      <c r="A57" s="31" t="s">
        <v>401</v>
      </c>
      <c r="B57" s="140" t="s">
        <v>322</v>
      </c>
      <c r="C57" s="35" t="s">
        <v>396</v>
      </c>
      <c r="D57" s="42"/>
      <c r="E57" s="42">
        <v>0</v>
      </c>
      <c r="F57" s="42">
        <f t="shared" si="1"/>
        <v>0</v>
      </c>
      <c r="G57" s="42">
        <v>0</v>
      </c>
      <c r="H57" s="42"/>
      <c r="I57" s="642"/>
    </row>
    <row r="58" spans="1:9" s="30" customFormat="1" ht="11.25" customHeight="1" x14ac:dyDescent="0.25">
      <c r="A58" s="31" t="s">
        <v>402</v>
      </c>
      <c r="B58" s="140" t="s">
        <v>323</v>
      </c>
      <c r="C58" s="35" t="s">
        <v>415</v>
      </c>
      <c r="D58" s="42"/>
      <c r="E58" s="42">
        <v>0</v>
      </c>
      <c r="F58" s="42">
        <f t="shared" si="1"/>
        <v>0</v>
      </c>
      <c r="G58" s="42">
        <v>0</v>
      </c>
      <c r="H58" s="42"/>
      <c r="I58" s="642"/>
    </row>
    <row r="59" spans="1:9" s="30" customFormat="1" ht="12" customHeight="1" x14ac:dyDescent="0.25">
      <c r="A59" s="31" t="s">
        <v>401</v>
      </c>
      <c r="B59" s="146" t="s">
        <v>398</v>
      </c>
      <c r="C59" s="38" t="s">
        <v>397</v>
      </c>
      <c r="D59" s="42"/>
      <c r="E59" s="42">
        <v>0</v>
      </c>
      <c r="F59" s="42">
        <f t="shared" si="1"/>
        <v>0</v>
      </c>
      <c r="G59" s="42">
        <v>0</v>
      </c>
      <c r="H59" s="42"/>
      <c r="I59" s="642"/>
    </row>
    <row r="60" spans="1:9" s="30" customFormat="1" ht="12" customHeight="1" thickBot="1" x14ac:dyDescent="0.3">
      <c r="A60" s="31" t="s">
        <v>402</v>
      </c>
      <c r="B60" s="142" t="s">
        <v>405</v>
      </c>
      <c r="C60" s="38" t="s">
        <v>399</v>
      </c>
      <c r="D60" s="42"/>
      <c r="E60" s="42">
        <v>0</v>
      </c>
      <c r="F60" s="42">
        <f t="shared" si="1"/>
        <v>0</v>
      </c>
      <c r="G60" s="42">
        <v>0</v>
      </c>
      <c r="H60" s="42"/>
      <c r="I60" s="642"/>
    </row>
    <row r="61" spans="1:9" s="30" customFormat="1" ht="12" customHeight="1" thickBot="1" x14ac:dyDescent="0.3">
      <c r="A61" s="28" t="s">
        <v>84</v>
      </c>
      <c r="B61" s="139"/>
      <c r="C61" s="29" t="s">
        <v>85</v>
      </c>
      <c r="D61" s="18">
        <f>+D5+D12+D18+D24+D32+D43+D49+D55</f>
        <v>0</v>
      </c>
      <c r="E61" s="18">
        <f t="shared" ref="E61:H61" si="6">+E5+E12+E18+E24+E32+E43+E49+E55</f>
        <v>0</v>
      </c>
      <c r="F61" s="18">
        <f t="shared" si="6"/>
        <v>0</v>
      </c>
      <c r="G61" s="18">
        <f t="shared" si="6"/>
        <v>0</v>
      </c>
      <c r="H61" s="18">
        <f t="shared" si="6"/>
        <v>0</v>
      </c>
      <c r="I61" s="638"/>
    </row>
    <row r="62" spans="1:9" s="30" customFormat="1" ht="12" customHeight="1" thickBot="1" x14ac:dyDescent="0.3">
      <c r="A62" s="45" t="s">
        <v>86</v>
      </c>
      <c r="B62" s="139" t="s">
        <v>325</v>
      </c>
      <c r="C62" s="39" t="s">
        <v>87</v>
      </c>
      <c r="D62" s="15">
        <f>SUM(D63:D65)</f>
        <v>0</v>
      </c>
      <c r="E62" s="15">
        <v>0</v>
      </c>
      <c r="F62" s="15">
        <f t="shared" ref="F62:H62" si="7">SUM(F63:F65)</f>
        <v>0</v>
      </c>
      <c r="G62" s="15">
        <v>0</v>
      </c>
      <c r="H62" s="15">
        <f t="shared" si="7"/>
        <v>0</v>
      </c>
      <c r="I62" s="635"/>
    </row>
    <row r="63" spans="1:9" s="30" customFormat="1" ht="12" customHeight="1" x14ac:dyDescent="0.25">
      <c r="A63" s="31" t="s">
        <v>88</v>
      </c>
      <c r="B63" s="140" t="s">
        <v>326</v>
      </c>
      <c r="C63" s="32" t="s">
        <v>89</v>
      </c>
      <c r="D63" s="42"/>
      <c r="E63" s="42">
        <v>0</v>
      </c>
      <c r="F63" s="42">
        <f t="shared" si="1"/>
        <v>0</v>
      </c>
      <c r="G63" s="42">
        <v>0</v>
      </c>
      <c r="H63" s="42"/>
      <c r="I63" s="642"/>
    </row>
    <row r="64" spans="1:9" s="30" customFormat="1" ht="12" customHeight="1" x14ac:dyDescent="0.25">
      <c r="A64" s="34" t="s">
        <v>90</v>
      </c>
      <c r="B64" s="140" t="s">
        <v>327</v>
      </c>
      <c r="C64" s="35" t="s">
        <v>91</v>
      </c>
      <c r="D64" s="42"/>
      <c r="E64" s="42">
        <v>0</v>
      </c>
      <c r="F64" s="42">
        <f t="shared" si="1"/>
        <v>0</v>
      </c>
      <c r="G64" s="42">
        <v>0</v>
      </c>
      <c r="H64" s="42"/>
      <c r="I64" s="642"/>
    </row>
    <row r="65" spans="1:9" s="30" customFormat="1" ht="12" customHeight="1" thickBot="1" x14ac:dyDescent="0.3">
      <c r="A65" s="37" t="s">
        <v>92</v>
      </c>
      <c r="B65" s="140" t="s">
        <v>328</v>
      </c>
      <c r="C65" s="46" t="s">
        <v>93</v>
      </c>
      <c r="D65" s="42"/>
      <c r="E65" s="42">
        <v>0</v>
      </c>
      <c r="F65" s="42">
        <f t="shared" si="1"/>
        <v>0</v>
      </c>
      <c r="G65" s="42">
        <v>0</v>
      </c>
      <c r="H65" s="42"/>
      <c r="I65" s="642"/>
    </row>
    <row r="66" spans="1:9" s="30" customFormat="1" ht="12" customHeight="1" thickBot="1" x14ac:dyDescent="0.3">
      <c r="A66" s="45" t="s">
        <v>94</v>
      </c>
      <c r="B66" s="139" t="s">
        <v>329</v>
      </c>
      <c r="C66" s="39" t="s">
        <v>95</v>
      </c>
      <c r="D66" s="15">
        <f>SUM(D67:D70)</f>
        <v>0</v>
      </c>
      <c r="E66" s="15">
        <v>0</v>
      </c>
      <c r="F66" s="15">
        <f t="shared" si="1"/>
        <v>0</v>
      </c>
      <c r="G66" s="15">
        <v>0</v>
      </c>
      <c r="H66" s="15"/>
      <c r="I66" s="635"/>
    </row>
    <row r="67" spans="1:9" s="30" customFormat="1" ht="12" customHeight="1" x14ac:dyDescent="0.25">
      <c r="A67" s="31" t="s">
        <v>96</v>
      </c>
      <c r="B67" s="140" t="s">
        <v>330</v>
      </c>
      <c r="C67" s="32" t="s">
        <v>97</v>
      </c>
      <c r="D67" s="42"/>
      <c r="E67" s="42">
        <v>0</v>
      </c>
      <c r="F67" s="42">
        <f t="shared" si="1"/>
        <v>0</v>
      </c>
      <c r="G67" s="42">
        <v>0</v>
      </c>
      <c r="H67" s="42"/>
      <c r="I67" s="642"/>
    </row>
    <row r="68" spans="1:9" s="30" customFormat="1" ht="12" customHeight="1" x14ac:dyDescent="0.25">
      <c r="A68" s="34" t="s">
        <v>98</v>
      </c>
      <c r="B68" s="140" t="s">
        <v>331</v>
      </c>
      <c r="C68" s="35" t="s">
        <v>99</v>
      </c>
      <c r="D68" s="42"/>
      <c r="E68" s="42">
        <v>0</v>
      </c>
      <c r="F68" s="42">
        <f t="shared" si="1"/>
        <v>0</v>
      </c>
      <c r="G68" s="42">
        <v>0</v>
      </c>
      <c r="H68" s="42"/>
      <c r="I68" s="642"/>
    </row>
    <row r="69" spans="1:9" s="30" customFormat="1" ht="12" customHeight="1" x14ac:dyDescent="0.25">
      <c r="A69" s="34" t="s">
        <v>100</v>
      </c>
      <c r="B69" s="140" t="s">
        <v>332</v>
      </c>
      <c r="C69" s="35" t="s">
        <v>101</v>
      </c>
      <c r="D69" s="42"/>
      <c r="E69" s="42">
        <v>0</v>
      </c>
      <c r="F69" s="42">
        <f t="shared" si="1"/>
        <v>0</v>
      </c>
      <c r="G69" s="42">
        <v>0</v>
      </c>
      <c r="H69" s="42"/>
      <c r="I69" s="642"/>
    </row>
    <row r="70" spans="1:9" s="30" customFormat="1" ht="12" customHeight="1" thickBot="1" x14ac:dyDescent="0.3">
      <c r="A70" s="37" t="s">
        <v>102</v>
      </c>
      <c r="B70" s="140" t="s">
        <v>333</v>
      </c>
      <c r="C70" s="38" t="s">
        <v>103</v>
      </c>
      <c r="D70" s="42"/>
      <c r="E70" s="42">
        <v>0</v>
      </c>
      <c r="F70" s="42">
        <f t="shared" si="1"/>
        <v>0</v>
      </c>
      <c r="G70" s="42">
        <v>0</v>
      </c>
      <c r="H70" s="42"/>
      <c r="I70" s="642"/>
    </row>
    <row r="71" spans="1:9" s="30" customFormat="1" ht="12" customHeight="1" thickBot="1" x14ac:dyDescent="0.3">
      <c r="A71" s="45" t="s">
        <v>104</v>
      </c>
      <c r="B71" s="139" t="s">
        <v>334</v>
      </c>
      <c r="C71" s="39" t="s">
        <v>105</v>
      </c>
      <c r="D71" s="15">
        <f>SUM(D72:D73)</f>
        <v>0</v>
      </c>
      <c r="E71" s="15">
        <v>0</v>
      </c>
      <c r="F71" s="15">
        <f t="shared" ref="F71:F84" si="8">G71-E71</f>
        <v>0</v>
      </c>
      <c r="G71" s="15">
        <v>0</v>
      </c>
      <c r="H71" s="15">
        <f t="shared" ref="H71" si="9">SUM(H72:H73)</f>
        <v>0</v>
      </c>
      <c r="I71" s="635"/>
    </row>
    <row r="72" spans="1:9" s="30" customFormat="1" ht="12" customHeight="1" x14ac:dyDescent="0.25">
      <c r="A72" s="31" t="s">
        <v>106</v>
      </c>
      <c r="B72" s="140" t="s">
        <v>335</v>
      </c>
      <c r="C72" s="32" t="s">
        <v>107</v>
      </c>
      <c r="D72" s="42"/>
      <c r="E72" s="42">
        <v>0</v>
      </c>
      <c r="F72" s="42">
        <f t="shared" si="8"/>
        <v>0</v>
      </c>
      <c r="G72" s="42">
        <v>0</v>
      </c>
      <c r="H72" s="42"/>
      <c r="I72" s="642"/>
    </row>
    <row r="73" spans="1:9" s="30" customFormat="1" ht="12" customHeight="1" thickBot="1" x14ac:dyDescent="0.3">
      <c r="A73" s="37" t="s">
        <v>108</v>
      </c>
      <c r="B73" s="140" t="s">
        <v>336</v>
      </c>
      <c r="C73" s="38" t="s">
        <v>109</v>
      </c>
      <c r="D73" s="42"/>
      <c r="E73" s="42">
        <v>0</v>
      </c>
      <c r="F73" s="42">
        <f t="shared" si="8"/>
        <v>0</v>
      </c>
      <c r="G73" s="42">
        <v>0</v>
      </c>
      <c r="H73" s="42"/>
      <c r="I73" s="642"/>
    </row>
    <row r="74" spans="1:9" s="30" customFormat="1" ht="12" customHeight="1" thickBot="1" x14ac:dyDescent="0.3">
      <c r="A74" s="45" t="s">
        <v>110</v>
      </c>
      <c r="B74" s="139"/>
      <c r="C74" s="39" t="s">
        <v>111</v>
      </c>
      <c r="D74" s="15">
        <f>SUM(D75:D77)</f>
        <v>0</v>
      </c>
      <c r="E74" s="15">
        <v>0</v>
      </c>
      <c r="F74" s="15">
        <f t="shared" si="8"/>
        <v>0</v>
      </c>
      <c r="G74" s="15">
        <v>0</v>
      </c>
      <c r="H74" s="15"/>
      <c r="I74" s="635"/>
    </row>
    <row r="75" spans="1:9" s="30" customFormat="1" ht="12" customHeight="1" x14ac:dyDescent="0.25">
      <c r="A75" s="31" t="s">
        <v>407</v>
      </c>
      <c r="B75" s="140" t="s">
        <v>337</v>
      </c>
      <c r="C75" s="32" t="s">
        <v>112</v>
      </c>
      <c r="D75" s="42"/>
      <c r="E75" s="42">
        <v>0</v>
      </c>
      <c r="F75" s="42">
        <f t="shared" si="8"/>
        <v>0</v>
      </c>
      <c r="G75" s="42">
        <v>0</v>
      </c>
      <c r="H75" s="42"/>
      <c r="I75" s="642"/>
    </row>
    <row r="76" spans="1:9" s="30" customFormat="1" ht="12" customHeight="1" x14ac:dyDescent="0.25">
      <c r="A76" s="34" t="s">
        <v>408</v>
      </c>
      <c r="B76" s="141" t="s">
        <v>338</v>
      </c>
      <c r="C76" s="35" t="s">
        <v>113</v>
      </c>
      <c r="D76" s="42"/>
      <c r="E76" s="42">
        <v>0</v>
      </c>
      <c r="F76" s="42">
        <f t="shared" si="8"/>
        <v>0</v>
      </c>
      <c r="G76" s="42">
        <v>0</v>
      </c>
      <c r="H76" s="42"/>
      <c r="I76" s="642"/>
    </row>
    <row r="77" spans="1:9" s="30" customFormat="1" ht="12" customHeight="1" thickBot="1" x14ac:dyDescent="0.3">
      <c r="A77" s="37" t="s">
        <v>409</v>
      </c>
      <c r="B77" s="142" t="s">
        <v>406</v>
      </c>
      <c r="C77" s="38" t="s">
        <v>428</v>
      </c>
      <c r="D77" s="42"/>
      <c r="E77" s="42">
        <v>0</v>
      </c>
      <c r="F77" s="42">
        <f t="shared" si="8"/>
        <v>0</v>
      </c>
      <c r="G77" s="42">
        <v>0</v>
      </c>
      <c r="H77" s="42"/>
      <c r="I77" s="642"/>
    </row>
    <row r="78" spans="1:9" s="30" customFormat="1" ht="12" customHeight="1" thickBot="1" x14ac:dyDescent="0.3">
      <c r="A78" s="45" t="s">
        <v>114</v>
      </c>
      <c r="B78" s="139" t="s">
        <v>339</v>
      </c>
      <c r="C78" s="39" t="s">
        <v>115</v>
      </c>
      <c r="D78" s="15">
        <f>SUM(D79:D82)</f>
        <v>0</v>
      </c>
      <c r="E78" s="15">
        <v>0</v>
      </c>
      <c r="F78" s="15">
        <f t="shared" si="8"/>
        <v>0</v>
      </c>
      <c r="G78" s="15">
        <v>0</v>
      </c>
      <c r="H78" s="15"/>
      <c r="I78" s="635"/>
    </row>
    <row r="79" spans="1:9" s="30" customFormat="1" ht="12" customHeight="1" x14ac:dyDescent="0.25">
      <c r="A79" s="47" t="s">
        <v>410</v>
      </c>
      <c r="B79" s="140" t="s">
        <v>340</v>
      </c>
      <c r="C79" s="32" t="s">
        <v>429</v>
      </c>
      <c r="D79" s="42"/>
      <c r="E79" s="42">
        <v>0</v>
      </c>
      <c r="F79" s="42">
        <f t="shared" si="8"/>
        <v>0</v>
      </c>
      <c r="G79" s="42">
        <v>0</v>
      </c>
      <c r="H79" s="42"/>
      <c r="I79" s="642"/>
    </row>
    <row r="80" spans="1:9" s="30" customFormat="1" ht="12" customHeight="1" x14ac:dyDescent="0.25">
      <c r="A80" s="48" t="s">
        <v>411</v>
      </c>
      <c r="B80" s="140" t="s">
        <v>341</v>
      </c>
      <c r="C80" s="35" t="s">
        <v>430</v>
      </c>
      <c r="D80" s="42"/>
      <c r="E80" s="42">
        <v>0</v>
      </c>
      <c r="F80" s="42">
        <f t="shared" si="8"/>
        <v>0</v>
      </c>
      <c r="G80" s="42">
        <v>0</v>
      </c>
      <c r="H80" s="42"/>
      <c r="I80" s="642"/>
    </row>
    <row r="81" spans="1:9" s="30" customFormat="1" ht="12" customHeight="1" x14ac:dyDescent="0.25">
      <c r="A81" s="48" t="s">
        <v>412</v>
      </c>
      <c r="B81" s="140" t="s">
        <v>342</v>
      </c>
      <c r="C81" s="35" t="s">
        <v>431</v>
      </c>
      <c r="D81" s="42"/>
      <c r="E81" s="42">
        <v>0</v>
      </c>
      <c r="F81" s="42">
        <f t="shared" si="8"/>
        <v>0</v>
      </c>
      <c r="G81" s="42">
        <v>0</v>
      </c>
      <c r="H81" s="42"/>
      <c r="I81" s="642"/>
    </row>
    <row r="82" spans="1:9" s="30" customFormat="1" ht="12" customHeight="1" thickBot="1" x14ac:dyDescent="0.3">
      <c r="A82" s="49" t="s">
        <v>413</v>
      </c>
      <c r="B82" s="140" t="s">
        <v>343</v>
      </c>
      <c r="C82" s="38" t="s">
        <v>432</v>
      </c>
      <c r="D82" s="42"/>
      <c r="E82" s="42">
        <v>0</v>
      </c>
      <c r="F82" s="42">
        <f t="shared" si="8"/>
        <v>0</v>
      </c>
      <c r="G82" s="42">
        <v>0</v>
      </c>
      <c r="H82" s="42"/>
      <c r="I82" s="642"/>
    </row>
    <row r="83" spans="1:9" s="30" customFormat="1" ht="13.5" customHeight="1" thickBot="1" x14ac:dyDescent="0.3">
      <c r="A83" s="45" t="s">
        <v>116</v>
      </c>
      <c r="B83" s="139" t="s">
        <v>344</v>
      </c>
      <c r="C83" s="39" t="s">
        <v>117</v>
      </c>
      <c r="D83" s="50"/>
      <c r="E83" s="50">
        <v>0</v>
      </c>
      <c r="F83" s="50">
        <f t="shared" si="8"/>
        <v>0</v>
      </c>
      <c r="G83" s="50">
        <v>0</v>
      </c>
      <c r="H83" s="50"/>
      <c r="I83" s="644"/>
    </row>
    <row r="84" spans="1:9" s="30" customFormat="1" ht="13.5" customHeight="1" thickBot="1" x14ac:dyDescent="0.3">
      <c r="A84" s="171" t="s">
        <v>178</v>
      </c>
      <c r="B84" s="139"/>
      <c r="C84" s="39" t="s">
        <v>454</v>
      </c>
      <c r="D84" s="50"/>
      <c r="E84" s="50">
        <v>0</v>
      </c>
      <c r="F84" s="50">
        <f t="shared" si="8"/>
        <v>0</v>
      </c>
      <c r="G84" s="50">
        <v>0</v>
      </c>
      <c r="H84" s="50"/>
      <c r="I84" s="644"/>
    </row>
    <row r="85" spans="1:9" s="30" customFormat="1" ht="15.75" customHeight="1" thickBot="1" x14ac:dyDescent="0.3">
      <c r="A85" s="171" t="s">
        <v>181</v>
      </c>
      <c r="B85" s="139" t="s">
        <v>324</v>
      </c>
      <c r="C85" s="51" t="s">
        <v>119</v>
      </c>
      <c r="D85" s="18">
        <f>+D62+D66+D71+D74+D78+D83</f>
        <v>0</v>
      </c>
      <c r="E85" s="18">
        <f t="shared" ref="E85:H85" si="10">+E62+E66+E71+E74+E78+E83</f>
        <v>0</v>
      </c>
      <c r="F85" s="18">
        <f t="shared" si="10"/>
        <v>0</v>
      </c>
      <c r="G85" s="18">
        <f t="shared" si="10"/>
        <v>0</v>
      </c>
      <c r="H85" s="18">
        <f t="shared" si="10"/>
        <v>0</v>
      </c>
      <c r="I85" s="638"/>
    </row>
    <row r="86" spans="1:9" s="30" customFormat="1" ht="16.5" customHeight="1" thickBot="1" x14ac:dyDescent="0.3">
      <c r="A86" s="171" t="s">
        <v>184</v>
      </c>
      <c r="B86" s="143"/>
      <c r="C86" s="52" t="s">
        <v>121</v>
      </c>
      <c r="D86" s="18">
        <f>+D61+D85</f>
        <v>0</v>
      </c>
      <c r="E86" s="18">
        <f t="shared" ref="E86:H86" si="11">+E61+E85</f>
        <v>0</v>
      </c>
      <c r="F86" s="18">
        <f t="shared" si="11"/>
        <v>0</v>
      </c>
      <c r="G86" s="18">
        <f t="shared" si="11"/>
        <v>0</v>
      </c>
      <c r="H86" s="18">
        <f t="shared" si="11"/>
        <v>0</v>
      </c>
      <c r="I86" s="638"/>
    </row>
    <row r="87" spans="1:9" s="30" customFormat="1" x14ac:dyDescent="0.25">
      <c r="A87" s="75"/>
      <c r="B87" s="53"/>
      <c r="C87" s="76"/>
      <c r="D87" s="77"/>
      <c r="E87" s="77"/>
      <c r="F87" s="77"/>
      <c r="G87" s="77"/>
      <c r="H87" s="77"/>
      <c r="I87" s="77"/>
    </row>
    <row r="88" spans="1:9" ht="16.5" customHeight="1" x14ac:dyDescent="0.3">
      <c r="A88" s="722" t="s">
        <v>122</v>
      </c>
      <c r="B88" s="722"/>
      <c r="C88" s="722"/>
      <c r="D88" s="722"/>
      <c r="E88" s="189"/>
      <c r="F88" s="189"/>
      <c r="G88" s="19"/>
      <c r="H88" s="19"/>
      <c r="I88" s="19"/>
    </row>
    <row r="89" spans="1:9" ht="16.5" customHeight="1" thickBot="1" x14ac:dyDescent="0.35">
      <c r="A89" s="723" t="s">
        <v>123</v>
      </c>
      <c r="B89" s="723"/>
      <c r="C89" s="723"/>
      <c r="D89" s="20"/>
      <c r="E89" s="20"/>
      <c r="F89" s="20"/>
      <c r="G89" s="20"/>
      <c r="H89" s="20"/>
      <c r="I89" s="20"/>
    </row>
    <row r="90" spans="1:9" ht="194.4" thickBot="1" x14ac:dyDescent="0.35">
      <c r="A90" s="21" t="s">
        <v>3</v>
      </c>
      <c r="B90" s="132" t="s">
        <v>249</v>
      </c>
      <c r="C90" s="22" t="s">
        <v>124</v>
      </c>
      <c r="D90" s="23" t="s">
        <v>1241</v>
      </c>
      <c r="E90" s="23" t="s">
        <v>1611</v>
      </c>
      <c r="F90" s="23" t="s">
        <v>469</v>
      </c>
      <c r="G90" s="23" t="s">
        <v>470</v>
      </c>
      <c r="H90" s="23" t="s">
        <v>1010</v>
      </c>
      <c r="I90" s="23" t="s">
        <v>1232</v>
      </c>
    </row>
    <row r="91" spans="1:9" s="27" customFormat="1" ht="12" customHeight="1" thickBot="1" x14ac:dyDescent="0.25">
      <c r="A91" s="14">
        <v>1</v>
      </c>
      <c r="B91" s="14">
        <v>2</v>
      </c>
      <c r="C91" s="54">
        <v>2</v>
      </c>
      <c r="D91" s="55">
        <v>3</v>
      </c>
      <c r="E91" s="55">
        <v>3</v>
      </c>
      <c r="F91" s="55">
        <v>3</v>
      </c>
      <c r="G91" s="55">
        <v>3</v>
      </c>
      <c r="H91" s="55">
        <v>6</v>
      </c>
      <c r="I91" s="55">
        <v>6</v>
      </c>
    </row>
    <row r="92" spans="1:9" ht="12" customHeight="1" thickBot="1" x14ac:dyDescent="0.35">
      <c r="A92" s="56" t="s">
        <v>5</v>
      </c>
      <c r="B92" s="144"/>
      <c r="C92" s="57" t="s">
        <v>125</v>
      </c>
      <c r="D92" s="58">
        <f>SUM(D93:D97)</f>
        <v>0</v>
      </c>
      <c r="E92" s="58">
        <f t="shared" ref="E92:H92" si="12">SUM(E93:E97)</f>
        <v>0</v>
      </c>
      <c r="F92" s="58">
        <f t="shared" si="12"/>
        <v>0</v>
      </c>
      <c r="G92" s="58">
        <f t="shared" si="12"/>
        <v>0</v>
      </c>
      <c r="H92" s="58">
        <f t="shared" si="12"/>
        <v>0</v>
      </c>
      <c r="I92" s="645"/>
    </row>
    <row r="93" spans="1:9" ht="12" customHeight="1" x14ac:dyDescent="0.3">
      <c r="A93" s="59" t="s">
        <v>7</v>
      </c>
      <c r="B93" s="145" t="s">
        <v>250</v>
      </c>
      <c r="C93" s="60" t="s">
        <v>126</v>
      </c>
      <c r="D93" s="61"/>
      <c r="E93" s="61"/>
      <c r="F93" s="61">
        <f t="shared" ref="F93:F133" si="13">G93-E93</f>
        <v>0</v>
      </c>
      <c r="G93" s="61"/>
      <c r="H93" s="61"/>
      <c r="I93" s="646"/>
    </row>
    <row r="94" spans="1:9" ht="12" customHeight="1" x14ac:dyDescent="0.3">
      <c r="A94" s="34" t="s">
        <v>9</v>
      </c>
      <c r="B94" s="141" t="s">
        <v>251</v>
      </c>
      <c r="C94" s="4" t="s">
        <v>127</v>
      </c>
      <c r="D94" s="36"/>
      <c r="E94" s="36"/>
      <c r="F94" s="36">
        <f t="shared" si="13"/>
        <v>0</v>
      </c>
      <c r="G94" s="36"/>
      <c r="H94" s="36"/>
      <c r="I94" s="637"/>
    </row>
    <row r="95" spans="1:9" ht="12" customHeight="1" x14ac:dyDescent="0.3">
      <c r="A95" s="34" t="s">
        <v>11</v>
      </c>
      <c r="B95" s="141" t="s">
        <v>252</v>
      </c>
      <c r="C95" s="4" t="s">
        <v>128</v>
      </c>
      <c r="D95" s="40"/>
      <c r="E95" s="40"/>
      <c r="F95" s="40">
        <f t="shared" si="13"/>
        <v>0</v>
      </c>
      <c r="G95" s="40"/>
      <c r="H95" s="40"/>
      <c r="I95" s="640"/>
    </row>
    <row r="96" spans="1:9" ht="12" customHeight="1" x14ac:dyDescent="0.3">
      <c r="A96" s="34" t="s">
        <v>12</v>
      </c>
      <c r="B96" s="141" t="s">
        <v>253</v>
      </c>
      <c r="C96" s="62" t="s">
        <v>129</v>
      </c>
      <c r="D96" s="40"/>
      <c r="E96" s="40">
        <v>0</v>
      </c>
      <c r="F96" s="40">
        <f t="shared" si="13"/>
        <v>0</v>
      </c>
      <c r="G96" s="40">
        <v>0</v>
      </c>
      <c r="H96" s="40"/>
      <c r="I96" s="640"/>
    </row>
    <row r="97" spans="1:9" ht="12" customHeight="1" thickBot="1" x14ac:dyDescent="0.35">
      <c r="A97" s="34" t="s">
        <v>130</v>
      </c>
      <c r="B97" s="148" t="s">
        <v>254</v>
      </c>
      <c r="C97" s="63" t="s">
        <v>131</v>
      </c>
      <c r="D97" s="40"/>
      <c r="E97" s="40">
        <v>0</v>
      </c>
      <c r="F97" s="40">
        <f t="shared" si="13"/>
        <v>0</v>
      </c>
      <c r="G97" s="40">
        <v>0</v>
      </c>
      <c r="H97" s="40"/>
      <c r="I97" s="640"/>
    </row>
    <row r="98" spans="1:9" ht="12" customHeight="1" thickBot="1" x14ac:dyDescent="0.35">
      <c r="A98" s="28" t="s">
        <v>16</v>
      </c>
      <c r="B98" s="139" t="s">
        <v>258</v>
      </c>
      <c r="C98" s="8" t="s">
        <v>433</v>
      </c>
      <c r="D98" s="15">
        <f>+D99+D101+D100</f>
        <v>0</v>
      </c>
      <c r="E98" s="15">
        <v>0</v>
      </c>
      <c r="F98" s="15">
        <f t="shared" si="13"/>
        <v>0</v>
      </c>
      <c r="G98" s="15">
        <v>0</v>
      </c>
      <c r="H98" s="15">
        <f t="shared" ref="H98" si="14">+H99+H101+H100</f>
        <v>0</v>
      </c>
      <c r="I98" s="635"/>
    </row>
    <row r="99" spans="1:9" ht="12" customHeight="1" x14ac:dyDescent="0.3">
      <c r="A99" s="31" t="s">
        <v>345</v>
      </c>
      <c r="B99" s="140" t="s">
        <v>258</v>
      </c>
      <c r="C99" s="6" t="s">
        <v>137</v>
      </c>
      <c r="D99" s="33"/>
      <c r="E99" s="33">
        <v>0</v>
      </c>
      <c r="F99" s="33">
        <f t="shared" si="13"/>
        <v>0</v>
      </c>
      <c r="G99" s="33">
        <v>0</v>
      </c>
      <c r="H99" s="33"/>
      <c r="I99" s="636"/>
    </row>
    <row r="100" spans="1:9" ht="12" customHeight="1" x14ac:dyDescent="0.3">
      <c r="A100" s="31" t="s">
        <v>346</v>
      </c>
      <c r="B100" s="146" t="s">
        <v>258</v>
      </c>
      <c r="C100" s="151" t="s">
        <v>417</v>
      </c>
      <c r="D100" s="137"/>
      <c r="E100" s="137">
        <v>0</v>
      </c>
      <c r="F100" s="137">
        <f t="shared" si="13"/>
        <v>0</v>
      </c>
      <c r="G100" s="137">
        <v>0</v>
      </c>
      <c r="H100" s="137"/>
      <c r="I100" s="647"/>
    </row>
    <row r="101" spans="1:9" ht="12" customHeight="1" thickBot="1" x14ac:dyDescent="0.35">
      <c r="A101" s="31" t="s">
        <v>347</v>
      </c>
      <c r="B101" s="142" t="s">
        <v>258</v>
      </c>
      <c r="C101" s="66" t="s">
        <v>416</v>
      </c>
      <c r="D101" s="40"/>
      <c r="E101" s="40">
        <v>0</v>
      </c>
      <c r="F101" s="40">
        <f t="shared" si="13"/>
        <v>0</v>
      </c>
      <c r="G101" s="40">
        <v>0</v>
      </c>
      <c r="H101" s="40"/>
      <c r="I101" s="640"/>
    </row>
    <row r="102" spans="1:9" ht="12" customHeight="1" thickBot="1" x14ac:dyDescent="0.35">
      <c r="A102" s="28" t="s">
        <v>28</v>
      </c>
      <c r="B102" s="139"/>
      <c r="C102" s="65" t="s">
        <v>436</v>
      </c>
      <c r="D102" s="15">
        <f>+D103+D105+D107</f>
        <v>0</v>
      </c>
      <c r="E102" s="15">
        <v>0</v>
      </c>
      <c r="F102" s="15">
        <f t="shared" si="13"/>
        <v>0</v>
      </c>
      <c r="G102" s="15">
        <v>0</v>
      </c>
      <c r="H102" s="15">
        <f t="shared" ref="H102" si="15">+H103+H105+H107</f>
        <v>0</v>
      </c>
      <c r="I102" s="635"/>
    </row>
    <row r="103" spans="1:9" ht="12" customHeight="1" x14ac:dyDescent="0.3">
      <c r="A103" s="31" t="s">
        <v>424</v>
      </c>
      <c r="B103" s="140" t="s">
        <v>255</v>
      </c>
      <c r="C103" s="4" t="s">
        <v>132</v>
      </c>
      <c r="D103" s="33"/>
      <c r="E103" s="33">
        <v>0</v>
      </c>
      <c r="F103" s="33">
        <f t="shared" si="13"/>
        <v>0</v>
      </c>
      <c r="G103" s="33">
        <v>0</v>
      </c>
      <c r="H103" s="33"/>
      <c r="I103" s="636"/>
    </row>
    <row r="104" spans="1:9" ht="12" customHeight="1" x14ac:dyDescent="0.3">
      <c r="A104" s="31" t="s">
        <v>425</v>
      </c>
      <c r="B104" s="149" t="s">
        <v>255</v>
      </c>
      <c r="C104" s="66" t="s">
        <v>133</v>
      </c>
      <c r="D104" s="33"/>
      <c r="E104" s="33">
        <v>0</v>
      </c>
      <c r="F104" s="33">
        <f t="shared" si="13"/>
        <v>0</v>
      </c>
      <c r="G104" s="33">
        <v>0</v>
      </c>
      <c r="H104" s="33"/>
      <c r="I104" s="636"/>
    </row>
    <row r="105" spans="1:9" ht="12" customHeight="1" x14ac:dyDescent="0.3">
      <c r="A105" s="31" t="s">
        <v>426</v>
      </c>
      <c r="B105" s="149" t="s">
        <v>256</v>
      </c>
      <c r="C105" s="66" t="s">
        <v>134</v>
      </c>
      <c r="D105" s="36"/>
      <c r="E105" s="36">
        <v>0</v>
      </c>
      <c r="F105" s="36">
        <f t="shared" si="13"/>
        <v>0</v>
      </c>
      <c r="G105" s="36">
        <v>0</v>
      </c>
      <c r="H105" s="36"/>
      <c r="I105" s="637"/>
    </row>
    <row r="106" spans="1:9" ht="12" customHeight="1" x14ac:dyDescent="0.3">
      <c r="A106" s="31" t="s">
        <v>434</v>
      </c>
      <c r="B106" s="149" t="s">
        <v>256</v>
      </c>
      <c r="C106" s="66" t="s">
        <v>135</v>
      </c>
      <c r="D106" s="16"/>
      <c r="E106" s="16">
        <v>0</v>
      </c>
      <c r="F106" s="16">
        <f t="shared" si="13"/>
        <v>0</v>
      </c>
      <c r="G106" s="16">
        <v>0</v>
      </c>
      <c r="H106" s="16"/>
      <c r="I106" s="648"/>
    </row>
    <row r="107" spans="1:9" ht="12" customHeight="1" thickBot="1" x14ac:dyDescent="0.35">
      <c r="A107" s="31" t="s">
        <v>435</v>
      </c>
      <c r="B107" s="146" t="s">
        <v>257</v>
      </c>
      <c r="C107" s="67" t="s">
        <v>136</v>
      </c>
      <c r="D107" s="16"/>
      <c r="E107" s="16">
        <v>0</v>
      </c>
      <c r="F107" s="16">
        <f t="shared" si="13"/>
        <v>0</v>
      </c>
      <c r="G107" s="16">
        <v>0</v>
      </c>
      <c r="H107" s="16"/>
      <c r="I107" s="648"/>
    </row>
    <row r="108" spans="1:9" ht="12" customHeight="1" thickBot="1" x14ac:dyDescent="0.35">
      <c r="A108" s="28" t="s">
        <v>138</v>
      </c>
      <c r="B108" s="139"/>
      <c r="C108" s="8" t="s">
        <v>139</v>
      </c>
      <c r="D108" s="15">
        <f>+D92+D102+D98</f>
        <v>0</v>
      </c>
      <c r="E108" s="15">
        <f t="shared" ref="E108:H108" si="16">+E92+E102+E98</f>
        <v>0</v>
      </c>
      <c r="F108" s="15">
        <f t="shared" si="16"/>
        <v>0</v>
      </c>
      <c r="G108" s="15">
        <f t="shared" si="16"/>
        <v>0</v>
      </c>
      <c r="H108" s="15">
        <f t="shared" si="16"/>
        <v>0</v>
      </c>
      <c r="I108" s="635"/>
    </row>
    <row r="109" spans="1:9" ht="12" customHeight="1" thickBot="1" x14ac:dyDescent="0.35">
      <c r="A109" s="28" t="s">
        <v>42</v>
      </c>
      <c r="B109" s="139"/>
      <c r="C109" s="8" t="s">
        <v>140</v>
      </c>
      <c r="D109" s="15">
        <f>+D110+D111+D112</f>
        <v>0</v>
      </c>
      <c r="E109" s="15">
        <f t="shared" ref="E109:H109" si="17">+E110+E111+E112</f>
        <v>0</v>
      </c>
      <c r="F109" s="15">
        <f t="shared" si="17"/>
        <v>0</v>
      </c>
      <c r="G109" s="15">
        <f t="shared" si="17"/>
        <v>0</v>
      </c>
      <c r="H109" s="15">
        <f t="shared" si="17"/>
        <v>0</v>
      </c>
      <c r="I109" s="635"/>
    </row>
    <row r="110" spans="1:9" ht="12" customHeight="1" x14ac:dyDescent="0.3">
      <c r="A110" s="31" t="s">
        <v>44</v>
      </c>
      <c r="B110" s="140" t="s">
        <v>259</v>
      </c>
      <c r="C110" s="6" t="s">
        <v>141</v>
      </c>
      <c r="D110" s="16"/>
      <c r="E110" s="16">
        <v>0</v>
      </c>
      <c r="F110" s="16">
        <f t="shared" si="13"/>
        <v>0</v>
      </c>
      <c r="G110" s="16">
        <v>0</v>
      </c>
      <c r="H110" s="16"/>
      <c r="I110" s="648"/>
    </row>
    <row r="111" spans="1:9" ht="12" customHeight="1" x14ac:dyDescent="0.3">
      <c r="A111" s="31" t="s">
        <v>46</v>
      </c>
      <c r="B111" s="140" t="s">
        <v>260</v>
      </c>
      <c r="C111" s="6" t="s">
        <v>142</v>
      </c>
      <c r="D111" s="16"/>
      <c r="E111" s="16">
        <v>0</v>
      </c>
      <c r="F111" s="16">
        <f t="shared" si="13"/>
        <v>0</v>
      </c>
      <c r="G111" s="16">
        <v>0</v>
      </c>
      <c r="H111" s="16"/>
      <c r="I111" s="648"/>
    </row>
    <row r="112" spans="1:9" ht="12" customHeight="1" thickBot="1" x14ac:dyDescent="0.35">
      <c r="A112" s="64" t="s">
        <v>48</v>
      </c>
      <c r="B112" s="146" t="s">
        <v>261</v>
      </c>
      <c r="C112" s="17" t="s">
        <v>143</v>
      </c>
      <c r="D112" s="16"/>
      <c r="E112" s="16">
        <v>0</v>
      </c>
      <c r="F112" s="16">
        <f t="shared" si="13"/>
        <v>0</v>
      </c>
      <c r="G112" s="16">
        <v>0</v>
      </c>
      <c r="H112" s="16"/>
      <c r="I112" s="648"/>
    </row>
    <row r="113" spans="1:9" ht="12" customHeight="1" thickBot="1" x14ac:dyDescent="0.35">
      <c r="A113" s="28" t="s">
        <v>64</v>
      </c>
      <c r="B113" s="139" t="s">
        <v>262</v>
      </c>
      <c r="C113" s="8" t="s">
        <v>144</v>
      </c>
      <c r="D113" s="15">
        <f>+D114+D117+D118+D119</f>
        <v>0</v>
      </c>
      <c r="E113" s="15">
        <v>0</v>
      </c>
      <c r="F113" s="15">
        <f t="shared" si="13"/>
        <v>0</v>
      </c>
      <c r="G113" s="15">
        <v>0</v>
      </c>
      <c r="H113" s="15"/>
      <c r="I113" s="635"/>
    </row>
    <row r="114" spans="1:9" ht="12" customHeight="1" x14ac:dyDescent="0.3">
      <c r="A114" s="31" t="s">
        <v>354</v>
      </c>
      <c r="B114" s="140" t="s">
        <v>263</v>
      </c>
      <c r="C114" s="6" t="s">
        <v>437</v>
      </c>
      <c r="D114" s="16"/>
      <c r="E114" s="16">
        <v>0</v>
      </c>
      <c r="F114" s="16">
        <f t="shared" si="13"/>
        <v>0</v>
      </c>
      <c r="G114" s="16">
        <v>0</v>
      </c>
      <c r="H114" s="16"/>
      <c r="I114" s="648"/>
    </row>
    <row r="115" spans="1:9" ht="12" customHeight="1" x14ac:dyDescent="0.3">
      <c r="A115" s="31" t="s">
        <v>355</v>
      </c>
      <c r="B115" s="140"/>
      <c r="C115" s="6" t="s">
        <v>438</v>
      </c>
      <c r="D115" s="16"/>
      <c r="E115" s="16">
        <v>0</v>
      </c>
      <c r="F115" s="16">
        <f t="shared" si="13"/>
        <v>0</v>
      </c>
      <c r="G115" s="16">
        <v>0</v>
      </c>
      <c r="H115" s="16"/>
      <c r="I115" s="648"/>
    </row>
    <row r="116" spans="1:9" ht="12" customHeight="1" x14ac:dyDescent="0.3">
      <c r="A116" s="31" t="s">
        <v>356</v>
      </c>
      <c r="B116" s="140"/>
      <c r="C116" s="6" t="s">
        <v>439</v>
      </c>
      <c r="D116" s="16"/>
      <c r="E116" s="16">
        <v>0</v>
      </c>
      <c r="F116" s="16">
        <f t="shared" si="13"/>
        <v>0</v>
      </c>
      <c r="G116" s="16">
        <v>0</v>
      </c>
      <c r="H116" s="16"/>
      <c r="I116" s="648"/>
    </row>
    <row r="117" spans="1:9" ht="12" customHeight="1" x14ac:dyDescent="0.3">
      <c r="A117" s="31" t="s">
        <v>357</v>
      </c>
      <c r="B117" s="140" t="s">
        <v>264</v>
      </c>
      <c r="C117" s="6" t="s">
        <v>440</v>
      </c>
      <c r="D117" s="16"/>
      <c r="E117" s="16">
        <v>0</v>
      </c>
      <c r="F117" s="16">
        <f t="shared" si="13"/>
        <v>0</v>
      </c>
      <c r="G117" s="16">
        <v>0</v>
      </c>
      <c r="H117" s="16"/>
      <c r="I117" s="648"/>
    </row>
    <row r="118" spans="1:9" ht="12" customHeight="1" x14ac:dyDescent="0.3">
      <c r="A118" s="31" t="s">
        <v>418</v>
      </c>
      <c r="B118" s="140" t="s">
        <v>265</v>
      </c>
      <c r="C118" s="6" t="s">
        <v>441</v>
      </c>
      <c r="D118" s="16"/>
      <c r="E118" s="16">
        <v>0</v>
      </c>
      <c r="F118" s="16">
        <f t="shared" si="13"/>
        <v>0</v>
      </c>
      <c r="G118" s="16">
        <v>0</v>
      </c>
      <c r="H118" s="16"/>
      <c r="I118" s="648"/>
    </row>
    <row r="119" spans="1:9" ht="12" customHeight="1" thickBot="1" x14ac:dyDescent="0.35">
      <c r="A119" s="31" t="s">
        <v>443</v>
      </c>
      <c r="B119" s="146" t="s">
        <v>266</v>
      </c>
      <c r="C119" s="17" t="s">
        <v>442</v>
      </c>
      <c r="D119" s="16"/>
      <c r="E119" s="16">
        <v>0</v>
      </c>
      <c r="F119" s="16">
        <f t="shared" si="13"/>
        <v>0</v>
      </c>
      <c r="G119" s="16">
        <v>0</v>
      </c>
      <c r="H119" s="16"/>
      <c r="I119" s="648"/>
    </row>
    <row r="120" spans="1:9" ht="12" customHeight="1" thickBot="1" x14ac:dyDescent="0.35">
      <c r="A120" s="28" t="s">
        <v>145</v>
      </c>
      <c r="B120" s="139"/>
      <c r="C120" s="8" t="s">
        <v>146</v>
      </c>
      <c r="D120" s="18">
        <f>SUM(D121:D125)</f>
        <v>0</v>
      </c>
      <c r="E120" s="18">
        <v>0</v>
      </c>
      <c r="F120" s="18">
        <f t="shared" si="13"/>
        <v>0</v>
      </c>
      <c r="G120" s="18">
        <v>0</v>
      </c>
      <c r="H120" s="18">
        <f t="shared" ref="H120" si="18">SUM(H121:H125)</f>
        <v>0</v>
      </c>
      <c r="I120" s="638"/>
    </row>
    <row r="121" spans="1:9" ht="12" customHeight="1" x14ac:dyDescent="0.3">
      <c r="A121" s="31" t="s">
        <v>78</v>
      </c>
      <c r="B121" s="140" t="s">
        <v>267</v>
      </c>
      <c r="C121" s="6" t="s">
        <v>147</v>
      </c>
      <c r="D121" s="16"/>
      <c r="E121" s="16">
        <v>0</v>
      </c>
      <c r="F121" s="16">
        <f t="shared" si="13"/>
        <v>0</v>
      </c>
      <c r="G121" s="16">
        <v>0</v>
      </c>
      <c r="H121" s="16"/>
      <c r="I121" s="648"/>
    </row>
    <row r="122" spans="1:9" ht="12" customHeight="1" x14ac:dyDescent="0.3">
      <c r="A122" s="31" t="s">
        <v>79</v>
      </c>
      <c r="B122" s="140" t="s">
        <v>268</v>
      </c>
      <c r="C122" s="6" t="s">
        <v>148</v>
      </c>
      <c r="D122" s="16"/>
      <c r="E122" s="16">
        <v>0</v>
      </c>
      <c r="F122" s="16">
        <f t="shared" si="13"/>
        <v>0</v>
      </c>
      <c r="G122" s="16">
        <v>0</v>
      </c>
      <c r="H122" s="16"/>
      <c r="I122" s="648"/>
    </row>
    <row r="123" spans="1:9" ht="12" customHeight="1" x14ac:dyDescent="0.3">
      <c r="A123" s="31" t="s">
        <v>80</v>
      </c>
      <c r="B123" s="140" t="s">
        <v>269</v>
      </c>
      <c r="C123" s="6" t="s">
        <v>444</v>
      </c>
      <c r="D123" s="16"/>
      <c r="E123" s="16">
        <v>0</v>
      </c>
      <c r="F123" s="16">
        <f t="shared" si="13"/>
        <v>0</v>
      </c>
      <c r="G123" s="16">
        <v>0</v>
      </c>
      <c r="H123" s="16"/>
      <c r="I123" s="648"/>
    </row>
    <row r="124" spans="1:9" ht="12" customHeight="1" x14ac:dyDescent="0.3">
      <c r="A124" s="31" t="s">
        <v>81</v>
      </c>
      <c r="B124" s="140" t="s">
        <v>270</v>
      </c>
      <c r="C124" s="6" t="s">
        <v>224</v>
      </c>
      <c r="D124" s="16"/>
      <c r="E124" s="16">
        <v>0</v>
      </c>
      <c r="F124" s="16">
        <f t="shared" si="13"/>
        <v>0</v>
      </c>
      <c r="G124" s="16">
        <v>0</v>
      </c>
      <c r="H124" s="16"/>
      <c r="I124" s="648"/>
    </row>
    <row r="125" spans="1:9" ht="12" customHeight="1" thickBot="1" x14ac:dyDescent="0.35">
      <c r="A125" s="64"/>
      <c r="B125" s="146" t="s">
        <v>460</v>
      </c>
      <c r="C125" s="17" t="s">
        <v>459</v>
      </c>
      <c r="D125" s="150"/>
      <c r="E125" s="150">
        <v>0</v>
      </c>
      <c r="F125" s="150">
        <f t="shared" si="13"/>
        <v>0</v>
      </c>
      <c r="G125" s="150">
        <v>0</v>
      </c>
      <c r="H125" s="150"/>
      <c r="I125" s="649"/>
    </row>
    <row r="126" spans="1:9" ht="12" customHeight="1" thickBot="1" x14ac:dyDescent="0.35">
      <c r="A126" s="28" t="s">
        <v>82</v>
      </c>
      <c r="B126" s="139" t="s">
        <v>271</v>
      </c>
      <c r="C126" s="8" t="s">
        <v>149</v>
      </c>
      <c r="D126" s="69">
        <f>+D127+D128+D130+D131</f>
        <v>0</v>
      </c>
      <c r="E126" s="69">
        <v>0</v>
      </c>
      <c r="F126" s="69">
        <f t="shared" si="13"/>
        <v>0</v>
      </c>
      <c r="G126" s="69">
        <v>0</v>
      </c>
      <c r="H126" s="69"/>
      <c r="I126" s="650"/>
    </row>
    <row r="127" spans="1:9" ht="12" customHeight="1" x14ac:dyDescent="0.3">
      <c r="A127" s="31" t="s">
        <v>400</v>
      </c>
      <c r="B127" s="140" t="s">
        <v>272</v>
      </c>
      <c r="C127" s="6" t="s">
        <v>445</v>
      </c>
      <c r="D127" s="16"/>
      <c r="E127" s="16">
        <v>0</v>
      </c>
      <c r="F127" s="16">
        <f t="shared" si="13"/>
        <v>0</v>
      </c>
      <c r="G127" s="16">
        <v>0</v>
      </c>
      <c r="H127" s="16"/>
      <c r="I127" s="648"/>
    </row>
    <row r="128" spans="1:9" ht="12" customHeight="1" x14ac:dyDescent="0.3">
      <c r="A128" s="31" t="s">
        <v>401</v>
      </c>
      <c r="B128" s="140" t="s">
        <v>273</v>
      </c>
      <c r="C128" s="6" t="s">
        <v>446</v>
      </c>
      <c r="D128" s="16"/>
      <c r="E128" s="16">
        <v>0</v>
      </c>
      <c r="F128" s="16">
        <f t="shared" si="13"/>
        <v>0</v>
      </c>
      <c r="G128" s="16">
        <v>0</v>
      </c>
      <c r="H128" s="16"/>
      <c r="I128" s="648"/>
    </row>
    <row r="129" spans="1:11" ht="12" customHeight="1" x14ac:dyDescent="0.3">
      <c r="A129" s="31" t="s">
        <v>402</v>
      </c>
      <c r="B129" s="140" t="s">
        <v>274</v>
      </c>
      <c r="C129" s="6" t="s">
        <v>447</v>
      </c>
      <c r="D129" s="16"/>
      <c r="E129" s="16">
        <v>0</v>
      </c>
      <c r="F129" s="16">
        <f t="shared" si="13"/>
        <v>0</v>
      </c>
      <c r="G129" s="16">
        <v>0</v>
      </c>
      <c r="H129" s="16"/>
      <c r="I129" s="648"/>
    </row>
    <row r="130" spans="1:11" ht="12" customHeight="1" x14ac:dyDescent="0.3">
      <c r="A130" s="31" t="s">
        <v>403</v>
      </c>
      <c r="B130" s="140" t="s">
        <v>275</v>
      </c>
      <c r="C130" s="6" t="s">
        <v>448</v>
      </c>
      <c r="D130" s="16"/>
      <c r="E130" s="16">
        <v>0</v>
      </c>
      <c r="F130" s="16">
        <f t="shared" si="13"/>
        <v>0</v>
      </c>
      <c r="G130" s="16">
        <v>0</v>
      </c>
      <c r="H130" s="16"/>
      <c r="I130" s="648"/>
    </row>
    <row r="131" spans="1:11" ht="12" customHeight="1" thickBot="1" x14ac:dyDescent="0.35">
      <c r="A131" s="64" t="s">
        <v>404</v>
      </c>
      <c r="B131" s="140" t="s">
        <v>461</v>
      </c>
      <c r="C131" s="17" t="s">
        <v>449</v>
      </c>
      <c r="D131" s="68"/>
      <c r="E131" s="68">
        <v>0</v>
      </c>
      <c r="F131" s="68">
        <f t="shared" si="13"/>
        <v>0</v>
      </c>
      <c r="G131" s="68">
        <v>0</v>
      </c>
      <c r="H131" s="68"/>
      <c r="I131" s="651"/>
    </row>
    <row r="132" spans="1:11" ht="12" customHeight="1" thickBot="1" x14ac:dyDescent="0.35">
      <c r="A132" s="169" t="s">
        <v>422</v>
      </c>
      <c r="B132" s="170" t="s">
        <v>455</v>
      </c>
      <c r="C132" s="8" t="s">
        <v>450</v>
      </c>
      <c r="D132" s="165"/>
      <c r="E132" s="165">
        <v>0</v>
      </c>
      <c r="F132" s="165">
        <f t="shared" si="13"/>
        <v>0</v>
      </c>
      <c r="G132" s="165">
        <v>0</v>
      </c>
      <c r="H132" s="165"/>
      <c r="I132" s="652"/>
    </row>
    <row r="133" spans="1:11" ht="12" customHeight="1" thickBot="1" x14ac:dyDescent="0.35">
      <c r="A133" s="169" t="s">
        <v>423</v>
      </c>
      <c r="B133" s="170" t="s">
        <v>456</v>
      </c>
      <c r="C133" s="8" t="s">
        <v>451</v>
      </c>
      <c r="D133" s="165"/>
      <c r="E133" s="165">
        <v>0</v>
      </c>
      <c r="F133" s="165">
        <f t="shared" si="13"/>
        <v>0</v>
      </c>
      <c r="G133" s="165">
        <v>0</v>
      </c>
      <c r="H133" s="165"/>
      <c r="I133" s="652"/>
    </row>
    <row r="134" spans="1:11" ht="15" customHeight="1" thickBot="1" x14ac:dyDescent="0.35">
      <c r="A134" s="28" t="s">
        <v>167</v>
      </c>
      <c r="B134" s="139" t="s">
        <v>457</v>
      </c>
      <c r="C134" s="8" t="s">
        <v>453</v>
      </c>
      <c r="D134" s="70">
        <f>+D109+D113+D120+D126</f>
        <v>0</v>
      </c>
      <c r="E134" s="70">
        <f t="shared" ref="E134:H134" si="19">+E109+E113+E120+E126</f>
        <v>0</v>
      </c>
      <c r="F134" s="70">
        <f t="shared" si="19"/>
        <v>0</v>
      </c>
      <c r="G134" s="70">
        <f t="shared" si="19"/>
        <v>0</v>
      </c>
      <c r="H134" s="70">
        <f t="shared" si="19"/>
        <v>0</v>
      </c>
      <c r="I134" s="653"/>
      <c r="J134" s="71"/>
      <c r="K134" s="71"/>
    </row>
    <row r="135" spans="1:11" s="30" customFormat="1" ht="13.2" customHeight="1" thickBot="1" x14ac:dyDescent="0.3">
      <c r="A135" s="72" t="s">
        <v>168</v>
      </c>
      <c r="B135" s="147"/>
      <c r="C135" s="73" t="s">
        <v>452</v>
      </c>
      <c r="D135" s="70">
        <f>+D108+D134</f>
        <v>0</v>
      </c>
      <c r="E135" s="70">
        <f t="shared" ref="E135:H135" si="20">+E108+E134</f>
        <v>0</v>
      </c>
      <c r="F135" s="70">
        <f t="shared" si="20"/>
        <v>0</v>
      </c>
      <c r="G135" s="70">
        <f t="shared" si="20"/>
        <v>0</v>
      </c>
      <c r="H135" s="70">
        <f t="shared" si="20"/>
        <v>0</v>
      </c>
      <c r="I135" s="653"/>
    </row>
    <row r="136" spans="1:11" ht="7.5" customHeight="1" x14ac:dyDescent="0.3"/>
    <row r="137" spans="1:11" x14ac:dyDescent="0.3">
      <c r="A137" s="724" t="s">
        <v>152</v>
      </c>
      <c r="B137" s="724"/>
      <c r="C137" s="724"/>
      <c r="D137" s="724"/>
      <c r="E137" s="190"/>
      <c r="F137" s="190"/>
      <c r="G137" s="19"/>
      <c r="H137" s="19"/>
      <c r="I137" s="19"/>
    </row>
    <row r="138" spans="1:11" ht="15" customHeight="1" thickBot="1" x14ac:dyDescent="0.35">
      <c r="A138" s="721" t="s">
        <v>153</v>
      </c>
      <c r="B138" s="721"/>
      <c r="C138" s="721"/>
      <c r="D138" s="20"/>
      <c r="E138" s="20" t="s">
        <v>458</v>
      </c>
      <c r="F138" s="20"/>
      <c r="G138" s="20"/>
      <c r="H138" s="20"/>
      <c r="I138" s="20"/>
    </row>
    <row r="139" spans="1:11" ht="13.5" customHeight="1" thickBot="1" x14ac:dyDescent="0.35">
      <c r="A139" s="28">
        <v>1</v>
      </c>
      <c r="B139" s="139"/>
      <c r="C139" s="65" t="s">
        <v>154</v>
      </c>
      <c r="D139" s="15">
        <f>+D61-D108</f>
        <v>0</v>
      </c>
      <c r="E139" s="15">
        <v>0</v>
      </c>
      <c r="F139" s="15">
        <f t="shared" ref="F139" si="21">+F61-F108</f>
        <v>0</v>
      </c>
      <c r="G139" s="15">
        <f>+G61-G108</f>
        <v>0</v>
      </c>
      <c r="H139" s="15">
        <f t="shared" ref="H139:I139" si="22">+H61-H108</f>
        <v>0</v>
      </c>
      <c r="I139" s="15">
        <f t="shared" si="22"/>
        <v>0</v>
      </c>
    </row>
    <row r="140" spans="1:11" ht="27.75" customHeight="1" thickBot="1" x14ac:dyDescent="0.35">
      <c r="A140" s="28" t="s">
        <v>16</v>
      </c>
      <c r="B140" s="139"/>
      <c r="C140" s="65" t="s">
        <v>155</v>
      </c>
      <c r="D140" s="15">
        <f>+D85-D134</f>
        <v>0</v>
      </c>
      <c r="E140" s="15">
        <v>0</v>
      </c>
      <c r="F140" s="15">
        <f t="shared" ref="F140" si="23">+F85-F134</f>
        <v>0</v>
      </c>
      <c r="G140" s="15">
        <f>+G85-G134</f>
        <v>0</v>
      </c>
      <c r="H140" s="15">
        <f t="shared" ref="H140:I140" si="24">+H85-H134</f>
        <v>0</v>
      </c>
      <c r="I140" s="15">
        <f t="shared" si="24"/>
        <v>0</v>
      </c>
    </row>
    <row r="142" spans="1:11" x14ac:dyDescent="0.3">
      <c r="D142" s="138">
        <f>D135-D86</f>
        <v>0</v>
      </c>
      <c r="E142" s="138">
        <v>0</v>
      </c>
      <c r="F142" s="138">
        <f t="shared" ref="F142" si="25">F135-F86</f>
        <v>0</v>
      </c>
      <c r="G142" s="138"/>
      <c r="H142" s="138"/>
      <c r="I142" s="138"/>
    </row>
    <row r="143" spans="1:11" x14ac:dyDescent="0.3">
      <c r="F143" s="74">
        <f t="shared" ref="F143" si="26">F135-F86</f>
        <v>0</v>
      </c>
      <c r="H143" s="138"/>
      <c r="I143" s="138"/>
    </row>
    <row r="144" spans="1:11" x14ac:dyDescent="0.3">
      <c r="G144" s="138">
        <f>G135-G86</f>
        <v>0</v>
      </c>
    </row>
  </sheetData>
  <mergeCells count="6">
    <mergeCell ref="A138:C138"/>
    <mergeCell ref="A1:D1"/>
    <mergeCell ref="A2:C2"/>
    <mergeCell ref="A88:D88"/>
    <mergeCell ref="A89:C89"/>
    <mergeCell ref="A137:D137"/>
  </mergeCells>
  <phoneticPr fontId="27" type="noConversion"/>
  <printOptions horizontalCentered="1"/>
  <pageMargins left="0.15748031496062992" right="0.19685039370078741" top="0.82677165354330717" bottom="0.43307086614173229" header="0.31496062992125984" footer="0.23622047244094491"/>
  <pageSetup paperSize="9" scale="64" fitToHeight="2" orientation="portrait" r:id="rId1"/>
  <headerFooter alignWithMargins="0">
    <oddHeader xml:space="preserve">&amp;C&amp;"Times New Roman CE,Félkövér"&amp;12MISZLA KÖZSÉG ÖNKORMÁNYZATA
 2019. ÉVI KÖLTSÉGVETÉSÁLLAMI (ÁLLAMIGAZGATÁSI) FELADATOK MÉRLEGE&amp;R&amp;"Times New Roman CE,Félkövér dőlt" 1.4. melléklet </oddHeader>
  </headerFooter>
  <rowBreaks count="2" manualBreakCount="2">
    <brk id="66" max="8" man="1"/>
    <brk id="87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67"/>
  <sheetViews>
    <sheetView topLeftCell="G4" zoomScale="115" zoomScaleNormal="115" zoomScaleSheetLayoutView="166" workbookViewId="0">
      <selection activeCell="N4" sqref="N4"/>
    </sheetView>
  </sheetViews>
  <sheetFormatPr defaultColWidth="9.33203125" defaultRowHeight="13.2" x14ac:dyDescent="0.3"/>
  <cols>
    <col min="1" max="1" width="5.6640625" style="13" customWidth="1"/>
    <col min="2" max="2" width="47.33203125" style="80" customWidth="1"/>
    <col min="3" max="3" width="14" style="13" customWidth="1"/>
    <col min="4" max="5" width="14" style="13" hidden="1" customWidth="1"/>
    <col min="6" max="7" width="14" style="13" customWidth="1"/>
    <col min="8" max="8" width="47.33203125" style="13" customWidth="1"/>
    <col min="9" max="9" width="14" style="13" customWidth="1"/>
    <col min="10" max="11" width="14" style="13" hidden="1" customWidth="1"/>
    <col min="12" max="12" width="14" style="13" customWidth="1"/>
    <col min="13" max="13" width="17.33203125" style="13" customWidth="1"/>
    <col min="14" max="16384" width="9.33203125" style="13"/>
  </cols>
  <sheetData>
    <row r="1" spans="1:13" ht="39.75" customHeight="1" x14ac:dyDescent="0.3">
      <c r="B1" s="78" t="s">
        <v>1596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4.4" thickBot="1" x14ac:dyDescent="0.35">
      <c r="I2" s="730" t="s">
        <v>1598</v>
      </c>
      <c r="J2" s="730"/>
      <c r="K2" s="730"/>
      <c r="L2" s="730"/>
      <c r="M2" s="730"/>
    </row>
    <row r="3" spans="1:13" ht="18" customHeight="1" thickBot="1" x14ac:dyDescent="0.35">
      <c r="A3" s="725" t="s">
        <v>3</v>
      </c>
      <c r="B3" s="82" t="s">
        <v>156</v>
      </c>
      <c r="C3" s="83"/>
      <c r="D3" s="83"/>
      <c r="E3" s="83"/>
      <c r="F3" s="83"/>
      <c r="G3" s="334"/>
      <c r="H3" s="82" t="s">
        <v>157</v>
      </c>
      <c r="I3" s="84"/>
      <c r="J3" s="84"/>
      <c r="K3" s="84"/>
      <c r="L3" s="84"/>
      <c r="M3" s="334"/>
    </row>
    <row r="4" spans="1:13" s="86" customFormat="1" ht="46.2" thickBot="1" x14ac:dyDescent="0.35">
      <c r="A4" s="726"/>
      <c r="B4" s="85" t="s">
        <v>158</v>
      </c>
      <c r="C4" s="188" t="s">
        <v>1241</v>
      </c>
      <c r="D4" s="23" t="s">
        <v>1011</v>
      </c>
      <c r="E4" s="188" t="s">
        <v>469</v>
      </c>
      <c r="F4" s="188" t="s">
        <v>470</v>
      </c>
      <c r="G4" s="335" t="s">
        <v>1222</v>
      </c>
      <c r="H4" s="85" t="s">
        <v>158</v>
      </c>
      <c r="I4" s="188" t="s">
        <v>1241</v>
      </c>
      <c r="J4" s="188" t="s">
        <v>1011</v>
      </c>
      <c r="K4" s="188" t="s">
        <v>469</v>
      </c>
      <c r="L4" s="188" t="s">
        <v>470</v>
      </c>
      <c r="M4" s="335" t="s">
        <v>1222</v>
      </c>
    </row>
    <row r="5" spans="1:13" s="91" customFormat="1" ht="12" customHeight="1" thickBot="1" x14ac:dyDescent="0.35">
      <c r="A5" s="87">
        <v>1</v>
      </c>
      <c r="B5" s="88">
        <v>2</v>
      </c>
      <c r="C5" s="89" t="s">
        <v>28</v>
      </c>
      <c r="D5" s="89"/>
      <c r="E5" s="89" t="s">
        <v>28</v>
      </c>
      <c r="F5" s="89" t="s">
        <v>28</v>
      </c>
      <c r="G5" s="336"/>
      <c r="H5" s="88" t="s">
        <v>138</v>
      </c>
      <c r="I5" s="90" t="s">
        <v>42</v>
      </c>
      <c r="J5" s="90"/>
      <c r="K5" s="90" t="s">
        <v>42</v>
      </c>
      <c r="L5" s="90" t="s">
        <v>42</v>
      </c>
      <c r="M5" s="336"/>
    </row>
    <row r="6" spans="1:13" ht="13.2" customHeight="1" x14ac:dyDescent="0.3">
      <c r="A6" s="92" t="s">
        <v>5</v>
      </c>
      <c r="B6" s="93" t="s">
        <v>159</v>
      </c>
      <c r="C6" s="94">
        <f>'1.1.sz.mell.'!D5</f>
        <v>28071094</v>
      </c>
      <c r="D6" s="94">
        <f>'1.1.sz.mell.'!E5</f>
        <v>0</v>
      </c>
      <c r="E6" s="94">
        <f>'1.1.sz.mell.'!F5</f>
        <v>30082415</v>
      </c>
      <c r="F6" s="94">
        <f>'1.1.sz.mell.'!G5</f>
        <v>30082415</v>
      </c>
      <c r="G6" s="94">
        <f>'1.1.sz.mell.'!H5</f>
        <v>30082415</v>
      </c>
      <c r="H6" s="93" t="s">
        <v>160</v>
      </c>
      <c r="I6" s="95">
        <f>'1.1.sz.mell.'!D93</f>
        <v>21176000</v>
      </c>
      <c r="J6" s="95">
        <f>'1.1.sz.mell.'!E93</f>
        <v>0</v>
      </c>
      <c r="K6" s="95">
        <f>'1.1.sz.mell.'!F93</f>
        <v>22097070</v>
      </c>
      <c r="L6" s="95">
        <f>'1.1.sz.mell.'!G93</f>
        <v>22097070</v>
      </c>
      <c r="M6" s="95">
        <f>'1.1.sz.mell.'!H93</f>
        <v>18518337</v>
      </c>
    </row>
    <row r="7" spans="1:13" ht="13.2" customHeight="1" x14ac:dyDescent="0.3">
      <c r="A7" s="96" t="s">
        <v>16</v>
      </c>
      <c r="B7" s="97" t="s">
        <v>161</v>
      </c>
      <c r="C7" s="98">
        <f>'1.1.sz.mell.'!D12</f>
        <v>13707000</v>
      </c>
      <c r="D7" s="98">
        <f>'1.1.sz.mell.'!E12</f>
        <v>0</v>
      </c>
      <c r="E7" s="98">
        <f>'1.1.sz.mell.'!F12</f>
        <v>14556158</v>
      </c>
      <c r="F7" s="98">
        <f>'1.1.sz.mell.'!G12</f>
        <v>14556158</v>
      </c>
      <c r="G7" s="98">
        <f>'1.1.sz.mell.'!H12</f>
        <v>14556158</v>
      </c>
      <c r="H7" s="97" t="s">
        <v>127</v>
      </c>
      <c r="I7" s="95">
        <f>'1.1.sz.mell.'!D94</f>
        <v>3365000</v>
      </c>
      <c r="J7" s="95">
        <f>'1.1.sz.mell.'!E94</f>
        <v>0</v>
      </c>
      <c r="K7" s="95">
        <f>'1.1.sz.mell.'!F94</f>
        <v>3365000</v>
      </c>
      <c r="L7" s="95">
        <f>'1.1.sz.mell.'!G94</f>
        <v>3365000</v>
      </c>
      <c r="M7" s="95">
        <f>'1.1.sz.mell.'!H94</f>
        <v>2577422</v>
      </c>
    </row>
    <row r="8" spans="1:13" ht="13.2" customHeight="1" x14ac:dyDescent="0.3">
      <c r="A8" s="96" t="s">
        <v>28</v>
      </c>
      <c r="B8" s="97" t="s">
        <v>163</v>
      </c>
      <c r="C8" s="98">
        <f>'1.1.sz.mell.'!D24</f>
        <v>2359906</v>
      </c>
      <c r="D8" s="98">
        <f>'1.1.sz.mell.'!E24</f>
        <v>0</v>
      </c>
      <c r="E8" s="98">
        <f>'1.1.sz.mell.'!F24</f>
        <v>2359906</v>
      </c>
      <c r="F8" s="98">
        <f>'1.1.sz.mell.'!G24</f>
        <v>2359906</v>
      </c>
      <c r="G8" s="98">
        <f>'1.1.sz.mell.'!H24</f>
        <v>3171734</v>
      </c>
      <c r="H8" s="97" t="s">
        <v>162</v>
      </c>
      <c r="I8" s="95">
        <f>'1.1.sz.mell.'!D95</f>
        <v>21170000</v>
      </c>
      <c r="J8" s="95">
        <f>'1.1.sz.mell.'!E95</f>
        <v>0</v>
      </c>
      <c r="K8" s="95">
        <f>'1.1.sz.mell.'!F95</f>
        <v>28376846</v>
      </c>
      <c r="L8" s="95">
        <f>'1.1.sz.mell.'!G95</f>
        <v>28376846</v>
      </c>
      <c r="M8" s="95">
        <f>'1.1.sz.mell.'!H95</f>
        <v>25484302</v>
      </c>
    </row>
    <row r="9" spans="1:13" ht="13.2" customHeight="1" x14ac:dyDescent="0.3">
      <c r="A9" s="96" t="s">
        <v>138</v>
      </c>
      <c r="B9" s="97" t="s">
        <v>248</v>
      </c>
      <c r="C9" s="98">
        <f>'1.1.sz.mell.'!D32</f>
        <v>3445000</v>
      </c>
      <c r="D9" s="98">
        <f>'1.1.sz.mell.'!E32</f>
        <v>0</v>
      </c>
      <c r="E9" s="98">
        <f>'1.1.sz.mell.'!F32</f>
        <v>3229182</v>
      </c>
      <c r="F9" s="98">
        <f>'1.1.sz.mell.'!G32</f>
        <v>3229182</v>
      </c>
      <c r="G9" s="98">
        <f>'1.1.sz.mell.'!H32</f>
        <v>3607407</v>
      </c>
      <c r="H9" s="97" t="s">
        <v>129</v>
      </c>
      <c r="I9" s="95">
        <f>'1.1.sz.mell.'!D96</f>
        <v>3986000</v>
      </c>
      <c r="J9" s="95">
        <f>'1.1.sz.mell.'!E96</f>
        <v>0</v>
      </c>
      <c r="K9" s="95">
        <f>'1.1.sz.mell.'!F96</f>
        <v>3836000</v>
      </c>
      <c r="L9" s="95">
        <f>'1.1.sz.mell.'!G96</f>
        <v>3836000</v>
      </c>
      <c r="M9" s="95">
        <f>'1.1.sz.mell.'!H96</f>
        <v>1457500</v>
      </c>
    </row>
    <row r="10" spans="1:13" ht="13.2" customHeight="1" x14ac:dyDescent="0.3">
      <c r="A10" s="96" t="s">
        <v>42</v>
      </c>
      <c r="B10" s="99" t="s">
        <v>164</v>
      </c>
      <c r="C10" s="98">
        <f>'1.1.sz.mell.'!D49</f>
        <v>0</v>
      </c>
      <c r="D10" s="98">
        <f>'1.1.sz.mell.'!E49</f>
        <v>0</v>
      </c>
      <c r="E10" s="98">
        <f>'1.1.sz.mell.'!F49</f>
        <v>380000</v>
      </c>
      <c r="F10" s="98">
        <f>'1.1.sz.mell.'!G49</f>
        <v>380000</v>
      </c>
      <c r="G10" s="98">
        <f>'1.1.sz.mell.'!H49</f>
        <v>380000</v>
      </c>
      <c r="H10" s="97" t="s">
        <v>131</v>
      </c>
      <c r="I10" s="95">
        <f>'1.1.sz.mell.'!D97</f>
        <v>700000</v>
      </c>
      <c r="J10" s="95">
        <f>'1.1.sz.mell.'!E97</f>
        <v>0</v>
      </c>
      <c r="K10" s="95">
        <f>'1.1.sz.mell.'!F97</f>
        <v>1056270</v>
      </c>
      <c r="L10" s="95">
        <f>'1.1.sz.mell.'!G97</f>
        <v>1056270</v>
      </c>
      <c r="M10" s="95">
        <f>'1.1.sz.mell.'!H97</f>
        <v>514046</v>
      </c>
    </row>
    <row r="11" spans="1:13" ht="13.2" customHeight="1" x14ac:dyDescent="0.3">
      <c r="A11" s="96" t="s">
        <v>64</v>
      </c>
      <c r="B11" s="97" t="s">
        <v>165</v>
      </c>
      <c r="C11" s="100"/>
      <c r="D11" s="100"/>
      <c r="E11" s="100"/>
      <c r="F11" s="100"/>
      <c r="G11" s="100"/>
      <c r="H11" s="97" t="s">
        <v>166</v>
      </c>
      <c r="I11" s="5">
        <v>3580000</v>
      </c>
      <c r="J11" s="5">
        <v>54847941</v>
      </c>
      <c r="K11" s="5">
        <f>L11-J11</f>
        <v>-54847941</v>
      </c>
      <c r="L11" s="5"/>
      <c r="M11" s="5"/>
    </row>
    <row r="12" spans="1:13" ht="13.2" customHeight="1" x14ac:dyDescent="0.3">
      <c r="A12" s="96" t="s">
        <v>145</v>
      </c>
      <c r="B12" s="97"/>
      <c r="C12" s="100"/>
      <c r="D12" s="100"/>
      <c r="E12" s="100"/>
      <c r="F12" s="100"/>
      <c r="G12" s="100"/>
      <c r="H12" s="101"/>
      <c r="I12" s="5"/>
      <c r="J12" s="5"/>
      <c r="K12" s="5"/>
      <c r="L12" s="5"/>
      <c r="M12" s="5"/>
    </row>
    <row r="13" spans="1:13" ht="13.2" customHeight="1" x14ac:dyDescent="0.3">
      <c r="A13" s="96" t="s">
        <v>82</v>
      </c>
      <c r="B13" s="101"/>
      <c r="C13" s="98"/>
      <c r="D13" s="98"/>
      <c r="E13" s="98"/>
      <c r="F13" s="98"/>
      <c r="G13" s="98"/>
      <c r="H13" s="101"/>
      <c r="I13" s="5"/>
      <c r="J13" s="5"/>
      <c r="K13" s="5"/>
      <c r="L13" s="5"/>
      <c r="M13" s="5"/>
    </row>
    <row r="14" spans="1:13" ht="13.2" customHeight="1" x14ac:dyDescent="0.3">
      <c r="A14" s="96" t="s">
        <v>84</v>
      </c>
      <c r="B14" s="102"/>
      <c r="C14" s="100"/>
      <c r="D14" s="100"/>
      <c r="E14" s="100"/>
      <c r="F14" s="100"/>
      <c r="G14" s="100"/>
      <c r="H14" s="101"/>
      <c r="I14" s="5"/>
      <c r="J14" s="5"/>
      <c r="K14" s="5"/>
      <c r="L14" s="5"/>
      <c r="M14" s="5"/>
    </row>
    <row r="15" spans="1:13" ht="13.2" customHeight="1" x14ac:dyDescent="0.3">
      <c r="A15" s="96" t="s">
        <v>151</v>
      </c>
      <c r="B15" s="101"/>
      <c r="C15" s="98"/>
      <c r="D15" s="98"/>
      <c r="E15" s="98"/>
      <c r="F15" s="98"/>
      <c r="G15" s="98"/>
      <c r="H15" s="101"/>
      <c r="I15" s="5"/>
      <c r="J15" s="5"/>
      <c r="K15" s="5"/>
      <c r="L15" s="5"/>
      <c r="M15" s="5"/>
    </row>
    <row r="16" spans="1:13" ht="13.2" customHeight="1" x14ac:dyDescent="0.3">
      <c r="A16" s="96" t="s">
        <v>167</v>
      </c>
      <c r="B16" s="101"/>
      <c r="C16" s="98"/>
      <c r="D16" s="98"/>
      <c r="E16" s="98"/>
      <c r="F16" s="98"/>
      <c r="G16" s="98"/>
      <c r="H16" s="101"/>
      <c r="I16" s="5"/>
      <c r="J16" s="5"/>
      <c r="K16" s="5"/>
      <c r="L16" s="5"/>
      <c r="M16" s="5"/>
    </row>
    <row r="17" spans="1:13" ht="13.2" customHeight="1" thickBot="1" x14ac:dyDescent="0.35">
      <c r="A17" s="96" t="s">
        <v>168</v>
      </c>
      <c r="B17" s="103"/>
      <c r="C17" s="104"/>
      <c r="D17" s="104"/>
      <c r="E17" s="104"/>
      <c r="F17" s="104"/>
      <c r="G17" s="104"/>
      <c r="H17" s="101"/>
      <c r="I17" s="105"/>
      <c r="J17" s="105"/>
      <c r="K17" s="105"/>
      <c r="L17" s="105"/>
      <c r="M17" s="105"/>
    </row>
    <row r="18" spans="1:13" ht="16.2" customHeight="1" thickBot="1" x14ac:dyDescent="0.35">
      <c r="A18" s="106" t="s">
        <v>169</v>
      </c>
      <c r="B18" s="107" t="s">
        <v>170</v>
      </c>
      <c r="C18" s="108">
        <f>SUM(C6:C7,C8:C10,C13:C17)</f>
        <v>47583000</v>
      </c>
      <c r="D18" s="108">
        <f t="shared" ref="D18:E18" si="0">SUM(D6:D7,D8:D10,D13:D17)</f>
        <v>0</v>
      </c>
      <c r="E18" s="108">
        <f t="shared" si="0"/>
        <v>50607661</v>
      </c>
      <c r="F18" s="108">
        <f t="shared" ref="F18:G18" si="1">SUM(F6:F7,F8:F10,F13:F17)</f>
        <v>50607661</v>
      </c>
      <c r="G18" s="108">
        <f t="shared" si="1"/>
        <v>51797714</v>
      </c>
      <c r="H18" s="107" t="s">
        <v>171</v>
      </c>
      <c r="I18" s="3">
        <f>SUM(I6:I17)</f>
        <v>53977000</v>
      </c>
      <c r="J18" s="3">
        <f t="shared" ref="J18:K18" si="2">SUM(J6:J17)</f>
        <v>54847941</v>
      </c>
      <c r="K18" s="3">
        <f t="shared" si="2"/>
        <v>3883245</v>
      </c>
      <c r="L18" s="3">
        <f t="shared" ref="L18:M18" si="3">SUM(L6:L17)</f>
        <v>58731186</v>
      </c>
      <c r="M18" s="3">
        <f t="shared" si="3"/>
        <v>48551607</v>
      </c>
    </row>
    <row r="19" spans="1:13" ht="13.2" customHeight="1" x14ac:dyDescent="0.3">
      <c r="A19" s="109" t="s">
        <v>172</v>
      </c>
      <c r="B19" s="110" t="s">
        <v>173</v>
      </c>
      <c r="C19" s="111">
        <f>+C20+C21+C22+C23</f>
        <v>18720000</v>
      </c>
      <c r="D19" s="111">
        <f t="shared" ref="D19" si="4">+D20+D21+D22+D23</f>
        <v>275153142</v>
      </c>
      <c r="E19" s="111">
        <f>+E20+E21+E22+E23</f>
        <v>-248706094</v>
      </c>
      <c r="F19" s="111">
        <f t="shared" ref="F19:G19" si="5">+F20+F21+F22+F23</f>
        <v>26388157</v>
      </c>
      <c r="G19" s="111">
        <f t="shared" si="5"/>
        <v>27023039</v>
      </c>
      <c r="H19" s="112" t="s">
        <v>174</v>
      </c>
      <c r="I19" s="10"/>
      <c r="J19" s="10"/>
      <c r="K19" s="10"/>
      <c r="L19" s="10"/>
      <c r="M19" s="10"/>
    </row>
    <row r="20" spans="1:13" ht="13.2" customHeight="1" x14ac:dyDescent="0.3">
      <c r="A20" s="96" t="s">
        <v>175</v>
      </c>
      <c r="B20" s="112" t="s">
        <v>176</v>
      </c>
      <c r="C20" s="113">
        <v>18720000</v>
      </c>
      <c r="D20" s="113">
        <v>275153142</v>
      </c>
      <c r="E20" s="113">
        <f>F20-D20</f>
        <v>-248764985</v>
      </c>
      <c r="F20" s="113">
        <v>26388157</v>
      </c>
      <c r="G20" s="113">
        <v>27023039</v>
      </c>
      <c r="H20" s="112" t="s">
        <v>177</v>
      </c>
      <c r="I20" s="12"/>
      <c r="J20" s="12"/>
      <c r="K20" s="12"/>
      <c r="L20" s="12"/>
      <c r="M20" s="12"/>
    </row>
    <row r="21" spans="1:13" ht="13.2" customHeight="1" x14ac:dyDescent="0.3">
      <c r="A21" s="96" t="s">
        <v>178</v>
      </c>
      <c r="B21" s="112" t="s">
        <v>179</v>
      </c>
      <c r="C21" s="113"/>
      <c r="D21" s="113"/>
      <c r="E21" s="113"/>
      <c r="F21" s="113"/>
      <c r="G21" s="297"/>
      <c r="H21" s="112" t="s">
        <v>180</v>
      </c>
      <c r="I21" s="12"/>
      <c r="J21" s="12"/>
      <c r="K21" s="12"/>
      <c r="L21" s="12"/>
      <c r="M21" s="12"/>
    </row>
    <row r="22" spans="1:13" ht="13.2" customHeight="1" x14ac:dyDescent="0.3">
      <c r="A22" s="96" t="s">
        <v>181</v>
      </c>
      <c r="B22" s="112" t="s">
        <v>182</v>
      </c>
      <c r="C22" s="113"/>
      <c r="D22" s="113"/>
      <c r="E22" s="113"/>
      <c r="F22" s="113"/>
      <c r="G22" s="297"/>
      <c r="H22" s="112" t="s">
        <v>183</v>
      </c>
      <c r="I22" s="12"/>
      <c r="J22" s="12"/>
      <c r="K22" s="12"/>
      <c r="L22" s="12"/>
      <c r="M22" s="12"/>
    </row>
    <row r="23" spans="1:13" ht="13.2" customHeight="1" x14ac:dyDescent="0.3">
      <c r="A23" s="96" t="s">
        <v>184</v>
      </c>
      <c r="B23" s="112" t="s">
        <v>185</v>
      </c>
      <c r="C23" s="113">
        <f>'1.1.sz.mell.'!D75</f>
        <v>0</v>
      </c>
      <c r="D23" s="113">
        <f>'1.1.sz.mell.'!E75</f>
        <v>0</v>
      </c>
      <c r="E23" s="113">
        <f>'1.1.sz.mell.'!F75</f>
        <v>58891</v>
      </c>
      <c r="F23" s="113"/>
      <c r="G23" s="113"/>
      <c r="H23" s="110" t="s">
        <v>186</v>
      </c>
      <c r="I23" s="12"/>
      <c r="J23" s="12"/>
      <c r="K23" s="12"/>
      <c r="L23" s="12"/>
      <c r="M23" s="12"/>
    </row>
    <row r="24" spans="1:13" ht="13.2" customHeight="1" x14ac:dyDescent="0.3">
      <c r="A24" s="96" t="s">
        <v>187</v>
      </c>
      <c r="B24" s="112" t="s">
        <v>188</v>
      </c>
      <c r="C24" s="114">
        <f>+C25+C26</f>
        <v>0</v>
      </c>
      <c r="D24" s="114">
        <f t="shared" ref="D24:E24" si="6">+D25+D26</f>
        <v>0</v>
      </c>
      <c r="E24" s="114">
        <f t="shared" si="6"/>
        <v>0</v>
      </c>
      <c r="F24" s="114">
        <f t="shared" ref="F24" si="7">+F25+F26</f>
        <v>58891</v>
      </c>
      <c r="G24" s="339">
        <f>G25+G26</f>
        <v>1239378</v>
      </c>
      <c r="H24" s="112" t="s">
        <v>189</v>
      </c>
      <c r="I24" s="12"/>
      <c r="J24" s="12"/>
      <c r="K24" s="12"/>
      <c r="L24" s="12"/>
      <c r="M24" s="12"/>
    </row>
    <row r="25" spans="1:13" ht="13.2" customHeight="1" x14ac:dyDescent="0.3">
      <c r="A25" s="109" t="s">
        <v>190</v>
      </c>
      <c r="B25" s="110" t="s">
        <v>191</v>
      </c>
      <c r="C25" s="115"/>
      <c r="D25" s="115"/>
      <c r="E25" s="115"/>
      <c r="F25" s="115"/>
      <c r="G25" s="115"/>
      <c r="H25" s="93" t="s">
        <v>1247</v>
      </c>
      <c r="I25" s="10"/>
      <c r="J25" s="10"/>
      <c r="K25" s="10"/>
      <c r="L25" s="10"/>
      <c r="M25" s="10"/>
    </row>
    <row r="26" spans="1:13" ht="13.2" customHeight="1" thickBot="1" x14ac:dyDescent="0.35">
      <c r="A26" s="96" t="s">
        <v>193</v>
      </c>
      <c r="B26" s="112" t="s">
        <v>1246</v>
      </c>
      <c r="C26" s="113"/>
      <c r="D26" s="113"/>
      <c r="E26" s="113"/>
      <c r="F26" s="113">
        <v>58891</v>
      </c>
      <c r="G26" s="113">
        <v>1239378</v>
      </c>
      <c r="H26" s="6" t="s">
        <v>148</v>
      </c>
      <c r="I26" s="12">
        <v>1123000</v>
      </c>
      <c r="J26" s="12">
        <f>'1.1.sz.mell.'!E122</f>
        <v>0</v>
      </c>
      <c r="K26" s="12">
        <f>'1.1.sz.mell.'!F122</f>
        <v>1181735</v>
      </c>
      <c r="L26" s="12">
        <v>1181735</v>
      </c>
      <c r="M26" s="12">
        <v>1181735</v>
      </c>
    </row>
    <row r="27" spans="1:13" ht="16.2" customHeight="1" thickBot="1" x14ac:dyDescent="0.35">
      <c r="A27" s="106" t="s">
        <v>194</v>
      </c>
      <c r="B27" s="107" t="s">
        <v>195</v>
      </c>
      <c r="C27" s="108">
        <f>+C19+C24</f>
        <v>18720000</v>
      </c>
      <c r="D27" s="108">
        <f t="shared" ref="D27:E27" si="8">+D19+D24</f>
        <v>275153142</v>
      </c>
      <c r="E27" s="108">
        <f t="shared" si="8"/>
        <v>-248706094</v>
      </c>
      <c r="F27" s="108">
        <f t="shared" ref="F27:G27" si="9">+F19+F24</f>
        <v>26447048</v>
      </c>
      <c r="G27" s="108">
        <f t="shared" si="9"/>
        <v>28262417</v>
      </c>
      <c r="H27" s="107" t="s">
        <v>196</v>
      </c>
      <c r="I27" s="3">
        <f>SUM(I19:I26)</f>
        <v>1123000</v>
      </c>
      <c r="J27" s="3">
        <f t="shared" ref="J27:K27" si="10">SUM(J19:J26)</f>
        <v>0</v>
      </c>
      <c r="K27" s="3">
        <f t="shared" si="10"/>
        <v>1181735</v>
      </c>
      <c r="L27" s="3">
        <f t="shared" ref="L27:M27" si="11">SUM(L19:L26)</f>
        <v>1181735</v>
      </c>
      <c r="M27" s="3">
        <f t="shared" si="11"/>
        <v>1181735</v>
      </c>
    </row>
    <row r="28" spans="1:13" ht="13.8" thickBot="1" x14ac:dyDescent="0.35">
      <c r="A28" s="106" t="s">
        <v>197</v>
      </c>
      <c r="B28" s="116" t="s">
        <v>198</v>
      </c>
      <c r="C28" s="117">
        <f>+C18+C27</f>
        <v>66303000</v>
      </c>
      <c r="D28" s="117">
        <f t="shared" ref="D28:E28" si="12">+D18+D27</f>
        <v>275153142</v>
      </c>
      <c r="E28" s="117">
        <f t="shared" si="12"/>
        <v>-198098433</v>
      </c>
      <c r="F28" s="117">
        <f t="shared" ref="F28:G28" si="13">+F18+F27</f>
        <v>77054709</v>
      </c>
      <c r="G28" s="117">
        <f t="shared" si="13"/>
        <v>80060131</v>
      </c>
      <c r="H28" s="116" t="s">
        <v>199</v>
      </c>
      <c r="I28" s="117">
        <f>+I18+I27</f>
        <v>55100000</v>
      </c>
      <c r="J28" s="117">
        <f t="shared" ref="J28:K28" si="14">+J18+J27</f>
        <v>54847941</v>
      </c>
      <c r="K28" s="117">
        <f t="shared" si="14"/>
        <v>5064980</v>
      </c>
      <c r="L28" s="117">
        <f t="shared" ref="L28:M28" si="15">+L18+L27</f>
        <v>59912921</v>
      </c>
      <c r="M28" s="117">
        <f t="shared" si="15"/>
        <v>49733342</v>
      </c>
    </row>
    <row r="29" spans="1:13" ht="13.8" thickBot="1" x14ac:dyDescent="0.35">
      <c r="A29" s="106" t="s">
        <v>200</v>
      </c>
      <c r="B29" s="116" t="s">
        <v>201</v>
      </c>
      <c r="C29" s="117">
        <f>IF(C18-I18&lt;0,I18-C18,"-")</f>
        <v>6394000</v>
      </c>
      <c r="D29" s="117">
        <f>IF(D18-J18&lt;0,J18-D18,"-")</f>
        <v>54847941</v>
      </c>
      <c r="E29" s="117" t="str">
        <f>IF(E18-K18&lt;0,K18-E18,"-")</f>
        <v>-</v>
      </c>
      <c r="F29" s="117">
        <f>IF(F18-L18&lt;0,L18-F18,"-")</f>
        <v>8123525</v>
      </c>
      <c r="G29" s="117" t="str">
        <f>IF(G18-M18&lt;0,M18-G18,"-")</f>
        <v>-</v>
      </c>
      <c r="H29" s="116" t="s">
        <v>202</v>
      </c>
      <c r="I29" s="117" t="str">
        <f>IF(C18-I18&gt;0,C18-I18,"-")</f>
        <v>-</v>
      </c>
      <c r="J29" s="117" t="str">
        <f>IF(D18-J18&gt;0,D18-J18,"-")</f>
        <v>-</v>
      </c>
      <c r="K29" s="117">
        <f>IF(E18-K18&gt;0,E18-K18,"-")</f>
        <v>46724416</v>
      </c>
      <c r="L29" s="117" t="str">
        <f>IF(F18-L18&gt;0,F18-L18,"-")</f>
        <v>-</v>
      </c>
      <c r="M29" s="117">
        <f>IF(G18-M18&gt;0,G18-M18,"-")</f>
        <v>3246107</v>
      </c>
    </row>
    <row r="30" spans="1:13" ht="13.8" thickBot="1" x14ac:dyDescent="0.35">
      <c r="A30" s="106" t="s">
        <v>203</v>
      </c>
      <c r="B30" s="116" t="s">
        <v>204</v>
      </c>
      <c r="C30" s="117" t="str">
        <f>IF(C18+C19-I28&lt;0,I28-(C18+C19),"-")</f>
        <v>-</v>
      </c>
      <c r="D30" s="117" t="str">
        <f>IF(D18+D19-J28&lt;0,J28-(D18+D19),"-")</f>
        <v>-</v>
      </c>
      <c r="E30" s="117">
        <f>IF(E18+E19-K28&lt;0,K28-(E18+E19),"-")</f>
        <v>203163413</v>
      </c>
      <c r="F30" s="117" t="str">
        <f>IF(F18+F19-L28&lt;0,L28-(F18+F19),"-")</f>
        <v>-</v>
      </c>
      <c r="G30" s="117" t="str">
        <f>IF(G18+G19-M28&lt;0,M28-(G18+G19),"-")</f>
        <v>-</v>
      </c>
      <c r="H30" s="116" t="s">
        <v>205</v>
      </c>
      <c r="I30" s="117">
        <f>IF(C18+C19-I28&gt;0,C18+C19-I28,"-")</f>
        <v>11203000</v>
      </c>
      <c r="J30" s="117">
        <f>IF(D18+D19-J28&gt;0,D18+D19-J28,"-")</f>
        <v>220305201</v>
      </c>
      <c r="K30" s="117" t="str">
        <f>IF(E18+E19-K28&gt;0,E18+E19-K28,"-")</f>
        <v>-</v>
      </c>
      <c r="L30" s="117">
        <f>IF(F18+F19-L28&gt;0,F18+F19-L28,"-")</f>
        <v>17082897</v>
      </c>
      <c r="M30" s="117">
        <f>IF(G18+G19-M28&gt;0,G18+G19-M28,"-")</f>
        <v>29087411</v>
      </c>
    </row>
    <row r="31" spans="1:13" ht="17.399999999999999" x14ac:dyDescent="0.3">
      <c r="B31" s="166"/>
      <c r="C31" s="166"/>
      <c r="D31" s="166"/>
      <c r="E31" s="166"/>
      <c r="F31" s="166"/>
      <c r="G31" s="166"/>
      <c r="H31" s="166"/>
      <c r="M31" s="166"/>
    </row>
    <row r="32" spans="1:13" ht="31.5" customHeight="1" x14ac:dyDescent="0.3">
      <c r="B32" s="729" t="s">
        <v>1597</v>
      </c>
      <c r="C32" s="729"/>
      <c r="D32" s="729"/>
      <c r="E32" s="729"/>
      <c r="F32" s="729"/>
      <c r="G32" s="729"/>
      <c r="H32" s="729"/>
      <c r="I32" s="729"/>
      <c r="J32" s="191"/>
      <c r="K32" s="191"/>
      <c r="L32" s="191"/>
    </row>
    <row r="33" spans="1:13" ht="14.4" thickBot="1" x14ac:dyDescent="0.35">
      <c r="I33" s="81"/>
      <c r="J33" s="81"/>
      <c r="K33" s="81"/>
      <c r="L33" s="81"/>
    </row>
    <row r="34" spans="1:13" ht="13.8" thickBot="1" x14ac:dyDescent="0.35">
      <c r="A34" s="727" t="s">
        <v>3</v>
      </c>
      <c r="B34" s="82" t="s">
        <v>156</v>
      </c>
      <c r="C34" s="83"/>
      <c r="D34" s="83"/>
      <c r="E34" s="83"/>
      <c r="F34" s="83"/>
      <c r="G34" s="334"/>
      <c r="H34" s="82" t="s">
        <v>157</v>
      </c>
      <c r="I34" s="84"/>
      <c r="J34" s="84"/>
      <c r="K34" s="84"/>
      <c r="L34" s="84"/>
      <c r="M34" s="334"/>
    </row>
    <row r="35" spans="1:13" s="86" customFormat="1" ht="46.2" thickBot="1" x14ac:dyDescent="0.35">
      <c r="A35" s="728"/>
      <c r="B35" s="85" t="s">
        <v>158</v>
      </c>
      <c r="C35" s="188" t="s">
        <v>1241</v>
      </c>
      <c r="D35" s="23" t="s">
        <v>1011</v>
      </c>
      <c r="E35" s="188" t="s">
        <v>469</v>
      </c>
      <c r="F35" s="188" t="s">
        <v>470</v>
      </c>
      <c r="G35" s="335" t="s">
        <v>1222</v>
      </c>
      <c r="H35" s="85" t="s">
        <v>158</v>
      </c>
      <c r="I35" s="188" t="s">
        <v>1241</v>
      </c>
      <c r="J35" s="23" t="s">
        <v>1011</v>
      </c>
      <c r="K35" s="188" t="s">
        <v>469</v>
      </c>
      <c r="L35" s="188" t="s">
        <v>470</v>
      </c>
      <c r="M35" s="335" t="s">
        <v>1222</v>
      </c>
    </row>
    <row r="36" spans="1:13" s="86" customFormat="1" ht="13.8" thickBot="1" x14ac:dyDescent="0.35">
      <c r="A36" s="87">
        <v>1</v>
      </c>
      <c r="B36" s="88">
        <v>2</v>
      </c>
      <c r="C36" s="89">
        <v>3</v>
      </c>
      <c r="D36" s="89"/>
      <c r="E36" s="89">
        <v>3</v>
      </c>
      <c r="F36" s="89">
        <v>3</v>
      </c>
      <c r="G36" s="336"/>
      <c r="H36" s="88">
        <v>4</v>
      </c>
      <c r="I36" s="90">
        <v>5</v>
      </c>
      <c r="J36" s="90"/>
      <c r="K36" s="90">
        <v>5</v>
      </c>
      <c r="L36" s="90">
        <v>5</v>
      </c>
      <c r="M36" s="336"/>
    </row>
    <row r="37" spans="1:13" ht="13.2" customHeight="1" x14ac:dyDescent="0.3">
      <c r="A37" s="92" t="s">
        <v>5</v>
      </c>
      <c r="B37" s="93" t="s">
        <v>206</v>
      </c>
      <c r="C37" s="94">
        <f>'1.1.sz.mell.'!D18</f>
        <v>40621000</v>
      </c>
      <c r="D37" s="94">
        <f>'1.1.sz.mell.'!E18</f>
        <v>0</v>
      </c>
      <c r="E37" s="94">
        <f>'1.1.sz.mell.'!F18</f>
        <v>34682212</v>
      </c>
      <c r="F37" s="94">
        <f>'1.1.sz.mell.'!G18</f>
        <v>34682212</v>
      </c>
      <c r="G37" s="94">
        <f>'1.1.sz.mell.'!H18</f>
        <v>34682212</v>
      </c>
      <c r="H37" s="93" t="s">
        <v>132</v>
      </c>
      <c r="I37" s="95">
        <f>'1.1.sz.mell.'!D103</f>
        <v>1800000</v>
      </c>
      <c r="J37" s="95">
        <f>'1.1.sz.mell.'!E103</f>
        <v>0</v>
      </c>
      <c r="K37" s="95">
        <f>'1.1.sz.mell.'!F103</f>
        <v>1800000</v>
      </c>
      <c r="L37" s="95">
        <f>'1.1.sz.mell.'!G103</f>
        <v>1800000</v>
      </c>
      <c r="M37" s="95">
        <f>'1.1.sz.mell.'!H103</f>
        <v>1056200</v>
      </c>
    </row>
    <row r="38" spans="1:13" x14ac:dyDescent="0.3">
      <c r="A38" s="96" t="s">
        <v>16</v>
      </c>
      <c r="B38" s="97" t="s">
        <v>207</v>
      </c>
      <c r="C38" s="98"/>
      <c r="D38" s="98"/>
      <c r="E38" s="98"/>
      <c r="F38" s="98"/>
      <c r="G38" s="98"/>
      <c r="H38" s="97" t="s">
        <v>208</v>
      </c>
      <c r="I38" s="95">
        <f>'1.1.sz.mell.'!D104</f>
        <v>0</v>
      </c>
      <c r="J38" s="95">
        <f>'1.1.sz.mell.'!E104</f>
        <v>0</v>
      </c>
      <c r="K38" s="95">
        <f>'1.1.sz.mell.'!F104</f>
        <v>0</v>
      </c>
      <c r="L38" s="95">
        <f>'1.1.sz.mell.'!G104</f>
        <v>0</v>
      </c>
      <c r="M38" s="95">
        <f>'1.1.sz.mell.'!H104</f>
        <v>0</v>
      </c>
    </row>
    <row r="39" spans="1:13" ht="13.2" customHeight="1" x14ac:dyDescent="0.3">
      <c r="A39" s="96" t="s">
        <v>28</v>
      </c>
      <c r="B39" s="97" t="s">
        <v>209</v>
      </c>
      <c r="C39" s="98">
        <f>'1.1.sz.mell.'!D43</f>
        <v>0</v>
      </c>
      <c r="D39" s="98">
        <f>'1.1.sz.mell.'!E43</f>
        <v>0</v>
      </c>
      <c r="E39" s="98">
        <f>'1.1.sz.mell.'!F43</f>
        <v>0</v>
      </c>
      <c r="F39" s="98">
        <f>'1.1.sz.mell.'!G43</f>
        <v>0</v>
      </c>
      <c r="G39" s="98">
        <f>'1.1.sz.mell.'!H43</f>
        <v>0</v>
      </c>
      <c r="H39" s="97" t="s">
        <v>134</v>
      </c>
      <c r="I39" s="95">
        <f>'1.1.sz.mell.'!D105</f>
        <v>50024000</v>
      </c>
      <c r="J39" s="95">
        <f>'1.1.sz.mell.'!E105</f>
        <v>0</v>
      </c>
      <c r="K39" s="95">
        <f>'1.1.sz.mell.'!F105</f>
        <v>50024000</v>
      </c>
      <c r="L39" s="95">
        <f>'1.1.sz.mell.'!G105</f>
        <v>50024000</v>
      </c>
      <c r="M39" s="95">
        <f>'1.1.sz.mell.'!H105</f>
        <v>24726306</v>
      </c>
    </row>
    <row r="40" spans="1:13" ht="13.2" customHeight="1" x14ac:dyDescent="0.3">
      <c r="A40" s="96" t="s">
        <v>138</v>
      </c>
      <c r="B40" s="97" t="s">
        <v>210</v>
      </c>
      <c r="C40" s="98">
        <f>'1.1.sz.mell.'!D55</f>
        <v>0</v>
      </c>
      <c r="D40" s="98">
        <f>'1.1.sz.mell.'!E55</f>
        <v>0</v>
      </c>
      <c r="E40" s="98">
        <f>'1.1.sz.mell.'!F55</f>
        <v>0</v>
      </c>
      <c r="F40" s="98">
        <f>'1.1.sz.mell.'!G55</f>
        <v>0</v>
      </c>
      <c r="G40" s="98">
        <f>'1.1.sz.mell.'!H55</f>
        <v>0</v>
      </c>
      <c r="H40" s="97" t="s">
        <v>211</v>
      </c>
      <c r="I40" s="95">
        <f>'1.1.sz.mell.'!D106</f>
        <v>0</v>
      </c>
      <c r="J40" s="95">
        <f>'1.1.sz.mell.'!E106</f>
        <v>0</v>
      </c>
      <c r="K40" s="95">
        <f>'1.1.sz.mell.'!F106</f>
        <v>0</v>
      </c>
      <c r="L40" s="95">
        <f>'1.1.sz.mell.'!G106</f>
        <v>0</v>
      </c>
      <c r="M40" s="95">
        <f>'1.1.sz.mell.'!H106</f>
        <v>0</v>
      </c>
    </row>
    <row r="41" spans="1:13" ht="12.75" customHeight="1" x14ac:dyDescent="0.3">
      <c r="A41" s="96" t="s">
        <v>42</v>
      </c>
      <c r="B41" s="97"/>
      <c r="C41" s="98"/>
      <c r="D41" s="98"/>
      <c r="E41" s="98"/>
      <c r="F41" s="98"/>
      <c r="G41" s="337"/>
      <c r="H41" s="97" t="s">
        <v>136</v>
      </c>
      <c r="I41" s="95">
        <f>'1.1.sz.mell.'!D107</f>
        <v>0</v>
      </c>
      <c r="J41" s="95">
        <f>'1.1.sz.mell.'!E107</f>
        <v>0</v>
      </c>
      <c r="K41" s="95">
        <f>'1.1.sz.mell.'!F107</f>
        <v>0</v>
      </c>
      <c r="L41" s="95">
        <f>'1.1.sz.mell.'!G107</f>
        <v>0</v>
      </c>
      <c r="M41" s="95">
        <f>'1.1.sz.mell.'!H107</f>
        <v>0</v>
      </c>
    </row>
    <row r="42" spans="1:13" ht="13.2" customHeight="1" x14ac:dyDescent="0.3">
      <c r="A42" s="96" t="s">
        <v>64</v>
      </c>
      <c r="B42" s="97"/>
      <c r="C42" s="100"/>
      <c r="D42" s="100"/>
      <c r="E42" s="100"/>
      <c r="F42" s="100"/>
      <c r="G42" s="100"/>
      <c r="H42" s="101" t="s">
        <v>166</v>
      </c>
      <c r="I42" s="5"/>
      <c r="J42" s="5">
        <v>300722144</v>
      </c>
      <c r="K42" s="5">
        <f>L42-J42</f>
        <v>-300722144</v>
      </c>
      <c r="L42" s="5"/>
      <c r="M42" s="5"/>
    </row>
    <row r="43" spans="1:13" ht="13.2" customHeight="1" x14ac:dyDescent="0.3">
      <c r="A43" s="96" t="s">
        <v>145</v>
      </c>
      <c r="B43" s="101"/>
      <c r="C43" s="98"/>
      <c r="D43" s="98"/>
      <c r="E43" s="98"/>
      <c r="F43" s="98"/>
      <c r="G43" s="337"/>
      <c r="H43" s="101"/>
      <c r="I43" s="5"/>
      <c r="J43" s="5"/>
      <c r="K43" s="5"/>
      <c r="L43" s="5"/>
      <c r="M43" s="5"/>
    </row>
    <row r="44" spans="1:13" ht="13.2" customHeight="1" x14ac:dyDescent="0.3">
      <c r="A44" s="96" t="s">
        <v>82</v>
      </c>
      <c r="B44" s="101"/>
      <c r="C44" s="98"/>
      <c r="D44" s="98"/>
      <c r="E44" s="98"/>
      <c r="F44" s="98"/>
      <c r="G44" s="98"/>
      <c r="H44" s="101"/>
      <c r="I44" s="5"/>
      <c r="J44" s="5"/>
      <c r="K44" s="5"/>
      <c r="L44" s="5"/>
      <c r="M44" s="5"/>
    </row>
    <row r="45" spans="1:13" ht="13.2" customHeight="1" x14ac:dyDescent="0.3">
      <c r="A45" s="96" t="s">
        <v>84</v>
      </c>
      <c r="B45" s="101"/>
      <c r="C45" s="100"/>
      <c r="D45" s="100"/>
      <c r="E45" s="100"/>
      <c r="F45" s="100"/>
      <c r="G45" s="100"/>
      <c r="H45" s="101"/>
      <c r="I45" s="5"/>
      <c r="J45" s="5"/>
      <c r="K45" s="5"/>
      <c r="L45" s="5"/>
      <c r="M45" s="5"/>
    </row>
    <row r="46" spans="1:13" x14ac:dyDescent="0.3">
      <c r="A46" s="96" t="s">
        <v>151</v>
      </c>
      <c r="B46" s="101"/>
      <c r="C46" s="100"/>
      <c r="D46" s="100"/>
      <c r="E46" s="100"/>
      <c r="F46" s="100"/>
      <c r="G46" s="100"/>
      <c r="H46" s="101"/>
      <c r="I46" s="5"/>
      <c r="J46" s="5"/>
      <c r="K46" s="5"/>
      <c r="L46" s="5"/>
      <c r="M46" s="5"/>
    </row>
    <row r="47" spans="1:13" ht="13.2" customHeight="1" thickBot="1" x14ac:dyDescent="0.35">
      <c r="A47" s="109" t="s">
        <v>167</v>
      </c>
      <c r="B47" s="118"/>
      <c r="C47" s="119"/>
      <c r="D47" s="119"/>
      <c r="E47" s="119"/>
      <c r="F47" s="119"/>
      <c r="G47" s="119"/>
      <c r="H47" s="120" t="s">
        <v>166</v>
      </c>
      <c r="I47" s="121"/>
      <c r="J47" s="121"/>
      <c r="K47" s="121"/>
      <c r="L47" s="121"/>
      <c r="M47" s="121"/>
    </row>
    <row r="48" spans="1:13" ht="16.2" customHeight="1" thickBot="1" x14ac:dyDescent="0.35">
      <c r="A48" s="106" t="s">
        <v>168</v>
      </c>
      <c r="B48" s="107" t="s">
        <v>212</v>
      </c>
      <c r="C48" s="108">
        <f>+C37+C39+C40+C42+C43+C44+C45+C46+C47</f>
        <v>40621000</v>
      </c>
      <c r="D48" s="108">
        <f t="shared" ref="D48:E48" si="16">+D37+D39+D40+D42+D43+D44+D45+D46+D47</f>
        <v>0</v>
      </c>
      <c r="E48" s="108">
        <f t="shared" si="16"/>
        <v>34682212</v>
      </c>
      <c r="F48" s="108">
        <f t="shared" ref="F48:G48" si="17">+F37+F39+F40+F42+F43+F44+F45+F46+F47</f>
        <v>34682212</v>
      </c>
      <c r="G48" s="108">
        <f t="shared" si="17"/>
        <v>34682212</v>
      </c>
      <c r="H48" s="107" t="s">
        <v>213</v>
      </c>
      <c r="I48" s="3">
        <f>+I37+I39+I41+I42+I43+I44+I45+I46+I47</f>
        <v>51824000</v>
      </c>
      <c r="J48" s="3">
        <f t="shared" ref="J48:L48" si="18">+J37+J39+J41+J42+J43+J44+J45+J46+J47</f>
        <v>300722144</v>
      </c>
      <c r="K48" s="3">
        <f t="shared" si="18"/>
        <v>-248898144</v>
      </c>
      <c r="L48" s="3">
        <f t="shared" si="18"/>
        <v>51824000</v>
      </c>
      <c r="M48" s="3">
        <f t="shared" ref="M48" si="19">+M37+M39+M41+M42+M43+M44+M45+M46+M47</f>
        <v>25782506</v>
      </c>
    </row>
    <row r="49" spans="1:13" ht="13.2" customHeight="1" x14ac:dyDescent="0.3">
      <c r="A49" s="92" t="s">
        <v>169</v>
      </c>
      <c r="B49" s="122" t="s">
        <v>214</v>
      </c>
      <c r="C49" s="123"/>
      <c r="D49" s="123">
        <f t="shared" ref="D49:E49" si="20">+D50+D51+D52+D53+D54</f>
        <v>1427461716</v>
      </c>
      <c r="E49" s="123">
        <f t="shared" si="20"/>
        <v>0</v>
      </c>
      <c r="F49" s="123"/>
      <c r="G49" s="123"/>
      <c r="H49" s="112" t="s">
        <v>174</v>
      </c>
      <c r="I49" s="9"/>
      <c r="J49" s="9"/>
      <c r="K49" s="9"/>
      <c r="L49" s="9"/>
      <c r="M49" s="9"/>
    </row>
    <row r="50" spans="1:13" ht="13.2" customHeight="1" x14ac:dyDescent="0.3">
      <c r="A50" s="96" t="s">
        <v>172</v>
      </c>
      <c r="B50" s="124" t="s">
        <v>215</v>
      </c>
      <c r="C50" s="113"/>
      <c r="D50" s="113">
        <v>1427461716</v>
      </c>
      <c r="E50" s="113"/>
      <c r="F50" s="113"/>
      <c r="G50" s="113"/>
      <c r="H50" s="112" t="s">
        <v>216</v>
      </c>
      <c r="I50" s="12"/>
      <c r="J50" s="12"/>
      <c r="K50" s="12"/>
      <c r="L50" s="12"/>
      <c r="M50" s="12"/>
    </row>
    <row r="51" spans="1:13" ht="13.2" customHeight="1" x14ac:dyDescent="0.3">
      <c r="A51" s="92" t="s">
        <v>175</v>
      </c>
      <c r="B51" s="124" t="s">
        <v>217</v>
      </c>
      <c r="C51" s="113"/>
      <c r="D51" s="113"/>
      <c r="E51" s="113"/>
      <c r="F51" s="113"/>
      <c r="G51" s="297"/>
      <c r="H51" s="112" t="s">
        <v>180</v>
      </c>
      <c r="I51" s="12"/>
      <c r="J51" s="12"/>
      <c r="K51" s="12"/>
      <c r="L51" s="12"/>
      <c r="M51" s="12"/>
    </row>
    <row r="52" spans="1:13" ht="13.2" customHeight="1" x14ac:dyDescent="0.3">
      <c r="A52" s="96" t="s">
        <v>178</v>
      </c>
      <c r="B52" s="124" t="s">
        <v>218</v>
      </c>
      <c r="C52" s="113"/>
      <c r="D52" s="113"/>
      <c r="E52" s="113"/>
      <c r="F52" s="113"/>
      <c r="G52" s="297"/>
      <c r="H52" s="112" t="s">
        <v>183</v>
      </c>
      <c r="I52" s="12">
        <f>'1.1.sz.mell.'!D110</f>
        <v>0</v>
      </c>
      <c r="J52" s="12">
        <f>'1.1.sz.mell.'!E110</f>
        <v>0</v>
      </c>
      <c r="K52" s="12">
        <f>'1.1.sz.mell.'!F110</f>
        <v>0</v>
      </c>
      <c r="L52" s="12">
        <f>'1.1.sz.mell.'!G110</f>
        <v>0</v>
      </c>
      <c r="M52" s="12">
        <f>'1.1.sz.mell.'!H110</f>
        <v>0</v>
      </c>
    </row>
    <row r="53" spans="1:13" ht="13.2" customHeight="1" x14ac:dyDescent="0.3">
      <c r="A53" s="92" t="s">
        <v>181</v>
      </c>
      <c r="B53" s="124" t="s">
        <v>219</v>
      </c>
      <c r="C53" s="113"/>
      <c r="D53" s="113"/>
      <c r="E53" s="113"/>
      <c r="F53" s="113"/>
      <c r="G53" s="338"/>
      <c r="H53" s="110" t="s">
        <v>186</v>
      </c>
      <c r="I53" s="12"/>
      <c r="J53" s="12"/>
      <c r="K53" s="12"/>
      <c r="L53" s="12"/>
      <c r="M53" s="12"/>
    </row>
    <row r="54" spans="1:13" ht="13.2" customHeight="1" x14ac:dyDescent="0.3">
      <c r="A54" s="96" t="s">
        <v>184</v>
      </c>
      <c r="B54" s="125" t="s">
        <v>220</v>
      </c>
      <c r="C54" s="113"/>
      <c r="D54" s="113"/>
      <c r="E54" s="113"/>
      <c r="F54" s="113"/>
      <c r="G54" s="297"/>
      <c r="H54" s="112" t="s">
        <v>221</v>
      </c>
      <c r="I54" s="12"/>
      <c r="J54" s="12"/>
      <c r="K54" s="12"/>
      <c r="L54" s="12"/>
      <c r="M54" s="12"/>
    </row>
    <row r="55" spans="1:13" ht="13.2" customHeight="1" x14ac:dyDescent="0.3">
      <c r="A55" s="92" t="s">
        <v>187</v>
      </c>
      <c r="B55" s="126" t="s">
        <v>222</v>
      </c>
      <c r="C55" s="114">
        <f>+C56+C57+C58+C59+C60</f>
        <v>0</v>
      </c>
      <c r="D55" s="114">
        <f t="shared" ref="D55:E55" si="21">+D56+D57+D58+D59+D60</f>
        <v>0</v>
      </c>
      <c r="E55" s="114">
        <f t="shared" si="21"/>
        <v>0</v>
      </c>
      <c r="F55" s="114">
        <f t="shared" ref="F55:G55" si="22">+F56+F57+F58+F59+F60</f>
        <v>0</v>
      </c>
      <c r="G55" s="114">
        <f t="shared" si="22"/>
        <v>0</v>
      </c>
      <c r="H55" s="127" t="s">
        <v>192</v>
      </c>
      <c r="I55" s="12"/>
      <c r="J55" s="12"/>
      <c r="K55" s="12"/>
      <c r="L55" s="12"/>
      <c r="M55" s="12"/>
    </row>
    <row r="56" spans="1:13" ht="13.2" customHeight="1" x14ac:dyDescent="0.3">
      <c r="A56" s="96" t="s">
        <v>190</v>
      </c>
      <c r="B56" s="125" t="s">
        <v>223</v>
      </c>
      <c r="C56" s="113">
        <f>'1.1.sz.mell.'!D63</f>
        <v>0</v>
      </c>
      <c r="D56" s="113">
        <f>'1.1.sz.mell.'!E63</f>
        <v>0</v>
      </c>
      <c r="E56" s="113">
        <f>'1.1.sz.mell.'!F63</f>
        <v>0</v>
      </c>
      <c r="F56" s="113">
        <f>'1.1.sz.mell.'!G63</f>
        <v>0</v>
      </c>
      <c r="G56" s="113">
        <f>'1.1.sz.mell.'!H63</f>
        <v>0</v>
      </c>
      <c r="H56" s="127" t="s">
        <v>224</v>
      </c>
      <c r="I56" s="12"/>
      <c r="J56" s="12"/>
      <c r="K56" s="12"/>
      <c r="L56" s="12"/>
      <c r="M56" s="12"/>
    </row>
    <row r="57" spans="1:13" ht="13.2" customHeight="1" x14ac:dyDescent="0.3">
      <c r="A57" s="92" t="s">
        <v>193</v>
      </c>
      <c r="B57" s="125" t="s">
        <v>225</v>
      </c>
      <c r="C57" s="113"/>
      <c r="D57" s="113"/>
      <c r="E57" s="113"/>
      <c r="F57" s="113"/>
      <c r="G57" s="113"/>
      <c r="H57" s="128"/>
      <c r="I57" s="12"/>
      <c r="J57" s="12"/>
      <c r="K57" s="12"/>
      <c r="L57" s="12"/>
      <c r="M57" s="12"/>
    </row>
    <row r="58" spans="1:13" ht="13.2" customHeight="1" x14ac:dyDescent="0.3">
      <c r="A58" s="96" t="s">
        <v>194</v>
      </c>
      <c r="B58" s="124" t="s">
        <v>226</v>
      </c>
      <c r="C58" s="113"/>
      <c r="D58" s="113"/>
      <c r="E58" s="113"/>
      <c r="F58" s="113"/>
      <c r="G58" s="113"/>
      <c r="H58" s="129"/>
      <c r="I58" s="12"/>
      <c r="J58" s="12"/>
      <c r="K58" s="12"/>
      <c r="L58" s="12"/>
      <c r="M58" s="12"/>
    </row>
    <row r="59" spans="1:13" ht="13.2" customHeight="1" x14ac:dyDescent="0.3">
      <c r="A59" s="92" t="s">
        <v>197</v>
      </c>
      <c r="B59" s="130" t="s">
        <v>227</v>
      </c>
      <c r="C59" s="113"/>
      <c r="D59" s="113"/>
      <c r="E59" s="113"/>
      <c r="F59" s="113"/>
      <c r="G59" s="113"/>
      <c r="H59" s="101"/>
      <c r="I59" s="12"/>
      <c r="J59" s="12"/>
      <c r="K59" s="12"/>
      <c r="L59" s="12"/>
      <c r="M59" s="12"/>
    </row>
    <row r="60" spans="1:13" ht="13.2" customHeight="1" thickBot="1" x14ac:dyDescent="0.35">
      <c r="A60" s="96" t="s">
        <v>200</v>
      </c>
      <c r="B60" s="131" t="s">
        <v>228</v>
      </c>
      <c r="C60" s="113"/>
      <c r="D60" s="113"/>
      <c r="E60" s="113"/>
      <c r="F60" s="113"/>
      <c r="G60" s="113"/>
      <c r="H60" s="129"/>
      <c r="I60" s="12"/>
      <c r="J60" s="12"/>
      <c r="K60" s="12"/>
      <c r="L60" s="12"/>
      <c r="M60" s="12"/>
    </row>
    <row r="61" spans="1:13" ht="21.75" customHeight="1" thickBot="1" x14ac:dyDescent="0.35">
      <c r="A61" s="106" t="s">
        <v>203</v>
      </c>
      <c r="B61" s="107" t="s">
        <v>229</v>
      </c>
      <c r="C61" s="108">
        <f>+C49+C55</f>
        <v>0</v>
      </c>
      <c r="D61" s="108">
        <f t="shared" ref="D61:E61" si="23">+D49+D55</f>
        <v>1427461716</v>
      </c>
      <c r="E61" s="108">
        <f t="shared" si="23"/>
        <v>0</v>
      </c>
      <c r="F61" s="108">
        <f t="shared" ref="F61:G61" si="24">+F49+F55</f>
        <v>0</v>
      </c>
      <c r="G61" s="108">
        <f t="shared" si="24"/>
        <v>0</v>
      </c>
      <c r="H61" s="107" t="s">
        <v>230</v>
      </c>
      <c r="I61" s="3">
        <f>SUM(I49:I60)</f>
        <v>0</v>
      </c>
      <c r="J61" s="3">
        <f t="shared" ref="J61:L61" si="25">SUM(J49:J60)</f>
        <v>0</v>
      </c>
      <c r="K61" s="3">
        <f t="shared" si="25"/>
        <v>0</v>
      </c>
      <c r="L61" s="3">
        <f t="shared" si="25"/>
        <v>0</v>
      </c>
      <c r="M61" s="3">
        <f t="shared" ref="M61" si="26">SUM(M49:M60)</f>
        <v>0</v>
      </c>
    </row>
    <row r="62" spans="1:13" ht="13.8" thickBot="1" x14ac:dyDescent="0.35">
      <c r="A62" s="106" t="s">
        <v>231</v>
      </c>
      <c r="B62" s="116" t="s">
        <v>232</v>
      </c>
      <c r="C62" s="117">
        <f>+C48+C61</f>
        <v>40621000</v>
      </c>
      <c r="D62" s="117">
        <f t="shared" ref="D62:E62" si="27">+D48+D61</f>
        <v>1427461716</v>
      </c>
      <c r="E62" s="117">
        <f t="shared" si="27"/>
        <v>34682212</v>
      </c>
      <c r="F62" s="117">
        <f t="shared" ref="F62:G62" si="28">+F48+F61</f>
        <v>34682212</v>
      </c>
      <c r="G62" s="117">
        <f t="shared" si="28"/>
        <v>34682212</v>
      </c>
      <c r="H62" s="116" t="s">
        <v>233</v>
      </c>
      <c r="I62" s="117">
        <f>+I48+I61</f>
        <v>51824000</v>
      </c>
      <c r="J62" s="117">
        <f t="shared" ref="J62:L62" si="29">+J48+J61</f>
        <v>300722144</v>
      </c>
      <c r="K62" s="117">
        <f t="shared" si="29"/>
        <v>-248898144</v>
      </c>
      <c r="L62" s="117">
        <f t="shared" si="29"/>
        <v>51824000</v>
      </c>
      <c r="M62" s="117">
        <f t="shared" ref="M62" si="30">+M48+M61</f>
        <v>25782506</v>
      </c>
    </row>
    <row r="63" spans="1:13" ht="13.8" thickBot="1" x14ac:dyDescent="0.35">
      <c r="A63" s="106" t="s">
        <v>234</v>
      </c>
      <c r="B63" s="116" t="s">
        <v>201</v>
      </c>
      <c r="C63" s="117">
        <f>IF(C48-I48&lt;0,I48-C48,"-")</f>
        <v>11203000</v>
      </c>
      <c r="D63" s="117">
        <f>IF(D48-J48&lt;0,J48-D48,"-")</f>
        <v>300722144</v>
      </c>
      <c r="E63" s="117" t="str">
        <f>IF(E48-K48&lt;0,K48-E48,"-")</f>
        <v>-</v>
      </c>
      <c r="F63" s="117">
        <f>IF(F48-L48&lt;0,L48-F48,"-")</f>
        <v>17141788</v>
      </c>
      <c r="G63" s="117" t="str">
        <f>IF(G48-M48&lt;0,M48-G48,"-")</f>
        <v>-</v>
      </c>
      <c r="H63" s="116" t="s">
        <v>202</v>
      </c>
      <c r="I63" s="117" t="str">
        <f>IF(C48-I48&gt;0,C48-I48,"-")</f>
        <v>-</v>
      </c>
      <c r="J63" s="117" t="str">
        <f>IF(D48-J48&gt;0,D48-J48,"-")</f>
        <v>-</v>
      </c>
      <c r="K63" s="117">
        <f>IF(E48-K48&gt;0,E48-K48,"-")</f>
        <v>283580356</v>
      </c>
      <c r="L63" s="117" t="str">
        <f>IF(F48-L48&gt;0,F48-L48,"-")</f>
        <v>-</v>
      </c>
      <c r="M63" s="117">
        <f>IF(G48-M48&gt;0,G48-M48,"-")</f>
        <v>8899706</v>
      </c>
    </row>
    <row r="64" spans="1:13" ht="13.8" thickBot="1" x14ac:dyDescent="0.35">
      <c r="A64" s="106" t="s">
        <v>235</v>
      </c>
      <c r="B64" s="116" t="s">
        <v>204</v>
      </c>
      <c r="C64" s="117">
        <f>IF(C48+C49-I62&lt;0,I62-(C48+C49+C56),"-")</f>
        <v>11203000</v>
      </c>
      <c r="D64" s="117" t="str">
        <f>IF(D48+D49-J62&lt;0,J62-(D48+D49+D56),"-")</f>
        <v>-</v>
      </c>
      <c r="E64" s="117" t="str">
        <f>IF(E48+E49-K62&lt;0,K62-(E48+E49+E56),"-")</f>
        <v>-</v>
      </c>
      <c r="F64" s="117">
        <f>IF(F48+F49-L62&lt;0,L62-(F48+F49+F56),"-")</f>
        <v>17141788</v>
      </c>
      <c r="G64" s="117" t="str">
        <f>IF(G48+G49-M62&lt;0,M62-(G48+G49+G56),"-")</f>
        <v>-</v>
      </c>
      <c r="H64" s="116" t="s">
        <v>205</v>
      </c>
      <c r="I64" s="117" t="str">
        <f>IF(C48+C49-I62&gt;0,C48+C49-I62,"-")</f>
        <v>-</v>
      </c>
      <c r="J64" s="117">
        <f>IF(D48+D49-J62&gt;0,D48+D49-J62,"-")</f>
        <v>1126739572</v>
      </c>
      <c r="K64" s="117">
        <f>IF(E48+E49-K62&gt;0,E48+E49-K62,"-")</f>
        <v>283580356</v>
      </c>
      <c r="L64" s="117" t="str">
        <f>IF(F48+F49-L62&gt;0,F48+F49-L62,"-")</f>
        <v>-</v>
      </c>
      <c r="M64" s="117">
        <f>IF(G48+G49-M62&gt;0,G48+G49-M62,"-")</f>
        <v>8899706</v>
      </c>
    </row>
    <row r="65" spans="1:13" ht="13.8" thickBot="1" x14ac:dyDescent="0.35">
      <c r="A65" s="106" t="s">
        <v>236</v>
      </c>
      <c r="B65" s="116" t="s">
        <v>237</v>
      </c>
      <c r="C65" s="117">
        <f>SUM(C62,C28)</f>
        <v>106924000</v>
      </c>
      <c r="D65" s="117">
        <f t="shared" ref="D65:E65" si="31">SUM(D62,D28)</f>
        <v>1702614858</v>
      </c>
      <c r="E65" s="117">
        <f t="shared" si="31"/>
        <v>-163416221</v>
      </c>
      <c r="F65" s="117">
        <f t="shared" ref="F65:G65" si="32">SUM(F62,F28)</f>
        <v>111736921</v>
      </c>
      <c r="G65" s="117">
        <f t="shared" si="32"/>
        <v>114742343</v>
      </c>
      <c r="H65" s="116" t="s">
        <v>238</v>
      </c>
      <c r="I65" s="117">
        <f>SUM(I62,I28)</f>
        <v>106924000</v>
      </c>
      <c r="J65" s="117">
        <f t="shared" ref="J65:L65" si="33">SUM(J62,J28)</f>
        <v>355570085</v>
      </c>
      <c r="K65" s="117">
        <f t="shared" si="33"/>
        <v>-243833164</v>
      </c>
      <c r="L65" s="117">
        <f t="shared" si="33"/>
        <v>111736921</v>
      </c>
      <c r="M65" s="117">
        <f t="shared" ref="M65" si="34">SUM(M62,M28)</f>
        <v>75515848</v>
      </c>
    </row>
    <row r="67" spans="1:13" x14ac:dyDescent="0.3">
      <c r="H67" s="13">
        <f>I65-C65</f>
        <v>0</v>
      </c>
    </row>
  </sheetData>
  <mergeCells count="4">
    <mergeCell ref="A3:A4"/>
    <mergeCell ref="A34:A35"/>
    <mergeCell ref="B32:I32"/>
    <mergeCell ref="I2:M2"/>
  </mergeCells>
  <phoneticPr fontId="27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35" orientation="landscape" verticalDpi="300" r:id="rId1"/>
  <headerFooter alignWithMargins="0"/>
  <rowBreaks count="1" manualBreakCount="1">
    <brk id="3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4"/>
  <sheetViews>
    <sheetView view="pageBreakPreview" zoomScale="130" zoomScaleNormal="120" zoomScaleSheetLayoutView="130" workbookViewId="0">
      <selection activeCell="D25" sqref="D25:F25"/>
    </sheetView>
  </sheetViews>
  <sheetFormatPr defaultColWidth="9.33203125" defaultRowHeight="15.6" x14ac:dyDescent="0.3"/>
  <cols>
    <col min="1" max="1" width="7.6640625" style="19" customWidth="1"/>
    <col min="2" max="2" width="65" style="19" customWidth="1"/>
    <col min="3" max="5" width="12.33203125" style="19" customWidth="1"/>
    <col min="6" max="6" width="9.33203125" style="19"/>
    <col min="7" max="7" width="10.6640625" style="19" bestFit="1" customWidth="1"/>
    <col min="8" max="16384" width="9.33203125" style="19"/>
  </cols>
  <sheetData>
    <row r="1" spans="1:5" ht="16.2" customHeight="1" x14ac:dyDescent="0.3">
      <c r="A1" s="722" t="s">
        <v>1</v>
      </c>
      <c r="B1" s="722"/>
      <c r="C1" s="722"/>
      <c r="D1" s="722"/>
      <c r="E1" s="722"/>
    </row>
    <row r="2" spans="1:5" ht="16.2" customHeight="1" thickBot="1" x14ac:dyDescent="0.35">
      <c r="A2" s="721"/>
      <c r="B2" s="721"/>
      <c r="C2" s="192"/>
      <c r="E2" s="20" t="s">
        <v>458</v>
      </c>
    </row>
    <row r="3" spans="1:5" ht="38.1" customHeight="1" thickBot="1" x14ac:dyDescent="0.35">
      <c r="A3" s="21" t="s">
        <v>3</v>
      </c>
      <c r="B3" s="22" t="s">
        <v>4</v>
      </c>
      <c r="C3" s="132" t="s">
        <v>474</v>
      </c>
      <c r="D3" s="195" t="s">
        <v>475</v>
      </c>
      <c r="E3" s="195" t="s">
        <v>467</v>
      </c>
    </row>
    <row r="4" spans="1:5" s="27" customFormat="1" ht="12" customHeight="1" thickBot="1" x14ac:dyDescent="0.25">
      <c r="A4" s="14">
        <v>1</v>
      </c>
      <c r="B4" s="54">
        <v>2</v>
      </c>
      <c r="C4" s="54">
        <v>4</v>
      </c>
      <c r="D4" s="196">
        <v>5</v>
      </c>
      <c r="E4" s="196">
        <v>5</v>
      </c>
    </row>
    <row r="5" spans="1:5" s="30" customFormat="1" ht="12" customHeight="1" thickBot="1" x14ac:dyDescent="0.3">
      <c r="A5" s="28" t="s">
        <v>5</v>
      </c>
      <c r="B5" s="29" t="s">
        <v>6</v>
      </c>
      <c r="C5" s="197">
        <f>+C6+C7+C8+C9+C10+C11</f>
        <v>869342968</v>
      </c>
      <c r="D5" s="133">
        <f>+D6+D7+D8+D9+D10+D11</f>
        <v>900536367</v>
      </c>
      <c r="E5" s="133">
        <f>+E6+E7+E8+E9+E10+E11</f>
        <v>852230622</v>
      </c>
    </row>
    <row r="6" spans="1:5" s="30" customFormat="1" ht="12" customHeight="1" x14ac:dyDescent="0.25">
      <c r="A6" s="31" t="s">
        <v>7</v>
      </c>
      <c r="B6" s="32" t="s">
        <v>8</v>
      </c>
      <c r="C6" s="198">
        <v>254727629</v>
      </c>
      <c r="D6" s="134">
        <v>249198808</v>
      </c>
      <c r="E6" s="134">
        <f>'[1]1.1.sz.mell.'!D6</f>
        <v>254912723</v>
      </c>
    </row>
    <row r="7" spans="1:5" s="30" customFormat="1" ht="12" customHeight="1" x14ac:dyDescent="0.25">
      <c r="A7" s="34" t="s">
        <v>9</v>
      </c>
      <c r="B7" s="35" t="s">
        <v>10</v>
      </c>
      <c r="C7" s="199">
        <v>286549800</v>
      </c>
      <c r="D7" s="16">
        <v>297355328</v>
      </c>
      <c r="E7" s="16">
        <f>'[1]1.1.sz.mell.'!D7</f>
        <v>292911351</v>
      </c>
    </row>
    <row r="8" spans="1:5" s="30" customFormat="1" ht="12" customHeight="1" x14ac:dyDescent="0.25">
      <c r="A8" s="34" t="s">
        <v>11</v>
      </c>
      <c r="B8" s="35" t="s">
        <v>476</v>
      </c>
      <c r="C8" s="199">
        <v>264966667</v>
      </c>
      <c r="D8" s="16">
        <v>282580084</v>
      </c>
      <c r="E8" s="16">
        <f>'[1]1.1.sz.mell.'!D8</f>
        <v>285158668</v>
      </c>
    </row>
    <row r="9" spans="1:5" s="30" customFormat="1" ht="12" customHeight="1" x14ac:dyDescent="0.25">
      <c r="A9" s="34" t="s">
        <v>12</v>
      </c>
      <c r="B9" s="35" t="s">
        <v>13</v>
      </c>
      <c r="C9" s="199">
        <v>17284775</v>
      </c>
      <c r="D9" s="16">
        <v>22014026</v>
      </c>
      <c r="E9" s="16">
        <f>'[1]1.1.sz.mell.'!D9</f>
        <v>19247880</v>
      </c>
    </row>
    <row r="10" spans="1:5" s="30" customFormat="1" ht="12" customHeight="1" x14ac:dyDescent="0.25">
      <c r="A10" s="34" t="s">
        <v>14</v>
      </c>
      <c r="B10" s="35" t="s">
        <v>477</v>
      </c>
      <c r="C10" s="200">
        <v>45637100</v>
      </c>
      <c r="D10" s="16">
        <v>49194319</v>
      </c>
      <c r="E10" s="16">
        <f>'[1]1.1.sz.mell.'!D10</f>
        <v>0</v>
      </c>
    </row>
    <row r="11" spans="1:5" s="30" customFormat="1" ht="12" customHeight="1" thickBot="1" x14ac:dyDescent="0.3">
      <c r="A11" s="37" t="s">
        <v>15</v>
      </c>
      <c r="B11" s="67" t="s">
        <v>375</v>
      </c>
      <c r="C11" s="201">
        <v>176997</v>
      </c>
      <c r="D11" s="16">
        <v>193802</v>
      </c>
      <c r="E11" s="16">
        <f>'[1]1.1.sz.mell.'!D11</f>
        <v>0</v>
      </c>
    </row>
    <row r="12" spans="1:5" s="30" customFormat="1" ht="12" customHeight="1" thickBot="1" x14ac:dyDescent="0.3">
      <c r="A12" s="28" t="s">
        <v>16</v>
      </c>
      <c r="B12" s="39" t="s">
        <v>17</v>
      </c>
      <c r="C12" s="197">
        <f>+C13+C14+C15+C16+C17</f>
        <v>104354647</v>
      </c>
      <c r="D12" s="133">
        <f>+D13+D14+D15+D16+D17</f>
        <v>152349778</v>
      </c>
      <c r="E12" s="133">
        <f>+E13+E14+E15+E16+E17</f>
        <v>44387000</v>
      </c>
    </row>
    <row r="13" spans="1:5" s="30" customFormat="1" ht="12" customHeight="1" x14ac:dyDescent="0.25">
      <c r="A13" s="31" t="s">
        <v>18</v>
      </c>
      <c r="B13" s="32" t="s">
        <v>19</v>
      </c>
      <c r="C13" s="198">
        <v>0</v>
      </c>
      <c r="D13" s="134"/>
      <c r="E13" s="134">
        <f>'[1]1.1.sz.mell.'!D13</f>
        <v>0</v>
      </c>
    </row>
    <row r="14" spans="1:5" s="30" customFormat="1" ht="12" customHeight="1" x14ac:dyDescent="0.25">
      <c r="A14" s="34" t="s">
        <v>20</v>
      </c>
      <c r="B14" s="35" t="s">
        <v>21</v>
      </c>
      <c r="C14" s="199">
        <v>0</v>
      </c>
      <c r="D14" s="16"/>
      <c r="E14" s="16">
        <f>'[1]1.1.sz.mell.'!D14</f>
        <v>0</v>
      </c>
    </row>
    <row r="15" spans="1:5" s="30" customFormat="1" ht="12" customHeight="1" x14ac:dyDescent="0.25">
      <c r="A15" s="34" t="s">
        <v>22</v>
      </c>
      <c r="B15" s="35" t="s">
        <v>23</v>
      </c>
      <c r="C15" s="199">
        <v>0</v>
      </c>
      <c r="D15" s="16"/>
      <c r="E15" s="16">
        <f>'[1]1.1.sz.mell.'!D15</f>
        <v>0</v>
      </c>
    </row>
    <row r="16" spans="1:5" s="30" customFormat="1" ht="12" customHeight="1" x14ac:dyDescent="0.25">
      <c r="A16" s="34" t="s">
        <v>24</v>
      </c>
      <c r="B16" s="35" t="s">
        <v>25</v>
      </c>
      <c r="C16" s="199">
        <v>0</v>
      </c>
      <c r="D16" s="16"/>
      <c r="E16" s="16">
        <f>'[1]1.1.sz.mell.'!D16</f>
        <v>0</v>
      </c>
    </row>
    <row r="17" spans="1:5" s="30" customFormat="1" ht="12" customHeight="1" thickBot="1" x14ac:dyDescent="0.3">
      <c r="A17" s="34" t="s">
        <v>26</v>
      </c>
      <c r="B17" s="35" t="s">
        <v>27</v>
      </c>
      <c r="C17" s="199">
        <v>104354647</v>
      </c>
      <c r="D17" s="16">
        <v>152349778</v>
      </c>
      <c r="E17" s="16">
        <f>'[1]1.1.sz.mell.'!D17</f>
        <v>44387000</v>
      </c>
    </row>
    <row r="18" spans="1:5" s="30" customFormat="1" ht="12" customHeight="1" thickBot="1" x14ac:dyDescent="0.3">
      <c r="A18" s="28" t="s">
        <v>28</v>
      </c>
      <c r="B18" s="29" t="s">
        <v>29</v>
      </c>
      <c r="C18" s="197">
        <f>+C19+C20+C21+C22+C23</f>
        <v>70132000</v>
      </c>
      <c r="D18" s="133">
        <f>+D19+D20+D21+D22+D23</f>
        <v>2524031418</v>
      </c>
      <c r="E18" s="133">
        <f>+E19+E20+E21+E22+E23</f>
        <v>1963877999</v>
      </c>
    </row>
    <row r="19" spans="1:5" s="30" customFormat="1" ht="12" customHeight="1" x14ac:dyDescent="0.25">
      <c r="A19" s="31" t="s">
        <v>30</v>
      </c>
      <c r="B19" s="32" t="s">
        <v>31</v>
      </c>
      <c r="C19" s="198">
        <v>14382000</v>
      </c>
      <c r="D19" s="134">
        <v>676608000</v>
      </c>
      <c r="E19" s="134">
        <f>'[1]1.1.sz.mell.'!D19</f>
        <v>29999999</v>
      </c>
    </row>
    <row r="20" spans="1:5" s="30" customFormat="1" ht="12" customHeight="1" x14ac:dyDescent="0.25">
      <c r="A20" s="34" t="s">
        <v>32</v>
      </c>
      <c r="B20" s="35" t="s">
        <v>33</v>
      </c>
      <c r="C20" s="199">
        <v>0</v>
      </c>
      <c r="D20" s="16"/>
      <c r="E20" s="16">
        <f>'[1]1.1.sz.mell.'!D20</f>
        <v>0</v>
      </c>
    </row>
    <row r="21" spans="1:5" s="30" customFormat="1" ht="12" customHeight="1" x14ac:dyDescent="0.25">
      <c r="A21" s="34" t="s">
        <v>34</v>
      </c>
      <c r="B21" s="35" t="s">
        <v>35</v>
      </c>
      <c r="C21" s="199">
        <v>0</v>
      </c>
      <c r="D21" s="16"/>
      <c r="E21" s="16">
        <f>'[1]1.1.sz.mell.'!D21</f>
        <v>0</v>
      </c>
    </row>
    <row r="22" spans="1:5" s="30" customFormat="1" ht="12" customHeight="1" x14ac:dyDescent="0.25">
      <c r="A22" s="34" t="s">
        <v>36</v>
      </c>
      <c r="B22" s="35" t="s">
        <v>37</v>
      </c>
      <c r="C22" s="199">
        <v>0</v>
      </c>
      <c r="D22" s="16"/>
      <c r="E22" s="16">
        <f>'[1]1.1.sz.mell.'!D22</f>
        <v>0</v>
      </c>
    </row>
    <row r="23" spans="1:5" s="30" customFormat="1" ht="12" customHeight="1" thickBot="1" x14ac:dyDescent="0.3">
      <c r="A23" s="34" t="s">
        <v>38</v>
      </c>
      <c r="B23" s="35" t="s">
        <v>39</v>
      </c>
      <c r="C23" s="199">
        <v>55750000</v>
      </c>
      <c r="D23" s="16">
        <v>1847423418</v>
      </c>
      <c r="E23" s="16">
        <f>'[1]1.1.sz.mell.'!D23</f>
        <v>1933878000</v>
      </c>
    </row>
    <row r="24" spans="1:5" s="30" customFormat="1" ht="12" customHeight="1" thickBot="1" x14ac:dyDescent="0.3">
      <c r="A24" s="28" t="s">
        <v>40</v>
      </c>
      <c r="B24" s="29" t="s">
        <v>41</v>
      </c>
      <c r="C24" s="202">
        <f t="shared" ref="C24:D24" si="0">SUM(C25:C31)</f>
        <v>551087202</v>
      </c>
      <c r="D24" s="202">
        <f t="shared" si="0"/>
        <v>558710728</v>
      </c>
      <c r="E24" s="202">
        <f>SUM(E25:E31)</f>
        <v>586800000</v>
      </c>
    </row>
    <row r="25" spans="1:5" s="30" customFormat="1" ht="12" customHeight="1" x14ac:dyDescent="0.25">
      <c r="A25" s="31" t="s">
        <v>348</v>
      </c>
      <c r="B25" s="32" t="s">
        <v>379</v>
      </c>
      <c r="C25" s="203">
        <v>55648420</v>
      </c>
      <c r="D25" s="135">
        <v>56058043</v>
      </c>
      <c r="E25" s="135">
        <f>'[1]1.1.sz.mell.'!D25</f>
        <v>56000000</v>
      </c>
    </row>
    <row r="26" spans="1:5" s="30" customFormat="1" ht="12" customHeight="1" x14ac:dyDescent="0.25">
      <c r="A26" s="31" t="s">
        <v>349</v>
      </c>
      <c r="B26" s="32" t="s">
        <v>419</v>
      </c>
      <c r="C26" s="203">
        <v>125013</v>
      </c>
      <c r="D26" s="135">
        <v>109021</v>
      </c>
      <c r="E26" s="135">
        <f>'[1]1.1.sz.mell.'!D26</f>
        <v>0</v>
      </c>
    </row>
    <row r="27" spans="1:5" s="30" customFormat="1" ht="12" customHeight="1" x14ac:dyDescent="0.25">
      <c r="A27" s="31" t="s">
        <v>350</v>
      </c>
      <c r="B27" s="35" t="s">
        <v>380</v>
      </c>
      <c r="C27" s="199">
        <v>446438065</v>
      </c>
      <c r="D27" s="16">
        <v>450977908</v>
      </c>
      <c r="E27" s="135">
        <f>'[1]1.1.sz.mell.'!D27</f>
        <v>480500000</v>
      </c>
    </row>
    <row r="28" spans="1:5" s="30" customFormat="1" ht="12" customHeight="1" x14ac:dyDescent="0.25">
      <c r="A28" s="31" t="s">
        <v>351</v>
      </c>
      <c r="B28" s="35" t="s">
        <v>381</v>
      </c>
      <c r="C28" s="199"/>
      <c r="D28" s="16"/>
      <c r="E28" s="135">
        <f>'[1]1.1.sz.mell.'!D28</f>
        <v>0</v>
      </c>
    </row>
    <row r="29" spans="1:5" s="30" customFormat="1" ht="12" customHeight="1" x14ac:dyDescent="0.25">
      <c r="A29" s="31" t="s">
        <v>352</v>
      </c>
      <c r="B29" s="35" t="s">
        <v>382</v>
      </c>
      <c r="C29" s="199">
        <v>46614276</v>
      </c>
      <c r="D29" s="16">
        <v>48716978</v>
      </c>
      <c r="E29" s="135">
        <f>'[1]1.1.sz.mell.'!D29</f>
        <v>48500000</v>
      </c>
    </row>
    <row r="30" spans="1:5" s="30" customFormat="1" ht="12" customHeight="1" x14ac:dyDescent="0.25">
      <c r="A30" s="31" t="s">
        <v>353</v>
      </c>
      <c r="B30" s="35" t="s">
        <v>383</v>
      </c>
      <c r="C30" s="199">
        <v>1027382</v>
      </c>
      <c r="D30" s="16">
        <v>546950</v>
      </c>
      <c r="E30" s="135">
        <f>'[1]1.1.sz.mell.'!D30</f>
        <v>500000</v>
      </c>
    </row>
    <row r="31" spans="1:5" s="30" customFormat="1" ht="12" customHeight="1" thickBot="1" x14ac:dyDescent="0.3">
      <c r="A31" s="31" t="s">
        <v>421</v>
      </c>
      <c r="B31" s="67" t="s">
        <v>378</v>
      </c>
      <c r="C31" s="204">
        <v>1234046</v>
      </c>
      <c r="D31" s="68">
        <v>2301828</v>
      </c>
      <c r="E31" s="135">
        <f>'[1]1.1.sz.mell.'!D31</f>
        <v>1300000</v>
      </c>
    </row>
    <row r="32" spans="1:5" s="30" customFormat="1" ht="12" customHeight="1" thickBot="1" x14ac:dyDescent="0.3">
      <c r="A32" s="28" t="s">
        <v>42</v>
      </c>
      <c r="B32" s="29" t="s">
        <v>43</v>
      </c>
      <c r="C32" s="197">
        <f>SUM(C33:C42)</f>
        <v>235591831</v>
      </c>
      <c r="D32" s="133">
        <f>SUM(D33:D42)</f>
        <v>231866712</v>
      </c>
      <c r="E32" s="133">
        <f>SUM(E33:E42)</f>
        <v>216015000</v>
      </c>
    </row>
    <row r="33" spans="1:5" s="30" customFormat="1" ht="12" customHeight="1" x14ac:dyDescent="0.25">
      <c r="A33" s="31" t="s">
        <v>44</v>
      </c>
      <c r="B33" s="32" t="s">
        <v>45</v>
      </c>
      <c r="C33" s="198">
        <v>2410551</v>
      </c>
      <c r="D33" s="134">
        <v>1542697</v>
      </c>
      <c r="E33" s="134">
        <f>'[1]1.1.sz.mell.'!D33</f>
        <v>0</v>
      </c>
    </row>
    <row r="34" spans="1:5" s="30" customFormat="1" ht="12" customHeight="1" x14ac:dyDescent="0.25">
      <c r="A34" s="34" t="s">
        <v>46</v>
      </c>
      <c r="B34" s="35" t="s">
        <v>47</v>
      </c>
      <c r="C34" s="199">
        <v>91624943</v>
      </c>
      <c r="D34" s="16">
        <v>89161205</v>
      </c>
      <c r="E34" s="16">
        <f>'[1]1.1.sz.mell.'!D34</f>
        <v>84000</v>
      </c>
    </row>
    <row r="35" spans="1:5" s="30" customFormat="1" ht="12" customHeight="1" x14ac:dyDescent="0.25">
      <c r="A35" s="34" t="s">
        <v>48</v>
      </c>
      <c r="B35" s="35" t="s">
        <v>49</v>
      </c>
      <c r="C35" s="199">
        <v>17359242</v>
      </c>
      <c r="D35" s="16">
        <v>11170900</v>
      </c>
      <c r="E35" s="16">
        <f>'[1]1.1.sz.mell.'!D35</f>
        <v>0</v>
      </c>
    </row>
    <row r="36" spans="1:5" s="30" customFormat="1" ht="12" customHeight="1" x14ac:dyDescent="0.25">
      <c r="A36" s="34" t="s">
        <v>50</v>
      </c>
      <c r="B36" s="35" t="s">
        <v>51</v>
      </c>
      <c r="C36" s="199">
        <v>55019461</v>
      </c>
      <c r="D36" s="16">
        <v>59020388</v>
      </c>
      <c r="E36" s="16">
        <f>'[1]1.1.sz.mell.'!D36</f>
        <v>58500000</v>
      </c>
    </row>
    <row r="37" spans="1:5" s="30" customFormat="1" ht="12" customHeight="1" x14ac:dyDescent="0.25">
      <c r="A37" s="34" t="s">
        <v>52</v>
      </c>
      <c r="B37" s="35" t="s">
        <v>53</v>
      </c>
      <c r="C37" s="199">
        <v>35400660</v>
      </c>
      <c r="D37" s="16">
        <v>35249853</v>
      </c>
      <c r="E37" s="16">
        <f>'[1]1.1.sz.mell.'!D37</f>
        <v>0</v>
      </c>
    </row>
    <row r="38" spans="1:5" s="30" customFormat="1" ht="12" customHeight="1" x14ac:dyDescent="0.25">
      <c r="A38" s="34" t="s">
        <v>54</v>
      </c>
      <c r="B38" s="35" t="s">
        <v>55</v>
      </c>
      <c r="C38" s="199">
        <v>26135695</v>
      </c>
      <c r="D38" s="16">
        <v>28717049</v>
      </c>
      <c r="E38" s="16">
        <f>'[1]1.1.sz.mell.'!D38</f>
        <v>23000</v>
      </c>
    </row>
    <row r="39" spans="1:5" s="30" customFormat="1" ht="12" customHeight="1" x14ac:dyDescent="0.25">
      <c r="A39" s="34" t="s">
        <v>56</v>
      </c>
      <c r="B39" s="35" t="s">
        <v>57</v>
      </c>
      <c r="C39" s="199">
        <v>5230000</v>
      </c>
      <c r="D39" s="16">
        <v>3892946</v>
      </c>
      <c r="E39" s="16">
        <f>'[1]1.1.sz.mell.'!D39</f>
        <v>0</v>
      </c>
    </row>
    <row r="40" spans="1:5" s="30" customFormat="1" ht="12" customHeight="1" x14ac:dyDescent="0.25">
      <c r="A40" s="34" t="s">
        <v>58</v>
      </c>
      <c r="B40" s="35" t="s">
        <v>59</v>
      </c>
      <c r="C40" s="199">
        <v>1579458</v>
      </c>
      <c r="D40" s="16">
        <v>593400</v>
      </c>
      <c r="E40" s="16">
        <f>'[1]1.1.sz.mell.'!D40</f>
        <v>0</v>
      </c>
    </row>
    <row r="41" spans="1:5" s="30" customFormat="1" ht="12" customHeight="1" x14ac:dyDescent="0.25">
      <c r="A41" s="34" t="s">
        <v>60</v>
      </c>
      <c r="B41" s="35" t="s">
        <v>61</v>
      </c>
      <c r="C41" s="205">
        <v>10769</v>
      </c>
      <c r="D41" s="206">
        <v>967830</v>
      </c>
      <c r="E41" s="206">
        <f>'[1]1.1.sz.mell.'!D41</f>
        <v>0</v>
      </c>
    </row>
    <row r="42" spans="1:5" s="30" customFormat="1" ht="12" customHeight="1" thickBot="1" x14ac:dyDescent="0.3">
      <c r="A42" s="37" t="s">
        <v>62</v>
      </c>
      <c r="B42" s="67" t="s">
        <v>63</v>
      </c>
      <c r="C42" s="207">
        <v>821052</v>
      </c>
      <c r="D42" s="208">
        <v>1550444</v>
      </c>
      <c r="E42" s="208">
        <f>'[1]1.1.sz.mell.'!D42</f>
        <v>157408000</v>
      </c>
    </row>
    <row r="43" spans="1:5" s="30" customFormat="1" ht="12" customHeight="1" thickBot="1" x14ac:dyDescent="0.3">
      <c r="A43" s="28" t="s">
        <v>64</v>
      </c>
      <c r="B43" s="29" t="s">
        <v>65</v>
      </c>
      <c r="C43" s="197">
        <f>SUM(C44:C48)</f>
        <v>12637931</v>
      </c>
      <c r="D43" s="133">
        <f>SUM(D44:D48)</f>
        <v>33582588</v>
      </c>
      <c r="E43" s="133">
        <f>SUM(E44:E48)</f>
        <v>22000000</v>
      </c>
    </row>
    <row r="44" spans="1:5" s="30" customFormat="1" ht="12" customHeight="1" x14ac:dyDescent="0.25">
      <c r="A44" s="31" t="s">
        <v>66</v>
      </c>
      <c r="B44" s="32" t="s">
        <v>67</v>
      </c>
      <c r="C44" s="209">
        <v>0</v>
      </c>
      <c r="D44" s="210"/>
      <c r="E44" s="210">
        <f>'[1]1.1.sz.mell.'!D44</f>
        <v>0</v>
      </c>
    </row>
    <row r="45" spans="1:5" s="30" customFormat="1" ht="12" customHeight="1" x14ac:dyDescent="0.25">
      <c r="A45" s="34" t="s">
        <v>68</v>
      </c>
      <c r="B45" s="35" t="s">
        <v>69</v>
      </c>
      <c r="C45" s="205">
        <v>12247931</v>
      </c>
      <c r="D45" s="206">
        <v>27328231</v>
      </c>
      <c r="E45" s="206">
        <f>'[1]1.1.sz.mell.'!D45</f>
        <v>22000000</v>
      </c>
    </row>
    <row r="46" spans="1:5" s="30" customFormat="1" ht="12" customHeight="1" x14ac:dyDescent="0.25">
      <c r="A46" s="34" t="s">
        <v>70</v>
      </c>
      <c r="B46" s="35" t="s">
        <v>71</v>
      </c>
      <c r="C46" s="205">
        <v>0</v>
      </c>
      <c r="D46" s="206">
        <v>6254357</v>
      </c>
      <c r="E46" s="206">
        <f>'[1]1.1.sz.mell.'!D46</f>
        <v>0</v>
      </c>
    </row>
    <row r="47" spans="1:5" s="30" customFormat="1" ht="12" customHeight="1" x14ac:dyDescent="0.25">
      <c r="A47" s="34" t="s">
        <v>72</v>
      </c>
      <c r="B47" s="35" t="s">
        <v>73</v>
      </c>
      <c r="C47" s="205">
        <v>390000</v>
      </c>
      <c r="D47" s="206"/>
      <c r="E47" s="206">
        <f>'[1]1.1.sz.mell.'!D47</f>
        <v>0</v>
      </c>
    </row>
    <row r="48" spans="1:5" s="30" customFormat="1" ht="12" customHeight="1" thickBot="1" x14ac:dyDescent="0.3">
      <c r="A48" s="37" t="s">
        <v>74</v>
      </c>
      <c r="B48" s="67" t="s">
        <v>75</v>
      </c>
      <c r="C48" s="207">
        <v>0</v>
      </c>
      <c r="D48" s="208"/>
      <c r="E48" s="208">
        <f>'[1]1.1.sz.mell.'!D48</f>
        <v>0</v>
      </c>
    </row>
    <row r="49" spans="1:5" s="30" customFormat="1" ht="12" customHeight="1" thickBot="1" x14ac:dyDescent="0.3">
      <c r="A49" s="28" t="s">
        <v>76</v>
      </c>
      <c r="B49" s="29" t="s">
        <v>77</v>
      </c>
      <c r="C49" s="133">
        <f t="shared" ref="C49:D49" si="1">SUM(C50:C54)</f>
        <v>12084219</v>
      </c>
      <c r="D49" s="133">
        <f t="shared" si="1"/>
        <v>12068478</v>
      </c>
      <c r="E49" s="133">
        <f>SUM(E50:E54)</f>
        <v>0</v>
      </c>
    </row>
    <row r="50" spans="1:5" s="30" customFormat="1" ht="12" customHeight="1" x14ac:dyDescent="0.25">
      <c r="A50" s="31" t="s">
        <v>388</v>
      </c>
      <c r="B50" s="32" t="s">
        <v>385</v>
      </c>
      <c r="C50" s="198">
        <v>0</v>
      </c>
      <c r="D50" s="134"/>
      <c r="E50" s="134">
        <f>'[1]1.1.sz.mell.'!D50</f>
        <v>0</v>
      </c>
    </row>
    <row r="51" spans="1:5" s="30" customFormat="1" ht="12" customHeight="1" x14ac:dyDescent="0.25">
      <c r="A51" s="31" t="s">
        <v>389</v>
      </c>
      <c r="B51" s="35" t="s">
        <v>386</v>
      </c>
      <c r="C51" s="199">
        <v>0</v>
      </c>
      <c r="D51" s="16"/>
      <c r="E51" s="134">
        <f>'[1]1.1.sz.mell.'!D53</f>
        <v>0</v>
      </c>
    </row>
    <row r="52" spans="1:5" s="30" customFormat="1" ht="12" customHeight="1" x14ac:dyDescent="0.25">
      <c r="A52" s="31" t="s">
        <v>390</v>
      </c>
      <c r="B52" s="35" t="s">
        <v>414</v>
      </c>
      <c r="C52" s="199">
        <v>0</v>
      </c>
      <c r="D52" s="16"/>
      <c r="E52" s="134">
        <f>'[1]1.1.sz.mell.'!D54</f>
        <v>0</v>
      </c>
    </row>
    <row r="53" spans="1:5" s="30" customFormat="1" ht="12" customHeight="1" x14ac:dyDescent="0.25">
      <c r="A53" s="31" t="s">
        <v>391</v>
      </c>
      <c r="B53" s="38" t="s">
        <v>393</v>
      </c>
      <c r="C53" s="204">
        <v>1528000</v>
      </c>
      <c r="D53" s="68">
        <v>45000</v>
      </c>
      <c r="E53" s="134">
        <f>'[1]1.1.sz.mell.'!D55</f>
        <v>0</v>
      </c>
    </row>
    <row r="54" spans="1:5" s="30" customFormat="1" ht="12" customHeight="1" thickBot="1" x14ac:dyDescent="0.3">
      <c r="A54" s="31" t="s">
        <v>392</v>
      </c>
      <c r="B54" s="38" t="s">
        <v>394</v>
      </c>
      <c r="C54" s="204">
        <v>10556219</v>
      </c>
      <c r="D54" s="68">
        <v>12023478</v>
      </c>
      <c r="E54" s="134">
        <f>'[1]1.1.sz.mell.'!D56</f>
        <v>0</v>
      </c>
    </row>
    <row r="55" spans="1:5" s="30" customFormat="1" ht="12" customHeight="1" thickBot="1" x14ac:dyDescent="0.3">
      <c r="A55" s="28" t="s">
        <v>82</v>
      </c>
      <c r="B55" s="39" t="s">
        <v>83</v>
      </c>
      <c r="C55" s="133">
        <f t="shared" ref="C55:D55" si="2">SUM(C56:C60)</f>
        <v>0</v>
      </c>
      <c r="D55" s="133">
        <f t="shared" si="2"/>
        <v>1259818</v>
      </c>
      <c r="E55" s="133">
        <f>SUM(E56:E60)</f>
        <v>0</v>
      </c>
    </row>
    <row r="56" spans="1:5" s="30" customFormat="1" ht="12" customHeight="1" x14ac:dyDescent="0.25">
      <c r="A56" s="34" t="s">
        <v>400</v>
      </c>
      <c r="B56" s="32" t="s">
        <v>395</v>
      </c>
      <c r="C56" s="205">
        <v>0</v>
      </c>
      <c r="D56" s="206"/>
      <c r="E56" s="206"/>
    </row>
    <row r="57" spans="1:5" s="30" customFormat="1" ht="12" customHeight="1" x14ac:dyDescent="0.25">
      <c r="A57" s="34" t="s">
        <v>401</v>
      </c>
      <c r="B57" s="35" t="s">
        <v>396</v>
      </c>
      <c r="C57" s="205">
        <v>0</v>
      </c>
      <c r="D57" s="206"/>
      <c r="E57" s="206"/>
    </row>
    <row r="58" spans="1:5" s="30" customFormat="1" ht="12" customHeight="1" x14ac:dyDescent="0.25">
      <c r="A58" s="34" t="s">
        <v>402</v>
      </c>
      <c r="B58" s="35" t="s">
        <v>415</v>
      </c>
      <c r="C58" s="205">
        <v>0</v>
      </c>
      <c r="D58" s="206"/>
      <c r="E58" s="206"/>
    </row>
    <row r="59" spans="1:5" s="30" customFormat="1" ht="12" customHeight="1" x14ac:dyDescent="0.25">
      <c r="A59" s="34" t="s">
        <v>403</v>
      </c>
      <c r="B59" s="38" t="s">
        <v>397</v>
      </c>
      <c r="C59" s="205"/>
      <c r="D59" s="206">
        <v>24593</v>
      </c>
      <c r="E59" s="206"/>
    </row>
    <row r="60" spans="1:5" s="30" customFormat="1" ht="12" customHeight="1" thickBot="1" x14ac:dyDescent="0.3">
      <c r="A60" s="34" t="s">
        <v>404</v>
      </c>
      <c r="B60" s="38" t="s">
        <v>399</v>
      </c>
      <c r="C60" s="205">
        <v>0</v>
      </c>
      <c r="D60" s="206">
        <v>1235225</v>
      </c>
      <c r="E60" s="206"/>
    </row>
    <row r="61" spans="1:5" s="30" customFormat="1" ht="12" customHeight="1" thickBot="1" x14ac:dyDescent="0.3">
      <c r="A61" s="28" t="s">
        <v>84</v>
      </c>
      <c r="B61" s="29" t="s">
        <v>85</v>
      </c>
      <c r="C61" s="211">
        <f>+C5+C12+C18+C24+C32+C43+C49+C55</f>
        <v>1855230798</v>
      </c>
      <c r="D61" s="202">
        <f>+D5+D12+D18+D24+D32+D43+D49+D55</f>
        <v>4414405887</v>
      </c>
      <c r="E61" s="202">
        <f>+E5+E12+E18+E24+E32+E43+E49+E55</f>
        <v>3685310621</v>
      </c>
    </row>
    <row r="62" spans="1:5" s="30" customFormat="1" ht="12" customHeight="1" thickBot="1" x14ac:dyDescent="0.3">
      <c r="A62" s="212" t="s">
        <v>86</v>
      </c>
      <c r="B62" s="39" t="s">
        <v>87</v>
      </c>
      <c r="C62" s="197">
        <f>SUM(C63:C65)</f>
        <v>0</v>
      </c>
      <c r="D62" s="133">
        <f>SUM(D63:D65)</f>
        <v>0</v>
      </c>
      <c r="E62" s="133">
        <f>SUM(E63:E65)</f>
        <v>0</v>
      </c>
    </row>
    <row r="63" spans="1:5" s="30" customFormat="1" ht="12" customHeight="1" x14ac:dyDescent="0.25">
      <c r="A63" s="34" t="s">
        <v>88</v>
      </c>
      <c r="B63" s="32" t="s">
        <v>89</v>
      </c>
      <c r="C63" s="205"/>
      <c r="D63" s="206"/>
      <c r="E63" s="206"/>
    </row>
    <row r="64" spans="1:5" s="30" customFormat="1" ht="12" customHeight="1" x14ac:dyDescent="0.25">
      <c r="A64" s="34" t="s">
        <v>90</v>
      </c>
      <c r="B64" s="35" t="s">
        <v>91</v>
      </c>
      <c r="C64" s="205">
        <v>0</v>
      </c>
      <c r="D64" s="206"/>
      <c r="E64" s="206"/>
    </row>
    <row r="65" spans="1:6" s="30" customFormat="1" ht="12" customHeight="1" thickBot="1" x14ac:dyDescent="0.3">
      <c r="A65" s="34" t="s">
        <v>92</v>
      </c>
      <c r="B65" s="213" t="s">
        <v>478</v>
      </c>
      <c r="C65" s="205">
        <v>0</v>
      </c>
      <c r="D65" s="206"/>
      <c r="E65" s="206"/>
    </row>
    <row r="66" spans="1:6" s="30" customFormat="1" ht="12" customHeight="1" thickBot="1" x14ac:dyDescent="0.3">
      <c r="A66" s="212" t="s">
        <v>94</v>
      </c>
      <c r="B66" s="39" t="s">
        <v>95</v>
      </c>
      <c r="C66" s="197">
        <f>SUM(C67:C70)</f>
        <v>150000000</v>
      </c>
      <c r="D66" s="133">
        <f>SUM(D67:D70)</f>
        <v>0</v>
      </c>
      <c r="E66" s="133">
        <f>SUM(E67:E70)</f>
        <v>0</v>
      </c>
    </row>
    <row r="67" spans="1:6" s="30" customFormat="1" ht="12" customHeight="1" x14ac:dyDescent="0.25">
      <c r="A67" s="34" t="s">
        <v>96</v>
      </c>
      <c r="B67" s="32" t="s">
        <v>97</v>
      </c>
      <c r="C67" s="205">
        <v>150000000</v>
      </c>
      <c r="D67" s="206"/>
      <c r="E67" s="206"/>
    </row>
    <row r="68" spans="1:6" s="30" customFormat="1" ht="12" customHeight="1" x14ac:dyDescent="0.25">
      <c r="A68" s="34" t="s">
        <v>98</v>
      </c>
      <c r="B68" s="35" t="s">
        <v>99</v>
      </c>
      <c r="C68" s="205"/>
      <c r="D68" s="206"/>
      <c r="E68" s="206"/>
    </row>
    <row r="69" spans="1:6" s="30" customFormat="1" ht="12" customHeight="1" x14ac:dyDescent="0.25">
      <c r="A69" s="34" t="s">
        <v>100</v>
      </c>
      <c r="B69" s="35" t="s">
        <v>101</v>
      </c>
      <c r="C69" s="205"/>
      <c r="D69" s="206"/>
      <c r="E69" s="206"/>
    </row>
    <row r="70" spans="1:6" s="30" customFormat="1" ht="17.25" customHeight="1" thickBot="1" x14ac:dyDescent="0.35">
      <c r="A70" s="34" t="s">
        <v>102</v>
      </c>
      <c r="B70" s="67" t="s">
        <v>103</v>
      </c>
      <c r="C70" s="205"/>
      <c r="D70" s="206"/>
      <c r="E70" s="206"/>
      <c r="F70" s="214"/>
    </row>
    <row r="71" spans="1:6" s="30" customFormat="1" ht="12" customHeight="1" thickBot="1" x14ac:dyDescent="0.3">
      <c r="A71" s="212" t="s">
        <v>104</v>
      </c>
      <c r="B71" s="39" t="s">
        <v>105</v>
      </c>
      <c r="C71" s="197">
        <f>SUM(C72:C73)</f>
        <v>254611420</v>
      </c>
      <c r="D71" s="133">
        <f>SUM(D72:D73)</f>
        <v>212027868</v>
      </c>
      <c r="E71" s="133">
        <f>SUM(E72:E73)</f>
        <v>1702614858.3999999</v>
      </c>
    </row>
    <row r="72" spans="1:6" s="30" customFormat="1" ht="12" customHeight="1" x14ac:dyDescent="0.25">
      <c r="A72" s="34" t="s">
        <v>106</v>
      </c>
      <c r="B72" s="32" t="s">
        <v>107</v>
      </c>
      <c r="C72" s="205">
        <v>254611420</v>
      </c>
      <c r="D72" s="206">
        <v>212027868</v>
      </c>
      <c r="E72" s="206">
        <f>'[1]1.1.sz.mell.'!D72</f>
        <v>1702614858.3999999</v>
      </c>
    </row>
    <row r="73" spans="1:6" s="30" customFormat="1" ht="12" customHeight="1" thickBot="1" x14ac:dyDescent="0.3">
      <c r="A73" s="34" t="s">
        <v>108</v>
      </c>
      <c r="B73" s="67" t="s">
        <v>109</v>
      </c>
      <c r="C73" s="205"/>
      <c r="D73" s="206"/>
      <c r="E73" s="206">
        <f>'[1]1.1.sz.mell.'!D77</f>
        <v>0</v>
      </c>
    </row>
    <row r="74" spans="1:6" s="30" customFormat="1" ht="12" customHeight="1" thickBot="1" x14ac:dyDescent="0.3">
      <c r="A74" s="212" t="s">
        <v>110</v>
      </c>
      <c r="B74" s="39" t="s">
        <v>111</v>
      </c>
      <c r="C74" s="197">
        <f>SUM(C75:C77)</f>
        <v>27765680</v>
      </c>
      <c r="D74" s="133">
        <f>SUM(D75:D77)</f>
        <v>30030251</v>
      </c>
      <c r="E74" s="133">
        <f>SUM(E75:E77)</f>
        <v>0</v>
      </c>
    </row>
    <row r="75" spans="1:6" s="30" customFormat="1" ht="12" customHeight="1" x14ac:dyDescent="0.25">
      <c r="A75" s="34" t="s">
        <v>407</v>
      </c>
      <c r="B75" s="32" t="s">
        <v>112</v>
      </c>
      <c r="C75" s="205">
        <v>27765680</v>
      </c>
      <c r="D75" s="206">
        <v>30030251</v>
      </c>
      <c r="E75" s="206">
        <f>'[1]1.1.sz.mell.'!D79</f>
        <v>0</v>
      </c>
    </row>
    <row r="76" spans="1:6" s="30" customFormat="1" ht="12" customHeight="1" x14ac:dyDescent="0.25">
      <c r="A76" s="34" t="s">
        <v>408</v>
      </c>
      <c r="B76" s="35" t="s">
        <v>113</v>
      </c>
      <c r="C76" s="205">
        <v>0</v>
      </c>
      <c r="D76" s="206"/>
      <c r="E76" s="206">
        <f>'[1]1.1.sz.mell.'!D80</f>
        <v>0</v>
      </c>
    </row>
    <row r="77" spans="1:6" s="30" customFormat="1" ht="12" customHeight="1" thickBot="1" x14ac:dyDescent="0.3">
      <c r="A77" s="34" t="s">
        <v>409</v>
      </c>
      <c r="B77" s="38" t="s">
        <v>479</v>
      </c>
      <c r="C77" s="205"/>
      <c r="D77" s="206"/>
      <c r="E77" s="206"/>
    </row>
    <row r="78" spans="1:6" s="30" customFormat="1" ht="12" customHeight="1" thickBot="1" x14ac:dyDescent="0.3">
      <c r="A78" s="212" t="s">
        <v>114</v>
      </c>
      <c r="B78" s="39" t="s">
        <v>115</v>
      </c>
      <c r="C78" s="197">
        <f>SUM(C79:C83)</f>
        <v>0</v>
      </c>
      <c r="D78" s="133">
        <f>SUM(D79:D83)</f>
        <v>0</v>
      </c>
      <c r="E78" s="133">
        <f>SUM(E79:E83)</f>
        <v>0</v>
      </c>
    </row>
    <row r="79" spans="1:6" s="30" customFormat="1" ht="12" customHeight="1" x14ac:dyDescent="0.25">
      <c r="A79" s="215" t="s">
        <v>410</v>
      </c>
      <c r="B79" s="32" t="s">
        <v>480</v>
      </c>
      <c r="C79" s="205"/>
      <c r="D79" s="206"/>
      <c r="E79" s="206"/>
    </row>
    <row r="80" spans="1:6" s="30" customFormat="1" ht="12" customHeight="1" x14ac:dyDescent="0.25">
      <c r="A80" s="215" t="s">
        <v>411</v>
      </c>
      <c r="B80" s="35" t="s">
        <v>481</v>
      </c>
      <c r="C80" s="205"/>
      <c r="D80" s="206"/>
      <c r="E80" s="206"/>
    </row>
    <row r="81" spans="1:7" s="30" customFormat="1" ht="12" customHeight="1" x14ac:dyDescent="0.25">
      <c r="A81" s="215" t="s">
        <v>412</v>
      </c>
      <c r="B81" s="35" t="s">
        <v>482</v>
      </c>
      <c r="C81" s="205"/>
      <c r="D81" s="206"/>
      <c r="E81" s="206"/>
    </row>
    <row r="82" spans="1:7" s="30" customFormat="1" ht="12" customHeight="1" x14ac:dyDescent="0.25">
      <c r="A82" s="215" t="s">
        <v>413</v>
      </c>
      <c r="B82" s="38" t="s">
        <v>483</v>
      </c>
      <c r="C82" s="205"/>
      <c r="D82" s="206"/>
      <c r="E82" s="206"/>
    </row>
    <row r="83" spans="1:7" s="30" customFormat="1" ht="12" customHeight="1" thickBot="1" x14ac:dyDescent="0.3">
      <c r="A83" s="215" t="s">
        <v>484</v>
      </c>
      <c r="B83" s="38" t="s">
        <v>485</v>
      </c>
      <c r="C83" s="205"/>
      <c r="D83" s="206"/>
      <c r="E83" s="206"/>
    </row>
    <row r="84" spans="1:7" s="30" customFormat="1" ht="12" customHeight="1" thickBot="1" x14ac:dyDescent="0.3">
      <c r="A84" s="212" t="s">
        <v>116</v>
      </c>
      <c r="B84" s="39" t="s">
        <v>117</v>
      </c>
      <c r="C84" s="216"/>
      <c r="D84" s="217"/>
      <c r="E84" s="217"/>
    </row>
    <row r="85" spans="1:7" s="30" customFormat="1" ht="12" customHeight="1" thickBot="1" x14ac:dyDescent="0.3">
      <c r="A85" s="212" t="s">
        <v>118</v>
      </c>
      <c r="B85" s="218" t="s">
        <v>119</v>
      </c>
      <c r="C85" s="211">
        <f>+C62+C66+C71+C74+C78+C84</f>
        <v>432377100</v>
      </c>
      <c r="D85" s="202">
        <f>+D62+D66+D71+D74+D78+D84</f>
        <v>242058119</v>
      </c>
      <c r="E85" s="202">
        <f>+E62+E66+E71+E74+E78+E84</f>
        <v>1702614858.3999999</v>
      </c>
    </row>
    <row r="86" spans="1:7" s="30" customFormat="1" ht="12" customHeight="1" thickBot="1" x14ac:dyDescent="0.3">
      <c r="A86" s="219" t="s">
        <v>120</v>
      </c>
      <c r="B86" s="220" t="s">
        <v>121</v>
      </c>
      <c r="C86" s="211">
        <f>+C61+C85</f>
        <v>2287607898</v>
      </c>
      <c r="D86" s="202">
        <f>+D61+D85</f>
        <v>4656464006</v>
      </c>
      <c r="E86" s="202">
        <f>+E61+E85</f>
        <v>5387925479.3999996</v>
      </c>
    </row>
    <row r="87" spans="1:7" s="30" customFormat="1" ht="12" customHeight="1" x14ac:dyDescent="0.25">
      <c r="A87" s="221"/>
      <c r="B87" s="222"/>
      <c r="C87" s="223"/>
      <c r="D87" s="224"/>
      <c r="E87" s="225"/>
    </row>
    <row r="88" spans="1:7" s="30" customFormat="1" ht="12" customHeight="1" x14ac:dyDescent="0.25">
      <c r="A88" s="722" t="s">
        <v>122</v>
      </c>
      <c r="B88" s="722"/>
      <c r="C88" s="722"/>
      <c r="D88" s="722"/>
      <c r="E88" s="722"/>
    </row>
    <row r="89" spans="1:7" s="30" customFormat="1" ht="12" customHeight="1" thickBot="1" x14ac:dyDescent="0.3">
      <c r="A89" s="723" t="s">
        <v>123</v>
      </c>
      <c r="B89" s="723"/>
      <c r="C89" s="192"/>
    </row>
    <row r="90" spans="1:7" s="30" customFormat="1" ht="24" customHeight="1" thickBot="1" x14ac:dyDescent="0.3">
      <c r="A90" s="21" t="s">
        <v>247</v>
      </c>
      <c r="B90" s="22" t="s">
        <v>124</v>
      </c>
      <c r="C90" s="132" t="s">
        <v>474</v>
      </c>
      <c r="D90" s="195" t="s">
        <v>475</v>
      </c>
      <c r="E90" s="195" t="s">
        <v>467</v>
      </c>
    </row>
    <row r="91" spans="1:7" s="30" customFormat="1" ht="12" customHeight="1" thickBot="1" x14ac:dyDescent="0.3">
      <c r="A91" s="14">
        <v>1</v>
      </c>
      <c r="B91" s="54">
        <v>2</v>
      </c>
      <c r="C91" s="54">
        <v>4</v>
      </c>
      <c r="D91" s="55">
        <v>5</v>
      </c>
      <c r="E91" s="55">
        <v>5</v>
      </c>
    </row>
    <row r="92" spans="1:7" s="30" customFormat="1" ht="15" customHeight="1" thickBot="1" x14ac:dyDescent="0.3">
      <c r="A92" s="56" t="s">
        <v>5</v>
      </c>
      <c r="B92" s="57" t="s">
        <v>125</v>
      </c>
      <c r="C92" s="226">
        <f>+C93+C94+C95+C96+C97</f>
        <v>1709343601</v>
      </c>
      <c r="D92" s="227">
        <f>+D93+D94+D95+D96+D97</f>
        <v>1910766521</v>
      </c>
      <c r="E92" s="227">
        <f>+E93+E94+E95+E96+E97</f>
        <v>1925288056</v>
      </c>
    </row>
    <row r="93" spans="1:7" s="30" customFormat="1" ht="13.2" customHeight="1" x14ac:dyDescent="0.25">
      <c r="A93" s="59" t="s">
        <v>7</v>
      </c>
      <c r="B93" s="60" t="s">
        <v>126</v>
      </c>
      <c r="C93" s="228">
        <v>628733881</v>
      </c>
      <c r="D93" s="229">
        <v>627391796</v>
      </c>
      <c r="E93" s="229">
        <f>'[1]1.1.sz.mell.'!D93</f>
        <v>656962000</v>
      </c>
    </row>
    <row r="94" spans="1:7" ht="16.5" customHeight="1" x14ac:dyDescent="0.3">
      <c r="A94" s="34" t="s">
        <v>9</v>
      </c>
      <c r="B94" s="4" t="s">
        <v>127</v>
      </c>
      <c r="C94" s="199">
        <v>171257799</v>
      </c>
      <c r="D94" s="16">
        <v>148290927</v>
      </c>
      <c r="E94" s="16">
        <f>'[1]1.1.sz.mell.'!D94</f>
        <v>139798000</v>
      </c>
      <c r="G94" s="30"/>
    </row>
    <row r="95" spans="1:7" x14ac:dyDescent="0.3">
      <c r="A95" s="34" t="s">
        <v>11</v>
      </c>
      <c r="B95" s="4" t="s">
        <v>128</v>
      </c>
      <c r="C95" s="204">
        <v>626280285</v>
      </c>
      <c r="D95" s="68">
        <v>826339677</v>
      </c>
      <c r="E95" s="68">
        <f>'[1]1.1.sz.mell.'!D95</f>
        <v>853500000</v>
      </c>
      <c r="G95" s="30"/>
    </row>
    <row r="96" spans="1:7" s="27" customFormat="1" ht="12" customHeight="1" x14ac:dyDescent="0.25">
      <c r="A96" s="34" t="s">
        <v>12</v>
      </c>
      <c r="B96" s="62" t="s">
        <v>129</v>
      </c>
      <c r="C96" s="204">
        <v>19351713</v>
      </c>
      <c r="D96" s="68">
        <v>19027630</v>
      </c>
      <c r="E96" s="68">
        <f>'[1]1.1.sz.mell.'!D96</f>
        <v>15219000</v>
      </c>
      <c r="G96" s="30"/>
    </row>
    <row r="97" spans="1:7" ht="12" customHeight="1" thickBot="1" x14ac:dyDescent="0.35">
      <c r="A97" s="34" t="s">
        <v>130</v>
      </c>
      <c r="B97" s="63" t="s">
        <v>131</v>
      </c>
      <c r="C97" s="204">
        <v>263719923</v>
      </c>
      <c r="D97" s="68">
        <v>289716491</v>
      </c>
      <c r="E97" s="68">
        <f>'[1]1.1.sz.mell.'!D97</f>
        <v>259809056</v>
      </c>
      <c r="G97" s="30"/>
    </row>
    <row r="98" spans="1:7" ht="12" customHeight="1" thickBot="1" x14ac:dyDescent="0.35">
      <c r="A98" s="28" t="s">
        <v>16</v>
      </c>
      <c r="B98" s="8" t="s">
        <v>433</v>
      </c>
      <c r="C98" s="133">
        <f>SUM(C99:C101)</f>
        <v>0</v>
      </c>
      <c r="D98" s="133">
        <f>SUM(D99:D101)</f>
        <v>0</v>
      </c>
      <c r="E98" s="133">
        <f>SUM(E99:E101)</f>
        <v>316393172</v>
      </c>
      <c r="G98" s="30"/>
    </row>
    <row r="99" spans="1:7" ht="12" customHeight="1" x14ac:dyDescent="0.3">
      <c r="A99" s="31" t="s">
        <v>345</v>
      </c>
      <c r="B99" s="6" t="s">
        <v>137</v>
      </c>
      <c r="C99" s="198"/>
      <c r="D99" s="134"/>
      <c r="E99" s="134">
        <f>'[1]1.1.sz.mell.'!D99</f>
        <v>15077457</v>
      </c>
      <c r="G99" s="30"/>
    </row>
    <row r="100" spans="1:7" ht="12" customHeight="1" x14ac:dyDescent="0.3">
      <c r="A100" s="31" t="s">
        <v>346</v>
      </c>
      <c r="B100" s="151" t="s">
        <v>417</v>
      </c>
      <c r="C100" s="230"/>
      <c r="D100" s="150"/>
      <c r="E100" s="134">
        <f>'[1]1.1.sz.mell.'!D100</f>
        <v>293315715</v>
      </c>
      <c r="G100" s="30"/>
    </row>
    <row r="101" spans="1:7" ht="12" customHeight="1" thickBot="1" x14ac:dyDescent="0.35">
      <c r="A101" s="31" t="s">
        <v>347</v>
      </c>
      <c r="B101" s="66" t="s">
        <v>416</v>
      </c>
      <c r="C101" s="204"/>
      <c r="D101" s="68"/>
      <c r="E101" s="134">
        <f>'[1]1.1.sz.mell.'!D101</f>
        <v>8000000</v>
      </c>
      <c r="G101" s="30"/>
    </row>
    <row r="102" spans="1:7" ht="12" customHeight="1" thickBot="1" x14ac:dyDescent="0.35">
      <c r="A102" s="28" t="s">
        <v>28</v>
      </c>
      <c r="B102" s="65" t="s">
        <v>436</v>
      </c>
      <c r="C102" s="197">
        <f>+C103+C105+C107</f>
        <v>177002524</v>
      </c>
      <c r="D102" s="133">
        <f>+D103+D105+D107</f>
        <v>1004672147</v>
      </c>
      <c r="E102" s="133">
        <f>+E103+E105+E107</f>
        <v>3105569000</v>
      </c>
      <c r="G102" s="30"/>
    </row>
    <row r="103" spans="1:7" ht="12" customHeight="1" x14ac:dyDescent="0.3">
      <c r="A103" s="31" t="s">
        <v>424</v>
      </c>
      <c r="B103" s="4" t="s">
        <v>132</v>
      </c>
      <c r="C103" s="198">
        <v>88361475</v>
      </c>
      <c r="D103" s="134">
        <v>180931760</v>
      </c>
      <c r="E103" s="134">
        <f>'[1]1.1.sz.mell.'!D103</f>
        <v>2053810000</v>
      </c>
      <c r="G103" s="30"/>
    </row>
    <row r="104" spans="1:7" ht="12" customHeight="1" x14ac:dyDescent="0.3">
      <c r="A104" s="31" t="s">
        <v>425</v>
      </c>
      <c r="B104" s="66" t="s">
        <v>133</v>
      </c>
      <c r="C104" s="198"/>
      <c r="D104" s="134"/>
      <c r="E104" s="134">
        <f>'[1]1.1.sz.mell.'!D104</f>
        <v>1993262000</v>
      </c>
      <c r="G104" s="30"/>
    </row>
    <row r="105" spans="1:7" ht="12" customHeight="1" x14ac:dyDescent="0.3">
      <c r="A105" s="31" t="s">
        <v>426</v>
      </c>
      <c r="B105" s="66" t="s">
        <v>134</v>
      </c>
      <c r="C105" s="199">
        <v>85491049</v>
      </c>
      <c r="D105" s="16">
        <v>823740387</v>
      </c>
      <c r="E105" s="134">
        <f>'[1]1.1.sz.mell.'!D105</f>
        <v>1047759000</v>
      </c>
      <c r="G105" s="30"/>
    </row>
    <row r="106" spans="1:7" ht="12" customHeight="1" x14ac:dyDescent="0.3">
      <c r="A106" s="31" t="s">
        <v>434</v>
      </c>
      <c r="B106" s="66" t="s">
        <v>135</v>
      </c>
      <c r="C106" s="199"/>
      <c r="D106" s="16"/>
      <c r="E106" s="134">
        <f>'[1]1.1.sz.mell.'!D106</f>
        <v>719852000</v>
      </c>
      <c r="G106" s="30"/>
    </row>
    <row r="107" spans="1:7" ht="12" customHeight="1" thickBot="1" x14ac:dyDescent="0.35">
      <c r="A107" s="31" t="s">
        <v>435</v>
      </c>
      <c r="B107" s="67" t="s">
        <v>136</v>
      </c>
      <c r="C107" s="199">
        <v>3150000</v>
      </c>
      <c r="D107" s="16"/>
      <c r="E107" s="134">
        <f>'[1]1.1.sz.mell.'!D107</f>
        <v>4000000</v>
      </c>
      <c r="G107" s="30"/>
    </row>
    <row r="108" spans="1:7" ht="12" customHeight="1" thickBot="1" x14ac:dyDescent="0.35">
      <c r="A108" s="28" t="s">
        <v>138</v>
      </c>
      <c r="B108" s="8" t="s">
        <v>139</v>
      </c>
      <c r="C108" s="197">
        <f>+C92+C102+C98</f>
        <v>1886346125</v>
      </c>
      <c r="D108" s="133">
        <f>+D92+D102+D98</f>
        <v>2915438668</v>
      </c>
      <c r="E108" s="133">
        <f>+E92+E102+E98</f>
        <v>5347250228</v>
      </c>
      <c r="G108" s="30"/>
    </row>
    <row r="109" spans="1:7" ht="12" customHeight="1" thickBot="1" x14ac:dyDescent="0.35">
      <c r="A109" s="28" t="s">
        <v>42</v>
      </c>
      <c r="B109" s="8" t="s">
        <v>140</v>
      </c>
      <c r="C109" s="197">
        <f>+C110+C111+C112</f>
        <v>10644800</v>
      </c>
      <c r="D109" s="133">
        <f>+D110+D111+D112</f>
        <v>10644800</v>
      </c>
      <c r="E109" s="133">
        <f>+E110+E111+E112</f>
        <v>10645000</v>
      </c>
      <c r="G109" s="30"/>
    </row>
    <row r="110" spans="1:7" ht="12" customHeight="1" x14ac:dyDescent="0.3">
      <c r="A110" s="31" t="s">
        <v>44</v>
      </c>
      <c r="B110" s="6" t="s">
        <v>141</v>
      </c>
      <c r="C110" s="199">
        <v>10644800</v>
      </c>
      <c r="D110" s="16">
        <v>10644800</v>
      </c>
      <c r="E110" s="16">
        <f>'[1]1.1.sz.mell.'!D110</f>
        <v>10645000</v>
      </c>
      <c r="G110" s="30"/>
    </row>
    <row r="111" spans="1:7" ht="12" customHeight="1" x14ac:dyDescent="0.3">
      <c r="A111" s="31" t="s">
        <v>46</v>
      </c>
      <c r="B111" s="6" t="s">
        <v>142</v>
      </c>
      <c r="C111" s="199">
        <v>0</v>
      </c>
      <c r="D111" s="16"/>
      <c r="E111" s="16"/>
      <c r="G111" s="30"/>
    </row>
    <row r="112" spans="1:7" ht="12" customHeight="1" thickBot="1" x14ac:dyDescent="0.35">
      <c r="A112" s="64" t="s">
        <v>48</v>
      </c>
      <c r="B112" s="17" t="s">
        <v>143</v>
      </c>
      <c r="C112" s="199">
        <v>0</v>
      </c>
      <c r="D112" s="16"/>
      <c r="E112" s="16"/>
      <c r="G112" s="30"/>
    </row>
    <row r="113" spans="1:7" ht="12" customHeight="1" thickBot="1" x14ac:dyDescent="0.35">
      <c r="A113" s="28" t="s">
        <v>64</v>
      </c>
      <c r="B113" s="8" t="s">
        <v>463</v>
      </c>
      <c r="C113" s="197">
        <f>SUM(C114:C119)</f>
        <v>150000000</v>
      </c>
      <c r="D113" s="197">
        <f t="shared" ref="D113:E113" si="3">SUM(D114:D119)</f>
        <v>0</v>
      </c>
      <c r="E113" s="197">
        <f t="shared" si="3"/>
        <v>0</v>
      </c>
      <c r="G113" s="30"/>
    </row>
    <row r="114" spans="1:7" ht="12" customHeight="1" x14ac:dyDescent="0.3">
      <c r="A114" s="31" t="s">
        <v>354</v>
      </c>
      <c r="B114" s="6" t="s">
        <v>437</v>
      </c>
      <c r="C114" s="199"/>
      <c r="D114" s="16"/>
      <c r="E114" s="16"/>
      <c r="G114" s="30"/>
    </row>
    <row r="115" spans="1:7" ht="12" customHeight="1" x14ac:dyDescent="0.3">
      <c r="A115" s="31" t="s">
        <v>355</v>
      </c>
      <c r="B115" s="6" t="s">
        <v>438</v>
      </c>
      <c r="C115" s="199"/>
      <c r="D115" s="16"/>
      <c r="E115" s="16"/>
      <c r="G115" s="30"/>
    </row>
    <row r="116" spans="1:7" ht="12" customHeight="1" x14ac:dyDescent="0.3">
      <c r="A116" s="31" t="s">
        <v>356</v>
      </c>
      <c r="B116" s="6" t="s">
        <v>439</v>
      </c>
      <c r="C116" s="199">
        <v>150000000</v>
      </c>
      <c r="D116" s="16"/>
      <c r="E116" s="16"/>
      <c r="G116" s="30"/>
    </row>
    <row r="117" spans="1:7" ht="12" customHeight="1" x14ac:dyDescent="0.3">
      <c r="A117" s="31" t="s">
        <v>357</v>
      </c>
      <c r="B117" s="6" t="s">
        <v>440</v>
      </c>
      <c r="C117" s="199"/>
      <c r="D117" s="16"/>
      <c r="E117" s="16"/>
      <c r="G117" s="30"/>
    </row>
    <row r="118" spans="1:7" ht="12" customHeight="1" x14ac:dyDescent="0.3">
      <c r="A118" s="31" t="s">
        <v>418</v>
      </c>
      <c r="B118" s="6" t="s">
        <v>441</v>
      </c>
      <c r="C118" s="199"/>
      <c r="D118" s="16"/>
      <c r="E118" s="16"/>
      <c r="G118" s="30"/>
    </row>
    <row r="119" spans="1:7" ht="12" customHeight="1" thickBot="1" x14ac:dyDescent="0.35">
      <c r="A119" s="31" t="s">
        <v>443</v>
      </c>
      <c r="B119" s="17" t="s">
        <v>442</v>
      </c>
      <c r="C119" s="199"/>
      <c r="D119" s="16"/>
      <c r="E119" s="16"/>
      <c r="G119" s="30"/>
    </row>
    <row r="120" spans="1:7" ht="12" customHeight="1" thickBot="1" x14ac:dyDescent="0.35">
      <c r="A120" s="28" t="s">
        <v>145</v>
      </c>
      <c r="B120" s="8" t="s">
        <v>245</v>
      </c>
      <c r="C120" s="211">
        <f>+C121+C122+C124+C125</f>
        <v>28589105</v>
      </c>
      <c r="D120" s="202">
        <f>+D121+D122+D124+D125</f>
        <v>27765680</v>
      </c>
      <c r="E120" s="202">
        <f>+E121+E122+E124+E125</f>
        <v>30030251</v>
      </c>
      <c r="G120" s="30"/>
    </row>
    <row r="121" spans="1:7" ht="12" customHeight="1" x14ac:dyDescent="0.3">
      <c r="A121" s="31" t="s">
        <v>388</v>
      </c>
      <c r="B121" s="6" t="s">
        <v>147</v>
      </c>
      <c r="C121" s="199"/>
      <c r="D121" s="16"/>
      <c r="E121" s="16"/>
      <c r="G121" s="30"/>
    </row>
    <row r="122" spans="1:7" ht="12" customHeight="1" x14ac:dyDescent="0.3">
      <c r="A122" s="31" t="s">
        <v>389</v>
      </c>
      <c r="B122" s="6" t="s">
        <v>148</v>
      </c>
      <c r="C122" s="199">
        <v>28589105</v>
      </c>
      <c r="D122" s="16">
        <v>27765680</v>
      </c>
      <c r="E122" s="16">
        <f>'[1]1.1.sz.mell.'!D122</f>
        <v>30030251</v>
      </c>
      <c r="G122" s="30"/>
    </row>
    <row r="123" spans="1:7" ht="12" customHeight="1" x14ac:dyDescent="0.3">
      <c r="A123" s="31" t="s">
        <v>390</v>
      </c>
      <c r="B123" s="6" t="s">
        <v>444</v>
      </c>
      <c r="C123" s="199"/>
      <c r="D123" s="16"/>
      <c r="E123" s="16"/>
      <c r="G123" s="30"/>
    </row>
    <row r="124" spans="1:7" ht="12" customHeight="1" x14ac:dyDescent="0.3">
      <c r="A124" s="31" t="s">
        <v>391</v>
      </c>
      <c r="B124" s="6" t="s">
        <v>224</v>
      </c>
      <c r="C124" s="199"/>
      <c r="D124" s="16"/>
      <c r="E124" s="16"/>
      <c r="G124" s="30"/>
    </row>
    <row r="125" spans="1:7" ht="12" customHeight="1" thickBot="1" x14ac:dyDescent="0.35">
      <c r="A125" s="31" t="s">
        <v>392</v>
      </c>
      <c r="B125" s="17" t="s">
        <v>459</v>
      </c>
      <c r="C125" s="199"/>
      <c r="D125" s="16"/>
      <c r="E125" s="16"/>
      <c r="G125" s="30"/>
    </row>
    <row r="126" spans="1:7" ht="12" customHeight="1" thickBot="1" x14ac:dyDescent="0.35">
      <c r="A126" s="28" t="s">
        <v>82</v>
      </c>
      <c r="B126" s="8" t="s">
        <v>464</v>
      </c>
      <c r="C126" s="231">
        <f>+C127+C128+C130+C131</f>
        <v>0</v>
      </c>
      <c r="D126" s="232">
        <f>+D127+D128+D130+D131</f>
        <v>0</v>
      </c>
      <c r="E126" s="232">
        <f>+E127+E128+E130+E131</f>
        <v>0</v>
      </c>
      <c r="G126" s="30"/>
    </row>
    <row r="127" spans="1:7" ht="12" customHeight="1" x14ac:dyDescent="0.3">
      <c r="A127" s="31" t="s">
        <v>400</v>
      </c>
      <c r="B127" s="6" t="s">
        <v>445</v>
      </c>
      <c r="C127" s="199"/>
      <c r="D127" s="16"/>
      <c r="E127" s="16">
        <f>'[1]1.1.sz.mell.'!D130</f>
        <v>0</v>
      </c>
      <c r="G127" s="30"/>
    </row>
    <row r="128" spans="1:7" ht="12" customHeight="1" x14ac:dyDescent="0.3">
      <c r="A128" s="31" t="s">
        <v>401</v>
      </c>
      <c r="B128" s="6" t="s">
        <v>446</v>
      </c>
      <c r="C128" s="199"/>
      <c r="D128" s="16"/>
      <c r="E128" s="16">
        <f>'[1]1.1.sz.mell.'!D131</f>
        <v>0</v>
      </c>
      <c r="G128" s="30"/>
    </row>
    <row r="129" spans="1:7" ht="12" customHeight="1" x14ac:dyDescent="0.3">
      <c r="A129" s="31" t="s">
        <v>402</v>
      </c>
      <c r="B129" s="6" t="s">
        <v>447</v>
      </c>
      <c r="C129" s="199"/>
      <c r="D129" s="16"/>
      <c r="E129" s="16"/>
      <c r="G129" s="30"/>
    </row>
    <row r="130" spans="1:7" ht="12" customHeight="1" x14ac:dyDescent="0.3">
      <c r="A130" s="31" t="s">
        <v>403</v>
      </c>
      <c r="B130" s="6" t="s">
        <v>448</v>
      </c>
      <c r="C130" s="199"/>
      <c r="D130" s="16"/>
      <c r="E130" s="16">
        <f>'[1]1.1.sz.mell.'!D132</f>
        <v>0</v>
      </c>
      <c r="G130" s="30"/>
    </row>
    <row r="131" spans="1:7" ht="12" customHeight="1" thickBot="1" x14ac:dyDescent="0.35">
      <c r="A131" s="31" t="s">
        <v>404</v>
      </c>
      <c r="B131" s="17" t="s">
        <v>449</v>
      </c>
      <c r="C131" s="199"/>
      <c r="D131" s="16"/>
      <c r="E131" s="16">
        <f>'[1]1.1.sz.mell.'!D133</f>
        <v>0</v>
      </c>
      <c r="G131" s="30"/>
    </row>
    <row r="132" spans="1:7" ht="12" customHeight="1" thickBot="1" x14ac:dyDescent="0.35">
      <c r="A132" s="28" t="s">
        <v>84</v>
      </c>
      <c r="B132" s="8" t="s">
        <v>150</v>
      </c>
      <c r="C132" s="233">
        <f>+C109+C113+C120+C126</f>
        <v>189233905</v>
      </c>
      <c r="D132" s="234">
        <f>+D109+D113+D120+D126</f>
        <v>38410480</v>
      </c>
      <c r="E132" s="234">
        <f>+E109+E113+E120+E126</f>
        <v>40675251</v>
      </c>
      <c r="G132" s="30"/>
    </row>
    <row r="133" spans="1:7" ht="12" customHeight="1" thickBot="1" x14ac:dyDescent="0.35">
      <c r="A133" s="72" t="s">
        <v>151</v>
      </c>
      <c r="B133" s="73" t="s">
        <v>486</v>
      </c>
      <c r="C133" s="233">
        <f>+C108+C132</f>
        <v>2075580030</v>
      </c>
      <c r="D133" s="234">
        <f>+D108+D132</f>
        <v>2953849148</v>
      </c>
      <c r="E133" s="234">
        <f>+E108+E132</f>
        <v>5387925479</v>
      </c>
      <c r="G133" s="30"/>
    </row>
    <row r="134" spans="1:7" ht="12" customHeight="1" x14ac:dyDescent="0.3"/>
    <row r="135" spans="1:7" ht="12" customHeight="1" x14ac:dyDescent="0.3"/>
    <row r="136" spans="1:7" ht="12" customHeight="1" x14ac:dyDescent="0.3"/>
    <row r="137" spans="1:7" ht="12" customHeight="1" x14ac:dyDescent="0.3"/>
    <row r="138" spans="1:7" ht="12" customHeight="1" x14ac:dyDescent="0.3"/>
    <row r="139" spans="1:7" ht="15" customHeight="1" x14ac:dyDescent="0.3">
      <c r="C139" s="71"/>
      <c r="D139" s="71"/>
      <c r="E139" s="71"/>
    </row>
    <row r="140" spans="1:7" s="30" customFormat="1" ht="13.2" customHeight="1" x14ac:dyDescent="0.25"/>
    <row r="144" spans="1:7" ht="16.5" customHeight="1" x14ac:dyDescent="0.3"/>
  </sheetData>
  <mergeCells count="4">
    <mergeCell ref="A1:E1"/>
    <mergeCell ref="A2:B2"/>
    <mergeCell ref="A88:E88"/>
    <mergeCell ref="A89:B89"/>
  </mergeCells>
  <printOptions horizontalCentered="1"/>
  <pageMargins left="0.27559055118110237" right="0.27559055118110237" top="0.55118110236220474" bottom="0.31496062992125984" header="0.23622047244094491" footer="0.15748031496062992"/>
  <pageSetup paperSize="9" scale="75" fitToWidth="3" fitToHeight="2" orientation="portrait" r:id="rId1"/>
  <headerFooter alignWithMargins="0">
    <oddHeader>&amp;C&amp;"Times New Roman CE,Félkövér"&amp;12BONYHÁD VÁROS ÖNKORMÁNYZATA 2018. ÉVI KÖLTSÉGVETÉSÉNEK MÉRLEGE&amp;R&amp;"Times New Roman CE,Félkövér dőlt"8. melléklet</oddHeader>
  </headerFooter>
  <rowBreaks count="1" manualBreakCount="1">
    <brk id="86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28"/>
  <sheetViews>
    <sheetView zoomScaleNormal="100" workbookViewId="0">
      <selection activeCell="D25" sqref="D25:F25"/>
    </sheetView>
  </sheetViews>
  <sheetFormatPr defaultColWidth="9.33203125" defaultRowHeight="13.2" x14ac:dyDescent="0.3"/>
  <cols>
    <col min="1" max="1" width="5.6640625" style="80" customWidth="1"/>
    <col min="2" max="2" width="42.5546875" style="13" customWidth="1"/>
    <col min="3" max="8" width="11" style="13" customWidth="1"/>
    <col min="9" max="9" width="11.6640625" style="13" customWidth="1"/>
    <col min="10" max="10" width="9.33203125" style="13"/>
    <col min="11" max="11" width="0" style="13" hidden="1" customWidth="1"/>
    <col min="12" max="16384" width="9.33203125" style="13"/>
  </cols>
  <sheetData>
    <row r="1" spans="1:11" ht="27.75" customHeight="1" x14ac:dyDescent="0.3">
      <c r="A1" s="733" t="s">
        <v>489</v>
      </c>
      <c r="B1" s="733"/>
      <c r="C1" s="733"/>
      <c r="D1" s="733"/>
      <c r="E1" s="733"/>
      <c r="F1" s="733"/>
      <c r="G1" s="733"/>
      <c r="H1" s="733"/>
      <c r="I1" s="733"/>
    </row>
    <row r="2" spans="1:11" ht="20.25" customHeight="1" thickBot="1" x14ac:dyDescent="0.35">
      <c r="I2" s="235" t="s">
        <v>462</v>
      </c>
    </row>
    <row r="3" spans="1:11" s="236" customFormat="1" ht="26.25" customHeight="1" x14ac:dyDescent="0.3">
      <c r="A3" s="734" t="s">
        <v>3</v>
      </c>
      <c r="B3" s="736" t="s">
        <v>490</v>
      </c>
      <c r="C3" s="734" t="s">
        <v>491</v>
      </c>
      <c r="D3" s="734" t="s">
        <v>492</v>
      </c>
      <c r="E3" s="738" t="s">
        <v>493</v>
      </c>
      <c r="F3" s="739"/>
      <c r="G3" s="739"/>
      <c r="H3" s="740"/>
      <c r="I3" s="736" t="s">
        <v>243</v>
      </c>
    </row>
    <row r="4" spans="1:11" s="239" customFormat="1" ht="32.25" customHeight="1" thickBot="1" x14ac:dyDescent="0.35">
      <c r="A4" s="735"/>
      <c r="B4" s="737"/>
      <c r="C4" s="737"/>
      <c r="D4" s="735"/>
      <c r="E4" s="237" t="s">
        <v>487</v>
      </c>
      <c r="F4" s="237" t="s">
        <v>488</v>
      </c>
      <c r="G4" s="237" t="s">
        <v>494</v>
      </c>
      <c r="H4" s="238" t="s">
        <v>495</v>
      </c>
      <c r="I4" s="737"/>
    </row>
    <row r="5" spans="1:11" s="245" customFormat="1" ht="14.4" thickBot="1" x14ac:dyDescent="0.35">
      <c r="A5" s="240">
        <v>1</v>
      </c>
      <c r="B5" s="241">
        <v>2</v>
      </c>
      <c r="C5" s="242">
        <v>3</v>
      </c>
      <c r="D5" s="241">
        <v>4</v>
      </c>
      <c r="E5" s="240">
        <v>5</v>
      </c>
      <c r="F5" s="242">
        <v>6</v>
      </c>
      <c r="G5" s="242">
        <v>7</v>
      </c>
      <c r="H5" s="243">
        <v>8</v>
      </c>
      <c r="I5" s="244" t="s">
        <v>496</v>
      </c>
    </row>
    <row r="6" spans="1:11" ht="21" thickBot="1" x14ac:dyDescent="0.35">
      <c r="A6" s="246" t="s">
        <v>5</v>
      </c>
      <c r="B6" s="247" t="s">
        <v>497</v>
      </c>
      <c r="C6" s="248"/>
      <c r="D6" s="249">
        <f>+D7+D8</f>
        <v>0</v>
      </c>
      <c r="E6" s="250">
        <f>+E7+E8</f>
        <v>0</v>
      </c>
      <c r="F6" s="251">
        <f>+F7+F8</f>
        <v>0</v>
      </c>
      <c r="G6" s="251">
        <f>+G7+G8</f>
        <v>0</v>
      </c>
      <c r="H6" s="252">
        <f>+H7+H8</f>
        <v>0</v>
      </c>
      <c r="I6" s="249">
        <f t="shared" ref="I6:I27" si="0">SUM(D6:H6)</f>
        <v>0</v>
      </c>
    </row>
    <row r="7" spans="1:11" x14ac:dyDescent="0.3">
      <c r="A7" s="253" t="s">
        <v>16</v>
      </c>
      <c r="B7" s="254"/>
      <c r="C7" s="255"/>
      <c r="D7" s="256"/>
      <c r="E7" s="257"/>
      <c r="F7" s="258"/>
      <c r="G7" s="258"/>
      <c r="H7" s="259"/>
      <c r="I7" s="260">
        <f t="shared" si="0"/>
        <v>0</v>
      </c>
    </row>
    <row r="8" spans="1:11" ht="13.8" thickBot="1" x14ac:dyDescent="0.35">
      <c r="A8" s="253" t="s">
        <v>28</v>
      </c>
      <c r="B8" s="254" t="s">
        <v>498</v>
      </c>
      <c r="C8" s="255"/>
      <c r="D8" s="256"/>
      <c r="E8" s="257"/>
      <c r="F8" s="258"/>
      <c r="G8" s="258"/>
      <c r="H8" s="259"/>
      <c r="I8" s="260">
        <f t="shared" si="0"/>
        <v>0</v>
      </c>
    </row>
    <row r="9" spans="1:11" ht="21" thickBot="1" x14ac:dyDescent="0.35">
      <c r="A9" s="246" t="s">
        <v>138</v>
      </c>
      <c r="B9" s="247" t="s">
        <v>499</v>
      </c>
      <c r="C9" s="261"/>
      <c r="D9" s="249">
        <f>SUM(D10:D21)</f>
        <v>25107544</v>
      </c>
      <c r="E9" s="249">
        <f t="shared" ref="E9:H9" si="1">SUM(E10:E21)</f>
        <v>13894800</v>
      </c>
      <c r="F9" s="249">
        <f t="shared" si="1"/>
        <v>13544800</v>
      </c>
      <c r="G9" s="249">
        <f t="shared" si="1"/>
        <v>13294800</v>
      </c>
      <c r="H9" s="249">
        <f t="shared" si="1"/>
        <v>58804603</v>
      </c>
      <c r="I9" s="249">
        <f t="shared" si="0"/>
        <v>124646547</v>
      </c>
    </row>
    <row r="10" spans="1:11" ht="17.25" customHeight="1" x14ac:dyDescent="0.3">
      <c r="A10" s="262" t="s">
        <v>500</v>
      </c>
      <c r="B10" s="254" t="s">
        <v>501</v>
      </c>
      <c r="C10" s="255" t="s">
        <v>502</v>
      </c>
      <c r="D10" s="256">
        <v>4176000</v>
      </c>
      <c r="E10" s="263">
        <v>1392000</v>
      </c>
      <c r="F10" s="263">
        <v>1392000</v>
      </c>
      <c r="G10" s="263">
        <v>1392000</v>
      </c>
      <c r="H10" s="259">
        <v>5898000</v>
      </c>
      <c r="I10" s="260">
        <f t="shared" si="0"/>
        <v>14250000</v>
      </c>
      <c r="K10" s="13">
        <v>14250</v>
      </c>
    </row>
    <row r="11" spans="1:11" ht="17.25" customHeight="1" x14ac:dyDescent="0.3">
      <c r="A11" s="262"/>
      <c r="B11" s="254" t="s">
        <v>503</v>
      </c>
      <c r="C11" s="255"/>
      <c r="D11" s="256">
        <v>1075732</v>
      </c>
      <c r="E11" s="264">
        <v>430000</v>
      </c>
      <c r="F11" s="263">
        <v>400000</v>
      </c>
      <c r="G11" s="263">
        <v>370000</v>
      </c>
      <c r="H11" s="259">
        <v>1500000</v>
      </c>
      <c r="I11" s="260">
        <f t="shared" si="0"/>
        <v>3775732</v>
      </c>
    </row>
    <row r="12" spans="1:11" ht="17.25" customHeight="1" x14ac:dyDescent="0.3">
      <c r="A12" s="262" t="s">
        <v>504</v>
      </c>
      <c r="B12" s="254" t="s">
        <v>505</v>
      </c>
      <c r="C12" s="255" t="s">
        <v>506</v>
      </c>
      <c r="D12" s="256"/>
      <c r="E12" s="264">
        <v>4169800</v>
      </c>
      <c r="F12" s="264">
        <v>4169800</v>
      </c>
      <c r="G12" s="264">
        <v>4169800</v>
      </c>
      <c r="H12" s="259">
        <v>20018853</v>
      </c>
      <c r="I12" s="260">
        <f t="shared" si="0"/>
        <v>32528253</v>
      </c>
      <c r="K12" s="13">
        <v>41698</v>
      </c>
    </row>
    <row r="13" spans="1:11" ht="17.25" customHeight="1" x14ac:dyDescent="0.3">
      <c r="A13" s="262"/>
      <c r="B13" s="254" t="s">
        <v>503</v>
      </c>
      <c r="C13" s="255"/>
      <c r="D13" s="256"/>
      <c r="E13" s="264">
        <v>1300000</v>
      </c>
      <c r="F13" s="263">
        <v>1100000</v>
      </c>
      <c r="G13" s="263">
        <v>1000000</v>
      </c>
      <c r="H13" s="259">
        <v>4500000</v>
      </c>
      <c r="I13" s="260">
        <f t="shared" si="0"/>
        <v>7900000</v>
      </c>
    </row>
    <row r="14" spans="1:11" ht="17.25" customHeight="1" x14ac:dyDescent="0.3">
      <c r="A14" s="262" t="s">
        <v>507</v>
      </c>
      <c r="B14" s="254" t="s">
        <v>508</v>
      </c>
      <c r="C14" s="255" t="s">
        <v>502</v>
      </c>
      <c r="D14" s="256">
        <v>2784000</v>
      </c>
      <c r="E14" s="264">
        <v>928000</v>
      </c>
      <c r="F14" s="264">
        <v>928000</v>
      </c>
      <c r="G14" s="264">
        <v>928000</v>
      </c>
      <c r="H14" s="259">
        <v>3932000</v>
      </c>
      <c r="I14" s="260">
        <f t="shared" si="0"/>
        <v>9500000</v>
      </c>
      <c r="K14" s="13">
        <v>9500</v>
      </c>
    </row>
    <row r="15" spans="1:11" ht="17.25" customHeight="1" x14ac:dyDescent="0.3">
      <c r="A15" s="262"/>
      <c r="B15" s="254" t="s">
        <v>503</v>
      </c>
      <c r="C15" s="255"/>
      <c r="D15" s="256">
        <v>766699</v>
      </c>
      <c r="E15" s="264">
        <v>250000</v>
      </c>
      <c r="F15" s="263">
        <v>210000</v>
      </c>
      <c r="G15" s="263">
        <v>170000</v>
      </c>
      <c r="H15" s="259">
        <v>550000</v>
      </c>
      <c r="I15" s="260">
        <f t="shared" si="0"/>
        <v>1946699</v>
      </c>
    </row>
    <row r="16" spans="1:11" ht="17.25" customHeight="1" x14ac:dyDescent="0.3">
      <c r="A16" s="262" t="s">
        <v>509</v>
      </c>
      <c r="B16" s="254" t="s">
        <v>510</v>
      </c>
      <c r="C16" s="255" t="s">
        <v>502</v>
      </c>
      <c r="D16" s="256">
        <v>4441250</v>
      </c>
      <c r="E16" s="264">
        <v>1615000</v>
      </c>
      <c r="F16" s="264">
        <v>1615000</v>
      </c>
      <c r="G16" s="264">
        <v>1615000</v>
      </c>
      <c r="H16" s="259">
        <v>6863750</v>
      </c>
      <c r="I16" s="260">
        <f t="shared" si="0"/>
        <v>16150000</v>
      </c>
      <c r="K16" s="13">
        <v>16150</v>
      </c>
    </row>
    <row r="17" spans="1:11" ht="17.25" customHeight="1" x14ac:dyDescent="0.3">
      <c r="A17" s="262"/>
      <c r="B17" s="254" t="s">
        <v>503</v>
      </c>
      <c r="C17" s="255"/>
      <c r="D17" s="256">
        <v>1469280</v>
      </c>
      <c r="E17" s="264">
        <v>500000</v>
      </c>
      <c r="F17" s="263">
        <v>460000</v>
      </c>
      <c r="G17" s="263">
        <v>420000</v>
      </c>
      <c r="H17" s="259">
        <v>1600000</v>
      </c>
      <c r="I17" s="260">
        <f t="shared" si="0"/>
        <v>4449280</v>
      </c>
    </row>
    <row r="18" spans="1:11" ht="17.25" customHeight="1" x14ac:dyDescent="0.3">
      <c r="A18" s="262" t="s">
        <v>511</v>
      </c>
      <c r="B18" s="254" t="s">
        <v>512</v>
      </c>
      <c r="C18" s="255" t="s">
        <v>502</v>
      </c>
      <c r="D18" s="256">
        <v>1344000</v>
      </c>
      <c r="E18" s="264">
        <v>448000</v>
      </c>
      <c r="F18" s="264">
        <v>448000</v>
      </c>
      <c r="G18" s="264">
        <v>448000</v>
      </c>
      <c r="H18" s="259">
        <v>1872000</v>
      </c>
      <c r="I18" s="260">
        <f t="shared" si="0"/>
        <v>4560000</v>
      </c>
      <c r="K18" s="13">
        <v>4560</v>
      </c>
    </row>
    <row r="19" spans="1:11" ht="17.25" customHeight="1" x14ac:dyDescent="0.3">
      <c r="A19" s="262"/>
      <c r="B19" s="254" t="s">
        <v>503</v>
      </c>
      <c r="C19" s="255"/>
      <c r="D19" s="256">
        <v>486919</v>
      </c>
      <c r="E19" s="264">
        <v>120000</v>
      </c>
      <c r="F19" s="263">
        <v>100000</v>
      </c>
      <c r="G19" s="263">
        <v>80000</v>
      </c>
      <c r="H19" s="259">
        <v>250000</v>
      </c>
      <c r="I19" s="260">
        <f t="shared" si="0"/>
        <v>1036919</v>
      </c>
    </row>
    <row r="20" spans="1:11" ht="17.25" customHeight="1" x14ac:dyDescent="0.3">
      <c r="A20" s="262" t="s">
        <v>513</v>
      </c>
      <c r="B20" s="254" t="s">
        <v>514</v>
      </c>
      <c r="C20" s="255" t="s">
        <v>502</v>
      </c>
      <c r="D20" s="256">
        <v>6276000</v>
      </c>
      <c r="E20" s="264">
        <v>2092000</v>
      </c>
      <c r="F20" s="264">
        <v>2092000</v>
      </c>
      <c r="G20" s="264">
        <v>2092000</v>
      </c>
      <c r="H20" s="259">
        <v>8870000</v>
      </c>
      <c r="I20" s="260">
        <f t="shared" si="0"/>
        <v>21422000</v>
      </c>
      <c r="K20" s="13">
        <v>21422</v>
      </c>
    </row>
    <row r="21" spans="1:11" ht="17.25" customHeight="1" thickBot="1" x14ac:dyDescent="0.35">
      <c r="A21" s="262" t="s">
        <v>64</v>
      </c>
      <c r="B21" s="254" t="s">
        <v>503</v>
      </c>
      <c r="C21" s="255"/>
      <c r="D21" s="256">
        <v>2287664</v>
      </c>
      <c r="E21" s="257">
        <v>650000</v>
      </c>
      <c r="F21" s="258">
        <v>630000</v>
      </c>
      <c r="G21" s="258">
        <v>610000</v>
      </c>
      <c r="H21" s="259">
        <v>2950000</v>
      </c>
      <c r="I21" s="260">
        <f t="shared" si="0"/>
        <v>7127664</v>
      </c>
    </row>
    <row r="22" spans="1:11" ht="17.25" customHeight="1" thickBot="1" x14ac:dyDescent="0.35">
      <c r="A22" s="246" t="s">
        <v>145</v>
      </c>
      <c r="B22" s="247" t="s">
        <v>515</v>
      </c>
      <c r="C22" s="261"/>
      <c r="D22" s="249">
        <f>+D23</f>
        <v>0</v>
      </c>
      <c r="E22" s="250">
        <f>+E23</f>
        <v>0</v>
      </c>
      <c r="F22" s="251">
        <f>+F23</f>
        <v>0</v>
      </c>
      <c r="G22" s="251">
        <f>+G23</f>
        <v>0</v>
      </c>
      <c r="H22" s="252">
        <f>+H23</f>
        <v>0</v>
      </c>
      <c r="I22" s="249">
        <f t="shared" si="0"/>
        <v>0</v>
      </c>
    </row>
    <row r="23" spans="1:11" ht="17.25" customHeight="1" thickBot="1" x14ac:dyDescent="0.35">
      <c r="A23" s="253" t="s">
        <v>82</v>
      </c>
      <c r="B23" s="254" t="s">
        <v>498</v>
      </c>
      <c r="C23" s="255"/>
      <c r="D23" s="256"/>
      <c r="E23" s="257"/>
      <c r="F23" s="258"/>
      <c r="G23" s="258"/>
      <c r="H23" s="259"/>
      <c r="I23" s="260">
        <f t="shared" si="0"/>
        <v>0</v>
      </c>
    </row>
    <row r="24" spans="1:11" ht="17.25" customHeight="1" thickBot="1" x14ac:dyDescent="0.35">
      <c r="A24" s="246" t="s">
        <v>84</v>
      </c>
      <c r="B24" s="247" t="s">
        <v>516</v>
      </c>
      <c r="C24" s="261"/>
      <c r="D24" s="249">
        <f>+D25</f>
        <v>0</v>
      </c>
      <c r="E24" s="250">
        <f>+E25</f>
        <v>0</v>
      </c>
      <c r="F24" s="251">
        <f>+F25</f>
        <v>0</v>
      </c>
      <c r="G24" s="251">
        <f>+G25</f>
        <v>0</v>
      </c>
      <c r="H24" s="252">
        <f>+H25</f>
        <v>0</v>
      </c>
      <c r="I24" s="249">
        <f t="shared" si="0"/>
        <v>0</v>
      </c>
    </row>
    <row r="25" spans="1:11" ht="17.25" customHeight="1" thickBot="1" x14ac:dyDescent="0.35">
      <c r="A25" s="265" t="s">
        <v>151</v>
      </c>
      <c r="B25" s="266" t="s">
        <v>498</v>
      </c>
      <c r="C25" s="267"/>
      <c r="D25" s="268"/>
      <c r="E25" s="269"/>
      <c r="F25" s="270"/>
      <c r="G25" s="270"/>
      <c r="H25" s="271"/>
      <c r="I25" s="272">
        <f t="shared" si="0"/>
        <v>0</v>
      </c>
    </row>
    <row r="26" spans="1:11" ht="17.25" customHeight="1" thickBot="1" x14ac:dyDescent="0.35">
      <c r="A26" s="246" t="s">
        <v>167</v>
      </c>
      <c r="B26" s="273" t="s">
        <v>517</v>
      </c>
      <c r="C26" s="261"/>
      <c r="D26" s="249">
        <f>+D27</f>
        <v>0</v>
      </c>
      <c r="E26" s="250">
        <f>+E27</f>
        <v>0</v>
      </c>
      <c r="F26" s="251">
        <f>+F27</f>
        <v>0</v>
      </c>
      <c r="G26" s="251">
        <f>+G27</f>
        <v>0</v>
      </c>
      <c r="H26" s="252">
        <f>+H27</f>
        <v>0</v>
      </c>
      <c r="I26" s="249">
        <f t="shared" si="0"/>
        <v>0</v>
      </c>
    </row>
    <row r="27" spans="1:11" ht="17.25" customHeight="1" thickBot="1" x14ac:dyDescent="0.35">
      <c r="A27" s="274" t="s">
        <v>168</v>
      </c>
      <c r="B27" s="275" t="s">
        <v>498</v>
      </c>
      <c r="C27" s="276"/>
      <c r="D27" s="277"/>
      <c r="E27" s="278"/>
      <c r="F27" s="279"/>
      <c r="G27" s="279"/>
      <c r="H27" s="280"/>
      <c r="I27" s="281">
        <f t="shared" si="0"/>
        <v>0</v>
      </c>
    </row>
    <row r="28" spans="1:11" ht="17.25" customHeight="1" thickBot="1" x14ac:dyDescent="0.35">
      <c r="A28" s="731" t="s">
        <v>518</v>
      </c>
      <c r="B28" s="732"/>
      <c r="C28" s="282"/>
      <c r="D28" s="249">
        <f t="shared" ref="D28:I28" si="2">+D6+D9+D22+D24+D26</f>
        <v>25107544</v>
      </c>
      <c r="E28" s="250">
        <f t="shared" si="2"/>
        <v>13894800</v>
      </c>
      <c r="F28" s="251">
        <f t="shared" si="2"/>
        <v>13544800</v>
      </c>
      <c r="G28" s="251">
        <f t="shared" si="2"/>
        <v>13294800</v>
      </c>
      <c r="H28" s="252">
        <f t="shared" si="2"/>
        <v>58804603</v>
      </c>
      <c r="I28" s="249">
        <f t="shared" si="2"/>
        <v>124646547</v>
      </c>
    </row>
  </sheetData>
  <mergeCells count="8">
    <mergeCell ref="A28:B2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0.43307086614173229" bottom="0.39370078740157483" header="0.15748031496062992" footer="0.15748031496062992"/>
  <pageSetup paperSize="9" orientation="landscape" verticalDpi="300" r:id="rId1"/>
  <headerFooter alignWithMargins="0">
    <oddHeader>&amp;R&amp;"Times New Roman CE,Félkövér dőlt"10. melléklet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31"/>
  <sheetViews>
    <sheetView workbookViewId="0">
      <selection activeCell="D25" sqref="D25:F25"/>
    </sheetView>
  </sheetViews>
  <sheetFormatPr defaultColWidth="9.33203125" defaultRowHeight="13.2" x14ac:dyDescent="0.3"/>
  <cols>
    <col min="1" max="1" width="5" style="283" customWidth="1"/>
    <col min="2" max="2" width="47" style="1" customWidth="1"/>
    <col min="3" max="4" width="15.33203125" style="1" customWidth="1"/>
    <col min="5" max="16384" width="9.33203125" style="1"/>
  </cols>
  <sheetData>
    <row r="1" spans="1:4" ht="31.5" customHeight="1" x14ac:dyDescent="0.3">
      <c r="B1" s="741" t="s">
        <v>519</v>
      </c>
      <c r="C1" s="741"/>
      <c r="D1" s="741"/>
    </row>
    <row r="2" spans="1:4" s="286" customFormat="1" ht="16.2" thickBot="1" x14ac:dyDescent="0.35">
      <c r="A2" s="284"/>
      <c r="B2" s="285"/>
      <c r="D2" s="81" t="s">
        <v>462</v>
      </c>
    </row>
    <row r="3" spans="1:4" s="290" customFormat="1" ht="48" customHeight="1" thickBot="1" x14ac:dyDescent="0.35">
      <c r="A3" s="287" t="s">
        <v>247</v>
      </c>
      <c r="B3" s="288" t="s">
        <v>4</v>
      </c>
      <c r="C3" s="288" t="s">
        <v>520</v>
      </c>
      <c r="D3" s="289" t="s">
        <v>521</v>
      </c>
    </row>
    <row r="4" spans="1:4" s="290" customFormat="1" ht="14.1" customHeight="1" thickBot="1" x14ac:dyDescent="0.35">
      <c r="A4" s="2">
        <v>1</v>
      </c>
      <c r="B4" s="291">
        <v>2</v>
      </c>
      <c r="C4" s="291">
        <v>3</v>
      </c>
      <c r="D4" s="136">
        <v>4</v>
      </c>
    </row>
    <row r="5" spans="1:4" ht="18" customHeight="1" x14ac:dyDescent="0.3">
      <c r="A5" s="292" t="s">
        <v>5</v>
      </c>
      <c r="B5" s="293" t="s">
        <v>522</v>
      </c>
      <c r="C5" s="294"/>
      <c r="D5" s="9"/>
    </row>
    <row r="6" spans="1:4" ht="18" customHeight="1" x14ac:dyDescent="0.3">
      <c r="A6" s="295" t="s">
        <v>16</v>
      </c>
      <c r="B6" s="296" t="s">
        <v>523</v>
      </c>
      <c r="C6" s="297"/>
      <c r="D6" s="12"/>
    </row>
    <row r="7" spans="1:4" ht="18" customHeight="1" x14ac:dyDescent="0.3">
      <c r="A7" s="295" t="s">
        <v>28</v>
      </c>
      <c r="B7" s="296" t="s">
        <v>524</v>
      </c>
      <c r="C7" s="297"/>
      <c r="D7" s="12"/>
    </row>
    <row r="8" spans="1:4" ht="18" customHeight="1" x14ac:dyDescent="0.3">
      <c r="A8" s="295" t="s">
        <v>138</v>
      </c>
      <c r="B8" s="296" t="s">
        <v>525</v>
      </c>
      <c r="C8" s="297"/>
      <c r="D8" s="12"/>
    </row>
    <row r="9" spans="1:4" ht="18" customHeight="1" x14ac:dyDescent="0.3">
      <c r="A9" s="295" t="s">
        <v>42</v>
      </c>
      <c r="B9" s="296" t="s">
        <v>526</v>
      </c>
      <c r="C9" s="297">
        <f>SUM(C10:C15)</f>
        <v>57358043</v>
      </c>
      <c r="D9" s="297">
        <f>SUM(D10:D15)</f>
        <v>1380000</v>
      </c>
    </row>
    <row r="10" spans="1:4" ht="18" customHeight="1" x14ac:dyDescent="0.3">
      <c r="A10" s="295" t="s">
        <v>64</v>
      </c>
      <c r="B10" s="296" t="s">
        <v>527</v>
      </c>
      <c r="C10" s="297"/>
      <c r="D10" s="12"/>
    </row>
    <row r="11" spans="1:4" ht="18" customHeight="1" x14ac:dyDescent="0.3">
      <c r="A11" s="295" t="s">
        <v>145</v>
      </c>
      <c r="B11" s="298" t="s">
        <v>528</v>
      </c>
      <c r="C11" s="297"/>
      <c r="D11" s="12"/>
    </row>
    <row r="12" spans="1:4" ht="18" customHeight="1" x14ac:dyDescent="0.3">
      <c r="A12" s="295" t="s">
        <v>84</v>
      </c>
      <c r="B12" s="298" t="s">
        <v>529</v>
      </c>
      <c r="C12" s="297">
        <v>57358043</v>
      </c>
      <c r="D12" s="12">
        <v>1380000</v>
      </c>
    </row>
    <row r="13" spans="1:4" ht="18" customHeight="1" x14ac:dyDescent="0.3">
      <c r="A13" s="295" t="s">
        <v>151</v>
      </c>
      <c r="B13" s="298" t="s">
        <v>530</v>
      </c>
      <c r="C13" s="297"/>
      <c r="D13" s="12"/>
    </row>
    <row r="14" spans="1:4" ht="18" customHeight="1" x14ac:dyDescent="0.3">
      <c r="A14" s="295" t="s">
        <v>167</v>
      </c>
      <c r="B14" s="298" t="s">
        <v>531</v>
      </c>
      <c r="C14" s="297"/>
      <c r="D14" s="12"/>
    </row>
    <row r="15" spans="1:4" ht="22.5" customHeight="1" x14ac:dyDescent="0.3">
      <c r="A15" s="295" t="s">
        <v>168</v>
      </c>
      <c r="B15" s="298" t="s">
        <v>532</v>
      </c>
      <c r="C15" s="297"/>
      <c r="D15" s="12"/>
    </row>
    <row r="16" spans="1:4" ht="18" customHeight="1" x14ac:dyDescent="0.3">
      <c r="A16" s="295" t="s">
        <v>169</v>
      </c>
      <c r="B16" s="296" t="s">
        <v>533</v>
      </c>
      <c r="C16" s="297"/>
      <c r="D16" s="12"/>
    </row>
    <row r="17" spans="1:4" ht="18" customHeight="1" x14ac:dyDescent="0.3">
      <c r="A17" s="295" t="s">
        <v>172</v>
      </c>
      <c r="B17" s="296" t="s">
        <v>534</v>
      </c>
      <c r="C17" s="297"/>
      <c r="D17" s="12"/>
    </row>
    <row r="18" spans="1:4" ht="18" customHeight="1" x14ac:dyDescent="0.3">
      <c r="A18" s="295" t="s">
        <v>175</v>
      </c>
      <c r="B18" s="296" t="s">
        <v>535</v>
      </c>
      <c r="C18" s="297"/>
      <c r="D18" s="12"/>
    </row>
    <row r="19" spans="1:4" ht="18" customHeight="1" x14ac:dyDescent="0.3">
      <c r="A19" s="295" t="s">
        <v>178</v>
      </c>
      <c r="B19" s="296" t="s">
        <v>536</v>
      </c>
      <c r="C19" s="297"/>
      <c r="D19" s="12"/>
    </row>
    <row r="20" spans="1:4" ht="18" customHeight="1" x14ac:dyDescent="0.3">
      <c r="A20" s="295" t="s">
        <v>181</v>
      </c>
      <c r="B20" s="296" t="s">
        <v>537</v>
      </c>
      <c r="C20" s="297"/>
      <c r="D20" s="12"/>
    </row>
    <row r="21" spans="1:4" ht="18" customHeight="1" x14ac:dyDescent="0.3">
      <c r="A21" s="295" t="s">
        <v>184</v>
      </c>
      <c r="B21" s="296" t="s">
        <v>538</v>
      </c>
      <c r="C21" s="113">
        <v>848260</v>
      </c>
      <c r="D21" s="12">
        <v>588200</v>
      </c>
    </row>
    <row r="22" spans="1:4" ht="18" customHeight="1" x14ac:dyDescent="0.3">
      <c r="A22" s="295" t="s">
        <v>187</v>
      </c>
      <c r="B22" s="296" t="s">
        <v>539</v>
      </c>
      <c r="C22" s="113"/>
      <c r="D22" s="12"/>
    </row>
    <row r="23" spans="1:4" ht="18" customHeight="1" x14ac:dyDescent="0.3">
      <c r="A23" s="295" t="s">
        <v>190</v>
      </c>
      <c r="B23" s="299"/>
      <c r="C23" s="113"/>
      <c r="D23" s="12"/>
    </row>
    <row r="24" spans="1:4" ht="18" customHeight="1" x14ac:dyDescent="0.3">
      <c r="A24" s="295" t="s">
        <v>193</v>
      </c>
      <c r="B24" s="299"/>
      <c r="C24" s="113"/>
      <c r="D24" s="12"/>
    </row>
    <row r="25" spans="1:4" ht="18" customHeight="1" x14ac:dyDescent="0.3">
      <c r="A25" s="295" t="s">
        <v>194</v>
      </c>
      <c r="B25" s="299"/>
      <c r="C25" s="113"/>
      <c r="D25" s="12"/>
    </row>
    <row r="26" spans="1:4" ht="18" customHeight="1" x14ac:dyDescent="0.3">
      <c r="A26" s="295" t="s">
        <v>197</v>
      </c>
      <c r="B26" s="299"/>
      <c r="C26" s="113"/>
      <c r="D26" s="12"/>
    </row>
    <row r="27" spans="1:4" ht="18" customHeight="1" x14ac:dyDescent="0.3">
      <c r="A27" s="295" t="s">
        <v>200</v>
      </c>
      <c r="B27" s="299"/>
      <c r="C27" s="113"/>
      <c r="D27" s="12"/>
    </row>
    <row r="28" spans="1:4" ht="18" customHeight="1" x14ac:dyDescent="0.3">
      <c r="A28" s="295" t="s">
        <v>203</v>
      </c>
      <c r="B28" s="299"/>
      <c r="C28" s="113"/>
      <c r="D28" s="12"/>
    </row>
    <row r="29" spans="1:4" ht="18" customHeight="1" thickBot="1" x14ac:dyDescent="0.35">
      <c r="A29" s="300" t="s">
        <v>231</v>
      </c>
      <c r="B29" s="301"/>
      <c r="C29" s="302"/>
      <c r="D29" s="11"/>
    </row>
    <row r="30" spans="1:4" ht="18" customHeight="1" thickBot="1" x14ac:dyDescent="0.35">
      <c r="A30" s="7" t="s">
        <v>234</v>
      </c>
      <c r="B30" s="303" t="s">
        <v>246</v>
      </c>
      <c r="C30" s="304">
        <f>+C5+C6+C7+C8+C9+C16+C17+C18+C19+C20+C21+C22+C23+C24+C25+C26+C27+C28+C29</f>
        <v>58206303</v>
      </c>
      <c r="D30" s="305">
        <f>+D5+D6+D7+D8+D9+D16+D17+D18+D19+D20+D21+D22+D23+D24+D25+D26+D27+D28+D29</f>
        <v>1968200</v>
      </c>
    </row>
    <row r="31" spans="1:4" ht="8.25" customHeight="1" x14ac:dyDescent="0.3">
      <c r="A31" s="306"/>
      <c r="B31" s="742"/>
      <c r="C31" s="742"/>
      <c r="D31" s="742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CE,Dőlt" 11&amp;"Times New Roman CE,Félkövér dőlt".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8"/>
  <sheetViews>
    <sheetView view="pageBreakPreview" zoomScale="75" zoomScaleNormal="100" zoomScaleSheetLayoutView="75" workbookViewId="0">
      <selection activeCell="F59" sqref="F59"/>
    </sheetView>
  </sheetViews>
  <sheetFormatPr defaultRowHeight="14.4" x14ac:dyDescent="0.3"/>
  <cols>
    <col min="1" max="1" width="15.33203125" customWidth="1"/>
    <col min="4" max="4" width="8.5546875" bestFit="1" customWidth="1"/>
    <col min="5" max="5" width="10.44140625" customWidth="1"/>
    <col min="9" max="9" width="11" customWidth="1"/>
    <col min="13" max="13" width="10.44140625" bestFit="1" customWidth="1"/>
    <col min="17" max="17" width="10.44140625" bestFit="1" customWidth="1"/>
    <col min="18" max="21" width="10.44140625" customWidth="1"/>
    <col min="25" max="25" width="10.44140625" bestFit="1" customWidth="1"/>
  </cols>
  <sheetData>
    <row r="1" spans="1:33" x14ac:dyDescent="0.3">
      <c r="A1" s="750" t="s">
        <v>358</v>
      </c>
      <c r="B1" s="753" t="s">
        <v>359</v>
      </c>
      <c r="C1" s="753"/>
      <c r="D1" s="753"/>
      <c r="E1" s="756"/>
      <c r="F1" s="755" t="s">
        <v>360</v>
      </c>
      <c r="G1" s="753"/>
      <c r="H1" s="753"/>
      <c r="I1" s="756"/>
      <c r="J1" s="755" t="s">
        <v>361</v>
      </c>
      <c r="K1" s="753"/>
      <c r="L1" s="753"/>
      <c r="M1" s="756"/>
      <c r="N1" s="755" t="s">
        <v>362</v>
      </c>
      <c r="O1" s="760"/>
      <c r="P1" s="760"/>
      <c r="Q1" s="761"/>
      <c r="R1" s="755" t="s">
        <v>362</v>
      </c>
      <c r="S1" s="753"/>
      <c r="T1" s="753"/>
      <c r="U1" s="756"/>
      <c r="V1" s="753" t="s">
        <v>359</v>
      </c>
      <c r="W1" s="753"/>
      <c r="X1" s="753"/>
      <c r="Y1" s="754"/>
      <c r="Z1" s="755" t="s">
        <v>362</v>
      </c>
      <c r="AA1" s="753"/>
      <c r="AB1" s="753"/>
      <c r="AC1" s="756"/>
      <c r="AD1" s="753" t="s">
        <v>359</v>
      </c>
      <c r="AE1" s="753"/>
      <c r="AF1" s="753"/>
      <c r="AG1" s="754"/>
    </row>
    <row r="2" spans="1:33" x14ac:dyDescent="0.3">
      <c r="A2" s="751"/>
      <c r="B2" s="744">
        <v>43101</v>
      </c>
      <c r="C2" s="745"/>
      <c r="D2" s="745"/>
      <c r="E2" s="757"/>
      <c r="F2" s="758">
        <v>43101</v>
      </c>
      <c r="G2" s="744"/>
      <c r="H2" s="744"/>
      <c r="I2" s="759"/>
      <c r="J2" s="758">
        <v>43101</v>
      </c>
      <c r="K2" s="744"/>
      <c r="L2" s="744"/>
      <c r="M2" s="759"/>
      <c r="N2" s="744">
        <v>43191</v>
      </c>
      <c r="O2" s="745"/>
      <c r="P2" s="745"/>
      <c r="Q2" s="757"/>
      <c r="R2" s="758">
        <v>43191</v>
      </c>
      <c r="S2" s="745"/>
      <c r="T2" s="745"/>
      <c r="U2" s="745"/>
      <c r="V2" s="744">
        <v>43191</v>
      </c>
      <c r="W2" s="745"/>
      <c r="X2" s="745"/>
      <c r="Y2" s="746"/>
      <c r="Z2" s="758">
        <v>43221</v>
      </c>
      <c r="AA2" s="745"/>
      <c r="AB2" s="745"/>
      <c r="AC2" s="745"/>
      <c r="AD2" s="744">
        <v>43221</v>
      </c>
      <c r="AE2" s="745"/>
      <c r="AF2" s="745"/>
      <c r="AG2" s="746"/>
    </row>
    <row r="3" spans="1:33" ht="26.4" x14ac:dyDescent="0.3">
      <c r="A3" s="752"/>
      <c r="B3" s="152" t="s">
        <v>242</v>
      </c>
      <c r="C3" s="153" t="s">
        <v>363</v>
      </c>
      <c r="D3" s="154" t="s">
        <v>465</v>
      </c>
      <c r="E3" s="154" t="s">
        <v>243</v>
      </c>
      <c r="F3" s="152" t="s">
        <v>242</v>
      </c>
      <c r="G3" s="152" t="s">
        <v>364</v>
      </c>
      <c r="H3" s="152" t="s">
        <v>365</v>
      </c>
      <c r="I3" s="152" t="s">
        <v>243</v>
      </c>
      <c r="J3" s="152" t="s">
        <v>242</v>
      </c>
      <c r="K3" s="154" t="s">
        <v>364</v>
      </c>
      <c r="L3" s="152" t="s">
        <v>365</v>
      </c>
      <c r="M3" s="152" t="s">
        <v>243</v>
      </c>
      <c r="N3" s="152" t="s">
        <v>242</v>
      </c>
      <c r="O3" s="153" t="s">
        <v>363</v>
      </c>
      <c r="P3" s="154" t="s">
        <v>471</v>
      </c>
      <c r="Q3" s="154" t="s">
        <v>243</v>
      </c>
      <c r="R3" s="152" t="s">
        <v>242</v>
      </c>
      <c r="S3" s="152" t="s">
        <v>363</v>
      </c>
      <c r="T3" s="152" t="s">
        <v>472</v>
      </c>
      <c r="U3" s="152" t="s">
        <v>243</v>
      </c>
      <c r="V3" s="152" t="s">
        <v>242</v>
      </c>
      <c r="W3" s="153" t="s">
        <v>363</v>
      </c>
      <c r="X3" s="154" t="s">
        <v>465</v>
      </c>
      <c r="Y3" s="184" t="s">
        <v>243</v>
      </c>
      <c r="Z3" s="152" t="s">
        <v>242</v>
      </c>
      <c r="AA3" s="152" t="s">
        <v>363</v>
      </c>
      <c r="AB3" s="152" t="s">
        <v>472</v>
      </c>
      <c r="AC3" s="152" t="s">
        <v>243</v>
      </c>
      <c r="AD3" s="152" t="s">
        <v>242</v>
      </c>
      <c r="AE3" s="153" t="s">
        <v>363</v>
      </c>
      <c r="AF3" s="154" t="s">
        <v>465</v>
      </c>
      <c r="AG3" s="184" t="s">
        <v>243</v>
      </c>
    </row>
    <row r="4" spans="1:33" x14ac:dyDescent="0.3">
      <c r="A4" s="155"/>
      <c r="B4" s="156"/>
      <c r="C4" s="156"/>
      <c r="D4" s="156"/>
      <c r="E4" s="162"/>
      <c r="F4" s="156"/>
      <c r="G4" s="156"/>
      <c r="H4" s="156"/>
      <c r="I4" s="156"/>
      <c r="J4" s="156"/>
      <c r="K4" s="157"/>
      <c r="L4" s="156"/>
      <c r="M4" s="162"/>
      <c r="N4" s="156"/>
      <c r="O4" s="156"/>
      <c r="P4" s="162"/>
      <c r="Q4" s="156"/>
      <c r="R4" s="156"/>
      <c r="S4" s="156"/>
      <c r="T4" s="156"/>
      <c r="U4" s="156"/>
      <c r="V4" s="156"/>
      <c r="W4" s="156"/>
      <c r="X4" s="162"/>
      <c r="Y4" s="185"/>
      <c r="Z4" s="156"/>
      <c r="AA4" s="156"/>
      <c r="AB4" s="156"/>
      <c r="AC4" s="156"/>
      <c r="AD4" s="156"/>
      <c r="AE4" s="156"/>
      <c r="AF4" s="162"/>
      <c r="AG4" s="185"/>
    </row>
    <row r="5" spans="1:33" ht="27" x14ac:dyDescent="0.3">
      <c r="A5" s="168" t="s">
        <v>366</v>
      </c>
      <c r="B5" s="158">
        <v>8.75</v>
      </c>
      <c r="C5" s="158"/>
      <c r="D5" s="158"/>
      <c r="E5" s="159">
        <f>B5+C5+D5</f>
        <v>8.75</v>
      </c>
      <c r="F5" s="158"/>
      <c r="G5" s="158"/>
      <c r="H5" s="158"/>
      <c r="I5" s="158"/>
      <c r="J5" s="158">
        <f>B5+F5</f>
        <v>8.75</v>
      </c>
      <c r="K5" s="158">
        <f>C5+G5</f>
        <v>0</v>
      </c>
      <c r="L5" s="158"/>
      <c r="M5" s="159">
        <f>J5+K5+L5</f>
        <v>8.75</v>
      </c>
      <c r="N5" s="158"/>
      <c r="O5" s="158"/>
      <c r="P5" s="159"/>
      <c r="Q5" s="158"/>
      <c r="R5" s="158"/>
      <c r="S5" s="158"/>
      <c r="T5" s="158"/>
      <c r="U5" s="158"/>
      <c r="V5" s="158">
        <f>J5+N5</f>
        <v>8.75</v>
      </c>
      <c r="W5" s="158">
        <f>K5+O5</f>
        <v>0</v>
      </c>
      <c r="X5" s="159">
        <f>L5+P5</f>
        <v>0</v>
      </c>
      <c r="Y5" s="186">
        <f>V5+W5+X5</f>
        <v>8.75</v>
      </c>
      <c r="Z5" s="158"/>
      <c r="AA5" s="158"/>
      <c r="AB5" s="158"/>
      <c r="AC5" s="158"/>
      <c r="AD5" s="158">
        <f>R5+V5</f>
        <v>8.75</v>
      </c>
      <c r="AE5" s="158">
        <f>S5+W5</f>
        <v>0</v>
      </c>
      <c r="AF5" s="159">
        <f>T5+X5</f>
        <v>0</v>
      </c>
      <c r="AG5" s="186">
        <f>AD5+AE5+AF5</f>
        <v>8.75</v>
      </c>
    </row>
    <row r="6" spans="1:33" x14ac:dyDescent="0.3">
      <c r="A6" s="160"/>
      <c r="B6" s="157"/>
      <c r="C6" s="157"/>
      <c r="D6" s="157"/>
      <c r="E6" s="159"/>
      <c r="F6" s="157"/>
      <c r="G6" s="157"/>
      <c r="H6" s="157"/>
      <c r="I6" s="158"/>
      <c r="J6" s="158"/>
      <c r="K6" s="158"/>
      <c r="L6" s="158"/>
      <c r="M6" s="159"/>
      <c r="N6" s="157"/>
      <c r="O6" s="157"/>
      <c r="P6" s="162"/>
      <c r="Q6" s="158"/>
      <c r="R6" s="158"/>
      <c r="S6" s="158"/>
      <c r="T6" s="158"/>
      <c r="U6" s="158"/>
      <c r="V6" s="158">
        <f t="shared" ref="V6:X27" si="0">J6+N6</f>
        <v>0</v>
      </c>
      <c r="W6" s="158">
        <f t="shared" si="0"/>
        <v>0</v>
      </c>
      <c r="X6" s="159">
        <f t="shared" si="0"/>
        <v>0</v>
      </c>
      <c r="Y6" s="186">
        <f t="shared" ref="Y6:Y27" si="1">V6+W6+X6</f>
        <v>0</v>
      </c>
      <c r="Z6" s="158"/>
      <c r="AA6" s="158"/>
      <c r="AB6" s="158"/>
      <c r="AC6" s="158"/>
      <c r="AD6" s="158">
        <f t="shared" ref="AD6:AF13" si="2">R6+V6</f>
        <v>0</v>
      </c>
      <c r="AE6" s="158">
        <f t="shared" si="2"/>
        <v>0</v>
      </c>
      <c r="AF6" s="159">
        <f t="shared" si="2"/>
        <v>0</v>
      </c>
      <c r="AG6" s="186">
        <f t="shared" ref="AG6:AG13" si="3">AD6+AE6+AF6</f>
        <v>0</v>
      </c>
    </row>
    <row r="7" spans="1:33" ht="27" x14ac:dyDescent="0.3">
      <c r="A7" s="167" t="s">
        <v>239</v>
      </c>
      <c r="B7" s="158">
        <v>82.5</v>
      </c>
      <c r="C7" s="158"/>
      <c r="D7" s="158"/>
      <c r="E7" s="159">
        <f>B7+C7+D7</f>
        <v>82.5</v>
      </c>
      <c r="F7" s="158"/>
      <c r="G7" s="158"/>
      <c r="H7" s="158"/>
      <c r="I7" s="158"/>
      <c r="J7" s="158">
        <f>B7+F7</f>
        <v>82.5</v>
      </c>
      <c r="K7" s="158"/>
      <c r="L7" s="158"/>
      <c r="M7" s="159">
        <f>J7+K7+L7</f>
        <v>82.5</v>
      </c>
      <c r="N7" s="158"/>
      <c r="O7" s="158"/>
      <c r="P7" s="159"/>
      <c r="Q7" s="158"/>
      <c r="R7" s="158"/>
      <c r="S7" s="158"/>
      <c r="T7" s="158"/>
      <c r="U7" s="158"/>
      <c r="V7" s="158">
        <f t="shared" si="0"/>
        <v>82.5</v>
      </c>
      <c r="W7" s="158">
        <f t="shared" si="0"/>
        <v>0</v>
      </c>
      <c r="X7" s="159">
        <f t="shared" si="0"/>
        <v>0</v>
      </c>
      <c r="Y7" s="186">
        <f t="shared" si="1"/>
        <v>82.5</v>
      </c>
      <c r="Z7" s="158">
        <v>2.5</v>
      </c>
      <c r="AA7" s="158"/>
      <c r="AB7" s="158"/>
      <c r="AC7" s="158"/>
      <c r="AD7" s="158">
        <f>V7+Z7</f>
        <v>85</v>
      </c>
      <c r="AE7" s="158">
        <f t="shared" si="2"/>
        <v>0</v>
      </c>
      <c r="AF7" s="159">
        <f t="shared" si="2"/>
        <v>0</v>
      </c>
      <c r="AG7" s="186">
        <f t="shared" si="3"/>
        <v>85</v>
      </c>
    </row>
    <row r="8" spans="1:33" x14ac:dyDescent="0.3">
      <c r="A8" s="160"/>
      <c r="B8" s="157"/>
      <c r="C8" s="157"/>
      <c r="D8" s="157"/>
      <c r="E8" s="159"/>
      <c r="F8" s="157"/>
      <c r="G8" s="157"/>
      <c r="H8" s="157"/>
      <c r="I8" s="172"/>
      <c r="J8" s="158"/>
      <c r="K8" s="158"/>
      <c r="L8" s="158"/>
      <c r="M8" s="159"/>
      <c r="N8" s="157"/>
      <c r="O8" s="157"/>
      <c r="P8" s="162"/>
      <c r="Q8" s="158"/>
      <c r="R8" s="158"/>
      <c r="S8" s="158"/>
      <c r="T8" s="158"/>
      <c r="U8" s="158"/>
      <c r="V8" s="158">
        <f t="shared" si="0"/>
        <v>0</v>
      </c>
      <c r="W8" s="158">
        <f t="shared" si="0"/>
        <v>0</v>
      </c>
      <c r="X8" s="159">
        <f t="shared" si="0"/>
        <v>0</v>
      </c>
      <c r="Y8" s="186">
        <f t="shared" si="1"/>
        <v>0</v>
      </c>
      <c r="Z8" s="158"/>
      <c r="AA8" s="158"/>
      <c r="AB8" s="158"/>
      <c r="AC8" s="158"/>
      <c r="AD8" s="158">
        <f t="shared" si="2"/>
        <v>0</v>
      </c>
      <c r="AE8" s="158">
        <f t="shared" si="2"/>
        <v>0</v>
      </c>
      <c r="AF8" s="159">
        <f t="shared" si="2"/>
        <v>0</v>
      </c>
      <c r="AG8" s="186">
        <f t="shared" si="3"/>
        <v>0</v>
      </c>
    </row>
    <row r="9" spans="1:33" ht="27" x14ac:dyDescent="0.3">
      <c r="A9" s="167" t="s">
        <v>367</v>
      </c>
      <c r="B9" s="158">
        <v>14</v>
      </c>
      <c r="C9" s="158"/>
      <c r="D9" s="158"/>
      <c r="E9" s="159">
        <f>B9+C9+D9</f>
        <v>14</v>
      </c>
      <c r="F9" s="158"/>
      <c r="G9" s="158"/>
      <c r="H9" s="158"/>
      <c r="I9" s="172"/>
      <c r="J9" s="158">
        <f>B9+F9</f>
        <v>14</v>
      </c>
      <c r="K9" s="158"/>
      <c r="L9" s="158"/>
      <c r="M9" s="159">
        <f>J9+K9+L9</f>
        <v>14</v>
      </c>
      <c r="N9" s="158"/>
      <c r="O9" s="158"/>
      <c r="P9" s="159"/>
      <c r="Q9" s="158"/>
      <c r="R9" s="158"/>
      <c r="S9" s="158"/>
      <c r="T9" s="158"/>
      <c r="U9" s="158"/>
      <c r="V9" s="158">
        <f t="shared" si="0"/>
        <v>14</v>
      </c>
      <c r="W9" s="158">
        <f t="shared" si="0"/>
        <v>0</v>
      </c>
      <c r="X9" s="159">
        <f t="shared" si="0"/>
        <v>0</v>
      </c>
      <c r="Y9" s="186">
        <f t="shared" si="1"/>
        <v>14</v>
      </c>
      <c r="Z9" s="158"/>
      <c r="AA9" s="158"/>
      <c r="AB9" s="158"/>
      <c r="AC9" s="158"/>
      <c r="AD9" s="158">
        <f t="shared" si="2"/>
        <v>14</v>
      </c>
      <c r="AE9" s="158">
        <f t="shared" si="2"/>
        <v>0</v>
      </c>
      <c r="AF9" s="159">
        <f t="shared" si="2"/>
        <v>0</v>
      </c>
      <c r="AG9" s="186">
        <f t="shared" si="3"/>
        <v>14</v>
      </c>
    </row>
    <row r="10" spans="1:33" x14ac:dyDescent="0.3">
      <c r="A10" s="160"/>
      <c r="B10" s="157"/>
      <c r="C10" s="157"/>
      <c r="D10" s="157"/>
      <c r="E10" s="159"/>
      <c r="F10" s="157"/>
      <c r="G10" s="157"/>
      <c r="H10" s="157"/>
      <c r="I10" s="172"/>
      <c r="J10" s="158"/>
      <c r="K10" s="158"/>
      <c r="L10" s="158"/>
      <c r="M10" s="159"/>
      <c r="N10" s="157"/>
      <c r="O10" s="157"/>
      <c r="P10" s="162"/>
      <c r="Q10" s="158"/>
      <c r="R10" s="158"/>
      <c r="S10" s="158"/>
      <c r="T10" s="158"/>
      <c r="U10" s="158"/>
      <c r="V10" s="158">
        <f t="shared" si="0"/>
        <v>0</v>
      </c>
      <c r="W10" s="158">
        <f t="shared" si="0"/>
        <v>0</v>
      </c>
      <c r="X10" s="159">
        <f t="shared" si="0"/>
        <v>0</v>
      </c>
      <c r="Y10" s="186">
        <f t="shared" si="1"/>
        <v>0</v>
      </c>
      <c r="Z10" s="158"/>
      <c r="AA10" s="158"/>
      <c r="AB10" s="158"/>
      <c r="AC10" s="158"/>
      <c r="AD10" s="158">
        <f t="shared" si="2"/>
        <v>0</v>
      </c>
      <c r="AE10" s="158">
        <f t="shared" si="2"/>
        <v>0</v>
      </c>
      <c r="AF10" s="159">
        <f t="shared" si="2"/>
        <v>0</v>
      </c>
      <c r="AG10" s="186">
        <f t="shared" si="3"/>
        <v>0</v>
      </c>
    </row>
    <row r="11" spans="1:33" ht="27" x14ac:dyDescent="0.3">
      <c r="A11" s="167" t="s">
        <v>240</v>
      </c>
      <c r="B11" s="158">
        <v>6</v>
      </c>
      <c r="C11" s="158"/>
      <c r="D11" s="158"/>
      <c r="E11" s="159">
        <f>B11+C11+D11</f>
        <v>6</v>
      </c>
      <c r="F11" s="158"/>
      <c r="G11" s="158"/>
      <c r="H11" s="158"/>
      <c r="I11" s="172"/>
      <c r="J11" s="158">
        <f>B11+F11</f>
        <v>6</v>
      </c>
      <c r="K11" s="158">
        <f>C11+G11</f>
        <v>0</v>
      </c>
      <c r="L11" s="158"/>
      <c r="M11" s="159">
        <f>J11+K11+L11</f>
        <v>6</v>
      </c>
      <c r="N11" s="158"/>
      <c r="O11" s="158"/>
      <c r="P11" s="159"/>
      <c r="Q11" s="158"/>
      <c r="R11" s="158"/>
      <c r="S11" s="158"/>
      <c r="T11" s="158"/>
      <c r="U11" s="158"/>
      <c r="V11" s="158">
        <f t="shared" si="0"/>
        <v>6</v>
      </c>
      <c r="W11" s="158">
        <f t="shared" si="0"/>
        <v>0</v>
      </c>
      <c r="X11" s="159">
        <f t="shared" si="0"/>
        <v>0</v>
      </c>
      <c r="Y11" s="186">
        <f t="shared" si="1"/>
        <v>6</v>
      </c>
      <c r="Z11" s="158"/>
      <c r="AA11" s="158"/>
      <c r="AB11" s="158"/>
      <c r="AC11" s="158"/>
      <c r="AD11" s="158">
        <f t="shared" si="2"/>
        <v>6</v>
      </c>
      <c r="AE11" s="158">
        <f t="shared" si="2"/>
        <v>0</v>
      </c>
      <c r="AF11" s="159">
        <f t="shared" si="2"/>
        <v>0</v>
      </c>
      <c r="AG11" s="186">
        <f t="shared" si="3"/>
        <v>6</v>
      </c>
    </row>
    <row r="12" spans="1:33" x14ac:dyDescent="0.3">
      <c r="A12" s="160"/>
      <c r="B12" s="157"/>
      <c r="C12" s="157"/>
      <c r="D12" s="157"/>
      <c r="E12" s="159"/>
      <c r="F12" s="157"/>
      <c r="G12" s="157"/>
      <c r="H12" s="157"/>
      <c r="I12" s="172"/>
      <c r="J12" s="158"/>
      <c r="K12" s="158"/>
      <c r="L12" s="158"/>
      <c r="M12" s="159"/>
      <c r="N12" s="157"/>
      <c r="O12" s="157"/>
      <c r="P12" s="162"/>
      <c r="Q12" s="158"/>
      <c r="R12" s="158"/>
      <c r="S12" s="158"/>
      <c r="T12" s="158"/>
      <c r="U12" s="158"/>
      <c r="V12" s="158">
        <f t="shared" si="0"/>
        <v>0</v>
      </c>
      <c r="W12" s="158">
        <f t="shared" si="0"/>
        <v>0</v>
      </c>
      <c r="X12" s="159">
        <f t="shared" si="0"/>
        <v>0</v>
      </c>
      <c r="Y12" s="186">
        <f t="shared" si="1"/>
        <v>0</v>
      </c>
      <c r="Z12" s="158"/>
      <c r="AA12" s="158"/>
      <c r="AB12" s="158"/>
      <c r="AC12" s="158"/>
      <c r="AD12" s="158">
        <f t="shared" si="2"/>
        <v>0</v>
      </c>
      <c r="AE12" s="158">
        <f t="shared" si="2"/>
        <v>0</v>
      </c>
      <c r="AF12" s="159">
        <f t="shared" si="2"/>
        <v>0</v>
      </c>
      <c r="AG12" s="186">
        <f t="shared" si="3"/>
        <v>0</v>
      </c>
    </row>
    <row r="13" spans="1:33" ht="27" x14ac:dyDescent="0.3">
      <c r="A13" s="167" t="s">
        <v>241</v>
      </c>
      <c r="B13" s="158"/>
      <c r="C13" s="158">
        <v>2.75</v>
      </c>
      <c r="D13" s="158"/>
      <c r="E13" s="159">
        <f>B13+C13+D13</f>
        <v>2.75</v>
      </c>
      <c r="F13" s="158"/>
      <c r="G13" s="158"/>
      <c r="H13" s="158"/>
      <c r="I13" s="172"/>
      <c r="J13" s="158"/>
      <c r="K13" s="158">
        <f>C13+G13</f>
        <v>2.75</v>
      </c>
      <c r="L13" s="158"/>
      <c r="M13" s="159">
        <f>J13+K13+L13</f>
        <v>2.75</v>
      </c>
      <c r="N13" s="158"/>
      <c r="O13" s="158"/>
      <c r="P13" s="159"/>
      <c r="Q13" s="158"/>
      <c r="R13" s="158"/>
      <c r="S13" s="158"/>
      <c r="T13" s="158"/>
      <c r="U13" s="158"/>
      <c r="V13" s="158">
        <f t="shared" si="0"/>
        <v>0</v>
      </c>
      <c r="W13" s="158">
        <f t="shared" si="0"/>
        <v>2.75</v>
      </c>
      <c r="X13" s="159">
        <f t="shared" si="0"/>
        <v>0</v>
      </c>
      <c r="Y13" s="186">
        <f t="shared" si="1"/>
        <v>2.75</v>
      </c>
      <c r="Z13" s="158"/>
      <c r="AA13" s="158"/>
      <c r="AB13" s="158"/>
      <c r="AC13" s="158"/>
      <c r="AD13" s="158">
        <f t="shared" si="2"/>
        <v>0</v>
      </c>
      <c r="AE13" s="158">
        <f t="shared" si="2"/>
        <v>2.75</v>
      </c>
      <c r="AF13" s="159">
        <f t="shared" si="2"/>
        <v>0</v>
      </c>
      <c r="AG13" s="186">
        <f t="shared" si="3"/>
        <v>2.75</v>
      </c>
    </row>
    <row r="14" spans="1:33" x14ac:dyDescent="0.3">
      <c r="A14" s="160"/>
      <c r="B14" s="157"/>
      <c r="C14" s="157"/>
      <c r="D14" s="157"/>
      <c r="E14" s="159"/>
      <c r="F14" s="157"/>
      <c r="G14" s="157"/>
      <c r="H14" s="157"/>
      <c r="I14" s="172"/>
      <c r="J14" s="158"/>
      <c r="K14" s="158"/>
      <c r="L14" s="158"/>
      <c r="M14" s="159"/>
      <c r="N14" s="157"/>
      <c r="O14" s="157"/>
      <c r="P14" s="162"/>
      <c r="Q14" s="158"/>
      <c r="R14" s="158"/>
      <c r="S14" s="158"/>
      <c r="T14" s="158"/>
      <c r="U14" s="158"/>
      <c r="V14" s="158"/>
      <c r="W14" s="158"/>
      <c r="X14" s="159"/>
      <c r="Y14" s="186"/>
      <c r="Z14" s="158"/>
      <c r="AA14" s="158"/>
      <c r="AB14" s="158"/>
      <c r="AC14" s="158"/>
      <c r="AD14" s="158"/>
      <c r="AE14" s="158"/>
      <c r="AF14" s="159"/>
      <c r="AG14" s="186"/>
    </row>
    <row r="15" spans="1:33" ht="27" x14ac:dyDescent="0.3">
      <c r="A15" s="167" t="s">
        <v>473</v>
      </c>
      <c r="B15" s="158"/>
      <c r="C15" s="158"/>
      <c r="D15" s="158"/>
      <c r="E15" s="159"/>
      <c r="F15" s="158"/>
      <c r="G15" s="158"/>
      <c r="H15" s="158"/>
      <c r="I15" s="172"/>
      <c r="J15" s="158"/>
      <c r="K15" s="158"/>
      <c r="L15" s="158"/>
      <c r="M15" s="159"/>
      <c r="N15" s="158"/>
      <c r="O15" s="158"/>
      <c r="P15" s="159"/>
      <c r="Q15" s="158"/>
      <c r="R15" s="158">
        <v>8.6</v>
      </c>
      <c r="S15" s="158">
        <v>1.4</v>
      </c>
      <c r="T15" s="158"/>
      <c r="U15" s="158">
        <f t="shared" ref="U15" si="4">R15+S15+T15</f>
        <v>10</v>
      </c>
      <c r="V15" s="158">
        <f>J15+N15+R15</f>
        <v>8.6</v>
      </c>
      <c r="W15" s="158">
        <f>K15+O15+S15</f>
        <v>1.4</v>
      </c>
      <c r="X15" s="159">
        <f>L15+P15+T15</f>
        <v>0</v>
      </c>
      <c r="Y15" s="186">
        <f t="shared" si="1"/>
        <v>10</v>
      </c>
      <c r="Z15" s="158"/>
      <c r="AA15" s="158"/>
      <c r="AB15" s="158"/>
      <c r="AC15" s="158">
        <f t="shared" ref="AC15" si="5">Z15+AA15+AB15</f>
        <v>0</v>
      </c>
      <c r="AD15" s="158">
        <f>V15+Z15</f>
        <v>8.6</v>
      </c>
      <c r="AE15" s="158">
        <f>W15+AA15</f>
        <v>1.4</v>
      </c>
      <c r="AF15" s="159">
        <f>T15+X15+AB15</f>
        <v>0</v>
      </c>
      <c r="AG15" s="186">
        <f t="shared" ref="AG15" si="6">AD15+AE15+AF15</f>
        <v>10</v>
      </c>
    </row>
    <row r="16" spans="1:33" x14ac:dyDescent="0.3">
      <c r="A16" s="160"/>
      <c r="B16" s="157"/>
      <c r="C16" s="157"/>
      <c r="D16" s="157"/>
      <c r="E16" s="159"/>
      <c r="F16" s="157"/>
      <c r="G16" s="157"/>
      <c r="H16" s="157"/>
      <c r="I16" s="172"/>
      <c r="J16" s="158"/>
      <c r="K16" s="158"/>
      <c r="L16" s="158"/>
      <c r="M16" s="159"/>
      <c r="N16" s="157"/>
      <c r="O16" s="157"/>
      <c r="P16" s="162"/>
      <c r="Q16" s="158"/>
      <c r="R16" s="158"/>
      <c r="S16" s="158"/>
      <c r="T16" s="158"/>
      <c r="U16" s="158"/>
      <c r="V16" s="158"/>
      <c r="W16" s="158"/>
      <c r="X16" s="159"/>
      <c r="Y16" s="186"/>
      <c r="Z16" s="158"/>
      <c r="AA16" s="158"/>
      <c r="AB16" s="158"/>
      <c r="AC16" s="158"/>
      <c r="AD16" s="158"/>
      <c r="AE16" s="158"/>
      <c r="AF16" s="159"/>
      <c r="AG16" s="186"/>
    </row>
    <row r="17" spans="1:33" x14ac:dyDescent="0.3">
      <c r="A17" s="160"/>
      <c r="B17" s="158"/>
      <c r="C17" s="158"/>
      <c r="D17" s="158"/>
      <c r="E17" s="159"/>
      <c r="F17" s="158"/>
      <c r="G17" s="158"/>
      <c r="H17" s="158"/>
      <c r="I17" s="172"/>
      <c r="J17" s="158"/>
      <c r="K17" s="158"/>
      <c r="L17" s="158"/>
      <c r="M17" s="159"/>
      <c r="N17" s="158"/>
      <c r="O17" s="158"/>
      <c r="P17" s="159"/>
      <c r="Q17" s="158"/>
      <c r="R17" s="158"/>
      <c r="S17" s="158"/>
      <c r="T17" s="158"/>
      <c r="U17" s="158"/>
      <c r="V17" s="158"/>
      <c r="W17" s="158"/>
      <c r="X17" s="159"/>
      <c r="Y17" s="186"/>
      <c r="Z17" s="158"/>
      <c r="AA17" s="158"/>
      <c r="AB17" s="158"/>
      <c r="AC17" s="158"/>
      <c r="AD17" s="158"/>
      <c r="AE17" s="158"/>
      <c r="AF17" s="159"/>
      <c r="AG17" s="186"/>
    </row>
    <row r="18" spans="1:33" x14ac:dyDescent="0.3">
      <c r="A18" s="160"/>
      <c r="B18" s="157"/>
      <c r="C18" s="157"/>
      <c r="D18" s="157"/>
      <c r="E18" s="159"/>
      <c r="F18" s="157"/>
      <c r="G18" s="157"/>
      <c r="H18" s="157"/>
      <c r="I18" s="172"/>
      <c r="J18" s="158"/>
      <c r="K18" s="158"/>
      <c r="L18" s="158"/>
      <c r="M18" s="159"/>
      <c r="N18" s="157"/>
      <c r="O18" s="157"/>
      <c r="P18" s="162"/>
      <c r="Q18" s="158"/>
      <c r="R18" s="158"/>
      <c r="S18" s="158"/>
      <c r="T18" s="158"/>
      <c r="U18" s="158"/>
      <c r="V18" s="158"/>
      <c r="W18" s="158"/>
      <c r="X18" s="159"/>
      <c r="Y18" s="186"/>
      <c r="Z18" s="158"/>
      <c r="AA18" s="158"/>
      <c r="AB18" s="158"/>
      <c r="AC18" s="158"/>
      <c r="AD18" s="158"/>
      <c r="AE18" s="158"/>
      <c r="AF18" s="159"/>
      <c r="AG18" s="186"/>
    </row>
    <row r="19" spans="1:33" ht="39.6" x14ac:dyDescent="0.3">
      <c r="A19" s="161" t="s">
        <v>368</v>
      </c>
      <c r="B19" s="158">
        <v>34</v>
      </c>
      <c r="C19" s="158">
        <v>2</v>
      </c>
      <c r="D19" s="158">
        <v>20</v>
      </c>
      <c r="E19" s="159">
        <f t="shared" ref="E19:E27" si="7">B19+C19+D19</f>
        <v>56</v>
      </c>
      <c r="F19" s="158"/>
      <c r="G19" s="158"/>
      <c r="H19" s="158"/>
      <c r="I19" s="172">
        <f t="shared" ref="I19:I25" si="8">F19+G19+H19</f>
        <v>0</v>
      </c>
      <c r="J19" s="158">
        <f>B19+F19</f>
        <v>34</v>
      </c>
      <c r="K19" s="158">
        <f>C19+G19</f>
        <v>2</v>
      </c>
      <c r="L19" s="158">
        <f>D19+H19</f>
        <v>20</v>
      </c>
      <c r="M19" s="158">
        <f t="shared" ref="M19:M27" si="9">J19+K19+L19</f>
        <v>56</v>
      </c>
      <c r="N19" s="158"/>
      <c r="O19" s="158"/>
      <c r="P19" s="158"/>
      <c r="Q19" s="158"/>
      <c r="R19" s="158"/>
      <c r="S19" s="158"/>
      <c r="T19" s="158"/>
      <c r="U19" s="158"/>
      <c r="V19" s="158">
        <f t="shared" ref="V19:X20" si="10">J19+N19</f>
        <v>34</v>
      </c>
      <c r="W19" s="158">
        <f t="shared" si="10"/>
        <v>2</v>
      </c>
      <c r="X19" s="158">
        <f t="shared" si="10"/>
        <v>20</v>
      </c>
      <c r="Y19" s="186">
        <f t="shared" ref="Y19:Y20" si="11">V19+W19+X19</f>
        <v>56</v>
      </c>
      <c r="Z19" s="158"/>
      <c r="AA19" s="158"/>
      <c r="AB19" s="158"/>
      <c r="AC19" s="158"/>
      <c r="AD19" s="158">
        <f t="shared" ref="AD19:AF20" si="12">R19+V19</f>
        <v>34</v>
      </c>
      <c r="AE19" s="158">
        <f t="shared" si="12"/>
        <v>2</v>
      </c>
      <c r="AF19" s="158">
        <f t="shared" si="12"/>
        <v>20</v>
      </c>
      <c r="AG19" s="186">
        <f t="shared" ref="AG19:AG27" si="13">AD19+AE19+AF19</f>
        <v>56</v>
      </c>
    </row>
    <row r="20" spans="1:33" x14ac:dyDescent="0.3">
      <c r="A20" s="161" t="s">
        <v>468</v>
      </c>
      <c r="B20" s="157">
        <v>1</v>
      </c>
      <c r="C20" s="157"/>
      <c r="D20" s="157"/>
      <c r="E20" s="159">
        <f t="shared" si="7"/>
        <v>1</v>
      </c>
      <c r="F20" s="157">
        <v>1</v>
      </c>
      <c r="G20" s="157"/>
      <c r="H20" s="157"/>
      <c r="I20" s="158">
        <f t="shared" si="8"/>
        <v>1</v>
      </c>
      <c r="J20" s="158">
        <f>B20+F20</f>
        <v>2</v>
      </c>
      <c r="K20" s="158"/>
      <c r="L20" s="158"/>
      <c r="M20" s="159">
        <f t="shared" si="9"/>
        <v>2</v>
      </c>
      <c r="N20" s="159"/>
      <c r="O20" s="159"/>
      <c r="P20" s="159"/>
      <c r="Q20" s="159"/>
      <c r="R20" s="159"/>
      <c r="S20" s="159"/>
      <c r="T20" s="159"/>
      <c r="U20" s="158"/>
      <c r="V20" s="158">
        <f t="shared" si="10"/>
        <v>2</v>
      </c>
      <c r="W20" s="158">
        <f t="shared" si="10"/>
        <v>0</v>
      </c>
      <c r="X20" s="158">
        <f t="shared" si="10"/>
        <v>0</v>
      </c>
      <c r="Y20" s="186">
        <f t="shared" si="11"/>
        <v>2</v>
      </c>
      <c r="Z20" s="159"/>
      <c r="AA20" s="159"/>
      <c r="AB20" s="159"/>
      <c r="AC20" s="158"/>
      <c r="AD20" s="158">
        <f t="shared" si="12"/>
        <v>2</v>
      </c>
      <c r="AE20" s="158">
        <f t="shared" si="12"/>
        <v>0</v>
      </c>
      <c r="AF20" s="158">
        <f t="shared" si="12"/>
        <v>0</v>
      </c>
      <c r="AG20" s="186">
        <f t="shared" si="13"/>
        <v>2</v>
      </c>
    </row>
    <row r="21" spans="1:33" x14ac:dyDescent="0.3">
      <c r="A21" s="160" t="s">
        <v>369</v>
      </c>
      <c r="B21" s="158">
        <f>B22+B23+B24+B25+B26</f>
        <v>12.98</v>
      </c>
      <c r="C21" s="158">
        <f t="shared" ref="C21:X21" si="14">C22+C23+C24+C25+C26</f>
        <v>1.27</v>
      </c>
      <c r="D21" s="158">
        <f t="shared" si="14"/>
        <v>0</v>
      </c>
      <c r="E21" s="158">
        <f t="shared" si="14"/>
        <v>14.25</v>
      </c>
      <c r="F21" s="158">
        <v>-1</v>
      </c>
      <c r="G21" s="158"/>
      <c r="H21" s="158">
        <f t="shared" si="14"/>
        <v>0</v>
      </c>
      <c r="I21" s="158">
        <f t="shared" si="14"/>
        <v>-1</v>
      </c>
      <c r="J21" s="158">
        <f t="shared" si="14"/>
        <v>11.98</v>
      </c>
      <c r="K21" s="158">
        <f t="shared" si="14"/>
        <v>1.27</v>
      </c>
      <c r="L21" s="158">
        <f t="shared" si="14"/>
        <v>0</v>
      </c>
      <c r="M21" s="158">
        <f t="shared" si="14"/>
        <v>13.25</v>
      </c>
      <c r="N21" s="158">
        <f t="shared" si="14"/>
        <v>2.5</v>
      </c>
      <c r="O21" s="158">
        <f t="shared" si="14"/>
        <v>0</v>
      </c>
      <c r="P21" s="158">
        <f t="shared" si="14"/>
        <v>0</v>
      </c>
      <c r="Q21" s="158">
        <f t="shared" si="14"/>
        <v>2.5</v>
      </c>
      <c r="R21" s="158">
        <f t="shared" si="14"/>
        <v>-8.73</v>
      </c>
      <c r="S21" s="158">
        <f t="shared" si="14"/>
        <v>-1.27</v>
      </c>
      <c r="T21" s="158">
        <f t="shared" si="14"/>
        <v>0</v>
      </c>
      <c r="U21" s="158">
        <f>R21+S21+T21</f>
        <v>-10</v>
      </c>
      <c r="V21" s="158">
        <f t="shared" si="14"/>
        <v>5.75</v>
      </c>
      <c r="W21" s="158">
        <f>K21+O21+S21</f>
        <v>0</v>
      </c>
      <c r="X21" s="158">
        <f t="shared" si="14"/>
        <v>0</v>
      </c>
      <c r="Y21" s="186">
        <f t="shared" si="1"/>
        <v>5.75</v>
      </c>
      <c r="Z21" s="158"/>
      <c r="AA21" s="158"/>
      <c r="AB21" s="158">
        <f t="shared" ref="AB21" si="15">AB22+AB23+AB24+AB25+AB26</f>
        <v>0</v>
      </c>
      <c r="AC21" s="158">
        <f>Z21+AA21+AB21</f>
        <v>0</v>
      </c>
      <c r="AD21" s="158">
        <f>AD22+AD23+AD24+AD25+AD26</f>
        <v>5.75</v>
      </c>
      <c r="AE21" s="158">
        <f>W21+AA21</f>
        <v>0</v>
      </c>
      <c r="AF21" s="158">
        <f t="shared" ref="AF21" si="16">AF22+AF23+AF24+AF25+AF26</f>
        <v>0</v>
      </c>
      <c r="AG21" s="186">
        <f t="shared" si="13"/>
        <v>5.75</v>
      </c>
    </row>
    <row r="22" spans="1:33" ht="27" x14ac:dyDescent="0.3">
      <c r="A22" s="167" t="s">
        <v>427</v>
      </c>
      <c r="B22" s="158">
        <v>1</v>
      </c>
      <c r="C22" s="158"/>
      <c r="D22" s="158"/>
      <c r="E22" s="159">
        <v>1</v>
      </c>
      <c r="F22" s="158"/>
      <c r="G22" s="158"/>
      <c r="H22" s="158"/>
      <c r="I22" s="158">
        <f t="shared" si="8"/>
        <v>0</v>
      </c>
      <c r="J22" s="158">
        <f t="shared" ref="J22:K27" si="17">B22+F22</f>
        <v>1</v>
      </c>
      <c r="K22" s="158">
        <f t="shared" si="17"/>
        <v>0</v>
      </c>
      <c r="L22" s="158"/>
      <c r="M22" s="159">
        <f t="shared" si="9"/>
        <v>1</v>
      </c>
      <c r="N22" s="158"/>
      <c r="O22" s="158"/>
      <c r="P22" s="159"/>
      <c r="Q22" s="158"/>
      <c r="R22" s="158"/>
      <c r="S22" s="158"/>
      <c r="T22" s="158"/>
      <c r="U22" s="158"/>
      <c r="V22" s="158">
        <f t="shared" si="0"/>
        <v>1</v>
      </c>
      <c r="W22" s="158">
        <f t="shared" si="0"/>
        <v>0</v>
      </c>
      <c r="X22" s="159">
        <f t="shared" si="0"/>
        <v>0</v>
      </c>
      <c r="Y22" s="186">
        <f t="shared" si="1"/>
        <v>1</v>
      </c>
      <c r="Z22" s="158"/>
      <c r="AA22" s="158"/>
      <c r="AB22" s="158"/>
      <c r="AC22" s="158"/>
      <c r="AD22" s="158">
        <f t="shared" ref="AD22:AF27" si="18">R22+V22</f>
        <v>1</v>
      </c>
      <c r="AE22" s="158">
        <f t="shared" si="18"/>
        <v>0</v>
      </c>
      <c r="AF22" s="159">
        <f t="shared" si="18"/>
        <v>0</v>
      </c>
      <c r="AG22" s="186">
        <f t="shared" si="13"/>
        <v>1</v>
      </c>
    </row>
    <row r="23" spans="1:33" x14ac:dyDescent="0.3">
      <c r="A23" s="160" t="s">
        <v>370</v>
      </c>
      <c r="B23" s="158">
        <v>2</v>
      </c>
      <c r="C23" s="158"/>
      <c r="D23" s="158"/>
      <c r="E23" s="159">
        <f t="shared" si="7"/>
        <v>2</v>
      </c>
      <c r="F23" s="158"/>
      <c r="G23" s="158"/>
      <c r="H23" s="158"/>
      <c r="I23" s="158"/>
      <c r="J23" s="158">
        <f t="shared" si="17"/>
        <v>2</v>
      </c>
      <c r="K23" s="158">
        <f t="shared" si="17"/>
        <v>0</v>
      </c>
      <c r="L23" s="158"/>
      <c r="M23" s="159">
        <f t="shared" si="9"/>
        <v>2</v>
      </c>
      <c r="N23" s="158"/>
      <c r="O23" s="158"/>
      <c r="P23" s="159"/>
      <c r="Q23" s="158"/>
      <c r="R23" s="158"/>
      <c r="S23" s="158"/>
      <c r="T23" s="158"/>
      <c r="U23" s="158"/>
      <c r="V23" s="158">
        <f t="shared" si="0"/>
        <v>2</v>
      </c>
      <c r="W23" s="158">
        <f t="shared" si="0"/>
        <v>0</v>
      </c>
      <c r="X23" s="159">
        <f t="shared" si="0"/>
        <v>0</v>
      </c>
      <c r="Y23" s="186">
        <f t="shared" si="1"/>
        <v>2</v>
      </c>
      <c r="Z23" s="158"/>
      <c r="AA23" s="158"/>
      <c r="AB23" s="158"/>
      <c r="AC23" s="158"/>
      <c r="AD23" s="158">
        <f t="shared" si="18"/>
        <v>2</v>
      </c>
      <c r="AE23" s="158">
        <f t="shared" si="18"/>
        <v>0</v>
      </c>
      <c r="AF23" s="159">
        <f t="shared" si="18"/>
        <v>0</v>
      </c>
      <c r="AG23" s="186">
        <f t="shared" si="13"/>
        <v>2</v>
      </c>
    </row>
    <row r="24" spans="1:33" x14ac:dyDescent="0.3">
      <c r="A24" s="160" t="s">
        <v>0</v>
      </c>
      <c r="B24" s="173">
        <v>6.23</v>
      </c>
      <c r="C24" s="173">
        <v>1.27</v>
      </c>
      <c r="D24" s="173"/>
      <c r="E24" s="159">
        <f t="shared" si="7"/>
        <v>7.5</v>
      </c>
      <c r="F24" s="173"/>
      <c r="G24" s="173"/>
      <c r="H24" s="173"/>
      <c r="I24" s="158"/>
      <c r="J24" s="158">
        <f t="shared" si="17"/>
        <v>6.23</v>
      </c>
      <c r="K24" s="158">
        <f t="shared" si="17"/>
        <v>1.27</v>
      </c>
      <c r="L24" s="158"/>
      <c r="M24" s="159">
        <f t="shared" si="9"/>
        <v>7.5</v>
      </c>
      <c r="N24" s="173">
        <v>2.5</v>
      </c>
      <c r="O24" s="173"/>
      <c r="P24" s="174"/>
      <c r="Q24" s="158">
        <f>N24+O24+P24</f>
        <v>2.5</v>
      </c>
      <c r="R24" s="158">
        <v>-8.73</v>
      </c>
      <c r="S24" s="158">
        <v>-1.27</v>
      </c>
      <c r="T24" s="158"/>
      <c r="U24" s="158">
        <f t="shared" ref="U24" si="19">R24+S24+T24</f>
        <v>-10</v>
      </c>
      <c r="V24" s="158">
        <f>J24+N24+R24</f>
        <v>0</v>
      </c>
      <c r="W24" s="158">
        <f>K24+O24+S24</f>
        <v>0</v>
      </c>
      <c r="X24" s="159">
        <f t="shared" si="0"/>
        <v>0</v>
      </c>
      <c r="Y24" s="186">
        <f t="shared" si="1"/>
        <v>0</v>
      </c>
      <c r="Z24" s="158"/>
      <c r="AA24" s="158"/>
      <c r="AB24" s="158"/>
      <c r="AC24" s="158">
        <f t="shared" ref="AC24" si="20">Z24+AA24+AB24</f>
        <v>0</v>
      </c>
      <c r="AD24" s="158">
        <f>V24+Z24</f>
        <v>0</v>
      </c>
      <c r="AE24" s="158">
        <f>W24+AA24</f>
        <v>0</v>
      </c>
      <c r="AF24" s="159">
        <f t="shared" si="18"/>
        <v>0</v>
      </c>
      <c r="AG24" s="186">
        <f t="shared" si="13"/>
        <v>0</v>
      </c>
    </row>
    <row r="25" spans="1:33" x14ac:dyDescent="0.3">
      <c r="A25" s="160" t="s">
        <v>372</v>
      </c>
      <c r="B25" s="158">
        <v>3.75</v>
      </c>
      <c r="C25" s="158"/>
      <c r="D25" s="158"/>
      <c r="E25" s="159">
        <f t="shared" si="7"/>
        <v>3.75</v>
      </c>
      <c r="F25" s="158">
        <v>-1</v>
      </c>
      <c r="G25" s="158"/>
      <c r="H25" s="158"/>
      <c r="I25" s="158">
        <f t="shared" si="8"/>
        <v>-1</v>
      </c>
      <c r="J25" s="158">
        <f t="shared" si="17"/>
        <v>2.75</v>
      </c>
      <c r="K25" s="158">
        <f t="shared" si="17"/>
        <v>0</v>
      </c>
      <c r="L25" s="158"/>
      <c r="M25" s="159">
        <f t="shared" si="9"/>
        <v>2.75</v>
      </c>
      <c r="N25" s="158"/>
      <c r="O25" s="158"/>
      <c r="P25" s="159"/>
      <c r="Q25" s="158"/>
      <c r="R25" s="158"/>
      <c r="S25" s="158"/>
      <c r="T25" s="158"/>
      <c r="U25" s="158"/>
      <c r="V25" s="158">
        <f t="shared" si="0"/>
        <v>2.75</v>
      </c>
      <c r="W25" s="158">
        <f t="shared" si="0"/>
        <v>0</v>
      </c>
      <c r="X25" s="159">
        <f t="shared" si="0"/>
        <v>0</v>
      </c>
      <c r="Y25" s="186">
        <f t="shared" si="1"/>
        <v>2.75</v>
      </c>
      <c r="Z25" s="158"/>
      <c r="AA25" s="158"/>
      <c r="AB25" s="158"/>
      <c r="AC25" s="158"/>
      <c r="AD25" s="158">
        <f t="shared" ref="AD25:AE27" si="21">R25+V25</f>
        <v>2.75</v>
      </c>
      <c r="AE25" s="158">
        <f t="shared" si="21"/>
        <v>0</v>
      </c>
      <c r="AF25" s="159">
        <f t="shared" si="18"/>
        <v>0</v>
      </c>
      <c r="AG25" s="186">
        <f t="shared" si="13"/>
        <v>2.75</v>
      </c>
    </row>
    <row r="26" spans="1:33" x14ac:dyDescent="0.3">
      <c r="A26" s="160"/>
      <c r="B26" s="157"/>
      <c r="C26" s="157"/>
      <c r="D26" s="157"/>
      <c r="E26" s="162"/>
      <c r="F26" s="157"/>
      <c r="G26" s="157"/>
      <c r="H26" s="157"/>
      <c r="I26" s="158"/>
      <c r="J26" s="158">
        <f t="shared" si="17"/>
        <v>0</v>
      </c>
      <c r="K26" s="158">
        <f t="shared" si="17"/>
        <v>0</v>
      </c>
      <c r="L26" s="156"/>
      <c r="M26" s="159">
        <f t="shared" si="9"/>
        <v>0</v>
      </c>
      <c r="N26" s="156"/>
      <c r="O26" s="156"/>
      <c r="P26" s="162"/>
      <c r="Q26" s="156"/>
      <c r="R26" s="156"/>
      <c r="S26" s="156"/>
      <c r="T26" s="156"/>
      <c r="U26" s="158"/>
      <c r="V26" s="158">
        <f t="shared" si="0"/>
        <v>0</v>
      </c>
      <c r="W26" s="158">
        <f t="shared" si="0"/>
        <v>0</v>
      </c>
      <c r="X26" s="159">
        <f t="shared" si="0"/>
        <v>0</v>
      </c>
      <c r="Y26" s="186">
        <f t="shared" si="1"/>
        <v>0</v>
      </c>
      <c r="Z26" s="156"/>
      <c r="AA26" s="156"/>
      <c r="AB26" s="156"/>
      <c r="AC26" s="158"/>
      <c r="AD26" s="158">
        <f t="shared" si="21"/>
        <v>0</v>
      </c>
      <c r="AE26" s="158">
        <f t="shared" si="21"/>
        <v>0</v>
      </c>
      <c r="AF26" s="159">
        <f t="shared" si="18"/>
        <v>0</v>
      </c>
      <c r="AG26" s="186">
        <f t="shared" si="13"/>
        <v>0</v>
      </c>
    </row>
    <row r="27" spans="1:33" ht="15" thickBot="1" x14ac:dyDescent="0.35">
      <c r="A27" s="178" t="s">
        <v>371</v>
      </c>
      <c r="B27" s="156">
        <v>30</v>
      </c>
      <c r="C27" s="156"/>
      <c r="D27" s="156"/>
      <c r="E27" s="175">
        <f t="shared" si="7"/>
        <v>30</v>
      </c>
      <c r="F27" s="156"/>
      <c r="G27" s="156"/>
      <c r="H27" s="156"/>
      <c r="I27" s="156"/>
      <c r="J27" s="156">
        <f t="shared" si="17"/>
        <v>30</v>
      </c>
      <c r="K27" s="156">
        <f t="shared" si="17"/>
        <v>0</v>
      </c>
      <c r="L27" s="156"/>
      <c r="M27" s="156">
        <f t="shared" si="9"/>
        <v>30</v>
      </c>
      <c r="N27" s="156"/>
      <c r="O27" s="156"/>
      <c r="P27" s="156"/>
      <c r="Q27" s="156">
        <f t="shared" ref="Q27" si="22">N27+O27+P27</f>
        <v>0</v>
      </c>
      <c r="R27" s="156"/>
      <c r="S27" s="156"/>
      <c r="T27" s="156"/>
      <c r="U27" s="156"/>
      <c r="V27" s="156">
        <f t="shared" si="0"/>
        <v>30</v>
      </c>
      <c r="W27" s="156">
        <f t="shared" si="0"/>
        <v>0</v>
      </c>
      <c r="X27" s="175">
        <f t="shared" si="0"/>
        <v>0</v>
      </c>
      <c r="Y27" s="187">
        <f t="shared" si="1"/>
        <v>30</v>
      </c>
      <c r="Z27" s="156"/>
      <c r="AA27" s="156"/>
      <c r="AB27" s="156"/>
      <c r="AC27" s="156"/>
      <c r="AD27" s="156">
        <f t="shared" si="21"/>
        <v>30</v>
      </c>
      <c r="AE27" s="156">
        <f t="shared" si="21"/>
        <v>0</v>
      </c>
      <c r="AF27" s="175">
        <f t="shared" si="18"/>
        <v>0</v>
      </c>
      <c r="AG27" s="187">
        <f t="shared" si="13"/>
        <v>30</v>
      </c>
    </row>
    <row r="28" spans="1:33" ht="15" thickBot="1" x14ac:dyDescent="0.35">
      <c r="A28" s="179" t="s">
        <v>243</v>
      </c>
      <c r="B28" s="163">
        <f>B5+B183+B7+B9+B11+B13+B15+B17+B19+B21+B20+B27</f>
        <v>189.23</v>
      </c>
      <c r="C28" s="163">
        <f t="shared" ref="C28:AB28" si="23">C5+C183+C7+C9+C11+C13+C15+C17+C19+C21+C20+C27</f>
        <v>6.02</v>
      </c>
      <c r="D28" s="163">
        <f t="shared" si="23"/>
        <v>20</v>
      </c>
      <c r="E28" s="163">
        <f>E5+E183+E7+E9+E11+E13+E15+E17+E19+E21+E20+E27</f>
        <v>215.25</v>
      </c>
      <c r="F28" s="163">
        <f t="shared" si="23"/>
        <v>0</v>
      </c>
      <c r="G28" s="163">
        <f t="shared" si="23"/>
        <v>0</v>
      </c>
      <c r="H28" s="163">
        <f t="shared" si="23"/>
        <v>0</v>
      </c>
      <c r="I28" s="163">
        <f t="shared" si="23"/>
        <v>0</v>
      </c>
      <c r="J28" s="163">
        <f>J5+J183+J7+J9+J11+J13+J15+J17+J19+J21+J20+J27</f>
        <v>189.23</v>
      </c>
      <c r="K28" s="163">
        <f t="shared" si="23"/>
        <v>6.02</v>
      </c>
      <c r="L28" s="163">
        <f t="shared" si="23"/>
        <v>20</v>
      </c>
      <c r="M28" s="163">
        <f t="shared" si="23"/>
        <v>215.25</v>
      </c>
      <c r="N28" s="163">
        <f t="shared" si="23"/>
        <v>2.5</v>
      </c>
      <c r="O28" s="163">
        <f t="shared" si="23"/>
        <v>0</v>
      </c>
      <c r="P28" s="163">
        <f t="shared" si="23"/>
        <v>0</v>
      </c>
      <c r="Q28" s="163">
        <f>Q5+Q183+Q7+Q9+Q11+Q13+Q15+Q17+Q19+Q21+Q20+Q27</f>
        <v>2.5</v>
      </c>
      <c r="R28" s="163">
        <f t="shared" ref="R28:T28" si="24">R5+R183+R7+R9+R11+R13+R15+R17+R19+R21+R20+R27</f>
        <v>-0.13000000000000078</v>
      </c>
      <c r="S28" s="163">
        <f t="shared" si="24"/>
        <v>0.12999999999999989</v>
      </c>
      <c r="T28" s="163">
        <f t="shared" si="24"/>
        <v>0</v>
      </c>
      <c r="U28" s="193">
        <f>R28+S28+T28</f>
        <v>-8.8817841970012523E-16</v>
      </c>
      <c r="V28" s="194">
        <f>V5+V183+V7+V9+V11+V13+V15+V17+V19+V21+V20+V27</f>
        <v>191.6</v>
      </c>
      <c r="W28" s="163">
        <f t="shared" si="23"/>
        <v>6.15</v>
      </c>
      <c r="X28" s="163">
        <f t="shared" si="23"/>
        <v>20</v>
      </c>
      <c r="Y28" s="176">
        <f t="shared" si="23"/>
        <v>217.75</v>
      </c>
      <c r="Z28" s="163">
        <f t="shared" si="23"/>
        <v>2.5</v>
      </c>
      <c r="AA28" s="163">
        <f t="shared" si="23"/>
        <v>0</v>
      </c>
      <c r="AB28" s="163">
        <f t="shared" si="23"/>
        <v>0</v>
      </c>
      <c r="AC28" s="193">
        <f>Z28+AA28+AB28</f>
        <v>2.5</v>
      </c>
      <c r="AD28" s="194">
        <f>AD5+AD183+AD7+AD9+AD11+AD13+AD15+AD17+AD19+AD21+AD20+AD27</f>
        <v>194.1</v>
      </c>
      <c r="AE28" s="163">
        <f t="shared" ref="AE28:AG28" si="25">AE5+AE183+AE7+AE9+AE11+AE13+AE15+AE17+AE19+AE21+AE20+AE27</f>
        <v>6.15</v>
      </c>
      <c r="AF28" s="163">
        <f t="shared" si="25"/>
        <v>20</v>
      </c>
      <c r="AG28" s="176">
        <f t="shared" si="25"/>
        <v>220.25</v>
      </c>
    </row>
    <row r="29" spans="1:33" x14ac:dyDescent="0.3">
      <c r="A29" s="164"/>
      <c r="B29" s="162"/>
      <c r="C29" s="162"/>
      <c r="D29" s="162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77"/>
    </row>
    <row r="30" spans="1:33" x14ac:dyDescent="0.3">
      <c r="A30" s="164"/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</row>
    <row r="31" spans="1:33" x14ac:dyDescent="0.3">
      <c r="A31" s="747"/>
      <c r="B31" s="748"/>
      <c r="C31" s="748"/>
      <c r="D31" s="748"/>
      <c r="E31" s="748"/>
      <c r="F31" s="748"/>
      <c r="G31" s="748"/>
      <c r="H31" s="748"/>
      <c r="I31" s="748"/>
    </row>
    <row r="32" spans="1:33" x14ac:dyDescent="0.3">
      <c r="A32" s="747"/>
      <c r="B32" s="749"/>
      <c r="C32" s="748"/>
      <c r="D32" s="748"/>
      <c r="E32" s="748"/>
      <c r="F32" s="749"/>
      <c r="G32" s="748"/>
      <c r="H32" s="748"/>
      <c r="I32" s="748"/>
    </row>
    <row r="33" spans="1:9" x14ac:dyDescent="0.3">
      <c r="A33" s="747"/>
      <c r="B33" s="180"/>
      <c r="C33" s="181"/>
      <c r="D33" s="180"/>
      <c r="E33" s="180"/>
      <c r="F33" s="180"/>
      <c r="G33" s="181"/>
      <c r="H33" s="180"/>
      <c r="I33" s="180"/>
    </row>
    <row r="34" spans="1:9" x14ac:dyDescent="0.3">
      <c r="A34" s="164"/>
      <c r="B34" s="162"/>
      <c r="C34" s="162"/>
      <c r="D34" s="162"/>
      <c r="E34" s="162"/>
      <c r="F34" s="162"/>
      <c r="G34" s="162"/>
      <c r="H34" s="162"/>
      <c r="I34" s="162"/>
    </row>
    <row r="35" spans="1:9" x14ac:dyDescent="0.3">
      <c r="A35" s="743"/>
      <c r="B35" s="162"/>
      <c r="C35" s="162"/>
      <c r="D35" s="162"/>
      <c r="E35" s="162"/>
      <c r="F35" s="162"/>
      <c r="G35" s="162"/>
      <c r="H35" s="162"/>
      <c r="I35" s="162"/>
    </row>
    <row r="36" spans="1:9" x14ac:dyDescent="0.3">
      <c r="A36" s="743"/>
      <c r="B36" s="162"/>
      <c r="C36" s="162"/>
      <c r="D36" s="162"/>
      <c r="E36" s="162"/>
      <c r="F36" s="162"/>
      <c r="G36" s="162"/>
      <c r="H36" s="162"/>
      <c r="I36" s="162"/>
    </row>
    <row r="37" spans="1:9" x14ac:dyDescent="0.3">
      <c r="A37" s="182"/>
      <c r="B37" s="162"/>
      <c r="C37" s="162"/>
      <c r="D37" s="162"/>
      <c r="E37" s="162"/>
      <c r="F37" s="162"/>
      <c r="G37" s="162"/>
      <c r="H37" s="162"/>
      <c r="I37" s="162"/>
    </row>
    <row r="38" spans="1:9" x14ac:dyDescent="0.3">
      <c r="A38" s="164"/>
      <c r="B38" s="162"/>
      <c r="C38" s="162"/>
      <c r="D38" s="162"/>
      <c r="E38" s="162"/>
      <c r="F38" s="162"/>
      <c r="G38" s="162"/>
      <c r="H38" s="162"/>
      <c r="I38" s="162"/>
    </row>
    <row r="39" spans="1:9" x14ac:dyDescent="0.3">
      <c r="A39" s="182"/>
      <c r="B39" s="162"/>
      <c r="C39" s="162"/>
      <c r="D39" s="162"/>
      <c r="E39" s="162"/>
      <c r="F39" s="162"/>
      <c r="G39" s="162"/>
      <c r="H39" s="162"/>
      <c r="I39" s="162"/>
    </row>
    <row r="40" spans="1:9" x14ac:dyDescent="0.3">
      <c r="A40" s="164"/>
      <c r="B40" s="162"/>
      <c r="C40" s="162"/>
      <c r="D40" s="162"/>
      <c r="E40" s="162"/>
      <c r="F40" s="162"/>
      <c r="G40" s="162"/>
      <c r="H40" s="162"/>
      <c r="I40" s="162"/>
    </row>
    <row r="41" spans="1:9" x14ac:dyDescent="0.3">
      <c r="A41" s="182"/>
      <c r="B41" s="162"/>
      <c r="C41" s="162"/>
      <c r="D41" s="162"/>
      <c r="E41" s="162"/>
      <c r="F41" s="162"/>
      <c r="G41" s="162"/>
      <c r="H41" s="162"/>
      <c r="I41" s="162"/>
    </row>
    <row r="42" spans="1:9" x14ac:dyDescent="0.3">
      <c r="A42" s="164"/>
      <c r="B42" s="162"/>
      <c r="C42" s="162"/>
      <c r="D42" s="162"/>
      <c r="E42" s="162"/>
      <c r="F42" s="162"/>
      <c r="G42" s="162"/>
      <c r="H42" s="162"/>
      <c r="I42" s="162"/>
    </row>
    <row r="43" spans="1:9" x14ac:dyDescent="0.3">
      <c r="A43" s="182"/>
      <c r="B43" s="162"/>
      <c r="C43" s="162"/>
      <c r="D43" s="162"/>
      <c r="E43" s="162"/>
      <c r="F43" s="162"/>
      <c r="G43" s="162"/>
      <c r="H43" s="162"/>
      <c r="I43" s="162"/>
    </row>
    <row r="44" spans="1:9" x14ac:dyDescent="0.3">
      <c r="A44" s="164"/>
      <c r="B44" s="162"/>
      <c r="C44" s="162"/>
      <c r="D44" s="162"/>
      <c r="E44" s="162"/>
      <c r="F44" s="162"/>
      <c r="G44" s="162"/>
      <c r="H44" s="162"/>
      <c r="I44" s="162"/>
    </row>
    <row r="45" spans="1:9" x14ac:dyDescent="0.3">
      <c r="A45" s="164"/>
      <c r="B45" s="162"/>
      <c r="C45" s="162"/>
      <c r="D45" s="162"/>
      <c r="E45" s="162"/>
      <c r="F45" s="162"/>
      <c r="G45" s="162"/>
      <c r="H45" s="162"/>
      <c r="I45" s="162"/>
    </row>
    <row r="46" spans="1:9" x14ac:dyDescent="0.3">
      <c r="A46" s="164"/>
      <c r="B46" s="162"/>
      <c r="C46" s="162"/>
      <c r="D46" s="162"/>
      <c r="E46" s="162"/>
      <c r="F46" s="162"/>
      <c r="G46" s="162"/>
      <c r="H46" s="162"/>
      <c r="I46" s="162"/>
    </row>
    <row r="47" spans="1:9" x14ac:dyDescent="0.3">
      <c r="A47" s="164"/>
      <c r="B47" s="162"/>
      <c r="C47" s="162"/>
      <c r="D47" s="162"/>
      <c r="E47" s="162"/>
      <c r="F47" s="162"/>
      <c r="G47" s="162"/>
      <c r="H47" s="162"/>
      <c r="I47" s="162"/>
    </row>
    <row r="48" spans="1:9" x14ac:dyDescent="0.3">
      <c r="A48" s="164"/>
      <c r="B48" s="162"/>
      <c r="C48" s="162"/>
      <c r="D48" s="162"/>
      <c r="E48" s="162"/>
      <c r="F48" s="162"/>
      <c r="G48" s="162"/>
      <c r="H48" s="162"/>
      <c r="I48" s="162"/>
    </row>
    <row r="49" spans="1:9" x14ac:dyDescent="0.3">
      <c r="A49" s="183"/>
      <c r="B49" s="162"/>
      <c r="C49" s="162"/>
      <c r="D49" s="162"/>
      <c r="E49" s="162"/>
      <c r="F49" s="162"/>
      <c r="G49" s="162"/>
      <c r="H49" s="162"/>
      <c r="I49" s="162"/>
    </row>
    <row r="50" spans="1:9" x14ac:dyDescent="0.3">
      <c r="A50" s="164"/>
      <c r="B50" s="162"/>
      <c r="C50" s="162"/>
      <c r="D50" s="162"/>
      <c r="E50" s="162"/>
      <c r="F50" s="162"/>
      <c r="G50" s="162"/>
      <c r="H50" s="162"/>
      <c r="I50" s="162"/>
    </row>
    <row r="51" spans="1:9" x14ac:dyDescent="0.3">
      <c r="A51" s="164"/>
      <c r="B51" s="162"/>
      <c r="C51" s="162"/>
      <c r="D51" s="162"/>
      <c r="E51" s="162"/>
      <c r="F51" s="162"/>
      <c r="G51" s="162"/>
      <c r="H51" s="162"/>
      <c r="I51" s="162"/>
    </row>
    <row r="52" spans="1:9" x14ac:dyDescent="0.3">
      <c r="A52" s="164"/>
      <c r="B52" s="162"/>
      <c r="C52" s="162"/>
      <c r="D52" s="162"/>
      <c r="E52" s="162"/>
      <c r="F52" s="162"/>
      <c r="G52" s="162"/>
      <c r="H52" s="162"/>
      <c r="I52" s="162"/>
    </row>
    <row r="53" spans="1:9" x14ac:dyDescent="0.3">
      <c r="A53" s="164"/>
      <c r="B53" s="162"/>
      <c r="C53" s="162"/>
      <c r="D53" s="162"/>
      <c r="E53" s="162"/>
      <c r="F53" s="162"/>
      <c r="G53" s="162"/>
      <c r="H53" s="162"/>
      <c r="I53" s="162"/>
    </row>
    <row r="54" spans="1:9" x14ac:dyDescent="0.3">
      <c r="A54" s="164"/>
      <c r="B54" s="162"/>
      <c r="C54" s="162"/>
      <c r="D54" s="162"/>
      <c r="E54" s="162"/>
      <c r="F54" s="162"/>
      <c r="G54" s="162"/>
      <c r="H54" s="162"/>
      <c r="I54" s="162"/>
    </row>
    <row r="55" spans="1:9" x14ac:dyDescent="0.3">
      <c r="A55" s="164"/>
      <c r="B55" s="162"/>
      <c r="C55" s="162"/>
      <c r="D55" s="162"/>
      <c r="E55" s="162"/>
      <c r="F55" s="162"/>
      <c r="G55" s="162"/>
      <c r="H55" s="162"/>
      <c r="I55" s="162"/>
    </row>
    <row r="56" spans="1:9" x14ac:dyDescent="0.3">
      <c r="A56" s="164"/>
      <c r="B56" s="162"/>
      <c r="C56" s="162"/>
      <c r="D56" s="162"/>
      <c r="E56" s="162"/>
      <c r="F56" s="162"/>
      <c r="G56" s="162"/>
      <c r="H56" s="162"/>
      <c r="I56" s="162"/>
    </row>
    <row r="57" spans="1:9" x14ac:dyDescent="0.3">
      <c r="A57" s="164"/>
      <c r="B57" s="162"/>
      <c r="C57" s="162"/>
      <c r="D57" s="162"/>
      <c r="E57" s="162"/>
      <c r="F57" s="162"/>
      <c r="G57" s="162"/>
      <c r="H57" s="162"/>
      <c r="I57" s="162"/>
    </row>
    <row r="58" spans="1:9" x14ac:dyDescent="0.3">
      <c r="A58" s="164"/>
      <c r="B58" s="162"/>
      <c r="C58" s="162"/>
      <c r="D58" s="162"/>
      <c r="E58" s="162"/>
      <c r="F58" s="162"/>
      <c r="G58" s="162"/>
      <c r="H58" s="162"/>
      <c r="I58" s="162"/>
    </row>
  </sheetData>
  <mergeCells count="23">
    <mergeCell ref="V2:Y2"/>
    <mergeCell ref="Z2:AC2"/>
    <mergeCell ref="B1:E1"/>
    <mergeCell ref="F1:I1"/>
    <mergeCell ref="J1:M1"/>
    <mergeCell ref="N1:Q1"/>
    <mergeCell ref="R1:U1"/>
    <mergeCell ref="A35:A36"/>
    <mergeCell ref="AD2:AG2"/>
    <mergeCell ref="A31:A33"/>
    <mergeCell ref="B31:E31"/>
    <mergeCell ref="F31:I31"/>
    <mergeCell ref="B32:E32"/>
    <mergeCell ref="F32:I32"/>
    <mergeCell ref="A1:A3"/>
    <mergeCell ref="V1:Y1"/>
    <mergeCell ref="Z1:AC1"/>
    <mergeCell ref="AD1:AG1"/>
    <mergeCell ref="B2:E2"/>
    <mergeCell ref="F2:I2"/>
    <mergeCell ref="J2:M2"/>
    <mergeCell ref="N2:Q2"/>
    <mergeCell ref="R2:U2"/>
  </mergeCells>
  <pageMargins left="0.7" right="0.7" top="0.75" bottom="0.75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13</vt:i4>
      </vt:variant>
    </vt:vector>
  </HeadingPairs>
  <TitlesOfParts>
    <vt:vector size="36" baseType="lpstr">
      <vt:lpstr>1.1.sz.mell.</vt:lpstr>
      <vt:lpstr>1.2.sz.mell.</vt:lpstr>
      <vt:lpstr>1.3.sz.mell.</vt:lpstr>
      <vt:lpstr>1.4.sz.mell.</vt:lpstr>
      <vt:lpstr>2.sz.mell  </vt:lpstr>
      <vt:lpstr>8. sz. mell</vt:lpstr>
      <vt:lpstr>10. sz. mell</vt:lpstr>
      <vt:lpstr>11. sz. mell</vt:lpstr>
      <vt:lpstr>12.melléklet</vt:lpstr>
      <vt:lpstr>13.m.</vt:lpstr>
      <vt:lpstr>15.m.</vt:lpstr>
      <vt:lpstr>3</vt:lpstr>
      <vt:lpstr>4</vt:lpstr>
      <vt:lpstr>5</vt:lpstr>
      <vt:lpstr>6.</vt:lpstr>
      <vt:lpstr>7A</vt:lpstr>
      <vt:lpstr>7B</vt:lpstr>
      <vt:lpstr>7C</vt:lpstr>
      <vt:lpstr>7D</vt:lpstr>
      <vt:lpstr>8</vt:lpstr>
      <vt:lpstr>9</vt:lpstr>
      <vt:lpstr>10</vt:lpstr>
      <vt:lpstr>11</vt:lpstr>
      <vt:lpstr>'7D'!_ftn1</vt:lpstr>
      <vt:lpstr>'7D'!_ftnref1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'10'!Nyomtatási_terület</vt:lpstr>
      <vt:lpstr>'10. sz. mell'!Nyomtatási_terület</vt:lpstr>
      <vt:lpstr>'11'!Nyomtatási_terület</vt:lpstr>
      <vt:lpstr>'12.melléklet'!Nyomtatási_terület</vt:lpstr>
      <vt:lpstr>'2.sz.mell  '!Nyomtatási_terület</vt:lpstr>
      <vt:lpstr>'3'!Nyomtatási_terület</vt:lpstr>
      <vt:lpstr>'8. sz. mell'!Nyomtatási_terület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Palkó Roland</dc:creator>
  <cp:lastModifiedBy>Felhasználó</cp:lastModifiedBy>
  <cp:lastPrinted>2020-05-17T17:48:26Z</cp:lastPrinted>
  <dcterms:created xsi:type="dcterms:W3CDTF">2014-02-07T17:22:54Z</dcterms:created>
  <dcterms:modified xsi:type="dcterms:W3CDTF">2020-07-07T09:39:17Z</dcterms:modified>
</cp:coreProperties>
</file>