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70" yWindow="-15" windowWidth="3195" windowHeight="8595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Maradvány" sheetId="12" r:id="rId11"/>
    <sheet name="Mérleg" sheetId="13" r:id="rId12"/>
    <sheet name="Eredménykimutatás" sheetId="14" r:id="rId13"/>
    <sheet name="Tárgyi eszk állomány " sheetId="18" r:id="rId14"/>
    <sheet name="Eszközök értékvesztése" sheetId="28" r:id="rId15"/>
  </sheets>
  <definedNames>
    <definedName name="foot_4_place" localSheetId="12">Eredménykimutatás!$A$20</definedName>
    <definedName name="foot_5_place" localSheetId="12">Eredménykimutatás!#REF!</definedName>
    <definedName name="foot_53_place" localSheetId="12">Eredménykimutatás!#REF!</definedName>
    <definedName name="_xlnm.Print_Area" localSheetId="6">átadott!$A$1:$C$121</definedName>
    <definedName name="_xlnm.Print_Area" localSheetId="7">átvett!$A$1:$C$119</definedName>
    <definedName name="_xlnm.Print_Area" localSheetId="9">'beruházások felújítások'!$A$1:$E$85</definedName>
    <definedName name="_xlnm.Print_Area" localSheetId="3">'bevételek működés felhalmozás'!$A$1:$K$99</definedName>
    <definedName name="_xlnm.Print_Area" localSheetId="12">Eredménykimutatás!$A$1:$B$40</definedName>
    <definedName name="_xlnm.Print_Area" localSheetId="14">'Eszközök értékvesztése'!$A$1:$B$23</definedName>
    <definedName name="_xlnm.Print_Area" localSheetId="2">'kiadások működés felhalmozás'!$A$1:$K$125</definedName>
    <definedName name="_xlnm.Print_Area" localSheetId="1">'kiemelt ei'!$A$1:$J$29</definedName>
    <definedName name="_xlnm.Print_Area" localSheetId="4">létszám!$A$1:$D$33</definedName>
    <definedName name="_xlnm.Print_Area" localSheetId="10">Maradvány!$A$1:$B$18</definedName>
    <definedName name="_xlnm.Print_Area" localSheetId="0">Mellékletek!$A$1:$B$31</definedName>
    <definedName name="_xlnm.Print_Area" localSheetId="11">Mérleg!$A$1:$B$42</definedName>
    <definedName name="_xlnm.Print_Area" localSheetId="5">'szociális kiadások'!$A$1:$C$42</definedName>
    <definedName name="_xlnm.Print_Area" localSheetId="13">'Tárgyi eszk állomány '!$A$1:$A$33</definedName>
  </definedNames>
  <calcPr calcId="124519"/>
</workbook>
</file>

<file path=xl/calcChain.xml><?xml version="1.0" encoding="utf-8"?>
<calcChain xmlns="http://schemas.openxmlformats.org/spreadsheetml/2006/main">
  <c r="D40" i="29"/>
  <c r="E40"/>
  <c r="C40"/>
  <c r="E73" i="11"/>
  <c r="E74"/>
  <c r="E75"/>
  <c r="D70"/>
  <c r="C70"/>
  <c r="E68"/>
  <c r="E69"/>
  <c r="K8"/>
  <c r="K9"/>
  <c r="K10"/>
  <c r="K12"/>
  <c r="K13"/>
  <c r="K14"/>
  <c r="K15"/>
  <c r="K16"/>
  <c r="K17"/>
  <c r="K18"/>
  <c r="K19"/>
  <c r="K20"/>
  <c r="K22"/>
  <c r="K23"/>
  <c r="K24"/>
  <c r="I25"/>
  <c r="K25"/>
  <c r="K26"/>
  <c r="K27"/>
  <c r="K29"/>
  <c r="K30"/>
  <c r="K32"/>
  <c r="K34"/>
  <c r="K35"/>
  <c r="K36"/>
  <c r="K37"/>
  <c r="K39"/>
  <c r="K40"/>
  <c r="K41"/>
  <c r="K42"/>
  <c r="K44"/>
  <c r="K45"/>
  <c r="K46"/>
  <c r="K47"/>
  <c r="K49"/>
  <c r="K7"/>
  <c r="H8"/>
  <c r="H9"/>
  <c r="H10"/>
  <c r="H12"/>
  <c r="H13"/>
  <c r="H14"/>
  <c r="H15"/>
  <c r="H17"/>
  <c r="H18"/>
  <c r="H19"/>
  <c r="H20"/>
  <c r="H22"/>
  <c r="H23"/>
  <c r="H24"/>
  <c r="F25"/>
  <c r="H25"/>
  <c r="H26"/>
  <c r="H27"/>
  <c r="H29"/>
  <c r="H30"/>
  <c r="H32"/>
  <c r="H34"/>
  <c r="H35"/>
  <c r="H36"/>
  <c r="H37"/>
  <c r="F38"/>
  <c r="H38" s="1"/>
  <c r="H39"/>
  <c r="H40"/>
  <c r="H41"/>
  <c r="H42"/>
  <c r="H43"/>
  <c r="H44"/>
  <c r="H45"/>
  <c r="H46"/>
  <c r="H47"/>
  <c r="H49"/>
  <c r="H7"/>
  <c r="E8"/>
  <c r="E9"/>
  <c r="E10"/>
  <c r="E12"/>
  <c r="E13"/>
  <c r="E14"/>
  <c r="E15"/>
  <c r="E17"/>
  <c r="E18"/>
  <c r="E19"/>
  <c r="E20"/>
  <c r="E22"/>
  <c r="E23"/>
  <c r="E24"/>
  <c r="C25"/>
  <c r="E26"/>
  <c r="E27"/>
  <c r="E29"/>
  <c r="E30"/>
  <c r="E32"/>
  <c r="E34"/>
  <c r="E35"/>
  <c r="E36"/>
  <c r="E37"/>
  <c r="C38"/>
  <c r="E38" s="1"/>
  <c r="E39"/>
  <c r="E40"/>
  <c r="E41"/>
  <c r="E42"/>
  <c r="E44"/>
  <c r="E45"/>
  <c r="E46"/>
  <c r="E47"/>
  <c r="E49"/>
  <c r="E7"/>
  <c r="I48"/>
  <c r="K48" s="1"/>
  <c r="J48"/>
  <c r="I43"/>
  <c r="K43" s="1"/>
  <c r="J43"/>
  <c r="I38"/>
  <c r="K38" s="1"/>
  <c r="J38"/>
  <c r="J50" s="1"/>
  <c r="I31"/>
  <c r="J31"/>
  <c r="K31" s="1"/>
  <c r="I28"/>
  <c r="K28" s="1"/>
  <c r="J28"/>
  <c r="J33" s="1"/>
  <c r="J25"/>
  <c r="I21"/>
  <c r="K21" s="1"/>
  <c r="J21"/>
  <c r="I16"/>
  <c r="J16"/>
  <c r="I11"/>
  <c r="K11" s="1"/>
  <c r="J11"/>
  <c r="F48"/>
  <c r="G48"/>
  <c r="H48" s="1"/>
  <c r="F43"/>
  <c r="G43"/>
  <c r="G50" s="1"/>
  <c r="G38"/>
  <c r="F31"/>
  <c r="G31"/>
  <c r="H31" s="1"/>
  <c r="F28"/>
  <c r="H28" s="1"/>
  <c r="G28"/>
  <c r="G33" s="1"/>
  <c r="G25"/>
  <c r="F21"/>
  <c r="H21" s="1"/>
  <c r="G21"/>
  <c r="F16"/>
  <c r="F33" s="1"/>
  <c r="H33" s="1"/>
  <c r="G16"/>
  <c r="F11"/>
  <c r="H11" s="1"/>
  <c r="G11"/>
  <c r="T10" i="28"/>
  <c r="T11"/>
  <c r="T12"/>
  <c r="T13"/>
  <c r="T14"/>
  <c r="T15"/>
  <c r="T16"/>
  <c r="T17"/>
  <c r="T18"/>
  <c r="T19"/>
  <c r="T20"/>
  <c r="T21"/>
  <c r="T22"/>
  <c r="R23"/>
  <c r="T23"/>
  <c r="T9"/>
  <c r="Q10"/>
  <c r="Q11"/>
  <c r="Q12"/>
  <c r="Q13"/>
  <c r="Q14"/>
  <c r="Q15"/>
  <c r="Q16"/>
  <c r="Q17"/>
  <c r="Q18"/>
  <c r="Q19"/>
  <c r="Q20"/>
  <c r="Q21"/>
  <c r="Q22"/>
  <c r="O23"/>
  <c r="Q9"/>
  <c r="N10"/>
  <c r="N11"/>
  <c r="N12"/>
  <c r="N13"/>
  <c r="N14"/>
  <c r="N15"/>
  <c r="N16"/>
  <c r="N17"/>
  <c r="N18"/>
  <c r="N19"/>
  <c r="N20"/>
  <c r="N21"/>
  <c r="N22"/>
  <c r="N9"/>
  <c r="K10"/>
  <c r="K11"/>
  <c r="K12"/>
  <c r="K13"/>
  <c r="K14"/>
  <c r="K15"/>
  <c r="K16"/>
  <c r="K17"/>
  <c r="K18"/>
  <c r="K19"/>
  <c r="K20"/>
  <c r="K21"/>
  <c r="K22"/>
  <c r="K9"/>
  <c r="H10"/>
  <c r="H11"/>
  <c r="H12"/>
  <c r="H13"/>
  <c r="H14"/>
  <c r="H15"/>
  <c r="H16"/>
  <c r="H17"/>
  <c r="H18"/>
  <c r="H19"/>
  <c r="H20"/>
  <c r="H21"/>
  <c r="H22"/>
  <c r="H9"/>
  <c r="E10"/>
  <c r="E11"/>
  <c r="E12"/>
  <c r="E13"/>
  <c r="E14"/>
  <c r="E15"/>
  <c r="E16"/>
  <c r="E17"/>
  <c r="E18"/>
  <c r="E19"/>
  <c r="E20"/>
  <c r="E21"/>
  <c r="E22"/>
  <c r="C23"/>
  <c r="D23"/>
  <c r="E23"/>
  <c r="E9"/>
  <c r="F23"/>
  <c r="H23" s="1"/>
  <c r="G23"/>
  <c r="I23"/>
  <c r="K23" s="1"/>
  <c r="J23"/>
  <c r="L23"/>
  <c r="N23" s="1"/>
  <c r="M23"/>
  <c r="P23"/>
  <c r="Q23" s="1"/>
  <c r="S23"/>
  <c r="T9" i="18"/>
  <c r="T10"/>
  <c r="T11"/>
  <c r="T12"/>
  <c r="T13"/>
  <c r="T14"/>
  <c r="S15"/>
  <c r="S22" s="1"/>
  <c r="S32" s="1"/>
  <c r="T16"/>
  <c r="T17"/>
  <c r="T18"/>
  <c r="T19"/>
  <c r="T20"/>
  <c r="S21"/>
  <c r="T23"/>
  <c r="T24"/>
  <c r="T25"/>
  <c r="S26"/>
  <c r="T27"/>
  <c r="T28"/>
  <c r="T29"/>
  <c r="S31"/>
  <c r="T33"/>
  <c r="T8"/>
  <c r="Q9"/>
  <c r="Q10"/>
  <c r="Q11"/>
  <c r="Q12"/>
  <c r="Q13"/>
  <c r="Q14"/>
  <c r="Q16"/>
  <c r="Q17"/>
  <c r="Q18"/>
  <c r="Q19"/>
  <c r="Q20"/>
  <c r="Q23"/>
  <c r="Q24"/>
  <c r="Q25"/>
  <c r="Q27"/>
  <c r="Q28"/>
  <c r="Q29"/>
  <c r="Q33"/>
  <c r="Q8"/>
  <c r="N9"/>
  <c r="N10"/>
  <c r="N11"/>
  <c r="N12"/>
  <c r="N13"/>
  <c r="N14"/>
  <c r="N16"/>
  <c r="N17"/>
  <c r="N18"/>
  <c r="N19"/>
  <c r="N20"/>
  <c r="N23"/>
  <c r="N24"/>
  <c r="N25"/>
  <c r="N27"/>
  <c r="N28"/>
  <c r="N29"/>
  <c r="N33"/>
  <c r="W33" s="1"/>
  <c r="N8"/>
  <c r="K9"/>
  <c r="W9" s="1"/>
  <c r="K10"/>
  <c r="K11"/>
  <c r="W11" s="1"/>
  <c r="K12"/>
  <c r="K13"/>
  <c r="W13" s="1"/>
  <c r="K14"/>
  <c r="J15"/>
  <c r="K16"/>
  <c r="K17"/>
  <c r="K18"/>
  <c r="W18" s="1"/>
  <c r="K19"/>
  <c r="K20"/>
  <c r="J21"/>
  <c r="K21"/>
  <c r="K23"/>
  <c r="K24"/>
  <c r="K25"/>
  <c r="J26"/>
  <c r="J31" s="1"/>
  <c r="J32" s="1"/>
  <c r="K26"/>
  <c r="K27"/>
  <c r="K28"/>
  <c r="K29"/>
  <c r="K33"/>
  <c r="K8"/>
  <c r="H9"/>
  <c r="H10"/>
  <c r="H11"/>
  <c r="H12"/>
  <c r="H13"/>
  <c r="H14"/>
  <c r="H16"/>
  <c r="H17"/>
  <c r="H18"/>
  <c r="H19"/>
  <c r="H20"/>
  <c r="H23"/>
  <c r="H24"/>
  <c r="H25"/>
  <c r="H27"/>
  <c r="W27" s="1"/>
  <c r="H28"/>
  <c r="H29"/>
  <c r="W29" s="1"/>
  <c r="H33"/>
  <c r="H8"/>
  <c r="E9"/>
  <c r="E10"/>
  <c r="E11"/>
  <c r="E12"/>
  <c r="E13"/>
  <c r="E14"/>
  <c r="D15"/>
  <c r="E15"/>
  <c r="E16"/>
  <c r="E17"/>
  <c r="W17" s="1"/>
  <c r="E18"/>
  <c r="E19"/>
  <c r="W19" s="1"/>
  <c r="E20"/>
  <c r="D21"/>
  <c r="D22"/>
  <c r="E23"/>
  <c r="W23" s="1"/>
  <c r="E24"/>
  <c r="E25"/>
  <c r="W25" s="1"/>
  <c r="D26"/>
  <c r="D31" s="1"/>
  <c r="V31" s="1"/>
  <c r="E27"/>
  <c r="E28"/>
  <c r="E29"/>
  <c r="E33"/>
  <c r="E8"/>
  <c r="W8" s="1"/>
  <c r="W10"/>
  <c r="W12"/>
  <c r="W14"/>
  <c r="W16"/>
  <c r="W20"/>
  <c r="W24"/>
  <c r="W28"/>
  <c r="V9"/>
  <c r="V10"/>
  <c r="V11"/>
  <c r="V12"/>
  <c r="V13"/>
  <c r="V14"/>
  <c r="V16"/>
  <c r="V17"/>
  <c r="V18"/>
  <c r="V19"/>
  <c r="V20"/>
  <c r="V23"/>
  <c r="V24"/>
  <c r="V25"/>
  <c r="V27"/>
  <c r="V28"/>
  <c r="V29"/>
  <c r="V33"/>
  <c r="V8"/>
  <c r="U12"/>
  <c r="U13"/>
  <c r="U14"/>
  <c r="U16"/>
  <c r="U17"/>
  <c r="U18"/>
  <c r="U19"/>
  <c r="U20"/>
  <c r="U23"/>
  <c r="U24"/>
  <c r="U25"/>
  <c r="U27"/>
  <c r="U28"/>
  <c r="U29"/>
  <c r="U33"/>
  <c r="U9"/>
  <c r="U10"/>
  <c r="U11"/>
  <c r="U8"/>
  <c r="F15"/>
  <c r="H15" s="1"/>
  <c r="I15"/>
  <c r="K15" s="1"/>
  <c r="R15"/>
  <c r="T15" s="1"/>
  <c r="F21"/>
  <c r="H21" s="1"/>
  <c r="I21"/>
  <c r="R21"/>
  <c r="T21" s="1"/>
  <c r="F26"/>
  <c r="H26" s="1"/>
  <c r="I26"/>
  <c r="R26"/>
  <c r="R31" s="1"/>
  <c r="T31" s="1"/>
  <c r="S30"/>
  <c r="P30"/>
  <c r="P26"/>
  <c r="P31" s="1"/>
  <c r="P21"/>
  <c r="P15"/>
  <c r="V15" s="1"/>
  <c r="M30"/>
  <c r="M26"/>
  <c r="M31" s="1"/>
  <c r="M21"/>
  <c r="M22"/>
  <c r="M32" s="1"/>
  <c r="M15"/>
  <c r="J30"/>
  <c r="G30"/>
  <c r="G31"/>
  <c r="G26"/>
  <c r="G21"/>
  <c r="G22" s="1"/>
  <c r="G32" s="1"/>
  <c r="D30"/>
  <c r="V30" s="1"/>
  <c r="C15"/>
  <c r="U15" s="1"/>
  <c r="K9" i="14"/>
  <c r="K10"/>
  <c r="E11"/>
  <c r="K11" s="1"/>
  <c r="H11"/>
  <c r="H30" s="1"/>
  <c r="K12"/>
  <c r="K13"/>
  <c r="K15"/>
  <c r="K16"/>
  <c r="K17"/>
  <c r="E18"/>
  <c r="H18"/>
  <c r="K18"/>
  <c r="K19"/>
  <c r="K20"/>
  <c r="K21"/>
  <c r="K22"/>
  <c r="E23"/>
  <c r="K23" s="1"/>
  <c r="H23"/>
  <c r="K24"/>
  <c r="K25"/>
  <c r="K26"/>
  <c r="E27"/>
  <c r="H27"/>
  <c r="K27" s="1"/>
  <c r="K28"/>
  <c r="K29"/>
  <c r="K31"/>
  <c r="K32"/>
  <c r="K33"/>
  <c r="K34"/>
  <c r="E35"/>
  <c r="H35"/>
  <c r="K35" s="1"/>
  <c r="K36"/>
  <c r="K37"/>
  <c r="K38"/>
  <c r="K39"/>
  <c r="E40"/>
  <c r="E41" s="1"/>
  <c r="H40"/>
  <c r="K40"/>
  <c r="K43"/>
  <c r="K44"/>
  <c r="E45"/>
  <c r="K45" s="1"/>
  <c r="H45"/>
  <c r="K46"/>
  <c r="E47"/>
  <c r="K47" s="1"/>
  <c r="H47"/>
  <c r="K8"/>
  <c r="H14"/>
  <c r="I10" i="13"/>
  <c r="J10"/>
  <c r="K10"/>
  <c r="I11"/>
  <c r="J11"/>
  <c r="K11"/>
  <c r="C12"/>
  <c r="F12"/>
  <c r="I12" s="1"/>
  <c r="E12"/>
  <c r="K12"/>
  <c r="I13"/>
  <c r="J13"/>
  <c r="K13"/>
  <c r="I14"/>
  <c r="J14"/>
  <c r="K14"/>
  <c r="I15"/>
  <c r="J15"/>
  <c r="K15"/>
  <c r="I16"/>
  <c r="J16"/>
  <c r="K16"/>
  <c r="I17"/>
  <c r="J17"/>
  <c r="K17"/>
  <c r="C18"/>
  <c r="C26" s="1"/>
  <c r="F18"/>
  <c r="E18"/>
  <c r="K18" s="1"/>
  <c r="I19"/>
  <c r="J19"/>
  <c r="K19"/>
  <c r="I20"/>
  <c r="J20"/>
  <c r="K20"/>
  <c r="I21"/>
  <c r="J21"/>
  <c r="K21"/>
  <c r="C22"/>
  <c r="I22"/>
  <c r="E22"/>
  <c r="K22" s="1"/>
  <c r="I23"/>
  <c r="J23"/>
  <c r="K23"/>
  <c r="I24"/>
  <c r="J24"/>
  <c r="K24"/>
  <c r="C25"/>
  <c r="I25" s="1"/>
  <c r="E25"/>
  <c r="F26"/>
  <c r="I27"/>
  <c r="J27"/>
  <c r="K27"/>
  <c r="I28"/>
  <c r="J28"/>
  <c r="K28"/>
  <c r="I29"/>
  <c r="J29"/>
  <c r="K29"/>
  <c r="I30"/>
  <c r="J30"/>
  <c r="K30"/>
  <c r="I31"/>
  <c r="J31"/>
  <c r="K31"/>
  <c r="I33"/>
  <c r="J33"/>
  <c r="K33"/>
  <c r="I34"/>
  <c r="J34"/>
  <c r="K34"/>
  <c r="I37"/>
  <c r="J37"/>
  <c r="K37"/>
  <c r="I38"/>
  <c r="J38"/>
  <c r="K38"/>
  <c r="I39"/>
  <c r="J39"/>
  <c r="K39"/>
  <c r="I40"/>
  <c r="J40"/>
  <c r="K40"/>
  <c r="I41"/>
  <c r="J41"/>
  <c r="K41"/>
  <c r="C42"/>
  <c r="F42"/>
  <c r="I42"/>
  <c r="G42"/>
  <c r="E42"/>
  <c r="H42"/>
  <c r="K42" s="1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C51"/>
  <c r="C74" s="1"/>
  <c r="I74" s="1"/>
  <c r="F51"/>
  <c r="I51"/>
  <c r="G51"/>
  <c r="E51"/>
  <c r="H51"/>
  <c r="K51" s="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C60"/>
  <c r="I60" s="1"/>
  <c r="E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C73"/>
  <c r="F73"/>
  <c r="I73" s="1"/>
  <c r="E73"/>
  <c r="K73"/>
  <c r="G74"/>
  <c r="E74"/>
  <c r="I75"/>
  <c r="J75"/>
  <c r="K75"/>
  <c r="I76"/>
  <c r="J76"/>
  <c r="K76"/>
  <c r="I77"/>
  <c r="J77"/>
  <c r="K77"/>
  <c r="I78"/>
  <c r="J78"/>
  <c r="K78"/>
  <c r="I81"/>
  <c r="J81"/>
  <c r="K81"/>
  <c r="I82"/>
  <c r="J82"/>
  <c r="K82"/>
  <c r="I83"/>
  <c r="J83"/>
  <c r="K83"/>
  <c r="I84"/>
  <c r="J84"/>
  <c r="K84"/>
  <c r="I85"/>
  <c r="J85"/>
  <c r="K85"/>
  <c r="I86"/>
  <c r="J86"/>
  <c r="K86"/>
  <c r="C87"/>
  <c r="F87"/>
  <c r="I87"/>
  <c r="E87"/>
  <c r="K87" s="1"/>
  <c r="I88"/>
  <c r="J88"/>
  <c r="K88"/>
  <c r="I89"/>
  <c r="J89"/>
  <c r="K89"/>
  <c r="I90"/>
  <c r="J90"/>
  <c r="K90"/>
  <c r="I91"/>
  <c r="J91"/>
  <c r="K91"/>
  <c r="I92"/>
  <c r="J92"/>
  <c r="K92"/>
  <c r="I93"/>
  <c r="J93"/>
  <c r="K93"/>
  <c r="I94"/>
  <c r="J94"/>
  <c r="K94"/>
  <c r="I95"/>
  <c r="J95"/>
  <c r="K95"/>
  <c r="I96"/>
  <c r="J96"/>
  <c r="K96"/>
  <c r="C97"/>
  <c r="F97"/>
  <c r="I97" s="1"/>
  <c r="E97"/>
  <c r="I98"/>
  <c r="J98"/>
  <c r="K98"/>
  <c r="I99"/>
  <c r="J99"/>
  <c r="K99"/>
  <c r="I100"/>
  <c r="J100"/>
  <c r="K100"/>
  <c r="I101"/>
  <c r="J101"/>
  <c r="K101"/>
  <c r="I102"/>
  <c r="J102"/>
  <c r="K102"/>
  <c r="I103"/>
  <c r="J103"/>
  <c r="K103"/>
  <c r="I104"/>
  <c r="J104"/>
  <c r="K104"/>
  <c r="I105"/>
  <c r="J105"/>
  <c r="K105"/>
  <c r="I106"/>
  <c r="J106"/>
  <c r="K106"/>
  <c r="C107"/>
  <c r="I107" s="1"/>
  <c r="F107"/>
  <c r="E107"/>
  <c r="K107" s="1"/>
  <c r="I108"/>
  <c r="J108"/>
  <c r="K108"/>
  <c r="I109"/>
  <c r="J109"/>
  <c r="K109"/>
  <c r="I110"/>
  <c r="J110"/>
  <c r="K110"/>
  <c r="I111"/>
  <c r="J111"/>
  <c r="K111"/>
  <c r="I112"/>
  <c r="J112"/>
  <c r="K112"/>
  <c r="I113"/>
  <c r="J113"/>
  <c r="K113"/>
  <c r="I114"/>
  <c r="J114"/>
  <c r="K114"/>
  <c r="C115"/>
  <c r="I115"/>
  <c r="E115"/>
  <c r="K115" s="1"/>
  <c r="C116"/>
  <c r="E116"/>
  <c r="I117"/>
  <c r="J117"/>
  <c r="K117"/>
  <c r="I118"/>
  <c r="J118"/>
  <c r="K118"/>
  <c r="I119"/>
  <c r="J119"/>
  <c r="K119"/>
  <c r="I120"/>
  <c r="J120"/>
  <c r="K120"/>
  <c r="I121"/>
  <c r="J121"/>
  <c r="K121"/>
  <c r="C122"/>
  <c r="I122"/>
  <c r="E122"/>
  <c r="K122" s="1"/>
  <c r="K9"/>
  <c r="J9"/>
  <c r="I9"/>
  <c r="F122"/>
  <c r="G122"/>
  <c r="H122"/>
  <c r="G116"/>
  <c r="F115"/>
  <c r="G115"/>
  <c r="H115"/>
  <c r="G107"/>
  <c r="H107"/>
  <c r="G97"/>
  <c r="H97"/>
  <c r="H116" s="1"/>
  <c r="H123" s="1"/>
  <c r="G87"/>
  <c r="G123" s="1"/>
  <c r="H87"/>
  <c r="H79"/>
  <c r="F79"/>
  <c r="G79"/>
  <c r="G73"/>
  <c r="H73"/>
  <c r="F60"/>
  <c r="F74" s="1"/>
  <c r="G60"/>
  <c r="H60"/>
  <c r="K60" s="1"/>
  <c r="G36"/>
  <c r="F35"/>
  <c r="G35"/>
  <c r="H35"/>
  <c r="H36" s="1"/>
  <c r="F32"/>
  <c r="F36" s="1"/>
  <c r="G32"/>
  <c r="H32"/>
  <c r="F25"/>
  <c r="G25"/>
  <c r="H25"/>
  <c r="K25" s="1"/>
  <c r="F22"/>
  <c r="G22"/>
  <c r="H22"/>
  <c r="G18"/>
  <c r="G26" s="1"/>
  <c r="G80" s="1"/>
  <c r="H18"/>
  <c r="H26" s="1"/>
  <c r="G12"/>
  <c r="H12"/>
  <c r="D12" i="12"/>
  <c r="D16" s="1"/>
  <c r="E13"/>
  <c r="E14"/>
  <c r="D15"/>
  <c r="E17"/>
  <c r="E18"/>
  <c r="E20"/>
  <c r="E21"/>
  <c r="E25"/>
  <c r="E11"/>
  <c r="E10"/>
  <c r="D19"/>
  <c r="D23" s="1"/>
  <c r="D22"/>
  <c r="C11" i="37"/>
  <c r="C19"/>
  <c r="C28" s="1"/>
  <c r="C23"/>
  <c r="C27"/>
  <c r="F25" i="39"/>
  <c r="H14" i="40"/>
  <c r="H20" s="1"/>
  <c r="H45"/>
  <c r="I9"/>
  <c r="J9"/>
  <c r="K9"/>
  <c r="I10"/>
  <c r="J10"/>
  <c r="K10"/>
  <c r="I11"/>
  <c r="J11"/>
  <c r="K11"/>
  <c r="I12"/>
  <c r="J12"/>
  <c r="K12"/>
  <c r="I13"/>
  <c r="J13"/>
  <c r="K13"/>
  <c r="F14"/>
  <c r="G14"/>
  <c r="I15"/>
  <c r="J15"/>
  <c r="K15"/>
  <c r="I16"/>
  <c r="J16"/>
  <c r="K16"/>
  <c r="I17"/>
  <c r="J17"/>
  <c r="K17"/>
  <c r="I18"/>
  <c r="J18"/>
  <c r="K18"/>
  <c r="I19"/>
  <c r="J19"/>
  <c r="K19"/>
  <c r="F20"/>
  <c r="G20"/>
  <c r="I21"/>
  <c r="J21"/>
  <c r="K21"/>
  <c r="I22"/>
  <c r="J22"/>
  <c r="K22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3"/>
  <c r="J33"/>
  <c r="K33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F45"/>
  <c r="G45"/>
  <c r="I46"/>
  <c r="J46"/>
  <c r="K46"/>
  <c r="I47"/>
  <c r="J47"/>
  <c r="K47"/>
  <c r="I48"/>
  <c r="J48"/>
  <c r="K48"/>
  <c r="I51"/>
  <c r="J51"/>
  <c r="K51"/>
  <c r="I52"/>
  <c r="J52"/>
  <c r="K52"/>
  <c r="I53"/>
  <c r="J53"/>
  <c r="K53"/>
  <c r="I54"/>
  <c r="J54"/>
  <c r="K54"/>
  <c r="I55"/>
  <c r="J55"/>
  <c r="K55"/>
  <c r="I57"/>
  <c r="J57"/>
  <c r="K57"/>
  <c r="I58"/>
  <c r="J58"/>
  <c r="K58"/>
  <c r="I59"/>
  <c r="J59"/>
  <c r="K59"/>
  <c r="I60"/>
  <c r="J60"/>
  <c r="K60"/>
  <c r="I61"/>
  <c r="J61"/>
  <c r="K61"/>
  <c r="I63"/>
  <c r="J63"/>
  <c r="K63"/>
  <c r="I64"/>
  <c r="J64"/>
  <c r="K64"/>
  <c r="I65"/>
  <c r="J65"/>
  <c r="K65"/>
  <c r="D21" i="39"/>
  <c r="J21" s="1"/>
  <c r="I71" i="40"/>
  <c r="J71"/>
  <c r="K71"/>
  <c r="I72"/>
  <c r="J72"/>
  <c r="K72"/>
  <c r="I73"/>
  <c r="J73"/>
  <c r="K73"/>
  <c r="I75"/>
  <c r="J75"/>
  <c r="K75"/>
  <c r="I76"/>
  <c r="J76"/>
  <c r="K76"/>
  <c r="I77"/>
  <c r="J77"/>
  <c r="K77"/>
  <c r="I78"/>
  <c r="J78"/>
  <c r="K78"/>
  <c r="I80"/>
  <c r="J80"/>
  <c r="K80"/>
  <c r="I81"/>
  <c r="J81"/>
  <c r="K81"/>
  <c r="I82"/>
  <c r="J82"/>
  <c r="K82"/>
  <c r="I83"/>
  <c r="J83"/>
  <c r="K83"/>
  <c r="I85"/>
  <c r="J85"/>
  <c r="K85"/>
  <c r="I86"/>
  <c r="J86"/>
  <c r="K86"/>
  <c r="I87"/>
  <c r="J87"/>
  <c r="K87"/>
  <c r="I88"/>
  <c r="J88"/>
  <c r="K88"/>
  <c r="I89"/>
  <c r="J89"/>
  <c r="K89"/>
  <c r="I91"/>
  <c r="J91"/>
  <c r="K91"/>
  <c r="I92"/>
  <c r="J92"/>
  <c r="K92"/>
  <c r="I93"/>
  <c r="J93"/>
  <c r="K93"/>
  <c r="I94"/>
  <c r="J94"/>
  <c r="K94"/>
  <c r="I96"/>
  <c r="J96"/>
  <c r="K96"/>
  <c r="K8"/>
  <c r="J8"/>
  <c r="I8"/>
  <c r="K9" i="39"/>
  <c r="K10"/>
  <c r="K11"/>
  <c r="K12"/>
  <c r="K13"/>
  <c r="K14"/>
  <c r="K15"/>
  <c r="K16"/>
  <c r="K17"/>
  <c r="K18"/>
  <c r="K19"/>
  <c r="K20"/>
  <c r="H21"/>
  <c r="H26" s="1"/>
  <c r="K22"/>
  <c r="K23"/>
  <c r="K24"/>
  <c r="H25"/>
  <c r="K27"/>
  <c r="K28"/>
  <c r="K29"/>
  <c r="K30"/>
  <c r="H31"/>
  <c r="H52" s="1"/>
  <c r="G11" i="38" s="1"/>
  <c r="K32" i="39"/>
  <c r="K33"/>
  <c r="H34"/>
  <c r="K35"/>
  <c r="K36"/>
  <c r="K37"/>
  <c r="K38"/>
  <c r="K39"/>
  <c r="K40"/>
  <c r="K41"/>
  <c r="H42"/>
  <c r="K43"/>
  <c r="K44"/>
  <c r="H45"/>
  <c r="K46"/>
  <c r="K47"/>
  <c r="K48"/>
  <c r="K49"/>
  <c r="K50"/>
  <c r="H51"/>
  <c r="K53"/>
  <c r="K54"/>
  <c r="K55"/>
  <c r="K56"/>
  <c r="K57"/>
  <c r="K58"/>
  <c r="K59"/>
  <c r="K60"/>
  <c r="H61"/>
  <c r="K62"/>
  <c r="K63"/>
  <c r="K64"/>
  <c r="K65"/>
  <c r="K66"/>
  <c r="K67"/>
  <c r="K68"/>
  <c r="K69"/>
  <c r="K70"/>
  <c r="K71"/>
  <c r="K72"/>
  <c r="K73"/>
  <c r="K74"/>
  <c r="H75"/>
  <c r="K77"/>
  <c r="K78"/>
  <c r="K79"/>
  <c r="K80"/>
  <c r="K81"/>
  <c r="K82"/>
  <c r="K83"/>
  <c r="H84"/>
  <c r="K85"/>
  <c r="K86"/>
  <c r="K87"/>
  <c r="K88"/>
  <c r="H89"/>
  <c r="K90"/>
  <c r="K91"/>
  <c r="K92"/>
  <c r="K93"/>
  <c r="K94"/>
  <c r="K95"/>
  <c r="K96"/>
  <c r="K97"/>
  <c r="H98"/>
  <c r="H99"/>
  <c r="K101"/>
  <c r="K102"/>
  <c r="K103"/>
  <c r="H104"/>
  <c r="H116" s="1"/>
  <c r="H123" s="1"/>
  <c r="G18" i="38" s="1"/>
  <c r="K105" i="39"/>
  <c r="K106"/>
  <c r="K107"/>
  <c r="K108"/>
  <c r="H109"/>
  <c r="K110"/>
  <c r="K111"/>
  <c r="K112"/>
  <c r="K113"/>
  <c r="K114"/>
  <c r="K115"/>
  <c r="K117"/>
  <c r="K118"/>
  <c r="K119"/>
  <c r="K120"/>
  <c r="H121"/>
  <c r="K122"/>
  <c r="J9"/>
  <c r="J10"/>
  <c r="J11"/>
  <c r="J12"/>
  <c r="J13"/>
  <c r="J14"/>
  <c r="J15"/>
  <c r="J16"/>
  <c r="J17"/>
  <c r="J18"/>
  <c r="J19"/>
  <c r="J20"/>
  <c r="G21"/>
  <c r="J22"/>
  <c r="J23"/>
  <c r="J24"/>
  <c r="G25"/>
  <c r="G26"/>
  <c r="G76" s="1"/>
  <c r="J27"/>
  <c r="J28"/>
  <c r="J29"/>
  <c r="J30"/>
  <c r="G31"/>
  <c r="J32"/>
  <c r="J33"/>
  <c r="G34"/>
  <c r="J35"/>
  <c r="J36"/>
  <c r="J37"/>
  <c r="J38"/>
  <c r="J39"/>
  <c r="J40"/>
  <c r="J41"/>
  <c r="G42"/>
  <c r="J43"/>
  <c r="J44"/>
  <c r="G45"/>
  <c r="J46"/>
  <c r="J47"/>
  <c r="J48"/>
  <c r="J49"/>
  <c r="J50"/>
  <c r="G51"/>
  <c r="G52"/>
  <c r="J53"/>
  <c r="J54"/>
  <c r="J55"/>
  <c r="J56"/>
  <c r="J57"/>
  <c r="J58"/>
  <c r="J59"/>
  <c r="J60"/>
  <c r="G61"/>
  <c r="J62"/>
  <c r="J63"/>
  <c r="J64"/>
  <c r="J65"/>
  <c r="J66"/>
  <c r="J67"/>
  <c r="J68"/>
  <c r="J69"/>
  <c r="J70"/>
  <c r="J71"/>
  <c r="J72"/>
  <c r="J73"/>
  <c r="J74"/>
  <c r="G75"/>
  <c r="J77"/>
  <c r="J78"/>
  <c r="J79"/>
  <c r="J80"/>
  <c r="J81"/>
  <c r="J82"/>
  <c r="J83"/>
  <c r="G84"/>
  <c r="G99" s="1"/>
  <c r="J85"/>
  <c r="J86"/>
  <c r="J87"/>
  <c r="J88"/>
  <c r="G89"/>
  <c r="J90"/>
  <c r="J91"/>
  <c r="J92"/>
  <c r="J93"/>
  <c r="J94"/>
  <c r="J95"/>
  <c r="J96"/>
  <c r="J97"/>
  <c r="G98"/>
  <c r="G100"/>
  <c r="J101"/>
  <c r="J102"/>
  <c r="J103"/>
  <c r="G104"/>
  <c r="J105"/>
  <c r="J106"/>
  <c r="J107"/>
  <c r="J108"/>
  <c r="G109"/>
  <c r="J110"/>
  <c r="J111"/>
  <c r="J112"/>
  <c r="J113"/>
  <c r="J114"/>
  <c r="J115"/>
  <c r="G116"/>
  <c r="G123" s="1"/>
  <c r="F18" i="38" s="1"/>
  <c r="J117" i="39"/>
  <c r="J118"/>
  <c r="J119"/>
  <c r="J120"/>
  <c r="G121"/>
  <c r="J122"/>
  <c r="I9"/>
  <c r="I10"/>
  <c r="I11"/>
  <c r="I12"/>
  <c r="I13"/>
  <c r="I14"/>
  <c r="I15"/>
  <c r="I16"/>
  <c r="I17"/>
  <c r="I18"/>
  <c r="I19"/>
  <c r="I20"/>
  <c r="I22"/>
  <c r="I23"/>
  <c r="I24"/>
  <c r="I27"/>
  <c r="I28"/>
  <c r="I29"/>
  <c r="I30"/>
  <c r="I32"/>
  <c r="I33"/>
  <c r="I35"/>
  <c r="I36"/>
  <c r="I37"/>
  <c r="I38"/>
  <c r="I39"/>
  <c r="I40"/>
  <c r="I41"/>
  <c r="I43"/>
  <c r="I44"/>
  <c r="I46"/>
  <c r="I47"/>
  <c r="I48"/>
  <c r="I49"/>
  <c r="I50"/>
  <c r="I53"/>
  <c r="I54"/>
  <c r="I55"/>
  <c r="I56"/>
  <c r="I57"/>
  <c r="I58"/>
  <c r="I59"/>
  <c r="I60"/>
  <c r="I62"/>
  <c r="I63"/>
  <c r="I64"/>
  <c r="I65"/>
  <c r="I66"/>
  <c r="I67"/>
  <c r="I68"/>
  <c r="I69"/>
  <c r="I70"/>
  <c r="I71"/>
  <c r="I72"/>
  <c r="I73"/>
  <c r="I74"/>
  <c r="I77"/>
  <c r="I78"/>
  <c r="I79"/>
  <c r="I80"/>
  <c r="I81"/>
  <c r="I82"/>
  <c r="I83"/>
  <c r="F84"/>
  <c r="F99" s="1"/>
  <c r="I85"/>
  <c r="I86"/>
  <c r="I87"/>
  <c r="I88"/>
  <c r="F89"/>
  <c r="I90"/>
  <c r="I91"/>
  <c r="I92"/>
  <c r="I93"/>
  <c r="I94"/>
  <c r="I95"/>
  <c r="I96"/>
  <c r="I97"/>
  <c r="F98"/>
  <c r="I101"/>
  <c r="I102"/>
  <c r="I103"/>
  <c r="F104"/>
  <c r="F116" s="1"/>
  <c r="F123" s="1"/>
  <c r="E18" i="38" s="1"/>
  <c r="I105" i="39"/>
  <c r="I106"/>
  <c r="I107"/>
  <c r="I108"/>
  <c r="F109"/>
  <c r="I110"/>
  <c r="I111"/>
  <c r="I112"/>
  <c r="I113"/>
  <c r="I114"/>
  <c r="I115"/>
  <c r="I117"/>
  <c r="I118"/>
  <c r="I119"/>
  <c r="I120"/>
  <c r="F121"/>
  <c r="I122"/>
  <c r="K8"/>
  <c r="J8"/>
  <c r="I8"/>
  <c r="E20" i="38"/>
  <c r="E23"/>
  <c r="E24"/>
  <c r="F20"/>
  <c r="F23"/>
  <c r="F21"/>
  <c r="G23"/>
  <c r="G25"/>
  <c r="F21" i="39"/>
  <c r="F26" s="1"/>
  <c r="E10" i="38"/>
  <c r="F31" i="39"/>
  <c r="F34"/>
  <c r="F52" s="1"/>
  <c r="E11" i="38" s="1"/>
  <c r="F42" i="39"/>
  <c r="F45"/>
  <c r="F51"/>
  <c r="F61"/>
  <c r="E12" i="38"/>
  <c r="F75" i="39"/>
  <c r="E13" i="38" s="1"/>
  <c r="E14"/>
  <c r="E15"/>
  <c r="E16"/>
  <c r="F9"/>
  <c r="F10"/>
  <c r="F11"/>
  <c r="F12"/>
  <c r="F13"/>
  <c r="F14"/>
  <c r="F15"/>
  <c r="F16"/>
  <c r="F17"/>
  <c r="G10"/>
  <c r="G12"/>
  <c r="G13"/>
  <c r="G14"/>
  <c r="G15"/>
  <c r="G16"/>
  <c r="H10"/>
  <c r="I10"/>
  <c r="J10"/>
  <c r="F95" i="40"/>
  <c r="G95"/>
  <c r="H95"/>
  <c r="F84"/>
  <c r="G84"/>
  <c r="H84"/>
  <c r="F79"/>
  <c r="G79"/>
  <c r="H79"/>
  <c r="F74"/>
  <c r="F90" s="1"/>
  <c r="F97" s="1"/>
  <c r="E28" i="38" s="1"/>
  <c r="G74" i="40"/>
  <c r="G90" s="1"/>
  <c r="G97" s="1"/>
  <c r="F28" i="38" s="1"/>
  <c r="H74" i="40"/>
  <c r="H90" s="1"/>
  <c r="H97" s="1"/>
  <c r="G28" i="38" s="1"/>
  <c r="F66" i="40"/>
  <c r="E26" i="38" s="1"/>
  <c r="G66" i="40"/>
  <c r="G67" s="1"/>
  <c r="G70" s="1"/>
  <c r="H66"/>
  <c r="G26" i="38" s="1"/>
  <c r="F62" i="40"/>
  <c r="G62"/>
  <c r="F24" i="38" s="1"/>
  <c r="H62" i="40"/>
  <c r="G24" i="38" s="1"/>
  <c r="F56" i="40"/>
  <c r="E21" i="38" s="1"/>
  <c r="G56" i="40"/>
  <c r="H56"/>
  <c r="G21" i="38" s="1"/>
  <c r="F49" i="40"/>
  <c r="E25" i="38" s="1"/>
  <c r="G49" i="40"/>
  <c r="F25" i="38" s="1"/>
  <c r="H49" i="40"/>
  <c r="F32"/>
  <c r="G32"/>
  <c r="H32"/>
  <c r="F23"/>
  <c r="F34" s="1"/>
  <c r="G23"/>
  <c r="G34" s="1"/>
  <c r="H23"/>
  <c r="H34" s="1"/>
  <c r="G22" i="38" s="1"/>
  <c r="C12" i="12"/>
  <c r="E12" s="1"/>
  <c r="C15"/>
  <c r="E15" s="1"/>
  <c r="C23"/>
  <c r="C27" s="1"/>
  <c r="C22"/>
  <c r="E22" s="1"/>
  <c r="C19"/>
  <c r="E19" s="1"/>
  <c r="E104" i="39"/>
  <c r="K104" s="1"/>
  <c r="E109"/>
  <c r="K109" s="1"/>
  <c r="D104"/>
  <c r="J104" s="1"/>
  <c r="D109"/>
  <c r="J109" s="1"/>
  <c r="C104"/>
  <c r="C116" s="1"/>
  <c r="C109"/>
  <c r="I109" s="1"/>
  <c r="E45" i="40"/>
  <c r="K45" s="1"/>
  <c r="J23" i="38" s="1"/>
  <c r="D23"/>
  <c r="D66" i="40"/>
  <c r="C26" i="38" s="1"/>
  <c r="D45" i="40"/>
  <c r="J45" s="1"/>
  <c r="I23" i="38" s="1"/>
  <c r="C23"/>
  <c r="C56" i="40"/>
  <c r="B21" i="38" s="1"/>
  <c r="C49" i="40"/>
  <c r="I49" s="1"/>
  <c r="H25" i="38" s="1"/>
  <c r="B25"/>
  <c r="E61" i="39"/>
  <c r="D12" i="38" s="1"/>
  <c r="D10"/>
  <c r="D89" i="39"/>
  <c r="J89" s="1"/>
  <c r="I15" i="38" s="1"/>
  <c r="C15"/>
  <c r="C10"/>
  <c r="F30" i="18"/>
  <c r="H30" s="1"/>
  <c r="I30"/>
  <c r="I31" s="1"/>
  <c r="K31" s="1"/>
  <c r="L30"/>
  <c r="N30" s="1"/>
  <c r="O30"/>
  <c r="Q30" s="1"/>
  <c r="R30"/>
  <c r="T30" s="1"/>
  <c r="C30"/>
  <c r="U30" s="1"/>
  <c r="C26"/>
  <c r="U26" s="1"/>
  <c r="L26"/>
  <c r="N26" s="1"/>
  <c r="O26"/>
  <c r="Q26" s="1"/>
  <c r="O31"/>
  <c r="Q31" s="1"/>
  <c r="L21"/>
  <c r="N21" s="1"/>
  <c r="O21"/>
  <c r="Q21" s="1"/>
  <c r="C21"/>
  <c r="C22" s="1"/>
  <c r="L15"/>
  <c r="L22" s="1"/>
  <c r="O15"/>
  <c r="O22" s="1"/>
  <c r="E14" i="14"/>
  <c r="E30" s="1"/>
  <c r="D122" i="13"/>
  <c r="J122" s="1"/>
  <c r="D115"/>
  <c r="J115" s="1"/>
  <c r="D107"/>
  <c r="J107" s="1"/>
  <c r="D97"/>
  <c r="J97" s="1"/>
  <c r="D116"/>
  <c r="J116" s="1"/>
  <c r="D87"/>
  <c r="J87" s="1"/>
  <c r="D12"/>
  <c r="J12" s="1"/>
  <c r="D18"/>
  <c r="D26" s="1"/>
  <c r="D22"/>
  <c r="J22" s="1"/>
  <c r="D25"/>
  <c r="J25" s="1"/>
  <c r="D42"/>
  <c r="J42" s="1"/>
  <c r="D32"/>
  <c r="J32" s="1"/>
  <c r="D35"/>
  <c r="J35" s="1"/>
  <c r="D51"/>
  <c r="D74" s="1"/>
  <c r="J74" s="1"/>
  <c r="D60"/>
  <c r="J60" s="1"/>
  <c r="D73"/>
  <c r="J73" s="1"/>
  <c r="D79"/>
  <c r="J79" s="1"/>
  <c r="E32"/>
  <c r="K32" s="1"/>
  <c r="E35"/>
  <c r="K35" s="1"/>
  <c r="E36"/>
  <c r="K36" s="1"/>
  <c r="E79"/>
  <c r="K79" s="1"/>
  <c r="C32"/>
  <c r="I32" s="1"/>
  <c r="C35"/>
  <c r="I35" s="1"/>
  <c r="C36"/>
  <c r="I36" s="1"/>
  <c r="C79"/>
  <c r="I79" s="1"/>
  <c r="D25" i="11"/>
  <c r="E25" s="1"/>
  <c r="E72"/>
  <c r="E67"/>
  <c r="E70" s="1"/>
  <c r="D34" i="32"/>
  <c r="E34"/>
  <c r="C34"/>
  <c r="D23"/>
  <c r="E23"/>
  <c r="C23"/>
  <c r="E31" i="39"/>
  <c r="K31" s="1"/>
  <c r="E34"/>
  <c r="K34" s="1"/>
  <c r="E42"/>
  <c r="K42" s="1"/>
  <c r="E45"/>
  <c r="K45" s="1"/>
  <c r="E51"/>
  <c r="K51" s="1"/>
  <c r="E52"/>
  <c r="K52" s="1"/>
  <c r="J11" i="38" s="1"/>
  <c r="E75" i="39"/>
  <c r="K75" s="1"/>
  <c r="J13" i="38" s="1"/>
  <c r="E84" i="39"/>
  <c r="K84" s="1"/>
  <c r="J14" i="38" s="1"/>
  <c r="D14"/>
  <c r="E89" i="39"/>
  <c r="E99" s="1"/>
  <c r="K99" s="1"/>
  <c r="E98"/>
  <c r="K98" s="1"/>
  <c r="J16" i="38" s="1"/>
  <c r="E14" i="40"/>
  <c r="E20" s="1"/>
  <c r="E21" i="39"/>
  <c r="K21" s="1"/>
  <c r="E25"/>
  <c r="K25" s="1"/>
  <c r="E121"/>
  <c r="K121" s="1"/>
  <c r="D25"/>
  <c r="D26" s="1"/>
  <c r="D31"/>
  <c r="J31" s="1"/>
  <c r="D34"/>
  <c r="J34" s="1"/>
  <c r="D45"/>
  <c r="J45" s="1"/>
  <c r="D42"/>
  <c r="J42" s="1"/>
  <c r="D51"/>
  <c r="J51" s="1"/>
  <c r="D61"/>
  <c r="J61" s="1"/>
  <c r="I12" i="38" s="1"/>
  <c r="D75" i="39"/>
  <c r="J75" s="1"/>
  <c r="I13" i="38" s="1"/>
  <c r="C13"/>
  <c r="D84" i="39"/>
  <c r="C14" i="38" s="1"/>
  <c r="D98" i="39"/>
  <c r="J98" s="1"/>
  <c r="I16" i="38" s="1"/>
  <c r="D99" i="39"/>
  <c r="D121"/>
  <c r="J121" s="1"/>
  <c r="E32" i="40"/>
  <c r="K32" s="1"/>
  <c r="E23"/>
  <c r="E34" s="1"/>
  <c r="E49"/>
  <c r="K49" s="1"/>
  <c r="J25" i="38" s="1"/>
  <c r="D25"/>
  <c r="D14" i="40"/>
  <c r="J14" s="1"/>
  <c r="D23"/>
  <c r="D34" s="1"/>
  <c r="D32"/>
  <c r="J32" s="1"/>
  <c r="D49"/>
  <c r="J49" s="1"/>
  <c r="I25" i="38" s="1"/>
  <c r="C25"/>
  <c r="D56" i="40"/>
  <c r="J56" s="1"/>
  <c r="I21" i="38" s="1"/>
  <c r="D62" i="40"/>
  <c r="J62" s="1"/>
  <c r="I24" i="38" s="1"/>
  <c r="C24"/>
  <c r="D74" i="40"/>
  <c r="J74" s="1"/>
  <c r="D79"/>
  <c r="J79" s="1"/>
  <c r="D84"/>
  <c r="J84" s="1"/>
  <c r="D90"/>
  <c r="D97" s="1"/>
  <c r="D95"/>
  <c r="J95" s="1"/>
  <c r="C14"/>
  <c r="C20" s="1"/>
  <c r="C23"/>
  <c r="I23" s="1"/>
  <c r="C32"/>
  <c r="I32" s="1"/>
  <c r="C34"/>
  <c r="B22" i="38" s="1"/>
  <c r="C45" i="40"/>
  <c r="I45" s="1"/>
  <c r="H23" i="38" s="1"/>
  <c r="B23"/>
  <c r="C62" i="40"/>
  <c r="I62" s="1"/>
  <c r="H24" i="38" s="1"/>
  <c r="C66" i="40"/>
  <c r="I66" s="1"/>
  <c r="H26" i="38" s="1"/>
  <c r="C84" i="40"/>
  <c r="I84" s="1"/>
  <c r="C79"/>
  <c r="I79" s="1"/>
  <c r="C95"/>
  <c r="I95" s="1"/>
  <c r="F67"/>
  <c r="F70" s="1"/>
  <c r="C84" i="39"/>
  <c r="I84" s="1"/>
  <c r="H14" i="38" s="1"/>
  <c r="C89" i="39"/>
  <c r="I89" s="1"/>
  <c r="H15" i="38" s="1"/>
  <c r="C98" i="39"/>
  <c r="I98" s="1"/>
  <c r="H16" i="38" s="1"/>
  <c r="E15" i="29"/>
  <c r="E41" s="1"/>
  <c r="E17"/>
  <c r="E24"/>
  <c r="E27"/>
  <c r="D15"/>
  <c r="D41" s="1"/>
  <c r="D17"/>
  <c r="D24"/>
  <c r="D27"/>
  <c r="E119" i="30"/>
  <c r="E108"/>
  <c r="E97"/>
  <c r="E86"/>
  <c r="E75"/>
  <c r="E64"/>
  <c r="E52"/>
  <c r="E41"/>
  <c r="E30"/>
  <c r="E19"/>
  <c r="D119"/>
  <c r="D108"/>
  <c r="D97"/>
  <c r="D86"/>
  <c r="D75"/>
  <c r="D64"/>
  <c r="D52"/>
  <c r="D41"/>
  <c r="D30"/>
  <c r="D19"/>
  <c r="E118" i="31"/>
  <c r="E107"/>
  <c r="E96"/>
  <c r="E85"/>
  <c r="E74"/>
  <c r="E63"/>
  <c r="E52"/>
  <c r="E40"/>
  <c r="E29"/>
  <c r="E18"/>
  <c r="D118"/>
  <c r="D107"/>
  <c r="D96"/>
  <c r="D85"/>
  <c r="D74"/>
  <c r="D63"/>
  <c r="D52"/>
  <c r="D40"/>
  <c r="D29"/>
  <c r="D18"/>
  <c r="E11" i="32"/>
  <c r="D11"/>
  <c r="D66" i="11"/>
  <c r="E66" s="1"/>
  <c r="B10" i="38"/>
  <c r="C27" i="29"/>
  <c r="C24"/>
  <c r="C17"/>
  <c r="C15"/>
  <c r="C41" s="1"/>
  <c r="C121" i="39"/>
  <c r="I121" s="1"/>
  <c r="B16" i="38"/>
  <c r="B15"/>
  <c r="C75" i="39"/>
  <c r="I75" s="1"/>
  <c r="H13" i="38" s="1"/>
  <c r="B13"/>
  <c r="C61" i="39"/>
  <c r="I61" s="1"/>
  <c r="H12" i="38" s="1"/>
  <c r="C51" i="39"/>
  <c r="I51" s="1"/>
  <c r="C45"/>
  <c r="I45" s="1"/>
  <c r="C42"/>
  <c r="I42" s="1"/>
  <c r="C31"/>
  <c r="C52" s="1"/>
  <c r="C34"/>
  <c r="I34" s="1"/>
  <c r="C25"/>
  <c r="I25" s="1"/>
  <c r="C21"/>
  <c r="I21" s="1"/>
  <c r="C11" i="32"/>
  <c r="C118" i="31"/>
  <c r="C107"/>
  <c r="C96"/>
  <c r="C85"/>
  <c r="C74"/>
  <c r="C63"/>
  <c r="C52"/>
  <c r="C40"/>
  <c r="C29"/>
  <c r="C18"/>
  <c r="C119" i="30"/>
  <c r="C108"/>
  <c r="C97"/>
  <c r="C86"/>
  <c r="C75"/>
  <c r="C64"/>
  <c r="C52"/>
  <c r="C41"/>
  <c r="C30"/>
  <c r="C19"/>
  <c r="D84" i="11"/>
  <c r="D85" s="1"/>
  <c r="C84"/>
  <c r="E84" s="1"/>
  <c r="D79"/>
  <c r="C79"/>
  <c r="E79" s="1"/>
  <c r="D76"/>
  <c r="C76"/>
  <c r="C85" s="1"/>
  <c r="E85" s="1"/>
  <c r="C66"/>
  <c r="D61"/>
  <c r="C61"/>
  <c r="E61" s="1"/>
  <c r="D57"/>
  <c r="E57"/>
  <c r="C57"/>
  <c r="C71" s="1"/>
  <c r="E71" s="1"/>
  <c r="E54"/>
  <c r="E55"/>
  <c r="E56"/>
  <c r="E58"/>
  <c r="E59"/>
  <c r="E60"/>
  <c r="E62"/>
  <c r="E63"/>
  <c r="E65"/>
  <c r="E77"/>
  <c r="E78"/>
  <c r="E80"/>
  <c r="E81"/>
  <c r="E82"/>
  <c r="E83"/>
  <c r="D11"/>
  <c r="D33" s="1"/>
  <c r="D16"/>
  <c r="D21"/>
  <c r="D28"/>
  <c r="D31"/>
  <c r="D38"/>
  <c r="D50"/>
  <c r="D43"/>
  <c r="D48"/>
  <c r="C48"/>
  <c r="E48" s="1"/>
  <c r="C43"/>
  <c r="E43" s="1"/>
  <c r="C31"/>
  <c r="E31" s="1"/>
  <c r="C28"/>
  <c r="E28" s="1"/>
  <c r="C21"/>
  <c r="E21" s="1"/>
  <c r="C16"/>
  <c r="E16" s="1"/>
  <c r="C11"/>
  <c r="E11" s="1"/>
  <c r="D8" i="37"/>
  <c r="D9"/>
  <c r="D10"/>
  <c r="D12"/>
  <c r="D13"/>
  <c r="D14"/>
  <c r="D15"/>
  <c r="D16"/>
  <c r="D17"/>
  <c r="D18"/>
  <c r="D20"/>
  <c r="D21"/>
  <c r="D22"/>
  <c r="D24"/>
  <c r="D25"/>
  <c r="D26"/>
  <c r="D29"/>
  <c r="D30"/>
  <c r="D31"/>
  <c r="D32"/>
  <c r="D7"/>
  <c r="E95" i="40"/>
  <c r="K95" s="1"/>
  <c r="E84"/>
  <c r="K84" s="1"/>
  <c r="E79"/>
  <c r="K79" s="1"/>
  <c r="E74"/>
  <c r="K74" s="1"/>
  <c r="E66"/>
  <c r="B26" i="38" s="1"/>
  <c r="D26"/>
  <c r="E62" i="40"/>
  <c r="E67" s="1"/>
  <c r="E56"/>
  <c r="K56" s="1"/>
  <c r="J21" i="38" s="1"/>
  <c r="B27" i="37"/>
  <c r="D27" s="1"/>
  <c r="B23"/>
  <c r="D23"/>
  <c r="B19"/>
  <c r="B28" s="1"/>
  <c r="D28" s="1"/>
  <c r="B11"/>
  <c r="D11"/>
  <c r="D33"/>
  <c r="E64" i="11"/>
  <c r="B12" i="38"/>
  <c r="C16"/>
  <c r="E90" i="40"/>
  <c r="E97" s="1"/>
  <c r="D16" i="38"/>
  <c r="D71" i="11"/>
  <c r="B14" i="38"/>
  <c r="E26" i="39"/>
  <c r="E100" s="1"/>
  <c r="F100" l="1"/>
  <c r="F124"/>
  <c r="E9" i="38"/>
  <c r="E17" s="1"/>
  <c r="E19" s="1"/>
  <c r="F76" i="39"/>
  <c r="I26" i="13"/>
  <c r="C80"/>
  <c r="E22" i="18"/>
  <c r="G9" i="38"/>
  <c r="G17" s="1"/>
  <c r="G19" s="1"/>
  <c r="H100" i="39"/>
  <c r="H124"/>
  <c r="H76"/>
  <c r="G20" i="38"/>
  <c r="G27" s="1"/>
  <c r="G29" s="1"/>
  <c r="H68" i="40"/>
  <c r="H98" s="1"/>
  <c r="H50"/>
  <c r="H69" s="1"/>
  <c r="J99" i="39"/>
  <c r="F19" i="38"/>
  <c r="D28"/>
  <c r="K97" i="40"/>
  <c r="J28" i="38" s="1"/>
  <c r="K67" i="40"/>
  <c r="E70"/>
  <c r="B11" i="38"/>
  <c r="I52" i="39"/>
  <c r="H11" i="38" s="1"/>
  <c r="B20"/>
  <c r="C68" i="40"/>
  <c r="C50"/>
  <c r="I20"/>
  <c r="H20" i="38" s="1"/>
  <c r="H27" s="1"/>
  <c r="J34" i="40"/>
  <c r="I22" i="38" s="1"/>
  <c r="C22"/>
  <c r="D22"/>
  <c r="K34" i="40"/>
  <c r="J22" i="38" s="1"/>
  <c r="J26" i="13"/>
  <c r="E42" i="14"/>
  <c r="K30"/>
  <c r="C28" i="38"/>
  <c r="J97" i="40"/>
  <c r="I28" i="38" s="1"/>
  <c r="C9"/>
  <c r="D76" i="39"/>
  <c r="J76" s="1"/>
  <c r="J26"/>
  <c r="I9" i="38" s="1"/>
  <c r="D20"/>
  <c r="D27" s="1"/>
  <c r="D29" s="1"/>
  <c r="E68" i="40"/>
  <c r="E50"/>
  <c r="K20"/>
  <c r="J20" i="38" s="1"/>
  <c r="N22" i="18"/>
  <c r="I116" i="39"/>
  <c r="C123"/>
  <c r="E22" i="38"/>
  <c r="E27" s="1"/>
  <c r="E29" s="1"/>
  <c r="F50" i="40"/>
  <c r="F69" s="1"/>
  <c r="D28" i="12"/>
  <c r="D27"/>
  <c r="K100" i="39"/>
  <c r="I116" i="13"/>
  <c r="O32" i="18"/>
  <c r="G68" i="40"/>
  <c r="G98" s="1"/>
  <c r="F22" i="38"/>
  <c r="F27" s="1"/>
  <c r="F29" s="1"/>
  <c r="G50" i="40"/>
  <c r="G69" s="1"/>
  <c r="D24" i="12"/>
  <c r="D26"/>
  <c r="E27"/>
  <c r="F68" i="40"/>
  <c r="F98" s="1"/>
  <c r="K116" i="13"/>
  <c r="F80"/>
  <c r="K41" i="14"/>
  <c r="D32" i="18"/>
  <c r="I104" i="39"/>
  <c r="I31"/>
  <c r="G124"/>
  <c r="D116"/>
  <c r="J84"/>
  <c r="I14" i="38" s="1"/>
  <c r="K89" i="39"/>
  <c r="J15" i="38" s="1"/>
  <c r="K61" i="39"/>
  <c r="J12" i="38" s="1"/>
  <c r="J90" i="40"/>
  <c r="C90"/>
  <c r="I74"/>
  <c r="J66"/>
  <c r="I26" i="38" s="1"/>
  <c r="J23" i="40"/>
  <c r="K14"/>
  <c r="E23" i="12"/>
  <c r="E123" i="13"/>
  <c r="K123" s="1"/>
  <c r="C123"/>
  <c r="J51"/>
  <c r="I18"/>
  <c r="H41" i="14"/>
  <c r="H42" s="1"/>
  <c r="H48" s="1"/>
  <c r="K14"/>
  <c r="I22" i="18"/>
  <c r="V21"/>
  <c r="E30"/>
  <c r="E26"/>
  <c r="K30"/>
  <c r="N15"/>
  <c r="I50" i="11"/>
  <c r="K50" s="1"/>
  <c r="H16"/>
  <c r="I33"/>
  <c r="K33" s="1"/>
  <c r="E116" i="39"/>
  <c r="K90" i="40"/>
  <c r="K66"/>
  <c r="J26" i="38" s="1"/>
  <c r="K62" i="40"/>
  <c r="J24" i="38" s="1"/>
  <c r="I56" i="40"/>
  <c r="H21" i="38" s="1"/>
  <c r="I34" i="40"/>
  <c r="H22" i="38" s="1"/>
  <c r="K23" i="40"/>
  <c r="I14"/>
  <c r="H74" i="13"/>
  <c r="K74" s="1"/>
  <c r="E26"/>
  <c r="J18"/>
  <c r="P22" i="18"/>
  <c r="P32" s="1"/>
  <c r="F31"/>
  <c r="H31" s="1"/>
  <c r="R22"/>
  <c r="U21"/>
  <c r="V26"/>
  <c r="E21"/>
  <c r="W21" s="1"/>
  <c r="T26"/>
  <c r="C50" i="11"/>
  <c r="E50" s="1"/>
  <c r="F50"/>
  <c r="H50" s="1"/>
  <c r="D9" i="38"/>
  <c r="D19" i="37"/>
  <c r="C67" i="40"/>
  <c r="C31" i="18"/>
  <c r="H67" i="40"/>
  <c r="H70" s="1"/>
  <c r="D15" i="38"/>
  <c r="D11"/>
  <c r="D21"/>
  <c r="D24"/>
  <c r="C26" i="39"/>
  <c r="C21" i="38"/>
  <c r="D20" i="40"/>
  <c r="C12" i="38"/>
  <c r="D13"/>
  <c r="D123" i="13"/>
  <c r="J123" s="1"/>
  <c r="C16" i="12"/>
  <c r="C28"/>
  <c r="E28" s="1"/>
  <c r="E76" i="39"/>
  <c r="J25"/>
  <c r="K26"/>
  <c r="J9" i="38" s="1"/>
  <c r="K97" i="13"/>
  <c r="Q15" i="18"/>
  <c r="W15" s="1"/>
  <c r="C33" i="11"/>
  <c r="E33" s="1"/>
  <c r="F26" i="38"/>
  <c r="D67" i="40"/>
  <c r="E76" i="11"/>
  <c r="C99" i="39"/>
  <c r="I99" s="1"/>
  <c r="B24" i="38"/>
  <c r="D52" i="39"/>
  <c r="D36" i="13"/>
  <c r="J36" s="1"/>
  <c r="L31" i="18"/>
  <c r="N31" s="1"/>
  <c r="F116" i="13"/>
  <c r="F123" s="1"/>
  <c r="F22" i="18"/>
  <c r="I67" i="40" l="1"/>
  <c r="C70"/>
  <c r="I70" s="1"/>
  <c r="J20"/>
  <c r="I20" i="38" s="1"/>
  <c r="I27" s="1"/>
  <c r="I29" s="1"/>
  <c r="C20"/>
  <c r="C27" s="1"/>
  <c r="C29" s="1"/>
  <c r="D68" i="40"/>
  <c r="D50"/>
  <c r="U31" i="18"/>
  <c r="E31"/>
  <c r="W31" s="1"/>
  <c r="E123" i="39"/>
  <c r="K116"/>
  <c r="E98" i="40"/>
  <c r="K98" s="1"/>
  <c r="K68"/>
  <c r="R32" i="18"/>
  <c r="T32" s="1"/>
  <c r="T22"/>
  <c r="E80" i="13"/>
  <c r="K26"/>
  <c r="K50" i="40"/>
  <c r="E69"/>
  <c r="K69" s="1"/>
  <c r="I68"/>
  <c r="H22" i="18"/>
  <c r="W22" s="1"/>
  <c r="F32"/>
  <c r="H32" s="1"/>
  <c r="C11" i="38"/>
  <c r="J52" i="39"/>
  <c r="I11" i="38" s="1"/>
  <c r="J67" i="40"/>
  <c r="D70"/>
  <c r="J70" s="1"/>
  <c r="C124" i="39"/>
  <c r="I124" s="1"/>
  <c r="C76"/>
  <c r="I76" s="1"/>
  <c r="B9" i="38"/>
  <c r="B17" s="1"/>
  <c r="B19" s="1"/>
  <c r="I26" i="39"/>
  <c r="H9" i="38" s="1"/>
  <c r="H17" s="1"/>
  <c r="H19" s="1"/>
  <c r="C100" i="39"/>
  <c r="I100" s="1"/>
  <c r="D123"/>
  <c r="J116"/>
  <c r="B18" i="38"/>
  <c r="I123" i="39"/>
  <c r="H18" i="38" s="1"/>
  <c r="E48" i="14"/>
  <c r="K48" s="1"/>
  <c r="K42"/>
  <c r="I50" i="40"/>
  <c r="V22" i="18"/>
  <c r="J17" i="38"/>
  <c r="D17"/>
  <c r="W30" i="18"/>
  <c r="Q32"/>
  <c r="I17" i="38"/>
  <c r="K70" i="40"/>
  <c r="C32" i="18"/>
  <c r="K76" i="39"/>
  <c r="W26" i="18"/>
  <c r="I123" i="13"/>
  <c r="V32" i="18"/>
  <c r="Q22"/>
  <c r="J27" i="38"/>
  <c r="J29" s="1"/>
  <c r="D100" i="39"/>
  <c r="J100" s="1"/>
  <c r="C17" i="38"/>
  <c r="H80" i="13"/>
  <c r="I80"/>
  <c r="K22" i="18"/>
  <c r="I32"/>
  <c r="K32" s="1"/>
  <c r="I90" i="40"/>
  <c r="C97"/>
  <c r="C26" i="12"/>
  <c r="E26" s="1"/>
  <c r="C24"/>
  <c r="E24" s="1"/>
  <c r="E16"/>
  <c r="L32" i="18"/>
  <c r="N32" s="1"/>
  <c r="D80" i="13"/>
  <c r="J80" s="1"/>
  <c r="B27" i="38"/>
  <c r="U22" i="18"/>
  <c r="D18" i="38" l="1"/>
  <c r="D19" s="1"/>
  <c r="K123" i="39"/>
  <c r="J18" i="38" s="1"/>
  <c r="E124" i="39"/>
  <c r="K124" s="1"/>
  <c r="D98" i="40"/>
  <c r="J98" s="1"/>
  <c r="J68"/>
  <c r="I97"/>
  <c r="H28" i="38" s="1"/>
  <c r="H29" s="1"/>
  <c r="B28"/>
  <c r="J50" i="40"/>
  <c r="D69"/>
  <c r="J69" s="1"/>
  <c r="B29" i="38"/>
  <c r="J19"/>
  <c r="C69" i="40"/>
  <c r="I69" s="1"/>
  <c r="C98"/>
  <c r="I98" s="1"/>
  <c r="K80" i="13"/>
  <c r="U32" i="18"/>
  <c r="E32"/>
  <c r="W32" s="1"/>
  <c r="J123" i="39"/>
  <c r="I18" i="38" s="1"/>
  <c r="I19" s="1"/>
  <c r="C18"/>
  <c r="C19" s="1"/>
  <c r="D124" i="39"/>
  <c r="J124" s="1"/>
</calcChain>
</file>

<file path=xl/sharedStrings.xml><?xml version="1.0" encoding="utf-8"?>
<sst xmlns="http://schemas.openxmlformats.org/spreadsheetml/2006/main" count="1789" uniqueCount="1054">
  <si>
    <t>Koncesszió-ba, vagyon-kezelésbe adott eszközök</t>
  </si>
  <si>
    <t>Összesen (=3+4+5+6+7+8)</t>
  </si>
  <si>
    <t>Tárgyévi nyitó állomány (előző évi záró állomány)</t>
  </si>
  <si>
    <t>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</si>
  <si>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</si>
  <si>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</si>
  <si>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</si>
  <si>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</si>
  <si>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</si>
  <si>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r>
      <t xml:space="preserve">Összes növekedés  </t>
    </r>
    <r>
      <rPr>
        <b/>
        <sz val="10"/>
        <rFont val="Arial"/>
        <family val="2"/>
        <charset val="238"/>
      </rPr>
      <t>(=02+…+07)</t>
    </r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</si>
  <si>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</si>
  <si>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</si>
  <si>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</si>
  <si>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</si>
  <si>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</si>
  <si>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r>
      <t>Összes csökkenés</t>
    </r>
    <r>
      <rPr>
        <b/>
        <sz val="10"/>
        <rFont val="Arial"/>
        <family val="2"/>
        <charset val="238"/>
      </rPr>
      <t xml:space="preserve"> (=09+…+13)</t>
    </r>
  </si>
  <si>
    <r>
      <t xml:space="preserve">Bruttó érték összesen </t>
    </r>
    <r>
      <rPr>
        <b/>
        <sz val="10"/>
        <rFont val="Arial"/>
        <family val="2"/>
        <charset val="238"/>
      </rPr>
      <t>(=01+08-14)</t>
    </r>
  </si>
  <si>
    <t>Terv szerinti értékcsökkenés nyitó állománya</t>
  </si>
  <si>
    <t>Terv szerinti értékcsökkenés növekedése</t>
  </si>
  <si>
    <t>Terv szerinti értékcsökkenés csökkenése</t>
  </si>
  <si>
    <r>
      <t xml:space="preserve">Terv szerinti értékcsökkenés záró állománya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(=16+17-18)</t>
    </r>
  </si>
  <si>
    <t>Terven felüli értékcsökkenés nyitó állománya</t>
  </si>
  <si>
    <t>Terven felüli értékcsökkenés növekedés</t>
  </si>
  <si>
    <t>Terven felüli értékcsökkenés visszaírás, kivezetés</t>
  </si>
  <si>
    <r>
      <t xml:space="preserve">Terven felüli értékcsökkenés záró állománya </t>
    </r>
    <r>
      <rPr>
        <b/>
        <sz val="10"/>
        <rFont val="Arial"/>
        <family val="2"/>
        <charset val="238"/>
      </rPr>
      <t>(=20+21-22)</t>
    </r>
  </si>
  <si>
    <t>24</t>
  </si>
  <si>
    <r>
      <t xml:space="preserve">Értékcsökkenés összesen </t>
    </r>
    <r>
      <rPr>
        <b/>
        <sz val="10"/>
        <rFont val="Arial"/>
        <family val="2"/>
        <charset val="238"/>
      </rPr>
      <t>(=19+23)</t>
    </r>
  </si>
  <si>
    <t>25</t>
  </si>
  <si>
    <r>
      <t xml:space="preserve">Eszközök nettó értéke </t>
    </r>
    <r>
      <rPr>
        <b/>
        <sz val="10"/>
        <rFont val="Arial"/>
        <family val="2"/>
        <charset val="238"/>
      </rPr>
      <t>(=15-24)</t>
    </r>
  </si>
  <si>
    <t>26</t>
  </si>
  <si>
    <t>Teljesen (0-ig) leírt eszközök bruttó értéke</t>
  </si>
  <si>
    <t>Immateriális javak, tárgyi eszközök, koncesszióba, vagyonkezelésbe adott eszközök állományának alalulása (E Ft)</t>
  </si>
  <si>
    <t>Nyitó adatok</t>
  </si>
  <si>
    <r>
      <t>Tárgyidőszak-ban elszámolt értékvesztés</t>
    </r>
    <r>
      <rPr>
        <b/>
        <sz val="10"/>
        <color indexed="10"/>
        <rFont val="Arial"/>
        <family val="2"/>
        <charset val="238"/>
      </rPr>
      <t xml:space="preserve"> </t>
    </r>
  </si>
  <si>
    <t>Tárgyidőszak-ban visszaírt értékvesztés</t>
  </si>
  <si>
    <t>Záró adatok</t>
  </si>
  <si>
    <t>Bekerülési érték</t>
  </si>
  <si>
    <t xml:space="preserve">Értékvesztés </t>
  </si>
  <si>
    <t xml:space="preserve">Immateriális javakra adott előlegek </t>
  </si>
  <si>
    <t xml:space="preserve">Beruházásra adott előlegek </t>
  </si>
  <si>
    <t xml:space="preserve">Készletekre adott előlegek, foglalkoztatottaknak adott előlegek, egyéb adott előlegek </t>
  </si>
  <si>
    <t>Tartós részesedések</t>
  </si>
  <si>
    <t xml:space="preserve">Tartós hitelviszonyt megtestesítő értékpapírok </t>
  </si>
  <si>
    <t xml:space="preserve">Készletek </t>
  </si>
  <si>
    <t>Kincstáron kívüli forintszámlák</t>
  </si>
  <si>
    <t>Kincstáron kívül devizában vezetett fizetési számlák</t>
  </si>
  <si>
    <t>Belföldi idegen pénzeszközök</t>
  </si>
  <si>
    <t>Nemzetközi támogatási programok idegen pénzeszközei</t>
  </si>
  <si>
    <t xml:space="preserve">Követelések </t>
  </si>
  <si>
    <t xml:space="preserve">Nem tartós részesedések </t>
  </si>
  <si>
    <t xml:space="preserve">Forgatási célú hitelviszonyt megtestesítő értékpapírok </t>
  </si>
  <si>
    <t>Összesen (=01+…+14)</t>
  </si>
  <si>
    <t>Az eszközök értékvesztésének alakulása (E Ft)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</si>
  <si>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</si>
  <si>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</si>
  <si>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</si>
  <si>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</si>
  <si>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</si>
  <si>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</si>
  <si>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</si>
  <si>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</si>
  <si>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</si>
  <si>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</si>
  <si>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</si>
  <si>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</si>
  <si>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</si>
  <si>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</si>
  <si>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</si>
  <si>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</si>
  <si>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</si>
  <si>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</si>
  <si>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</si>
  <si>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</si>
  <si>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</si>
  <si>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</si>
  <si>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</si>
  <si>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</si>
  <si>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</si>
  <si>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</si>
  <si>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</si>
  <si>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</si>
  <si>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</si>
  <si>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</si>
  <si>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</si>
  <si>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</si>
  <si>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</si>
  <si>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</si>
  <si>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</si>
  <si>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</si>
  <si>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</si>
  <si>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</si>
  <si>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</si>
  <si>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</si>
  <si>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</si>
  <si>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</si>
  <si>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</si>
  <si>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</si>
  <si>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</si>
  <si>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</si>
  <si>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</si>
  <si>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</si>
  <si>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</si>
  <si>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</si>
  <si>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</si>
  <si>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</si>
  <si>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</si>
  <si>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</si>
  <si>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</si>
  <si>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</si>
  <si>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</si>
  <si>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</si>
  <si>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</si>
  <si>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</si>
  <si>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</si>
  <si>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</si>
  <si>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</si>
  <si>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</si>
  <si>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</si>
  <si>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</si>
  <si>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</si>
  <si>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</si>
  <si>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</si>
  <si>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</si>
  <si>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</si>
  <si>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</si>
  <si>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</si>
  <si>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</si>
  <si>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</si>
  <si>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</si>
  <si>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</si>
  <si>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</si>
  <si>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</si>
  <si>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</si>
  <si>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</si>
  <si>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</si>
  <si>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</si>
  <si>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</si>
  <si>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</si>
  <si>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</si>
  <si>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</si>
  <si>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</si>
  <si>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</si>
  <si>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</si>
  <si>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</si>
  <si>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</si>
  <si>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</si>
  <si>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</si>
  <si>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</si>
  <si>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</si>
  <si>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</si>
  <si>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</si>
  <si>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</si>
  <si>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</si>
  <si>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</si>
  <si>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</si>
  <si>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</si>
  <si>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</si>
  <si>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</si>
  <si>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</si>
  <si>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</si>
  <si>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</si>
  <si>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</si>
  <si>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</si>
  <si>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</si>
  <si>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</si>
  <si>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</si>
  <si>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</si>
  <si>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</si>
  <si>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</si>
  <si>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</si>
  <si>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</si>
  <si>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</si>
  <si>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</si>
  <si>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</si>
  <si>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</si>
  <si>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</si>
  <si>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</si>
  <si>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</si>
  <si>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</si>
  <si>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</si>
  <si>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</si>
  <si>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</si>
  <si>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</si>
  <si>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</si>
  <si>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</si>
  <si>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</si>
  <si>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</si>
  <si>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</si>
  <si>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</si>
  <si>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</si>
  <si>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</si>
  <si>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</si>
  <si>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</si>
  <si>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</si>
  <si>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</si>
  <si>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</si>
  <si>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</si>
  <si>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</si>
  <si>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</si>
  <si>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</si>
  <si>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</si>
  <si>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</si>
  <si>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</si>
  <si>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</si>
  <si>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</si>
  <si>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</si>
  <si>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</si>
  <si>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</si>
  <si>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</si>
  <si>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</si>
  <si>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</si>
  <si>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</si>
  <si>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</si>
  <si>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</si>
  <si>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</si>
  <si>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</si>
  <si>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</si>
  <si>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</si>
  <si>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</si>
  <si>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</si>
  <si>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</si>
  <si>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</si>
  <si>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</si>
  <si>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</si>
  <si>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</si>
  <si>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</si>
  <si>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</si>
  <si>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</si>
  <si>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</si>
  <si>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</si>
  <si>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</si>
  <si>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</si>
  <si>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</si>
  <si>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</si>
  <si>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</si>
  <si>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</si>
  <si>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</si>
  <si>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</si>
  <si>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</si>
  <si>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</si>
  <si>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</si>
  <si>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</si>
  <si>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</si>
  <si>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</si>
  <si>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</si>
  <si>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</si>
  <si>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</si>
  <si>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</si>
  <si>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</si>
  <si>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</si>
  <si>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</si>
  <si>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</si>
  <si>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</si>
  <si>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</si>
  <si>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</si>
  <si>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</si>
  <si>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</si>
  <si>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Elvonások és befizetések bevételei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</si>
  <si>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</si>
  <si>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</si>
  <si>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</si>
  <si>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</si>
  <si>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</si>
  <si>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</si>
  <si>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</si>
  <si>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</si>
  <si>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</si>
  <si>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</si>
  <si>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</si>
  <si>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</si>
  <si>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</si>
  <si>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</si>
  <si>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</si>
  <si>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</si>
  <si>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</si>
  <si>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</si>
  <si>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</si>
  <si>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</si>
  <si>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</si>
  <si>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</si>
  <si>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</si>
  <si>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</si>
  <si>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</si>
  <si>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</si>
  <si>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</si>
  <si>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</si>
  <si>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</si>
  <si>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</si>
  <si>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</si>
  <si>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</si>
  <si>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</si>
  <si>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</si>
  <si>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</si>
  <si>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</si>
  <si>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</si>
  <si>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</si>
  <si>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</si>
  <si>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</si>
  <si>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</si>
  <si>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</si>
  <si>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</si>
  <si>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</si>
  <si>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</si>
  <si>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</si>
  <si>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</si>
  <si>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</si>
  <si>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</si>
  <si>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</si>
  <si>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</si>
  <si>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</si>
  <si>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</si>
  <si>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</si>
  <si>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</si>
  <si>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</si>
  <si>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</si>
  <si>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</si>
  <si>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B61</t>
  </si>
  <si>
    <t>B62</t>
  </si>
  <si>
    <t>B63</t>
  </si>
  <si>
    <t>B6</t>
  </si>
  <si>
    <t>B71</t>
  </si>
  <si>
    <t>B72</t>
  </si>
  <si>
    <t>B73</t>
  </si>
  <si>
    <t>B7</t>
  </si>
  <si>
    <t>B1-B7</t>
  </si>
  <si>
    <t>B8111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</si>
  <si>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</si>
  <si>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</si>
  <si>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</si>
  <si>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</si>
  <si>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</si>
  <si>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</si>
  <si>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</si>
  <si>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</si>
  <si>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</si>
  <si>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</si>
  <si>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</si>
  <si>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</si>
  <si>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</si>
  <si>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B814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</si>
  <si>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</si>
  <si>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</si>
  <si>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</si>
  <si>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</si>
  <si>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</si>
  <si>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</si>
  <si>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</si>
  <si>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</si>
  <si>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</si>
  <si>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</si>
  <si>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</si>
  <si>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</si>
  <si>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</si>
  <si>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</si>
  <si>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</si>
  <si>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</si>
  <si>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</si>
  <si>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</si>
  <si>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</si>
  <si>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</si>
  <si>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</si>
  <si>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</si>
  <si>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</si>
  <si>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</si>
  <si>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</si>
  <si>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</si>
  <si>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</si>
  <si>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</si>
  <si>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</si>
  <si>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</si>
  <si>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</si>
  <si>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</si>
  <si>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</si>
  <si>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</si>
  <si>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</si>
  <si>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</si>
  <si>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</si>
  <si>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</si>
  <si>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</si>
  <si>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</si>
  <si>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</si>
  <si>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</si>
  <si>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</si>
  <si>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</si>
  <si>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</si>
  <si>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</si>
  <si>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</si>
  <si>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</si>
  <si>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</si>
  <si>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</si>
  <si>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</si>
  <si>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</si>
  <si>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</si>
  <si>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</si>
  <si>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</si>
  <si>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</si>
  <si>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</si>
  <si>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</si>
  <si>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</si>
  <si>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</si>
  <si>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</si>
  <si>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</si>
  <si>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</si>
  <si>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</si>
  <si>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</si>
  <si>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</si>
  <si>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</si>
  <si>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</si>
  <si>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>Összevont</t>
  </si>
  <si>
    <t>Önk</t>
  </si>
  <si>
    <t>Közös Hiv</t>
  </si>
  <si>
    <t>Közös Hivatal</t>
  </si>
  <si>
    <t>q</t>
  </si>
  <si>
    <t>Kötelező feladat</t>
  </si>
  <si>
    <t>Költségvetési engedélyezett létszámkeret (álláshely) (fő) KÖZÖS HIVATAL</t>
  </si>
  <si>
    <t>Önkormányzat</t>
  </si>
  <si>
    <t>Munkavég-re irányuló egyéb jogv-ban nem saját fogl-nak fiz. Jutt.</t>
  </si>
  <si>
    <t xml:space="preserve">Munkaadókat terhelő jár-ok és szoc. hozzájárulási adó                                                                            </t>
  </si>
  <si>
    <t>Műk. célú garancia- és kezességvállalásból származó kifiz.áh-on belülre</t>
  </si>
  <si>
    <t>Működési célú visszatérítendő tám-ok, kölcs. nyújtása áh-on belülre</t>
  </si>
  <si>
    <t>Műk. célú visszatérítendő tám-ok, kölcs. Törl. Áh-on belülre</t>
  </si>
  <si>
    <t>Egyéb műk.  célú tám-ok áh-on belülre</t>
  </si>
  <si>
    <t>Műk. célú garancia- és kezességváll-ból származó kifiz. Áh-on kívülre</t>
  </si>
  <si>
    <t>Műk. célú visszatérítendő tám-ok, kölcsönök nyújtása áh-on kívülre</t>
  </si>
  <si>
    <t>Felh. célú garancia- és kezességváll. származó kifiz. Áh-on belülre</t>
  </si>
  <si>
    <t>Felh. célú visszatérítendő tám-ok, kölcsönök nyújtása áll-on belülre</t>
  </si>
  <si>
    <t>Felh. célú visszatérítendő tám-ok, kölcsönök törl.  Áh-on belülre</t>
  </si>
  <si>
    <t>Egyéb felh. célú tám-ok áh-on belülre</t>
  </si>
  <si>
    <t>Felh. célú garancia- és kezességváll. származó kifiz. Áh-on kívülre</t>
  </si>
  <si>
    <t>Felh. célú visszatérítendő tám-ok, kölcsönök nyújtása áh-on kívülre</t>
  </si>
  <si>
    <t>Likviditási célú hit. Kölcs. törlesztése pü-i váll-nak</t>
  </si>
  <si>
    <t>Helyi önk-ok működésének általános támogatása</t>
  </si>
  <si>
    <t>Települési önk-ok egyes köznevelési fel-inak tám-a</t>
  </si>
  <si>
    <t>Települési önk-ok szoc. és gyermekjóléti  fel-inak tám-a</t>
  </si>
  <si>
    <t>Települési önk-ok kulturális fel-inak tám-a</t>
  </si>
  <si>
    <t>Műk. célú központosított előirányzatok</t>
  </si>
  <si>
    <t>Egyéb Műk. bevételek</t>
  </si>
  <si>
    <t xml:space="preserve">Műk. bevételek </t>
  </si>
  <si>
    <t>Egyéb Műk. célú átvett pénzeszközök</t>
  </si>
  <si>
    <t xml:space="preserve">Műk. célú átvett pénzeszközök </t>
  </si>
  <si>
    <t>Műk. költségvetés előirányzat csoport</t>
  </si>
  <si>
    <t>költségvetési egyenleg  Műk.</t>
  </si>
  <si>
    <t>Helyi önk-ok kiegészítő támogatásai</t>
  </si>
  <si>
    <t xml:space="preserve">önk-ok Műk. támogatásai </t>
  </si>
  <si>
    <t>Műk. célú visszatérítendő tám-ok, kölcsönök visszatérülése áh-on belülről</t>
  </si>
  <si>
    <t>Műk. célú visszatérítendő tám-ok, kölcsönök igénybevétele áh-on belülről</t>
  </si>
  <si>
    <t>Egyéb Műk. célú tám-ok bevételei áh-on belülről (közfogl., segély visszaig.)</t>
  </si>
  <si>
    <t>Műk. célú tám-ok áh-on belülről</t>
  </si>
  <si>
    <t>Műk. célú visszatérítendő tám-ok, kölcsönök visszatérülése áh-on kívülről</t>
  </si>
  <si>
    <t xml:space="preserve">Hitel-, kölcsönfelvétel áh-on kívülről </t>
  </si>
  <si>
    <t>áh-on belüli megelőlegezések</t>
  </si>
  <si>
    <t>áh-on belüli megelőlegezések törlesztése</t>
  </si>
  <si>
    <t>Műk. célú garancia- és kezességváll-. származó megtér-ek áh-on belülről</t>
  </si>
  <si>
    <t>Műk. célú garancia- és kezességváll. származó megtér-ek áh-on kívülről</t>
  </si>
  <si>
    <t>Felh. célú önkormányzati tám-ok</t>
  </si>
  <si>
    <t>Felh. célú visszatérítendő tám-ok, kölcsönök visszatérülése áh-on belülről</t>
  </si>
  <si>
    <t>Felh. célú visszatérítendő tám-ok, kölcsönök igénybevétele áh-on belülről</t>
  </si>
  <si>
    <t>Egyéb Felh. célú tám-ok bevételei áh-on belülről</t>
  </si>
  <si>
    <t xml:space="preserve">Felh. célú tám-ok áh-on belülről </t>
  </si>
  <si>
    <t xml:space="preserve">Felh. bevételek </t>
  </si>
  <si>
    <t>Egyéb Felh. célú átvett pénzeszközök</t>
  </si>
  <si>
    <t xml:space="preserve">Felh. célú átvett pénzeszközök </t>
  </si>
  <si>
    <t xml:space="preserve">Felh. költségvetés előirányzat csoport </t>
  </si>
  <si>
    <t>költségvetési egyenleg Felh.</t>
  </si>
  <si>
    <t>Felh. célú garancia- és kezességváll. származó megtér-ek áh-on belülről</t>
  </si>
  <si>
    <t>Felh. célú garancia- és kezességváll.származó megtér-ek áh-on kívülről</t>
  </si>
  <si>
    <t>Felh. célú visszatérítendő tám-ok, kölcsönök visszatér-e áh-on kívülről</t>
  </si>
  <si>
    <t>Likviditási célú hitelek, kölcsönök felvétele pü-i váll-tól</t>
  </si>
  <si>
    <t xml:space="preserve">Önk </t>
  </si>
  <si>
    <t>KEOP pályázat keretében épület felújítás (önrész)</t>
  </si>
  <si>
    <t>Felh. Célú önk-i tám-ok</t>
  </si>
  <si>
    <t>Családi támogatások (egyéb gyermekvédelmi tám)</t>
  </si>
  <si>
    <t>nonprofit gazdasági társaságok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</si>
  <si>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</si>
  <si>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</si>
  <si>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</si>
  <si>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</si>
  <si>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</si>
  <si>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</si>
  <si>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</si>
  <si>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</si>
  <si>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</si>
  <si>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</si>
  <si>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</si>
  <si>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</si>
  <si>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</si>
  <si>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</si>
  <si>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</si>
  <si>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</si>
  <si>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</si>
  <si>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</si>
  <si>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</si>
  <si>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</si>
  <si>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Egyéb működési célú támogatások államháztartáson kívülre</t>
  </si>
  <si>
    <t>Ingatlanok beszerzése, létesítése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</si>
  <si>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</si>
  <si>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</si>
  <si>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</si>
  <si>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</si>
  <si>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</si>
  <si>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</si>
  <si>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</si>
  <si>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</si>
  <si>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</si>
  <si>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</si>
  <si>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</si>
  <si>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</si>
  <si>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</si>
  <si>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</si>
  <si>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</si>
  <si>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</si>
  <si>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</si>
  <si>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</si>
  <si>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</si>
  <si>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</si>
  <si>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</si>
  <si>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</si>
  <si>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</si>
  <si>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</si>
  <si>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</si>
  <si>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</si>
  <si>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</si>
  <si>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</si>
  <si>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</si>
  <si>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</si>
  <si>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</si>
  <si>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</si>
  <si>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</si>
  <si>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</si>
  <si>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</si>
  <si>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</si>
  <si>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</si>
  <si>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</si>
  <si>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Eszteregnye Község Önkormányzata</t>
  </si>
  <si>
    <t>Az egységes rovatrend szerint a kiemelt kiadási és bevételi jogcímek</t>
  </si>
  <si>
    <t xml:space="preserve">Jövedelemadók </t>
  </si>
  <si>
    <t xml:space="preserve">Termékek és szolgáltatások adói </t>
  </si>
  <si>
    <t xml:space="preserve">Közhatalmi bevételek </t>
  </si>
  <si>
    <t xml:space="preserve">Költségvetési bevételek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</si>
  <si>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</si>
  <si>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</si>
  <si>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</si>
  <si>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</si>
  <si>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</si>
  <si>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</si>
  <si>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</si>
  <si>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</si>
  <si>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</si>
  <si>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</si>
  <si>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</si>
  <si>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</si>
  <si>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</si>
  <si>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</si>
  <si>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</si>
  <si>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</si>
  <si>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</si>
  <si>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</si>
  <si>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</si>
  <si>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</si>
  <si>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</si>
  <si>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</si>
  <si>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</si>
  <si>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</si>
  <si>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</si>
  <si>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</si>
  <si>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</si>
  <si>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</si>
  <si>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</si>
  <si>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</si>
  <si>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</si>
  <si>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</si>
  <si>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</si>
  <si>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</si>
  <si>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</si>
  <si>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</si>
  <si>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</si>
  <si>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</si>
  <si>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</si>
  <si>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</si>
  <si>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</si>
  <si>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</si>
  <si>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</si>
  <si>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</si>
  <si>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</si>
  <si>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</si>
  <si>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</si>
  <si>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</si>
  <si>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</si>
  <si>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</si>
  <si>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</si>
  <si>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</si>
  <si>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</si>
  <si>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</si>
  <si>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</si>
  <si>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</si>
  <si>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</si>
  <si>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</si>
  <si>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</si>
  <si>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</si>
  <si>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</si>
  <si>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</si>
  <si>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</si>
  <si>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</si>
  <si>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</si>
  <si>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</si>
  <si>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</si>
  <si>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</si>
  <si>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</si>
  <si>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</si>
  <si>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</si>
  <si>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</si>
  <si>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</si>
  <si>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</si>
  <si>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</si>
  <si>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</si>
  <si>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</si>
  <si>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</si>
  <si>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</si>
  <si>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</si>
  <si>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</si>
  <si>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</si>
  <si>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</si>
  <si>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</si>
  <si>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</si>
  <si>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</si>
  <si>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</si>
  <si>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</si>
  <si>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</si>
  <si>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</si>
  <si>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</si>
  <si>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</si>
  <si>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</si>
  <si>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</si>
  <si>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</si>
  <si>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</si>
  <si>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</si>
  <si>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</si>
  <si>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</si>
  <si>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</si>
  <si>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</si>
  <si>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</si>
  <si>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</si>
  <si>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</si>
  <si>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</si>
  <si>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</si>
  <si>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</si>
  <si>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</si>
  <si>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</si>
  <si>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</si>
  <si>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</si>
  <si>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nettó</t>
  </si>
  <si>
    <t>áfa</t>
  </si>
  <si>
    <t>bruttó</t>
  </si>
  <si>
    <t>MINDÖSSZESEN</t>
  </si>
  <si>
    <t>Beruházások és felújítások (E Ft)</t>
  </si>
  <si>
    <t>Tájékoztató mellékletek:</t>
  </si>
  <si>
    <t>Létszámkeret</t>
  </si>
  <si>
    <t>Beruházások, felújítások</t>
  </si>
  <si>
    <t xml:space="preserve">1.számú melléklet </t>
  </si>
  <si>
    <t xml:space="preserve">2.számú melléklet </t>
  </si>
  <si>
    <t>Kiadások működési és felhalmozási bontásban</t>
  </si>
  <si>
    <t xml:space="preserve">3.számú melléklet </t>
  </si>
  <si>
    <t xml:space="preserve">4.számú melléklet </t>
  </si>
  <si>
    <t xml:space="preserve">6.számú melléklet </t>
  </si>
  <si>
    <t xml:space="preserve">7.számú melléklet </t>
  </si>
  <si>
    <t xml:space="preserve">8.számú melléklet </t>
  </si>
  <si>
    <t xml:space="preserve">9.számú melléklet </t>
  </si>
  <si>
    <t xml:space="preserve">10.számú melléklet </t>
  </si>
  <si>
    <t xml:space="preserve">11.számú melléklet </t>
  </si>
  <si>
    <t xml:space="preserve">12.számú melléklet </t>
  </si>
  <si>
    <t>Szociális kiadások</t>
  </si>
  <si>
    <t xml:space="preserve">13.számú melléklet </t>
  </si>
  <si>
    <t>Átadott pénzeszközök</t>
  </si>
  <si>
    <t xml:space="preserve">14.számú melléklet </t>
  </si>
  <si>
    <t>Átvett pénzeszközök</t>
  </si>
  <si>
    <t>Helyi adók</t>
  </si>
  <si>
    <t>Betételek működési és felhalmozási bontásban</t>
  </si>
  <si>
    <t>4.számú melléklet</t>
  </si>
  <si>
    <t>1.számú melléklet</t>
  </si>
  <si>
    <t>ezer Ft</t>
  </si>
  <si>
    <t>2.számú melléklet</t>
  </si>
  <si>
    <t>3.számú melléklet</t>
  </si>
  <si>
    <t>Mellékletek</t>
  </si>
  <si>
    <t>5.számú melléklet</t>
  </si>
  <si>
    <t>Kötelező mellékletek:</t>
  </si>
  <si>
    <t>Kiemelt előirányzatok</t>
  </si>
  <si>
    <t>6.számú melléklet</t>
  </si>
  <si>
    <t>7.számú melléklet</t>
  </si>
  <si>
    <t>8.számú melléklet</t>
  </si>
  <si>
    <t>9.számú melléklet</t>
  </si>
  <si>
    <t>10.számú melléklet</t>
  </si>
  <si>
    <t>11.számú melléklet</t>
  </si>
  <si>
    <t>12.számú melléklet</t>
  </si>
  <si>
    <t>13.számú melléklet</t>
  </si>
  <si>
    <t>14.számú melléklet</t>
  </si>
  <si>
    <t xml:space="preserve">5.számú melléklet </t>
  </si>
  <si>
    <t>ezer forintban</t>
  </si>
  <si>
    <t>egyéb alkalmazott</t>
  </si>
  <si>
    <t>Falubusz beszerzés</t>
  </si>
  <si>
    <t>módosított ei.</t>
  </si>
  <si>
    <t>teljesítés</t>
  </si>
  <si>
    <t>2014. évi beszámoló</t>
  </si>
  <si>
    <t>módostott ei.</t>
  </si>
  <si>
    <t>eredeti ei</t>
  </si>
  <si>
    <t>módosított ei</t>
  </si>
  <si>
    <t>Összeg</t>
  </si>
  <si>
    <t>1.</t>
  </si>
  <si>
    <t>2.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</si>
  <si>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</si>
  <si>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</si>
  <si>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</si>
  <si>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</si>
  <si>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</si>
  <si>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</si>
  <si>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</si>
  <si>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</si>
  <si>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</si>
  <si>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</si>
  <si>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</si>
  <si>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</si>
  <si>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</si>
  <si>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</si>
  <si>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</si>
  <si>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</si>
  <si>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</si>
  <si>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</si>
  <si>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</si>
  <si>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</si>
  <si>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</si>
  <si>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</si>
  <si>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</si>
  <si>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</si>
  <si>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</si>
  <si>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</si>
  <si>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</si>
  <si>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</si>
  <si>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</si>
  <si>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</si>
  <si>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</si>
  <si>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</si>
  <si>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</si>
  <si>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</si>
  <si>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</si>
  <si>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</si>
  <si>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</si>
  <si>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</si>
  <si>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Sorszám</t>
  </si>
  <si>
    <t>Maradvány kimutatás (E Ft)</t>
  </si>
  <si>
    <t>ESZKÖZÖK</t>
  </si>
  <si>
    <t>Előző időszak</t>
  </si>
  <si>
    <t>Módosítások
( +/- )</t>
  </si>
  <si>
    <t>Tárgyidőszak</t>
  </si>
  <si>
    <t>A/I/1</t>
  </si>
  <si>
    <t xml:space="preserve">Vagyoni értékű jogok </t>
  </si>
  <si>
    <t>A/I/2</t>
  </si>
  <si>
    <t>Szellemi termékek</t>
  </si>
  <si>
    <t>A/I/3</t>
  </si>
  <si>
    <t xml:space="preserve">Immateriális javak értékhelyesbítése </t>
  </si>
  <si>
    <t>A/I</t>
  </si>
  <si>
    <t>Immateriális javak  (=A/I/1+A/I/2+A/I/3)</t>
  </si>
  <si>
    <t>A/II/1</t>
  </si>
  <si>
    <t xml:space="preserve">Ingatlanok és a kapcsolódó vagyoni értékű jogok </t>
  </si>
  <si>
    <t>A/II/2</t>
  </si>
  <si>
    <t xml:space="preserve">Gépek, berendezések, felszerelések, járművek </t>
  </si>
  <si>
    <t>A/II/3</t>
  </si>
  <si>
    <t xml:space="preserve">Tenyészállatok </t>
  </si>
  <si>
    <t>A/II/4</t>
  </si>
  <si>
    <t xml:space="preserve">Beruházások, felújítások </t>
  </si>
  <si>
    <t>A/II/5</t>
  </si>
  <si>
    <t>Tárgyi eszközök értékhelyesbítése</t>
  </si>
  <si>
    <t>A/II</t>
  </si>
  <si>
    <t>Tárgyi eszközök  (=A/II/1+...+A/II/5)</t>
  </si>
  <si>
    <t>A/III/1</t>
  </si>
  <si>
    <t xml:space="preserve">Tartós részesedések </t>
  </si>
  <si>
    <t>A/III/2</t>
  </si>
  <si>
    <t>Tartós hitelviszonyt megtestesítő értékpapírok</t>
  </si>
  <si>
    <t>A/III/3</t>
  </si>
  <si>
    <t xml:space="preserve">Befektetett pénzügyi eszközök értékhelyesbítése </t>
  </si>
  <si>
    <t>A/III</t>
  </si>
  <si>
    <t>Befektetett pénzügyi eszközök (=A/III/1+A/III/2+A/III/3)</t>
  </si>
  <si>
    <t>A/IV/1</t>
  </si>
  <si>
    <t xml:space="preserve">Koncesszióba, vagyonkezelésbe adott eszközök </t>
  </si>
  <si>
    <t>A/IV/2</t>
  </si>
  <si>
    <t xml:space="preserve">Koncesszióba, vagyonkezelésbe adott eszközök értékhelyesbítése </t>
  </si>
  <si>
    <t>A/IV</t>
  </si>
  <si>
    <t>Koncesszióba, vagyonkezelésbe adott eszközök  (=A/IV/1+A/IV/2)</t>
  </si>
  <si>
    <t>NEMZETI VAGYONBA TARTOZÓ BEFEKTETETT ESZKÖZÖK (=A/I+A/II+A/III+A/IV)</t>
  </si>
  <si>
    <t>B/I/1</t>
  </si>
  <si>
    <t>Vásárolt készletek</t>
  </si>
  <si>
    <t>B/I/2</t>
  </si>
  <si>
    <t>Átsorolt, követelés fejében átvett készletek</t>
  </si>
  <si>
    <t>B/I/3</t>
  </si>
  <si>
    <t>Egyéb készletek</t>
  </si>
  <si>
    <t>B/I/4</t>
  </si>
  <si>
    <t xml:space="preserve">Befejezetlen termelés, félkész termékek, késztermékek </t>
  </si>
  <si>
    <t>B/I/5</t>
  </si>
  <si>
    <t xml:space="preserve">Növendék-, hízó és egyéb állatok </t>
  </si>
  <si>
    <t>B/I</t>
  </si>
  <si>
    <t>Készletek (=B/I/1+…+B/I/5)</t>
  </si>
  <si>
    <t>B/II/1</t>
  </si>
  <si>
    <t>Nem tartós részesedések</t>
  </si>
  <si>
    <t>B/II/2</t>
  </si>
  <si>
    <t>Forgatási célú hitelviszonyt megtestesítő értékpapírok</t>
  </si>
  <si>
    <t>B/II</t>
  </si>
  <si>
    <t>Értékpapírok (=B/II/1+B/II/2)</t>
  </si>
  <si>
    <t>NEMZETI VAGYONBA TARTOZÓ FORGÓESZKÖZÖK (= B/I+B/II)</t>
  </si>
  <si>
    <t>C/I</t>
  </si>
  <si>
    <t>Hosszú lejáratú betétek</t>
  </si>
  <si>
    <t>C/II</t>
  </si>
  <si>
    <t>Pénztárak, csekkek, betétkönyvek</t>
  </si>
  <si>
    <t>C/III</t>
  </si>
  <si>
    <t xml:space="preserve">Forintszámlák </t>
  </si>
  <si>
    <t>C/IV</t>
  </si>
  <si>
    <t>Devizaszámlák</t>
  </si>
  <si>
    <t>C/V</t>
  </si>
  <si>
    <t>Idegen pénzeszközök</t>
  </si>
  <si>
    <t>PÉNZESZKÖZÖK (=C/I+…+C/V)</t>
  </si>
  <si>
    <t>D/I/1</t>
  </si>
  <si>
    <t>Költségvetési évben esedékes követelések működési célú támogatások bevételeire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</si>
  <si>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</si>
  <si>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</si>
  <si>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</si>
  <si>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közhatalmi bevételre</t>
  </si>
  <si>
    <t>D/I/4</t>
  </si>
  <si>
    <t xml:space="preserve">Költségvetési évben esedékes követelések működési bevételre </t>
  </si>
  <si>
    <t>D/I/5</t>
  </si>
  <si>
    <t xml:space="preserve">Költségvetési évben esedékes követelések felhalmozási bevételre </t>
  </si>
  <si>
    <t>D/I/6</t>
  </si>
  <si>
    <t xml:space="preserve">Költségvetési évben esedékes követelések működési célú átvett pénzeszközre </t>
  </si>
  <si>
    <t>D/I/7</t>
  </si>
  <si>
    <t xml:space="preserve">Költségvetési évben esedékes követelések felhalmozási célú átvett pénzeszközre </t>
  </si>
  <si>
    <t>D/I/8</t>
  </si>
  <si>
    <t xml:space="preserve">Költségvetési évben esedékes követelések finanszírozási bevételekre </t>
  </si>
  <si>
    <t>D/I</t>
  </si>
  <si>
    <t>Költségvetési évben esedékes követelések (=D/I/1+…+D/I/8)</t>
  </si>
  <si>
    <t>D/II/1</t>
  </si>
  <si>
    <t>Költségvetési évet követően esedékes követelések működési célú támogatások bevételeire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</si>
  <si>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</si>
  <si>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</si>
  <si>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</si>
  <si>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közhatalmi bevételre</t>
  </si>
  <si>
    <t>D/II/4</t>
  </si>
  <si>
    <t xml:space="preserve">Költségvetési évet követően esedékes követelések működési bevételre </t>
  </si>
  <si>
    <t>D/II/5</t>
  </si>
  <si>
    <t xml:space="preserve">Költségvetési évet követően esedékes követelések felhalmozási bevételre </t>
  </si>
  <si>
    <t>D/II/6</t>
  </si>
  <si>
    <t xml:space="preserve">Költségvetési évet követően esedékes követelések működési célú átvett pénzeszközre </t>
  </si>
  <si>
    <t>D/II/7</t>
  </si>
  <si>
    <t xml:space="preserve">Költségvetési évet követően esedékes követelések felhalmozási célú átvett pénzeszközre </t>
  </si>
  <si>
    <t>D/II/8</t>
  </si>
  <si>
    <t xml:space="preserve">Költségvetési évet követően esedékes követelések finanszírozási bevételekre </t>
  </si>
  <si>
    <t>D/II</t>
  </si>
  <si>
    <t>Költségvetési évet követően esedékes követelések (=D/II/1+…+D/II/8)</t>
  </si>
  <si>
    <t>D/III/1</t>
  </si>
  <si>
    <t>Adott előlegek</t>
  </si>
  <si>
    <t>D/III/1a</t>
  </si>
  <si>
    <t>- ebből: immateriális javakra adott előlegek</t>
  </si>
  <si>
    <t>D/III/1b</t>
  </si>
  <si>
    <t>- ebből: beruházásokra adott előlegek</t>
  </si>
  <si>
    <t>D/III/1c</t>
  </si>
  <si>
    <t>- ebből: készletekre adott előlegek</t>
  </si>
  <si>
    <t>D/III/1d</t>
  </si>
  <si>
    <t>- ebből: foglalkoztatottaknak adott előlegek</t>
  </si>
  <si>
    <t>D/III/1e</t>
  </si>
  <si>
    <t>- ebből: egyéb adott előlegek</t>
  </si>
  <si>
    <t>D/III/2</t>
  </si>
  <si>
    <t>Továbbadási célból folyósított támogatások, ellátások elszámolása</t>
  </si>
  <si>
    <t>D/III/3</t>
  </si>
  <si>
    <t>Más által beszedett bevételek elszámolása</t>
  </si>
  <si>
    <t>D/III/4</t>
  </si>
  <si>
    <t>Forgótőke elszámolása</t>
  </si>
  <si>
    <t>D/III/5</t>
  </si>
  <si>
    <t>Vagyonkezelésbe adott eszközökkel kapcsolatos visszapótlási követelés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</si>
  <si>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</si>
  <si>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</si>
  <si>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</si>
  <si>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</si>
  <si>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</si>
  <si>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 (=D/III/1+…+D/III/7)</t>
  </si>
  <si>
    <t>KÖVETELÉSEK  (=D/I+D/II+D/III)</t>
  </si>
  <si>
    <t>EGYÉB SAJÁTOS ESZKÖZOLDALI 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</si>
  <si>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</si>
  <si>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</si>
  <si>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</si>
  <si>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</si>
  <si>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</si>
  <si>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</si>
  <si>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AKTÍV IDŐBELI  ELHATÁROLÁSOK  (=F/1+F/2+F/3)</t>
  </si>
  <si>
    <t>ESZKÖZÖK ÖSSZESEN (=A+B+C+D+E+F)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</si>
  <si>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</si>
  <si>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</si>
  <si>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</si>
  <si>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</si>
  <si>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</si>
  <si>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</si>
  <si>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</si>
  <si>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</si>
  <si>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</si>
  <si>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</si>
  <si>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</si>
  <si>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</si>
  <si>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SAJÁT TŐKE (=G/I+…+G/VI)</t>
  </si>
  <si>
    <t>H/I/1</t>
  </si>
  <si>
    <t>Költségvetési évben esedékes kötelezettségek személyi juttatásokra</t>
  </si>
  <si>
    <t>H/I/2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</si>
  <si>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</si>
  <si>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</si>
  <si>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</si>
  <si>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</si>
  <si>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ellátottak pénzbeli juttatásaira</t>
  </si>
  <si>
    <t>H/I/5</t>
  </si>
  <si>
    <t>Költségvetési évben esedékes kötelezettségek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</si>
  <si>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</si>
  <si>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</si>
  <si>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</si>
  <si>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</si>
  <si>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</si>
  <si>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</si>
  <si>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</si>
  <si>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</si>
  <si>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</si>
  <si>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Költségvetési évben esedékes kötelezettségek (=H/I/1+…+H/I/9)</t>
  </si>
  <si>
    <t>H/II/1</t>
  </si>
  <si>
    <t>Költségvetési évet követően esedékes kötelezettségek személyi juttatásokra</t>
  </si>
  <si>
    <t>H/II/2</t>
  </si>
  <si>
    <t>Költségvetési évet követően esedékes kötelezettségek munkaadókat terhelő járulékokra és szociális hozzájárulási adóra</t>
  </si>
  <si>
    <t>H/II/3</t>
  </si>
  <si>
    <t>Költségvetési évet követően esedékes kötelezettségek dologi kiadásokra</t>
  </si>
  <si>
    <t>H/II/4</t>
  </si>
  <si>
    <t>Költségvetési évet követően esedékes kötelezettségek ellátottak pénzbeli juttatásaira</t>
  </si>
  <si>
    <t>H/II/5</t>
  </si>
  <si>
    <t>Költségvetési évet követően esedékes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</si>
  <si>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</si>
  <si>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</si>
  <si>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</si>
  <si>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</si>
  <si>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</si>
  <si>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</si>
  <si>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</si>
  <si>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</si>
  <si>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</si>
  <si>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 (=H/II/1+…+H/II/9)</t>
  </si>
  <si>
    <t>H/III/1</t>
  </si>
  <si>
    <t>Kapott előlegek</t>
  </si>
  <si>
    <t>H/III/2</t>
  </si>
  <si>
    <t>H/III/3</t>
  </si>
  <si>
    <t>Más szervezetet megillető bevételek elszámolása</t>
  </si>
  <si>
    <t>H/III/4</t>
  </si>
  <si>
    <t>Forgótőke elszámolása (Kincstár)</t>
  </si>
  <si>
    <t>H/III/5</t>
  </si>
  <si>
    <t>Vagyonkezelésbe vett eszközökkel kapcsolatos visszapótlási kötelezettség elszámolása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</si>
  <si>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</si>
  <si>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</si>
  <si>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</si>
  <si>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</si>
  <si>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 (=H)/III/1+…+H)/III/7)</t>
  </si>
  <si>
    <t>H)</t>
  </si>
  <si>
    <t>KÖTELEZETTSÉGEK (=H/I+H/II+H/III)</t>
  </si>
  <si>
    <t>I)</t>
  </si>
  <si>
    <t xml:space="preserve">EGYÉB SAJÁTOS FORRÁSOLDALI ELSZÁMOLÁSOK </t>
  </si>
  <si>
    <t>J)</t>
  </si>
  <si>
    <t xml:space="preserve">KINCSTÁRI SZÁMLAVEZETÉSSEL KAPCSOLATOS ELSZÁMOLÁSOK </t>
  </si>
  <si>
    <t>K/1</t>
  </si>
  <si>
    <t>Eredményszemléletű bevételek passzív időbeli elhatárolása</t>
  </si>
  <si>
    <t>K/2</t>
  </si>
  <si>
    <t>Költségek, ráfordítások passzív időbeli elhatárolása</t>
  </si>
  <si>
    <t>K/3</t>
  </si>
  <si>
    <t>Halasztott eredményszemléletű bevételek</t>
  </si>
  <si>
    <t>K)</t>
  </si>
  <si>
    <t>PASSZÍV IDŐBELI ELHATÁROLÁSOK (=K/1+K/2+K/3)</t>
  </si>
  <si>
    <t>FORRÁSOK ÖSSZESEN (=G+H+I+J+K)</t>
  </si>
  <si>
    <t>MÉRLEG (E Ft)</t>
  </si>
  <si>
    <t>Módosítások      (+/-)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</si>
  <si>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</si>
  <si>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</si>
  <si>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</si>
  <si>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</si>
  <si>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Saját termelésű készletek állományváltozása</t>
  </si>
  <si>
    <t>Saját előállítású eszközök aktivált értéke</t>
  </si>
  <si>
    <t>Aktivált saját teljesítmények értéke (=±04+05)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</si>
  <si>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</si>
  <si>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</si>
  <si>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</si>
  <si>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</si>
  <si>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09</t>
  </si>
  <si>
    <t>Anyagköltség</t>
  </si>
  <si>
    <t>10</t>
  </si>
  <si>
    <t>Igénybe vett szolgáltatások értéke</t>
  </si>
  <si>
    <t>11</t>
  </si>
  <si>
    <t>Eladott áruk beszerzési értéke</t>
  </si>
  <si>
    <t>12</t>
  </si>
  <si>
    <t xml:space="preserve">Eladott (közvetített) szolgáltatások értéke </t>
  </si>
  <si>
    <t>Anyagjellegű ráfordítások (=09+10+11+12)</t>
  </si>
  <si>
    <t>13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</si>
  <si>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</si>
  <si>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</si>
  <si>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</si>
  <si>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</si>
  <si>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</si>
  <si>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</si>
  <si>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 (=13+14+15)</t>
  </si>
  <si>
    <t>VI</t>
  </si>
  <si>
    <t>Értékcsökkenési leírás</t>
  </si>
  <si>
    <t>VII</t>
  </si>
  <si>
    <t>Egyéb ráfordítások</t>
  </si>
  <si>
    <t xml:space="preserve">A) </t>
  </si>
  <si>
    <t xml:space="preserve">TEVÉKENYSÉGEK EREDMÉNYE                                                                    (=I±II+III-IV-V-VI-VII) </t>
  </si>
  <si>
    <t>16</t>
  </si>
  <si>
    <t>Kapott (járó) osztalék és részesedés</t>
  </si>
  <si>
    <t>17</t>
  </si>
  <si>
    <t>Kapott (járó) kamatok és kamatjellegű eredményszemléletű bevételek</t>
  </si>
  <si>
    <t>18</t>
  </si>
  <si>
    <t>Pénzügyi műveletek egyéb eredményszemléletű bevételei (&gt;=18a)</t>
  </si>
  <si>
    <t>18a</t>
  </si>
  <si>
    <t>- ebből: árfolyamnyereség</t>
  </si>
  <si>
    <t>VIII</t>
  </si>
  <si>
    <t>Pénzügyi műveletek eredményszemléletű bevételei (=16+17+18)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</si>
  <si>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</si>
  <si>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</si>
  <si>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</si>
  <si>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</si>
  <si>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</si>
  <si>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 (&gt;=21a)</t>
  </si>
  <si>
    <t>21a</t>
  </si>
  <si>
    <t>- ebből: árfolyamveszteség</t>
  </si>
  <si>
    <t>IX</t>
  </si>
  <si>
    <t>Pénzügyi műveletek ráfordításai (=19+20+21)</t>
  </si>
  <si>
    <t xml:space="preserve">B) </t>
  </si>
  <si>
    <t>PÉNZÜGYI MŰVELETEK EREDMÉNYE (=VIII-IX)</t>
  </si>
  <si>
    <t xml:space="preserve">C) </t>
  </si>
  <si>
    <t>SZOKÁSOS EREDMÉNY (=±A±B)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</si>
  <si>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</si>
  <si>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</si>
  <si>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</si>
  <si>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</si>
  <si>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</si>
  <si>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Rendkívüli eredményszemléletű bevételek (=22+23)</t>
  </si>
  <si>
    <t>XI</t>
  </si>
  <si>
    <t>Rendkívüli ráfordítások</t>
  </si>
  <si>
    <t xml:space="preserve">D) </t>
  </si>
  <si>
    <t>RENDKÍVÜLI EREDMÉNY(=X-XI)</t>
  </si>
  <si>
    <t xml:space="preserve">E) </t>
  </si>
  <si>
    <t>MÉRLEG SZERINTI EREDMÉNY (=±C±D)</t>
  </si>
  <si>
    <r>
      <t xml:space="preserve">EREDMÉNYKIMUTATÁS </t>
    </r>
    <r>
      <rPr>
        <b/>
        <i/>
        <sz val="14"/>
        <color indexed="8"/>
        <rFont val="Bookman Old Style"/>
        <family val="1"/>
        <charset val="238"/>
      </rPr>
      <t>(E Ft)</t>
    </r>
  </si>
  <si>
    <t>Immateriális javak</t>
  </si>
  <si>
    <t>Ingatlanok és kapcsolódó vagyoni értékű jogok</t>
  </si>
  <si>
    <t>Gépek, berendezé-sek, felszerelések, járművek</t>
  </si>
  <si>
    <t>Tenyész-állatok</t>
  </si>
  <si>
    <t>Beruházások és felújítások</t>
  </si>
  <si>
    <t>Maradvány</t>
  </si>
  <si>
    <t>Mérleg</t>
  </si>
  <si>
    <t>Eredménykimutatás</t>
  </si>
  <si>
    <t>Eszközök értékvesztése</t>
  </si>
  <si>
    <t>Tárgyi eszközök állományának alakulása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</si>
</sst>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00"/>
    <numFmt numFmtId="167" formatCode="#,##0_ ;\-#,##0\ "/>
  </numFmts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2"/>
      <name val="Bookman Old Style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261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0" fillId="0" borderId="1" xfId="0" applyFont="1" applyBorder="1"/>
    <xf numFmtId="0" fontId="9" fillId="4" borderId="1" xfId="0" applyFont="1" applyFill="1" applyBorder="1" applyAlignment="1">
      <alignment horizontal="left" vertical="center" wrapText="1"/>
    </xf>
    <xf numFmtId="0" fontId="23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3" fontId="0" fillId="0" borderId="0" xfId="0" applyNumberFormat="1"/>
    <xf numFmtId="3" fontId="11" fillId="6" borderId="1" xfId="0" applyNumberFormat="1" applyFont="1" applyFill="1" applyBorder="1"/>
    <xf numFmtId="3" fontId="11" fillId="0" borderId="1" xfId="0" applyNumberFormat="1" applyFont="1" applyBorder="1"/>
    <xf numFmtId="3" fontId="0" fillId="0" borderId="0" xfId="0" applyNumberFormat="1" applyBorder="1"/>
    <xf numFmtId="3" fontId="28" fillId="0" borderId="1" xfId="0" applyNumberFormat="1" applyFont="1" applyBorder="1"/>
    <xf numFmtId="3" fontId="15" fillId="0" borderId="1" xfId="0" applyNumberFormat="1" applyFont="1" applyBorder="1"/>
    <xf numFmtId="3" fontId="8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horizontal="right"/>
    </xf>
    <xf numFmtId="0" fontId="21" fillId="0" borderId="0" xfId="0" applyFont="1" applyAlignment="1"/>
    <xf numFmtId="0" fontId="8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/>
    <xf numFmtId="0" fontId="34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11" fillId="0" borderId="1" xfId="0" applyFont="1" applyBorder="1"/>
    <xf numFmtId="0" fontId="11" fillId="6" borderId="1" xfId="0" applyFont="1" applyFill="1" applyBorder="1"/>
    <xf numFmtId="3" fontId="16" fillId="0" borderId="0" xfId="0" applyNumberFormat="1" applyFont="1"/>
    <xf numFmtId="3" fontId="34" fillId="0" borderId="0" xfId="0" applyNumberFormat="1" applyFont="1"/>
    <xf numFmtId="0" fontId="13" fillId="0" borderId="0" xfId="0" applyFont="1"/>
    <xf numFmtId="3" fontId="34" fillId="0" borderId="1" xfId="0" applyNumberFormat="1" applyFont="1" applyBorder="1"/>
    <xf numFmtId="3" fontId="35" fillId="0" borderId="1" xfId="0" applyNumberFormat="1" applyFont="1" applyBorder="1"/>
    <xf numFmtId="0" fontId="6" fillId="6" borderId="1" xfId="0" applyFont="1" applyFill="1" applyBorder="1"/>
    <xf numFmtId="0" fontId="12" fillId="6" borderId="1" xfId="0" applyFont="1" applyFill="1" applyBorder="1"/>
    <xf numFmtId="0" fontId="34" fillId="0" borderId="0" xfId="0" applyFont="1" applyBorder="1"/>
    <xf numFmtId="3" fontId="36" fillId="0" borderId="1" xfId="0" applyNumberFormat="1" applyFont="1" applyBorder="1"/>
    <xf numFmtId="0" fontId="6" fillId="5" borderId="1" xfId="0" applyFont="1" applyFill="1" applyBorder="1"/>
    <xf numFmtId="0" fontId="36" fillId="0" borderId="0" xfId="0" applyFont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5" fillId="0" borderId="1" xfId="0" applyFont="1" applyBorder="1" applyAlignment="1">
      <alignment horizontal="center"/>
    </xf>
    <xf numFmtId="0" fontId="34" fillId="0" borderId="0" xfId="0" applyFont="1" applyAlignment="1">
      <alignment horizontal="left"/>
    </xf>
    <xf numFmtId="3" fontId="33" fillId="0" borderId="1" xfId="0" applyNumberFormat="1" applyFont="1" applyBorder="1" applyAlignment="1">
      <alignment vertical="center"/>
    </xf>
    <xf numFmtId="0" fontId="41" fillId="0" borderId="1" xfId="0" applyFont="1" applyFill="1" applyBorder="1" applyAlignment="1">
      <alignment horizontal="left" vertical="center" wrapText="1"/>
    </xf>
    <xf numFmtId="165" fontId="11" fillId="7" borderId="1" xfId="0" applyNumberFormat="1" applyFont="1" applyFill="1" applyBorder="1" applyAlignment="1">
      <alignment vertical="center"/>
    </xf>
    <xf numFmtId="0" fontId="25" fillId="7" borderId="1" xfId="0" applyFont="1" applyFill="1" applyBorder="1"/>
    <xf numFmtId="3" fontId="28" fillId="7" borderId="1" xfId="0" applyNumberFormat="1" applyFont="1" applyFill="1" applyBorder="1"/>
    <xf numFmtId="3" fontId="11" fillId="4" borderId="1" xfId="0" applyNumberFormat="1" applyFont="1" applyFill="1" applyBorder="1"/>
    <xf numFmtId="165" fontId="6" fillId="4" borderId="1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1" fillId="7" borderId="1" xfId="0" applyFont="1" applyFill="1" applyBorder="1" applyAlignment="1">
      <alignment horizontal="left" vertical="center"/>
    </xf>
    <xf numFmtId="3" fontId="35" fillId="4" borderId="1" xfId="0" applyNumberFormat="1" applyFont="1" applyFill="1" applyBorder="1"/>
    <xf numFmtId="3" fontId="35" fillId="6" borderId="1" xfId="0" applyNumberFormat="1" applyFont="1" applyFill="1" applyBorder="1"/>
    <xf numFmtId="3" fontId="11" fillId="5" borderId="1" xfId="0" applyNumberFormat="1" applyFont="1" applyFill="1" applyBorder="1"/>
    <xf numFmtId="3" fontId="30" fillId="0" borderId="0" xfId="0" applyNumberFormat="1" applyFont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3" fontId="0" fillId="0" borderId="0" xfId="0" applyNumberFormat="1" applyAlignment="1">
      <alignment horizontal="center" wrapText="1"/>
    </xf>
    <xf numFmtId="3" fontId="40" fillId="0" borderId="1" xfId="0" applyNumberFormat="1" applyFont="1" applyBorder="1"/>
    <xf numFmtId="3" fontId="33" fillId="0" borderId="1" xfId="0" applyNumberFormat="1" applyFont="1" applyBorder="1"/>
    <xf numFmtId="3" fontId="20" fillId="0" borderId="1" xfId="0" applyNumberFormat="1" applyFont="1" applyBorder="1"/>
    <xf numFmtId="3" fontId="19" fillId="0" borderId="0" xfId="0" applyNumberFormat="1" applyFont="1"/>
    <xf numFmtId="3" fontId="19" fillId="0" borderId="1" xfId="0" applyNumberFormat="1" applyFont="1" applyBorder="1"/>
    <xf numFmtId="3" fontId="44" fillId="0" borderId="1" xfId="0" applyNumberFormat="1" applyFont="1" applyBorder="1"/>
    <xf numFmtId="0" fontId="45" fillId="0" borderId="1" xfId="0" applyFont="1" applyFill="1" applyBorder="1" applyAlignment="1">
      <alignment horizontal="left" vertical="center" wrapText="1"/>
    </xf>
    <xf numFmtId="3" fontId="46" fillId="0" borderId="1" xfId="0" applyNumberFormat="1" applyFont="1" applyBorder="1"/>
    <xf numFmtId="0" fontId="47" fillId="0" borderId="1" xfId="0" applyFont="1" applyBorder="1"/>
    <xf numFmtId="0" fontId="4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166" fontId="48" fillId="0" borderId="2" xfId="0" applyNumberFormat="1" applyFont="1" applyFill="1" applyBorder="1" applyAlignment="1">
      <alignment horizontal="center" vertical="center" wrapText="1"/>
    </xf>
    <xf numFmtId="1" fontId="42" fillId="0" borderId="2" xfId="0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49" fontId="48" fillId="0" borderId="2" xfId="0" applyNumberFormat="1" applyFont="1" applyBorder="1" applyAlignment="1">
      <alignment horizontal="center" vertical="center"/>
    </xf>
    <xf numFmtId="0" fontId="48" fillId="0" borderId="2" xfId="0" applyFont="1" applyFill="1" applyBorder="1" applyAlignment="1">
      <alignment vertical="center"/>
    </xf>
    <xf numFmtId="0" fontId="42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3" fontId="2" fillId="8" borderId="1" xfId="3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horizontal="center" vertical="center"/>
    </xf>
    <xf numFmtId="43" fontId="34" fillId="0" borderId="0" xfId="1" applyFont="1" applyAlignment="1">
      <alignment horizontal="right"/>
    </xf>
    <xf numFmtId="43" fontId="0" fillId="0" borderId="0" xfId="1" applyFont="1"/>
    <xf numFmtId="43" fontId="42" fillId="0" borderId="1" xfId="1" applyFont="1" applyFill="1" applyBorder="1" applyAlignment="1">
      <alignment horizontal="center" vertical="center"/>
    </xf>
    <xf numFmtId="167" fontId="42" fillId="0" borderId="1" xfId="1" applyNumberFormat="1" applyFont="1" applyBorder="1" applyAlignment="1">
      <alignment horizontal="center" vertical="center"/>
    </xf>
    <xf numFmtId="167" fontId="2" fillId="8" borderId="1" xfId="1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8" fillId="0" borderId="2" xfId="0" applyFont="1" applyFill="1" applyBorder="1" applyAlignment="1">
      <alignment vertical="center" wrapText="1"/>
    </xf>
    <xf numFmtId="0" fontId="48" fillId="3" borderId="2" xfId="0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42" fillId="0" borderId="1" xfId="0" applyFont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8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quotePrefix="1" applyFont="1" applyFill="1" applyBorder="1" applyAlignment="1">
      <alignment vertical="center" wrapText="1"/>
    </xf>
    <xf numFmtId="0" fontId="42" fillId="9" borderId="2" xfId="2" applyFont="1" applyFill="1" applyBorder="1" applyAlignment="1">
      <alignment vertical="center" wrapText="1"/>
    </xf>
    <xf numFmtId="0" fontId="42" fillId="3" borderId="2" xfId="0" applyFont="1" applyFill="1" applyBorder="1" applyAlignment="1">
      <alignment vertical="center" wrapText="1"/>
    </xf>
    <xf numFmtId="0" fontId="42" fillId="3" borderId="2" xfId="0" quotePrefix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42" fillId="0" borderId="1" xfId="0" applyNumberFormat="1" applyFont="1" applyBorder="1" applyAlignment="1">
      <alignment vertical="center"/>
    </xf>
    <xf numFmtId="3" fontId="48" fillId="0" borderId="1" xfId="0" applyNumberFormat="1" applyFont="1" applyBorder="1" applyAlignment="1">
      <alignment vertical="center"/>
    </xf>
    <xf numFmtId="3" fontId="3" fillId="8" borderId="1" xfId="3" applyNumberFormat="1" applyFont="1" applyFill="1" applyBorder="1" applyAlignment="1">
      <alignment vertical="center" wrapText="1"/>
    </xf>
    <xf numFmtId="49" fontId="42" fillId="0" borderId="2" xfId="0" applyNumberFormat="1" applyFont="1" applyFill="1" applyBorder="1" applyAlignment="1">
      <alignment horizontal="center" vertical="center"/>
    </xf>
    <xf numFmtId="49" fontId="48" fillId="0" borderId="2" xfId="0" applyNumberFormat="1" applyFont="1" applyFill="1" applyBorder="1" applyAlignment="1">
      <alignment horizontal="center" vertical="center"/>
    </xf>
    <xf numFmtId="3" fontId="2" fillId="8" borderId="2" xfId="3" applyNumberFormat="1" applyFont="1" applyFill="1" applyBorder="1" applyAlignment="1">
      <alignment horizontal="right" vertical="center" wrapText="1"/>
    </xf>
    <xf numFmtId="3" fontId="48" fillId="0" borderId="2" xfId="0" applyNumberFormat="1" applyFont="1" applyBorder="1" applyAlignment="1">
      <alignment horizontal="right" vertical="center"/>
    </xf>
    <xf numFmtId="3" fontId="42" fillId="9" borderId="2" xfId="2" applyNumberFormat="1" applyFont="1" applyFill="1" applyBorder="1" applyAlignment="1">
      <alignment horizontal="right" vertical="center" wrapText="1"/>
    </xf>
    <xf numFmtId="3" fontId="42" fillId="0" borderId="2" xfId="0" quotePrefix="1" applyNumberFormat="1" applyFont="1" applyFill="1" applyBorder="1" applyAlignment="1">
      <alignment horizontal="right" vertical="center"/>
    </xf>
    <xf numFmtId="3" fontId="42" fillId="0" borderId="2" xfId="0" applyNumberFormat="1" applyFont="1" applyFill="1" applyBorder="1" applyAlignment="1">
      <alignment horizontal="right" vertical="center"/>
    </xf>
    <xf numFmtId="3" fontId="42" fillId="0" borderId="2" xfId="0" applyNumberFormat="1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/>
    <xf numFmtId="3" fontId="16" fillId="0" borderId="2" xfId="0" applyNumberFormat="1" applyFont="1" applyBorder="1" applyAlignment="1"/>
    <xf numFmtId="3" fontId="16" fillId="0" borderId="1" xfId="0" applyNumberFormat="1" applyFont="1" applyBorder="1" applyAlignment="1"/>
    <xf numFmtId="3" fontId="35" fillId="10" borderId="1" xfId="0" applyNumberFormat="1" applyFont="1" applyFill="1" applyBorder="1"/>
    <xf numFmtId="0" fontId="8" fillId="0" borderId="1" xfId="0" applyFont="1" applyFill="1" applyBorder="1" applyAlignment="1">
      <alignment horizontal="right" vertical="center" wrapText="1"/>
    </xf>
    <xf numFmtId="3" fontId="11" fillId="10" borderId="1" xfId="0" applyNumberFormat="1" applyFont="1" applyFill="1" applyBorder="1"/>
    <xf numFmtId="3" fontId="16" fillId="0" borderId="0" xfId="0" applyNumberFormat="1" applyFont="1" applyAlignment="1">
      <alignment horizontal="right"/>
    </xf>
    <xf numFmtId="0" fontId="34" fillId="0" borderId="1" xfId="0" applyFont="1" applyBorder="1"/>
    <xf numFmtId="0" fontId="46" fillId="0" borderId="1" xfId="0" applyFont="1" applyBorder="1"/>
    <xf numFmtId="3" fontId="36" fillId="7" borderId="1" xfId="0" applyNumberFormat="1" applyFont="1" applyFill="1" applyBorder="1"/>
    <xf numFmtId="3" fontId="20" fillId="5" borderId="1" xfId="0" applyNumberFormat="1" applyFont="1" applyFill="1" applyBorder="1"/>
    <xf numFmtId="3" fontId="35" fillId="5" borderId="1" xfId="0" applyNumberFormat="1" applyFont="1" applyFill="1" applyBorder="1"/>
    <xf numFmtId="3" fontId="11" fillId="7" borderId="1" xfId="0" applyNumberFormat="1" applyFont="1" applyFill="1" applyBorder="1"/>
    <xf numFmtId="0" fontId="34" fillId="0" borderId="1" xfId="0" applyFont="1" applyFill="1" applyBorder="1"/>
    <xf numFmtId="43" fontId="0" fillId="0" borderId="0" xfId="1" applyFont="1" applyBorder="1"/>
    <xf numFmtId="167" fontId="42" fillId="8" borderId="1" xfId="1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/>
    <xf numFmtId="3" fontId="48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 wrapText="1"/>
    </xf>
    <xf numFmtId="3" fontId="42" fillId="8" borderId="1" xfId="0" applyNumberFormat="1" applyFont="1" applyFill="1" applyBorder="1" applyAlignment="1">
      <alignment vertical="center"/>
    </xf>
    <xf numFmtId="3" fontId="42" fillId="0" borderId="1" xfId="0" applyNumberFormat="1" applyFont="1" applyFill="1" applyBorder="1" applyAlignment="1">
      <alignment vertical="center"/>
    </xf>
    <xf numFmtId="3" fontId="42" fillId="0" borderId="1" xfId="0" quotePrefix="1" applyNumberFormat="1" applyFont="1" applyBorder="1" applyAlignment="1">
      <alignment vertical="center"/>
    </xf>
    <xf numFmtId="3" fontId="48" fillId="0" borderId="1" xfId="0" applyNumberFormat="1" applyFont="1" applyFill="1" applyBorder="1" applyAlignment="1">
      <alignment vertical="center"/>
    </xf>
    <xf numFmtId="3" fontId="48" fillId="8" borderId="1" xfId="0" applyNumberFormat="1" applyFont="1" applyFill="1" applyBorder="1" applyAlignment="1">
      <alignment vertical="center"/>
    </xf>
    <xf numFmtId="0" fontId="50" fillId="0" borderId="0" xfId="0" applyFont="1"/>
    <xf numFmtId="0" fontId="52" fillId="0" borderId="1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3" fontId="42" fillId="0" borderId="1" xfId="1" applyNumberFormat="1" applyFont="1" applyBorder="1" applyAlignment="1">
      <alignment vertical="center" wrapText="1"/>
    </xf>
    <xf numFmtId="3" fontId="2" fillId="8" borderId="1" xfId="1" applyNumberFormat="1" applyFont="1" applyFill="1" applyBorder="1" applyAlignment="1">
      <alignment vertical="center" wrapText="1"/>
    </xf>
    <xf numFmtId="0" fontId="52" fillId="0" borderId="1" xfId="0" applyFont="1" applyBorder="1" applyAlignment="1">
      <alignment horizontal="center" vertical="center"/>
    </xf>
    <xf numFmtId="3" fontId="42" fillId="8" borderId="1" xfId="1" applyNumberFormat="1" applyFont="1" applyFill="1" applyBorder="1" applyAlignment="1">
      <alignment vertical="center" wrapText="1"/>
    </xf>
    <xf numFmtId="3" fontId="34" fillId="5" borderId="1" xfId="0" applyNumberFormat="1" applyFont="1" applyFill="1" applyBorder="1"/>
    <xf numFmtId="3" fontId="46" fillId="5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2" fillId="8" borderId="1" xfId="3" applyNumberFormat="1" applyFont="1" applyFill="1" applyBorder="1" applyAlignment="1">
      <alignment horizontal="right" vertical="center" wrapText="1"/>
    </xf>
    <xf numFmtId="0" fontId="48" fillId="0" borderId="5" xfId="0" applyFont="1" applyFill="1" applyBorder="1" applyAlignment="1"/>
    <xf numFmtId="0" fontId="48" fillId="0" borderId="0" xfId="0" applyFont="1" applyFill="1" applyBorder="1" applyAlignment="1"/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16" fillId="0" borderId="2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3" fontId="34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3" fontId="55" fillId="0" borderId="1" xfId="0" applyNumberFormat="1" applyFont="1" applyBorder="1" applyAlignment="1">
      <alignment horizontal="center"/>
    </xf>
    <xf numFmtId="3" fontId="5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6" fillId="0" borderId="2" xfId="0" applyNumberFormat="1" applyFont="1" applyBorder="1" applyAlignment="1">
      <alignment horizont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3" xfId="0" applyNumberFormat="1" applyFont="1" applyBorder="1" applyAlignment="1">
      <alignment horizontal="center" wrapText="1"/>
    </xf>
    <xf numFmtId="43" fontId="48" fillId="0" borderId="1" xfId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3" fontId="51" fillId="0" borderId="2" xfId="0" applyNumberFormat="1" applyFont="1" applyBorder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51" fillId="0" borderId="3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12_urlap_Mérleg_MJEL 01R_ABCDEF_2014re_nov19" xfId="2"/>
    <cellStyle name="Normál_12dmelléklet" xfId="3"/>
    <cellStyle name="Normal_KTRSZJ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26"/>
  <sheetViews>
    <sheetView tabSelected="1" topLeftCell="A13" workbookViewId="0">
      <selection activeCell="C25" sqref="C25"/>
    </sheetView>
  </sheetViews>
  <sheetFormatPr defaultRowHeight="15"/>
  <cols>
    <col min="1" max="1" width="22.7109375" style="79" customWidth="1"/>
    <col min="2" max="2" width="53" style="79" bestFit="1" customWidth="1"/>
    <col min="3" max="16384" width="9.140625" style="79"/>
  </cols>
  <sheetData>
    <row r="1" spans="1:6" ht="18">
      <c r="A1" s="227" t="s">
        <v>533</v>
      </c>
      <c r="B1" s="227"/>
    </row>
    <row r="2" spans="1:6">
      <c r="A2" s="228"/>
      <c r="B2" s="228"/>
      <c r="C2" s="228"/>
      <c r="D2" s="228"/>
      <c r="E2" s="228"/>
      <c r="F2" s="228"/>
    </row>
    <row r="3" spans="1:6" ht="18">
      <c r="A3" s="229" t="s">
        <v>701</v>
      </c>
      <c r="B3" s="229"/>
    </row>
    <row r="5" spans="1:6" ht="20.25">
      <c r="A5" s="230" t="s">
        <v>682</v>
      </c>
      <c r="B5" s="230"/>
    </row>
    <row r="6" spans="1:6" ht="20.25">
      <c r="A6" s="98"/>
      <c r="B6" s="98"/>
    </row>
    <row r="7" spans="1:6">
      <c r="A7" s="97" t="s">
        <v>684</v>
      </c>
    </row>
    <row r="8" spans="1:6">
      <c r="A8" s="97"/>
    </row>
    <row r="9" spans="1:6">
      <c r="A9" s="101" t="s">
        <v>658</v>
      </c>
      <c r="B9" s="79" t="s">
        <v>685</v>
      </c>
    </row>
    <row r="10" spans="1:6">
      <c r="A10" s="101" t="s">
        <v>659</v>
      </c>
      <c r="B10" s="79" t="s">
        <v>660</v>
      </c>
    </row>
    <row r="11" spans="1:6">
      <c r="A11" s="101" t="s">
        <v>661</v>
      </c>
      <c r="B11" s="79" t="s">
        <v>676</v>
      </c>
    </row>
    <row r="12" spans="1:6">
      <c r="A12" s="101" t="s">
        <v>662</v>
      </c>
      <c r="B12" s="79" t="s">
        <v>656</v>
      </c>
    </row>
    <row r="13" spans="1:6">
      <c r="A13" s="101"/>
    </row>
    <row r="15" spans="1:6">
      <c r="A15" s="97" t="s">
        <v>655</v>
      </c>
    </row>
    <row r="16" spans="1:6">
      <c r="A16" s="97"/>
    </row>
    <row r="17" spans="1:2">
      <c r="A17" s="79" t="s">
        <v>695</v>
      </c>
      <c r="B17" s="79" t="s">
        <v>670</v>
      </c>
    </row>
    <row r="18" spans="1:2">
      <c r="A18" s="79" t="s">
        <v>663</v>
      </c>
      <c r="B18" s="79" t="s">
        <v>672</v>
      </c>
    </row>
    <row r="19" spans="1:2">
      <c r="A19" s="79" t="s">
        <v>664</v>
      </c>
      <c r="B19" s="79" t="s">
        <v>674</v>
      </c>
    </row>
    <row r="20" spans="1:2">
      <c r="A20" s="79" t="s">
        <v>665</v>
      </c>
      <c r="B20" s="79" t="s">
        <v>675</v>
      </c>
    </row>
    <row r="21" spans="1:2">
      <c r="A21" s="79" t="s">
        <v>666</v>
      </c>
      <c r="B21" s="79" t="s">
        <v>657</v>
      </c>
    </row>
    <row r="22" spans="1:2">
      <c r="A22" s="79" t="s">
        <v>667</v>
      </c>
      <c r="B22" s="81" t="s">
        <v>1049</v>
      </c>
    </row>
    <row r="23" spans="1:2">
      <c r="A23" s="79" t="s">
        <v>668</v>
      </c>
      <c r="B23" s="81" t="s">
        <v>1050</v>
      </c>
    </row>
    <row r="24" spans="1:2">
      <c r="A24" s="79" t="s">
        <v>669</v>
      </c>
      <c r="B24" s="81" t="s">
        <v>1051</v>
      </c>
    </row>
    <row r="25" spans="1:2">
      <c r="A25" s="79" t="s">
        <v>671</v>
      </c>
      <c r="B25" s="81" t="s">
        <v>1053</v>
      </c>
    </row>
    <row r="26" spans="1:2">
      <c r="A26" s="79" t="s">
        <v>673</v>
      </c>
      <c r="B26" s="81" t="s">
        <v>1052</v>
      </c>
    </row>
  </sheetData>
  <mergeCells count="4">
    <mergeCell ref="A1:B1"/>
    <mergeCell ref="A2:F2"/>
    <mergeCell ref="A3:B3"/>
    <mergeCell ref="A5:B5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workbookViewId="0">
      <selection activeCell="K1" sqref="K1"/>
    </sheetView>
  </sheetViews>
  <sheetFormatPr defaultRowHeight="15"/>
  <cols>
    <col min="1" max="1" width="64.7109375" customWidth="1"/>
    <col min="2" max="2" width="9.42578125" customWidth="1"/>
    <col min="3" max="5" width="9.85546875" style="64" customWidth="1"/>
    <col min="6" max="11" width="9.85546875" customWidth="1"/>
  </cols>
  <sheetData>
    <row r="1" spans="1:11" ht="15" customHeight="1">
      <c r="K1" s="75" t="s">
        <v>689</v>
      </c>
    </row>
    <row r="2" spans="1:11" ht="18" customHeight="1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5.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 ht="26.25" customHeight="1">
      <c r="A4" s="239" t="s">
        <v>654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>
      <c r="C5" s="116" t="s">
        <v>468</v>
      </c>
      <c r="D5" s="116" t="s">
        <v>410</v>
      </c>
      <c r="E5" s="116" t="s">
        <v>408</v>
      </c>
      <c r="F5" s="116" t="s">
        <v>468</v>
      </c>
      <c r="G5" s="116" t="s">
        <v>410</v>
      </c>
      <c r="H5" s="116" t="s">
        <v>408</v>
      </c>
      <c r="I5" s="116" t="s">
        <v>468</v>
      </c>
      <c r="J5" s="116" t="s">
        <v>410</v>
      </c>
      <c r="K5" s="116" t="s">
        <v>408</v>
      </c>
    </row>
    <row r="6" spans="1:11" ht="30" customHeight="1">
      <c r="A6" s="2" t="s">
        <v>82</v>
      </c>
      <c r="B6" s="3" t="s">
        <v>83</v>
      </c>
      <c r="C6" s="243" t="s">
        <v>53</v>
      </c>
      <c r="D6" s="244"/>
      <c r="E6" s="245"/>
      <c r="F6" s="243" t="s">
        <v>699</v>
      </c>
      <c r="G6" s="244"/>
      <c r="H6" s="245"/>
      <c r="I6" s="243" t="s">
        <v>700</v>
      </c>
      <c r="J6" s="244"/>
      <c r="K6" s="245"/>
    </row>
    <row r="7" spans="1:11">
      <c r="A7" s="27"/>
      <c r="B7" s="27"/>
      <c r="C7" s="116"/>
      <c r="D7" s="116"/>
      <c r="E7" s="116">
        <f>SUM(C7:D7)</f>
        <v>0</v>
      </c>
      <c r="F7" s="27"/>
      <c r="G7" s="27"/>
      <c r="H7" s="27">
        <f>SUM(F7:G7)</f>
        <v>0</v>
      </c>
      <c r="I7" s="27"/>
      <c r="J7" s="27"/>
      <c r="K7" s="27">
        <f>SUM(I7:J7)</f>
        <v>0</v>
      </c>
    </row>
    <row r="8" spans="1:11">
      <c r="A8" s="27"/>
      <c r="B8" s="27"/>
      <c r="C8" s="116"/>
      <c r="D8" s="116"/>
      <c r="E8" s="116">
        <f t="shared" ref="E8:E50" si="0">SUM(C8:D8)</f>
        <v>0</v>
      </c>
      <c r="F8" s="27"/>
      <c r="G8" s="27"/>
      <c r="H8" s="27">
        <f t="shared" ref="H8:H50" si="1">SUM(F8:G8)</f>
        <v>0</v>
      </c>
      <c r="I8" s="27"/>
      <c r="J8" s="27"/>
      <c r="K8" s="27">
        <f t="shared" ref="K8:K50" si="2">SUM(I8:J8)</f>
        <v>0</v>
      </c>
    </row>
    <row r="9" spans="1:11">
      <c r="A9" s="27"/>
      <c r="B9" s="27"/>
      <c r="C9" s="116"/>
      <c r="D9" s="116"/>
      <c r="E9" s="116">
        <f t="shared" si="0"/>
        <v>0</v>
      </c>
      <c r="F9" s="27"/>
      <c r="G9" s="27"/>
      <c r="H9" s="27">
        <f t="shared" si="1"/>
        <v>0</v>
      </c>
      <c r="I9" s="27"/>
      <c r="J9" s="27"/>
      <c r="K9" s="27">
        <f t="shared" si="2"/>
        <v>0</v>
      </c>
    </row>
    <row r="10" spans="1:11">
      <c r="A10" s="27"/>
      <c r="B10" s="27"/>
      <c r="C10" s="116"/>
      <c r="D10" s="116"/>
      <c r="E10" s="116">
        <f t="shared" si="0"/>
        <v>0</v>
      </c>
      <c r="F10" s="27"/>
      <c r="G10" s="27"/>
      <c r="H10" s="27">
        <f t="shared" si="1"/>
        <v>0</v>
      </c>
      <c r="I10" s="27"/>
      <c r="J10" s="27"/>
      <c r="K10" s="27">
        <f t="shared" si="2"/>
        <v>0</v>
      </c>
    </row>
    <row r="11" spans="1:11">
      <c r="A11" s="13" t="s">
        <v>183</v>
      </c>
      <c r="B11" s="6" t="s">
        <v>184</v>
      </c>
      <c r="C11" s="119">
        <f>SUM(C7:C10)</f>
        <v>0</v>
      </c>
      <c r="D11" s="119">
        <f>SUM(D7:D10)</f>
        <v>0</v>
      </c>
      <c r="E11" s="116">
        <f t="shared" si="0"/>
        <v>0</v>
      </c>
      <c r="F11" s="119">
        <f>SUM(F7:F10)</f>
        <v>0</v>
      </c>
      <c r="G11" s="119">
        <f>SUM(G7:G10)</f>
        <v>0</v>
      </c>
      <c r="H11" s="27">
        <f t="shared" si="1"/>
        <v>0</v>
      </c>
      <c r="I11" s="119">
        <f>SUM(I7:I10)</f>
        <v>0</v>
      </c>
      <c r="J11" s="119">
        <f>SUM(J7:J10)</f>
        <v>0</v>
      </c>
      <c r="K11" s="27">
        <f t="shared" si="2"/>
        <v>0</v>
      </c>
    </row>
    <row r="12" spans="1:11">
      <c r="A12" s="13"/>
      <c r="B12" s="6"/>
      <c r="C12" s="116"/>
      <c r="D12" s="116"/>
      <c r="E12" s="116">
        <f t="shared" si="0"/>
        <v>0</v>
      </c>
      <c r="F12" s="27"/>
      <c r="G12" s="27"/>
      <c r="H12" s="27">
        <f t="shared" si="1"/>
        <v>0</v>
      </c>
      <c r="I12" s="27"/>
      <c r="J12" s="27"/>
      <c r="K12" s="27">
        <f t="shared" si="2"/>
        <v>0</v>
      </c>
    </row>
    <row r="13" spans="1:11">
      <c r="A13" s="13"/>
      <c r="B13" s="6"/>
      <c r="C13" s="116"/>
      <c r="D13" s="116"/>
      <c r="E13" s="116">
        <f t="shared" si="0"/>
        <v>0</v>
      </c>
      <c r="F13" s="27"/>
      <c r="G13" s="27"/>
      <c r="H13" s="27">
        <f t="shared" si="1"/>
        <v>0</v>
      </c>
      <c r="I13" s="27"/>
      <c r="J13" s="27"/>
      <c r="K13" s="27">
        <f t="shared" si="2"/>
        <v>0</v>
      </c>
    </row>
    <row r="14" spans="1:11">
      <c r="A14" s="13"/>
      <c r="B14" s="6"/>
      <c r="C14" s="116"/>
      <c r="D14" s="116"/>
      <c r="E14" s="116">
        <f t="shared" si="0"/>
        <v>0</v>
      </c>
      <c r="F14" s="27"/>
      <c r="G14" s="27"/>
      <c r="H14" s="27">
        <f t="shared" si="1"/>
        <v>0</v>
      </c>
      <c r="I14" s="27"/>
      <c r="J14" s="27"/>
      <c r="K14" s="27">
        <f t="shared" si="2"/>
        <v>0</v>
      </c>
    </row>
    <row r="15" spans="1:11">
      <c r="A15" s="13"/>
      <c r="B15" s="6"/>
      <c r="C15" s="116"/>
      <c r="D15" s="116"/>
      <c r="E15" s="116">
        <f t="shared" si="0"/>
        <v>0</v>
      </c>
      <c r="F15" s="27"/>
      <c r="G15" s="27"/>
      <c r="H15" s="27">
        <f t="shared" si="1"/>
        <v>0</v>
      </c>
      <c r="I15" s="27"/>
      <c r="J15" s="27"/>
      <c r="K15" s="27">
        <f t="shared" si="2"/>
        <v>0</v>
      </c>
    </row>
    <row r="16" spans="1:11">
      <c r="A16" s="13" t="s">
        <v>401</v>
      </c>
      <c r="B16" s="6" t="s">
        <v>185</v>
      </c>
      <c r="C16" s="119">
        <f>SUM(C12:C15)</f>
        <v>0</v>
      </c>
      <c r="D16" s="119">
        <f>SUM(D12:D15)</f>
        <v>0</v>
      </c>
      <c r="E16" s="116">
        <f t="shared" si="0"/>
        <v>0</v>
      </c>
      <c r="F16" s="119">
        <f>SUM(F12:F15)</f>
        <v>0</v>
      </c>
      <c r="G16" s="119">
        <f>SUM(G12:G15)</f>
        <v>0</v>
      </c>
      <c r="H16" s="27">
        <f t="shared" si="1"/>
        <v>0</v>
      </c>
      <c r="I16" s="119">
        <f>SUM(I12:I15)</f>
        <v>0</v>
      </c>
      <c r="J16" s="119">
        <f>SUM(J12:J15)</f>
        <v>0</v>
      </c>
      <c r="K16" s="27">
        <f t="shared" si="2"/>
        <v>0</v>
      </c>
    </row>
    <row r="17" spans="1:11">
      <c r="A17" s="13"/>
      <c r="B17" s="6"/>
      <c r="C17" s="116"/>
      <c r="D17" s="116"/>
      <c r="E17" s="116">
        <f t="shared" si="0"/>
        <v>0</v>
      </c>
      <c r="F17" s="27"/>
      <c r="G17" s="27"/>
      <c r="H17" s="27">
        <f t="shared" si="1"/>
        <v>0</v>
      </c>
      <c r="I17" s="27"/>
      <c r="J17" s="27"/>
      <c r="K17" s="27">
        <f t="shared" si="2"/>
        <v>0</v>
      </c>
    </row>
    <row r="18" spans="1:11">
      <c r="A18" s="13"/>
      <c r="B18" s="6"/>
      <c r="C18" s="116"/>
      <c r="D18" s="116"/>
      <c r="E18" s="116">
        <f t="shared" si="0"/>
        <v>0</v>
      </c>
      <c r="F18" s="27"/>
      <c r="G18" s="27"/>
      <c r="H18" s="27">
        <f t="shared" si="1"/>
        <v>0</v>
      </c>
      <c r="I18" s="27"/>
      <c r="J18" s="27"/>
      <c r="K18" s="27">
        <f t="shared" si="2"/>
        <v>0</v>
      </c>
    </row>
    <row r="19" spans="1:11">
      <c r="A19" s="13"/>
      <c r="B19" s="6"/>
      <c r="C19" s="116"/>
      <c r="D19" s="116"/>
      <c r="E19" s="116">
        <f t="shared" si="0"/>
        <v>0</v>
      </c>
      <c r="F19" s="27"/>
      <c r="G19" s="27"/>
      <c r="H19" s="27">
        <f t="shared" si="1"/>
        <v>0</v>
      </c>
      <c r="I19" s="27"/>
      <c r="J19" s="27"/>
      <c r="K19" s="27">
        <f t="shared" si="2"/>
        <v>0</v>
      </c>
    </row>
    <row r="20" spans="1:11">
      <c r="A20" s="13"/>
      <c r="B20" s="6"/>
      <c r="C20" s="116"/>
      <c r="D20" s="116"/>
      <c r="E20" s="116">
        <f t="shared" si="0"/>
        <v>0</v>
      </c>
      <c r="F20" s="27"/>
      <c r="G20" s="27"/>
      <c r="H20" s="27">
        <f t="shared" si="1"/>
        <v>0</v>
      </c>
      <c r="I20" s="27"/>
      <c r="J20" s="27"/>
      <c r="K20" s="27">
        <f t="shared" si="2"/>
        <v>0</v>
      </c>
    </row>
    <row r="21" spans="1:11">
      <c r="A21" s="5" t="s">
        <v>186</v>
      </c>
      <c r="B21" s="6" t="s">
        <v>187</v>
      </c>
      <c r="C21" s="119">
        <f>SUM(C17:C20)</f>
        <v>0</v>
      </c>
      <c r="D21" s="119">
        <f>SUM(D17:D20)</f>
        <v>0</v>
      </c>
      <c r="E21" s="116">
        <f t="shared" si="0"/>
        <v>0</v>
      </c>
      <c r="F21" s="119">
        <f>SUM(F17:F20)</f>
        <v>0</v>
      </c>
      <c r="G21" s="119">
        <f>SUM(G17:G20)</f>
        <v>0</v>
      </c>
      <c r="H21" s="27">
        <f t="shared" si="1"/>
        <v>0</v>
      </c>
      <c r="I21" s="119">
        <f>SUM(I17:I20)</f>
        <v>0</v>
      </c>
      <c r="J21" s="119">
        <f>SUM(J17:J20)</f>
        <v>0</v>
      </c>
      <c r="K21" s="27">
        <f t="shared" si="2"/>
        <v>0</v>
      </c>
    </row>
    <row r="22" spans="1:11">
      <c r="A22" s="5" t="s">
        <v>698</v>
      </c>
      <c r="B22" s="6"/>
      <c r="C22" s="116">
        <v>10000</v>
      </c>
      <c r="D22" s="116"/>
      <c r="E22" s="116">
        <f t="shared" si="0"/>
        <v>10000</v>
      </c>
      <c r="F22" s="27">
        <v>2130</v>
      </c>
      <c r="G22" s="27"/>
      <c r="H22" s="27">
        <f t="shared" si="1"/>
        <v>2130</v>
      </c>
      <c r="I22" s="27">
        <v>189</v>
      </c>
      <c r="J22" s="27"/>
      <c r="K22" s="27">
        <f t="shared" si="2"/>
        <v>189</v>
      </c>
    </row>
    <row r="23" spans="1:11">
      <c r="A23" s="5"/>
      <c r="B23" s="6"/>
      <c r="C23" s="116"/>
      <c r="D23" s="116"/>
      <c r="E23" s="116">
        <f t="shared" si="0"/>
        <v>0</v>
      </c>
      <c r="F23" s="27"/>
      <c r="G23" s="27"/>
      <c r="H23" s="27">
        <f t="shared" si="1"/>
        <v>0</v>
      </c>
      <c r="I23" s="27"/>
      <c r="J23" s="27"/>
      <c r="K23" s="27">
        <f t="shared" si="2"/>
        <v>0</v>
      </c>
    </row>
    <row r="24" spans="1:11">
      <c r="A24" s="5"/>
      <c r="B24" s="6"/>
      <c r="C24" s="116"/>
      <c r="D24" s="116"/>
      <c r="E24" s="116">
        <f t="shared" si="0"/>
        <v>0</v>
      </c>
      <c r="F24" s="27"/>
      <c r="G24" s="27"/>
      <c r="H24" s="27">
        <f t="shared" si="1"/>
        <v>0</v>
      </c>
      <c r="I24" s="27"/>
      <c r="J24" s="27"/>
      <c r="K24" s="27">
        <f t="shared" si="2"/>
        <v>0</v>
      </c>
    </row>
    <row r="25" spans="1:11">
      <c r="A25" s="13" t="s">
        <v>188</v>
      </c>
      <c r="B25" s="6" t="s">
        <v>189</v>
      </c>
      <c r="C25" s="119">
        <f>SUM(C22:C24)</f>
        <v>10000</v>
      </c>
      <c r="D25" s="119">
        <f>SUM(D22:D24)</f>
        <v>0</v>
      </c>
      <c r="E25" s="116">
        <f t="shared" si="0"/>
        <v>10000</v>
      </c>
      <c r="F25" s="119">
        <f>SUM(F22:F24)</f>
        <v>2130</v>
      </c>
      <c r="G25" s="119">
        <f>SUM(G22:G24)</f>
        <v>0</v>
      </c>
      <c r="H25" s="27">
        <f t="shared" si="1"/>
        <v>2130</v>
      </c>
      <c r="I25" s="119">
        <f>SUM(I22:I24)</f>
        <v>189</v>
      </c>
      <c r="J25" s="119">
        <f>SUM(J22:J24)</f>
        <v>0</v>
      </c>
      <c r="K25" s="27">
        <f t="shared" si="2"/>
        <v>189</v>
      </c>
    </row>
    <row r="26" spans="1:11">
      <c r="A26" s="13"/>
      <c r="B26" s="6"/>
      <c r="C26" s="116"/>
      <c r="D26" s="116"/>
      <c r="E26" s="116">
        <f t="shared" si="0"/>
        <v>0</v>
      </c>
      <c r="F26" s="27"/>
      <c r="G26" s="27"/>
      <c r="H26" s="27">
        <f t="shared" si="1"/>
        <v>0</v>
      </c>
      <c r="I26" s="27"/>
      <c r="J26" s="27"/>
      <c r="K26" s="27">
        <f t="shared" si="2"/>
        <v>0</v>
      </c>
    </row>
    <row r="27" spans="1:11">
      <c r="A27" s="13"/>
      <c r="B27" s="6"/>
      <c r="C27" s="116"/>
      <c r="D27" s="116"/>
      <c r="E27" s="116">
        <f t="shared" si="0"/>
        <v>0</v>
      </c>
      <c r="F27" s="27"/>
      <c r="G27" s="27"/>
      <c r="H27" s="27">
        <f t="shared" si="1"/>
        <v>0</v>
      </c>
      <c r="I27" s="27"/>
      <c r="J27" s="27"/>
      <c r="K27" s="27">
        <f t="shared" si="2"/>
        <v>0</v>
      </c>
    </row>
    <row r="28" spans="1:11">
      <c r="A28" s="13" t="s">
        <v>190</v>
      </c>
      <c r="B28" s="6" t="s">
        <v>191</v>
      </c>
      <c r="C28" s="119">
        <f>SUM(C26:C27)</f>
        <v>0</v>
      </c>
      <c r="D28" s="119">
        <f>SUM(D26:D27)</f>
        <v>0</v>
      </c>
      <c r="E28" s="116">
        <f t="shared" si="0"/>
        <v>0</v>
      </c>
      <c r="F28" s="119">
        <f>SUM(F26:F27)</f>
        <v>0</v>
      </c>
      <c r="G28" s="119">
        <f>SUM(G26:G27)</f>
        <v>0</v>
      </c>
      <c r="H28" s="27">
        <f t="shared" si="1"/>
        <v>0</v>
      </c>
      <c r="I28" s="119">
        <f>SUM(I26:I27)</f>
        <v>0</v>
      </c>
      <c r="J28" s="119">
        <f>SUM(J26:J27)</f>
        <v>0</v>
      </c>
      <c r="K28" s="27">
        <f t="shared" si="2"/>
        <v>0</v>
      </c>
    </row>
    <row r="29" spans="1:11">
      <c r="A29" s="13"/>
      <c r="B29" s="6"/>
      <c r="C29" s="116"/>
      <c r="D29" s="116"/>
      <c r="E29" s="116">
        <f t="shared" si="0"/>
        <v>0</v>
      </c>
      <c r="F29" s="27"/>
      <c r="G29" s="27"/>
      <c r="H29" s="27">
        <f t="shared" si="1"/>
        <v>0</v>
      </c>
      <c r="I29" s="27"/>
      <c r="J29" s="27"/>
      <c r="K29" s="27">
        <f t="shared" si="2"/>
        <v>0</v>
      </c>
    </row>
    <row r="30" spans="1:11">
      <c r="A30" s="13"/>
      <c r="B30" s="6"/>
      <c r="C30" s="116"/>
      <c r="D30" s="116"/>
      <c r="E30" s="116">
        <f t="shared" si="0"/>
        <v>0</v>
      </c>
      <c r="F30" s="27"/>
      <c r="G30" s="27"/>
      <c r="H30" s="27">
        <f t="shared" si="1"/>
        <v>0</v>
      </c>
      <c r="I30" s="27"/>
      <c r="J30" s="27"/>
      <c r="K30" s="27">
        <f t="shared" si="2"/>
        <v>0</v>
      </c>
    </row>
    <row r="31" spans="1:11">
      <c r="A31" s="5" t="s">
        <v>192</v>
      </c>
      <c r="B31" s="6" t="s">
        <v>193</v>
      </c>
      <c r="C31" s="119">
        <f>SUM(C29:C30)</f>
        <v>0</v>
      </c>
      <c r="D31" s="119">
        <f>SUM(D29:D30)</f>
        <v>0</v>
      </c>
      <c r="E31" s="116">
        <f t="shared" si="0"/>
        <v>0</v>
      </c>
      <c r="F31" s="119">
        <f>SUM(F29:F30)</f>
        <v>0</v>
      </c>
      <c r="G31" s="119">
        <f>SUM(G29:G30)</f>
        <v>0</v>
      </c>
      <c r="H31" s="27">
        <f t="shared" si="1"/>
        <v>0</v>
      </c>
      <c r="I31" s="119">
        <f>SUM(I29:I30)</f>
        <v>0</v>
      </c>
      <c r="J31" s="119">
        <f>SUM(J29:J30)</f>
        <v>0</v>
      </c>
      <c r="K31" s="27">
        <f t="shared" si="2"/>
        <v>0</v>
      </c>
    </row>
    <row r="32" spans="1:11">
      <c r="A32" s="5" t="s">
        <v>194</v>
      </c>
      <c r="B32" s="6" t="s">
        <v>195</v>
      </c>
      <c r="C32" s="116">
        <v>2700</v>
      </c>
      <c r="D32" s="116"/>
      <c r="E32" s="116">
        <f t="shared" si="0"/>
        <v>2700</v>
      </c>
      <c r="F32" s="27">
        <v>2700</v>
      </c>
      <c r="G32" s="27"/>
      <c r="H32" s="27">
        <f t="shared" si="1"/>
        <v>2700</v>
      </c>
      <c r="I32" s="27">
        <v>51</v>
      </c>
      <c r="J32" s="27"/>
      <c r="K32" s="27">
        <f t="shared" si="2"/>
        <v>51</v>
      </c>
    </row>
    <row r="33" spans="1:11" ht="15.75">
      <c r="A33" s="19" t="s">
        <v>402</v>
      </c>
      <c r="B33" s="9" t="s">
        <v>196</v>
      </c>
      <c r="C33" s="120">
        <f>C11+C16+C21+C25+C28+C31+C32</f>
        <v>12700</v>
      </c>
      <c r="D33" s="120">
        <f>D11+D16+D21+D25+D28+D31+D32</f>
        <v>0</v>
      </c>
      <c r="E33" s="116">
        <f t="shared" si="0"/>
        <v>12700</v>
      </c>
      <c r="F33" s="120">
        <f>F11+F16+F21+F25+F28+F31+F32</f>
        <v>4830</v>
      </c>
      <c r="G33" s="120">
        <f>G11+G16+G21+G25+G28+G31+G32</f>
        <v>0</v>
      </c>
      <c r="H33" s="27">
        <f t="shared" si="1"/>
        <v>4830</v>
      </c>
      <c r="I33" s="120">
        <f>I11+I16+I21+I25+I28+I31+I32</f>
        <v>240</v>
      </c>
      <c r="J33" s="120">
        <f>J11+J16+J21+J25+J28+J31+J32</f>
        <v>0</v>
      </c>
      <c r="K33" s="27">
        <f t="shared" si="2"/>
        <v>240</v>
      </c>
    </row>
    <row r="34" spans="1:11" ht="15.75">
      <c r="A34" s="21"/>
      <c r="B34" s="8"/>
      <c r="C34" s="116"/>
      <c r="D34" s="116"/>
      <c r="E34" s="116">
        <f t="shared" si="0"/>
        <v>0</v>
      </c>
      <c r="F34" s="27"/>
      <c r="G34" s="27"/>
      <c r="H34" s="27">
        <f t="shared" si="1"/>
        <v>0</v>
      </c>
      <c r="I34" s="27"/>
      <c r="J34" s="27"/>
      <c r="K34" s="27">
        <f t="shared" si="2"/>
        <v>0</v>
      </c>
    </row>
    <row r="35" spans="1:11">
      <c r="A35" s="13" t="s">
        <v>469</v>
      </c>
      <c r="B35" s="8"/>
      <c r="C35" s="116">
        <v>3937</v>
      </c>
      <c r="D35" s="116"/>
      <c r="E35" s="116">
        <f t="shared" si="0"/>
        <v>3937</v>
      </c>
      <c r="F35" s="27">
        <v>3937</v>
      </c>
      <c r="G35" s="27"/>
      <c r="H35" s="27">
        <f t="shared" si="1"/>
        <v>3937</v>
      </c>
      <c r="I35" s="27"/>
      <c r="J35" s="27"/>
      <c r="K35" s="27">
        <f t="shared" si="2"/>
        <v>0</v>
      </c>
    </row>
    <row r="36" spans="1:11">
      <c r="A36" s="13"/>
      <c r="B36" s="8"/>
      <c r="C36" s="116"/>
      <c r="D36" s="116"/>
      <c r="E36" s="116">
        <f t="shared" si="0"/>
        <v>0</v>
      </c>
      <c r="F36" s="27"/>
      <c r="G36" s="27"/>
      <c r="H36" s="27">
        <f t="shared" si="1"/>
        <v>0</v>
      </c>
      <c r="I36" s="27"/>
      <c r="J36" s="27"/>
      <c r="K36" s="27">
        <f t="shared" si="2"/>
        <v>0</v>
      </c>
    </row>
    <row r="37" spans="1:11" ht="15.75">
      <c r="A37" s="103"/>
      <c r="B37" s="8"/>
      <c r="C37" s="116"/>
      <c r="D37" s="116"/>
      <c r="E37" s="116">
        <f t="shared" si="0"/>
        <v>0</v>
      </c>
      <c r="F37" s="27"/>
      <c r="G37" s="27"/>
      <c r="H37" s="27">
        <f t="shared" si="1"/>
        <v>0</v>
      </c>
      <c r="I37" s="27"/>
      <c r="J37" s="27"/>
      <c r="K37" s="27">
        <f t="shared" si="2"/>
        <v>0</v>
      </c>
    </row>
    <row r="38" spans="1:11">
      <c r="A38" s="13" t="s">
        <v>197</v>
      </c>
      <c r="B38" s="6" t="s">
        <v>198</v>
      </c>
      <c r="C38" s="119">
        <f>SUM(C34:C37)</f>
        <v>3937</v>
      </c>
      <c r="D38" s="119">
        <f>SUM(D34:D37)</f>
        <v>0</v>
      </c>
      <c r="E38" s="116">
        <f t="shared" si="0"/>
        <v>3937</v>
      </c>
      <c r="F38" s="119">
        <f>SUM(F34:F37)</f>
        <v>3937</v>
      </c>
      <c r="G38" s="119">
        <f>SUM(G34:G37)</f>
        <v>0</v>
      </c>
      <c r="H38" s="27">
        <f t="shared" si="1"/>
        <v>3937</v>
      </c>
      <c r="I38" s="119">
        <f>SUM(I34:I37)</f>
        <v>0</v>
      </c>
      <c r="J38" s="119">
        <f>SUM(J34:J37)</f>
        <v>0</v>
      </c>
      <c r="K38" s="27">
        <f t="shared" si="2"/>
        <v>0</v>
      </c>
    </row>
    <row r="39" spans="1:11">
      <c r="A39" s="13"/>
      <c r="B39" s="6"/>
      <c r="C39" s="116"/>
      <c r="D39" s="116"/>
      <c r="E39" s="116">
        <f t="shared" si="0"/>
        <v>0</v>
      </c>
      <c r="F39" s="27"/>
      <c r="G39" s="27"/>
      <c r="H39" s="27">
        <f t="shared" si="1"/>
        <v>0</v>
      </c>
      <c r="I39" s="27"/>
      <c r="J39" s="27"/>
      <c r="K39" s="27">
        <f t="shared" si="2"/>
        <v>0</v>
      </c>
    </row>
    <row r="40" spans="1:11">
      <c r="A40" s="13"/>
      <c r="B40" s="6"/>
      <c r="C40" s="116"/>
      <c r="D40" s="116"/>
      <c r="E40" s="116">
        <f t="shared" si="0"/>
        <v>0</v>
      </c>
      <c r="F40" s="27"/>
      <c r="G40" s="27"/>
      <c r="H40" s="27">
        <f t="shared" si="1"/>
        <v>0</v>
      </c>
      <c r="I40" s="27"/>
      <c r="J40" s="27"/>
      <c r="K40" s="27">
        <f t="shared" si="2"/>
        <v>0</v>
      </c>
    </row>
    <row r="41" spans="1:11">
      <c r="A41" s="13"/>
      <c r="B41" s="6"/>
      <c r="C41" s="116"/>
      <c r="D41" s="116"/>
      <c r="E41" s="116">
        <f t="shared" si="0"/>
        <v>0</v>
      </c>
      <c r="F41" s="27"/>
      <c r="G41" s="27"/>
      <c r="H41" s="27">
        <f t="shared" si="1"/>
        <v>0</v>
      </c>
      <c r="I41" s="27"/>
      <c r="J41" s="27"/>
      <c r="K41" s="27">
        <f t="shared" si="2"/>
        <v>0</v>
      </c>
    </row>
    <row r="42" spans="1:11">
      <c r="A42" s="13"/>
      <c r="B42" s="6"/>
      <c r="C42" s="116"/>
      <c r="D42" s="116"/>
      <c r="E42" s="116">
        <f t="shared" si="0"/>
        <v>0</v>
      </c>
      <c r="F42" s="27"/>
      <c r="G42" s="27"/>
      <c r="H42" s="27">
        <f t="shared" si="1"/>
        <v>0</v>
      </c>
      <c r="I42" s="27"/>
      <c r="J42" s="27"/>
      <c r="K42" s="27">
        <f t="shared" si="2"/>
        <v>0</v>
      </c>
    </row>
    <row r="43" spans="1:11">
      <c r="A43" s="13" t="s">
        <v>199</v>
      </c>
      <c r="B43" s="6" t="s">
        <v>200</v>
      </c>
      <c r="C43" s="119">
        <f>SUM(C39:C42)</f>
        <v>0</v>
      </c>
      <c r="D43" s="119">
        <f>SUM(D39:D42)</f>
        <v>0</v>
      </c>
      <c r="E43" s="116">
        <f t="shared" si="0"/>
        <v>0</v>
      </c>
      <c r="F43" s="119">
        <f>SUM(F39:F42)</f>
        <v>0</v>
      </c>
      <c r="G43" s="119">
        <f>SUM(G39:G42)</f>
        <v>0</v>
      </c>
      <c r="H43" s="27">
        <f t="shared" si="1"/>
        <v>0</v>
      </c>
      <c r="I43" s="119">
        <f>SUM(I39:I42)</f>
        <v>0</v>
      </c>
      <c r="J43" s="119">
        <f>SUM(J39:J42)</f>
        <v>0</v>
      </c>
      <c r="K43" s="27">
        <f t="shared" si="2"/>
        <v>0</v>
      </c>
    </row>
    <row r="44" spans="1:11">
      <c r="A44" s="13"/>
      <c r="B44" s="6"/>
      <c r="C44" s="116"/>
      <c r="D44" s="116"/>
      <c r="E44" s="116">
        <f t="shared" si="0"/>
        <v>0</v>
      </c>
      <c r="F44" s="27"/>
      <c r="G44" s="27"/>
      <c r="H44" s="27">
        <f t="shared" si="1"/>
        <v>0</v>
      </c>
      <c r="I44" s="27"/>
      <c r="J44" s="27"/>
      <c r="K44" s="27">
        <f t="shared" si="2"/>
        <v>0</v>
      </c>
    </row>
    <row r="45" spans="1:11">
      <c r="A45" s="13"/>
      <c r="B45" s="6"/>
      <c r="C45" s="116"/>
      <c r="D45" s="116"/>
      <c r="E45" s="116">
        <f t="shared" si="0"/>
        <v>0</v>
      </c>
      <c r="F45" s="27"/>
      <c r="G45" s="27"/>
      <c r="H45" s="27">
        <f t="shared" si="1"/>
        <v>0</v>
      </c>
      <c r="I45" s="27"/>
      <c r="J45" s="27"/>
      <c r="K45" s="27">
        <f t="shared" si="2"/>
        <v>0</v>
      </c>
    </row>
    <row r="46" spans="1:11">
      <c r="A46" s="13"/>
      <c r="B46" s="6"/>
      <c r="C46" s="116"/>
      <c r="D46" s="116"/>
      <c r="E46" s="116">
        <f t="shared" si="0"/>
        <v>0</v>
      </c>
      <c r="F46" s="27"/>
      <c r="G46" s="27"/>
      <c r="H46" s="27">
        <f t="shared" si="1"/>
        <v>0</v>
      </c>
      <c r="I46" s="27"/>
      <c r="J46" s="27"/>
      <c r="K46" s="27">
        <f t="shared" si="2"/>
        <v>0</v>
      </c>
    </row>
    <row r="47" spans="1:11">
      <c r="A47" s="13"/>
      <c r="B47" s="6"/>
      <c r="C47" s="116"/>
      <c r="D47" s="116"/>
      <c r="E47" s="116">
        <f t="shared" si="0"/>
        <v>0</v>
      </c>
      <c r="F47" s="27"/>
      <c r="G47" s="27"/>
      <c r="H47" s="27">
        <f t="shared" si="1"/>
        <v>0</v>
      </c>
      <c r="I47" s="27"/>
      <c r="J47" s="27"/>
      <c r="K47" s="27">
        <f t="shared" si="2"/>
        <v>0</v>
      </c>
    </row>
    <row r="48" spans="1:11">
      <c r="A48" s="13" t="s">
        <v>201</v>
      </c>
      <c r="B48" s="6" t="s">
        <v>202</v>
      </c>
      <c r="C48" s="119">
        <f>SUM(C44:C47)</f>
        <v>0</v>
      </c>
      <c r="D48" s="119">
        <f>SUM(D44:D47)</f>
        <v>0</v>
      </c>
      <c r="E48" s="116">
        <f t="shared" si="0"/>
        <v>0</v>
      </c>
      <c r="F48" s="119">
        <f>SUM(F44:F47)</f>
        <v>0</v>
      </c>
      <c r="G48" s="119">
        <f>SUM(G44:G47)</f>
        <v>0</v>
      </c>
      <c r="H48" s="27">
        <f t="shared" si="1"/>
        <v>0</v>
      </c>
      <c r="I48" s="119">
        <f>SUM(I44:I47)</f>
        <v>0</v>
      </c>
      <c r="J48" s="119">
        <f>SUM(J44:J47)</f>
        <v>0</v>
      </c>
      <c r="K48" s="27">
        <f t="shared" si="2"/>
        <v>0</v>
      </c>
    </row>
    <row r="49" spans="1:12">
      <c r="A49" s="13" t="s">
        <v>203</v>
      </c>
      <c r="B49" s="6" t="s">
        <v>204</v>
      </c>
      <c r="C49" s="116">
        <v>1063</v>
      </c>
      <c r="D49" s="116"/>
      <c r="E49" s="116">
        <f t="shared" si="0"/>
        <v>1063</v>
      </c>
      <c r="F49" s="27">
        <v>1283</v>
      </c>
      <c r="G49" s="27"/>
      <c r="H49" s="27">
        <f t="shared" si="1"/>
        <v>1283</v>
      </c>
      <c r="I49" s="27"/>
      <c r="J49" s="27"/>
      <c r="K49" s="27">
        <f t="shared" si="2"/>
        <v>0</v>
      </c>
    </row>
    <row r="50" spans="1:12" ht="15.75">
      <c r="A50" s="19" t="s">
        <v>403</v>
      </c>
      <c r="B50" s="9" t="s">
        <v>205</v>
      </c>
      <c r="C50" s="120">
        <f>C38+C43+C48+C49</f>
        <v>5000</v>
      </c>
      <c r="D50" s="120">
        <f>D38+D43+D48+D49</f>
        <v>0</v>
      </c>
      <c r="E50" s="116">
        <f t="shared" si="0"/>
        <v>5000</v>
      </c>
      <c r="F50" s="120">
        <f>F38+F43+F48+F49</f>
        <v>5220</v>
      </c>
      <c r="G50" s="120">
        <f>G38+G43+G48+G49</f>
        <v>0</v>
      </c>
      <c r="H50" s="27">
        <f t="shared" si="1"/>
        <v>5220</v>
      </c>
      <c r="I50" s="120">
        <f>I38+I43+I48+I49</f>
        <v>0</v>
      </c>
      <c r="J50" s="120">
        <f>J38+J43+J48+J49</f>
        <v>0</v>
      </c>
      <c r="K50" s="27">
        <f t="shared" si="2"/>
        <v>0</v>
      </c>
      <c r="L50" s="64"/>
    </row>
    <row r="53" spans="1:12" ht="25.5">
      <c r="A53" s="42" t="s">
        <v>649</v>
      </c>
      <c r="B53" s="3" t="s">
        <v>83</v>
      </c>
      <c r="C53" s="66" t="s">
        <v>650</v>
      </c>
      <c r="D53" s="121" t="s">
        <v>651</v>
      </c>
      <c r="E53" s="121" t="s">
        <v>652</v>
      </c>
    </row>
    <row r="54" spans="1:12">
      <c r="A54" s="41"/>
      <c r="B54" s="41"/>
      <c r="C54" s="123"/>
      <c r="D54" s="123"/>
      <c r="E54" s="123">
        <f>SUM(C54:D54)</f>
        <v>0</v>
      </c>
    </row>
    <row r="55" spans="1:12" ht="15.75">
      <c r="A55" s="127"/>
      <c r="B55" s="41"/>
      <c r="C55" s="123"/>
      <c r="D55" s="123"/>
      <c r="E55" s="123">
        <f t="shared" ref="E55:E85" si="3">SUM(C55:D55)</f>
        <v>0</v>
      </c>
    </row>
    <row r="56" spans="1:12">
      <c r="A56" s="41"/>
      <c r="B56" s="41"/>
      <c r="C56" s="123"/>
      <c r="D56" s="123"/>
      <c r="E56" s="123">
        <f t="shared" si="3"/>
        <v>0</v>
      </c>
    </row>
    <row r="57" spans="1:12">
      <c r="A57" s="13" t="s">
        <v>183</v>
      </c>
      <c r="B57" s="6" t="s">
        <v>184</v>
      </c>
      <c r="C57" s="123">
        <f>SUM(C54:C56)</f>
        <v>0</v>
      </c>
      <c r="D57" s="123">
        <f>SUM(D54:D56)</f>
        <v>0</v>
      </c>
      <c r="E57" s="123">
        <f t="shared" si="3"/>
        <v>0</v>
      </c>
    </row>
    <row r="58" spans="1:12">
      <c r="A58" s="13"/>
      <c r="B58" s="6"/>
      <c r="C58" s="126"/>
      <c r="D58" s="84"/>
      <c r="E58" s="123">
        <f t="shared" si="3"/>
        <v>0</v>
      </c>
    </row>
    <row r="59" spans="1:12">
      <c r="A59" s="13"/>
      <c r="B59" s="6"/>
      <c r="C59" s="126"/>
      <c r="D59" s="84"/>
      <c r="E59" s="123">
        <f t="shared" si="3"/>
        <v>0</v>
      </c>
    </row>
    <row r="60" spans="1:12">
      <c r="A60" s="13"/>
      <c r="B60" s="6"/>
      <c r="C60" s="126"/>
      <c r="D60" s="84"/>
      <c r="E60" s="123">
        <f t="shared" si="3"/>
        <v>0</v>
      </c>
    </row>
    <row r="61" spans="1:12">
      <c r="A61" s="13" t="s">
        <v>401</v>
      </c>
      <c r="B61" s="6" t="s">
        <v>185</v>
      </c>
      <c r="C61" s="123">
        <f>SUM(C58:C60)</f>
        <v>0</v>
      </c>
      <c r="D61" s="123">
        <f>SUM(D58:D60)</f>
        <v>0</v>
      </c>
      <c r="E61" s="123">
        <f t="shared" si="3"/>
        <v>0</v>
      </c>
    </row>
    <row r="62" spans="1:12">
      <c r="A62" s="13"/>
      <c r="B62" s="6"/>
      <c r="C62" s="123"/>
      <c r="D62" s="123"/>
      <c r="E62" s="123">
        <f t="shared" si="3"/>
        <v>0</v>
      </c>
    </row>
    <row r="63" spans="1:12">
      <c r="A63" s="13"/>
      <c r="B63" s="6"/>
      <c r="C63" s="126"/>
      <c r="D63" s="123"/>
      <c r="E63" s="123">
        <f t="shared" si="3"/>
        <v>0</v>
      </c>
    </row>
    <row r="64" spans="1:12">
      <c r="A64" s="13"/>
      <c r="B64" s="6"/>
      <c r="C64" s="126"/>
      <c r="D64" s="123"/>
      <c r="E64" s="123">
        <f t="shared" si="3"/>
        <v>0</v>
      </c>
    </row>
    <row r="65" spans="1:5">
      <c r="A65" s="13"/>
      <c r="B65" s="6"/>
      <c r="C65" s="123"/>
      <c r="D65" s="123"/>
      <c r="E65" s="123">
        <f t="shared" si="3"/>
        <v>0</v>
      </c>
    </row>
    <row r="66" spans="1:5">
      <c r="A66" s="5" t="s">
        <v>186</v>
      </c>
      <c r="B66" s="6" t="s">
        <v>187</v>
      </c>
      <c r="C66" s="123">
        <f>SUM(C62:C65)</f>
        <v>0</v>
      </c>
      <c r="D66" s="123">
        <f>SUM(D62:D65)</f>
        <v>0</v>
      </c>
      <c r="E66" s="123">
        <f t="shared" si="3"/>
        <v>0</v>
      </c>
    </row>
    <row r="67" spans="1:5">
      <c r="A67" s="125"/>
      <c r="B67" s="6"/>
      <c r="C67" s="123"/>
      <c r="D67" s="123"/>
      <c r="E67" s="123">
        <f t="shared" si="3"/>
        <v>0</v>
      </c>
    </row>
    <row r="68" spans="1:5">
      <c r="A68" s="13" t="s">
        <v>698</v>
      </c>
      <c r="B68" s="6"/>
      <c r="C68" s="123">
        <v>10000</v>
      </c>
      <c r="D68" s="123">
        <v>2700</v>
      </c>
      <c r="E68" s="123">
        <f t="shared" si="3"/>
        <v>12700</v>
      </c>
    </row>
    <row r="69" spans="1:5">
      <c r="A69" s="13"/>
      <c r="B69" s="6"/>
      <c r="C69" s="123"/>
      <c r="D69" s="123"/>
      <c r="E69" s="123">
        <f t="shared" si="3"/>
        <v>0</v>
      </c>
    </row>
    <row r="70" spans="1:5">
      <c r="A70" s="13" t="s">
        <v>188</v>
      </c>
      <c r="B70" s="6" t="s">
        <v>189</v>
      </c>
      <c r="C70" s="123">
        <f>SUM(C67:C69)</f>
        <v>10000</v>
      </c>
      <c r="D70" s="123">
        <f>SUM(D67:D69)</f>
        <v>2700</v>
      </c>
      <c r="E70" s="123">
        <f>SUM(E67:E69)</f>
        <v>12700</v>
      </c>
    </row>
    <row r="71" spans="1:5" ht="15.75">
      <c r="A71" s="19" t="s">
        <v>402</v>
      </c>
      <c r="B71" s="9" t="s">
        <v>196</v>
      </c>
      <c r="C71" s="66">
        <f>C57+C61+C66+C70</f>
        <v>10000</v>
      </c>
      <c r="D71" s="66">
        <f>D57+D61+D66+D70</f>
        <v>2700</v>
      </c>
      <c r="E71" s="66">
        <f t="shared" si="3"/>
        <v>12700</v>
      </c>
    </row>
    <row r="72" spans="1:5">
      <c r="A72" s="13"/>
      <c r="B72" s="8"/>
      <c r="C72" s="123"/>
      <c r="D72" s="123"/>
      <c r="E72" s="123">
        <f t="shared" si="3"/>
        <v>0</v>
      </c>
    </row>
    <row r="73" spans="1:5">
      <c r="A73" s="13" t="s">
        <v>469</v>
      </c>
      <c r="B73" s="8"/>
      <c r="C73" s="123">
        <v>3937</v>
      </c>
      <c r="D73" s="123">
        <v>1063</v>
      </c>
      <c r="E73" s="123">
        <f t="shared" si="3"/>
        <v>5000</v>
      </c>
    </row>
    <row r="74" spans="1:5">
      <c r="A74" s="13"/>
      <c r="B74" s="8"/>
      <c r="C74" s="123"/>
      <c r="D74" s="123"/>
      <c r="E74" s="123">
        <f t="shared" si="3"/>
        <v>0</v>
      </c>
    </row>
    <row r="75" spans="1:5" ht="15.75">
      <c r="A75" s="21"/>
      <c r="B75" s="8"/>
      <c r="C75" s="123"/>
      <c r="D75" s="123"/>
      <c r="E75" s="123">
        <f t="shared" si="3"/>
        <v>0</v>
      </c>
    </row>
    <row r="76" spans="1:5">
      <c r="A76" s="13" t="s">
        <v>197</v>
      </c>
      <c r="B76" s="6" t="s">
        <v>198</v>
      </c>
      <c r="C76" s="123">
        <f>SUM(C72:C75)</f>
        <v>3937</v>
      </c>
      <c r="D76" s="123">
        <f>SUM(D72:D75)</f>
        <v>1063</v>
      </c>
      <c r="E76" s="123">
        <f t="shared" si="3"/>
        <v>5000</v>
      </c>
    </row>
    <row r="77" spans="1:5">
      <c r="A77" s="13"/>
      <c r="B77" s="6"/>
      <c r="C77" s="123"/>
      <c r="D77" s="123"/>
      <c r="E77" s="123">
        <f t="shared" si="3"/>
        <v>0</v>
      </c>
    </row>
    <row r="78" spans="1:5">
      <c r="A78" s="13"/>
      <c r="B78" s="6"/>
      <c r="C78" s="123"/>
      <c r="D78" s="123"/>
      <c r="E78" s="123">
        <f t="shared" si="3"/>
        <v>0</v>
      </c>
    </row>
    <row r="79" spans="1:5">
      <c r="A79" s="13" t="s">
        <v>199</v>
      </c>
      <c r="B79" s="6" t="s">
        <v>200</v>
      </c>
      <c r="C79" s="123">
        <f>SUM(C77:C78)</f>
        <v>0</v>
      </c>
      <c r="D79" s="123">
        <f>SUM(D77:D78)</f>
        <v>0</v>
      </c>
      <c r="E79" s="123">
        <f t="shared" si="3"/>
        <v>0</v>
      </c>
    </row>
    <row r="80" spans="1:5">
      <c r="A80" s="13"/>
      <c r="B80" s="6"/>
      <c r="C80" s="123"/>
      <c r="D80" s="123"/>
      <c r="E80" s="123">
        <f t="shared" si="3"/>
        <v>0</v>
      </c>
    </row>
    <row r="81" spans="1:5">
      <c r="A81" s="13"/>
      <c r="B81" s="6"/>
      <c r="C81" s="123"/>
      <c r="D81" s="123"/>
      <c r="E81" s="123">
        <f t="shared" si="3"/>
        <v>0</v>
      </c>
    </row>
    <row r="82" spans="1:5">
      <c r="A82" s="13"/>
      <c r="B82" s="6"/>
      <c r="C82" s="123"/>
      <c r="D82" s="123"/>
      <c r="E82" s="123">
        <f t="shared" si="3"/>
        <v>0</v>
      </c>
    </row>
    <row r="83" spans="1:5">
      <c r="A83" s="13"/>
      <c r="B83" s="6"/>
      <c r="C83" s="123"/>
      <c r="D83" s="123"/>
      <c r="E83" s="123">
        <f t="shared" si="3"/>
        <v>0</v>
      </c>
    </row>
    <row r="84" spans="1:5">
      <c r="A84" s="13" t="s">
        <v>201</v>
      </c>
      <c r="B84" s="6" t="s">
        <v>202</v>
      </c>
      <c r="C84" s="123">
        <f>SUM(C80:C83)</f>
        <v>0</v>
      </c>
      <c r="D84" s="123">
        <f>SUM(D80:D83)</f>
        <v>0</v>
      </c>
      <c r="E84" s="123">
        <f t="shared" si="3"/>
        <v>0</v>
      </c>
    </row>
    <row r="85" spans="1:5" ht="15.75">
      <c r="A85" s="19" t="s">
        <v>403</v>
      </c>
      <c r="B85" s="9" t="s">
        <v>205</v>
      </c>
      <c r="C85" s="66">
        <f>C76+C79+C84</f>
        <v>3937</v>
      </c>
      <c r="D85" s="66">
        <f>D76+D79+D84</f>
        <v>1063</v>
      </c>
      <c r="E85" s="66">
        <f t="shared" si="3"/>
        <v>5000</v>
      </c>
    </row>
    <row r="86" spans="1:5">
      <c r="A86" s="4"/>
      <c r="B86" s="4"/>
      <c r="C86" s="122"/>
      <c r="D86" s="122"/>
      <c r="E86" s="122"/>
    </row>
    <row r="87" spans="1:5">
      <c r="A87" s="4"/>
      <c r="B87" s="4"/>
      <c r="C87" s="122"/>
      <c r="D87" s="122"/>
      <c r="E87" s="122"/>
    </row>
    <row r="88" spans="1:5">
      <c r="A88" s="4"/>
      <c r="B88" s="4"/>
      <c r="C88" s="122"/>
      <c r="D88" s="122"/>
      <c r="E88" s="122"/>
    </row>
    <row r="89" spans="1:5">
      <c r="A89" s="4"/>
      <c r="B89" s="4"/>
      <c r="C89" s="122"/>
      <c r="D89" s="122"/>
      <c r="E89" s="122"/>
    </row>
    <row r="90" spans="1:5">
      <c r="A90" s="4"/>
      <c r="B90" s="4"/>
      <c r="C90" s="122"/>
      <c r="D90" s="122"/>
      <c r="E90" s="122"/>
    </row>
    <row r="91" spans="1:5">
      <c r="A91" s="4"/>
      <c r="B91" s="4"/>
      <c r="C91" s="122"/>
      <c r="D91" s="122"/>
      <c r="E91" s="122"/>
    </row>
  </sheetData>
  <mergeCells count="6">
    <mergeCell ref="F6:H6"/>
    <mergeCell ref="I6:K6"/>
    <mergeCell ref="A2:K2"/>
    <mergeCell ref="A3:K3"/>
    <mergeCell ref="A4:K4"/>
    <mergeCell ref="C6:E6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workbookViewId="0">
      <selection activeCell="I8" sqref="I8"/>
    </sheetView>
  </sheetViews>
  <sheetFormatPr defaultRowHeight="15"/>
  <cols>
    <col min="1" max="1" width="11" customWidth="1"/>
    <col min="2" max="2" width="64.7109375" customWidth="1"/>
    <col min="3" max="3" width="20.28515625" style="143" customWidth="1"/>
    <col min="4" max="4" width="14.28515625" customWidth="1"/>
    <col min="5" max="5" width="12.140625" customWidth="1"/>
  </cols>
  <sheetData>
    <row r="1" spans="1:5" ht="15" customHeight="1">
      <c r="E1" s="142" t="s">
        <v>690</v>
      </c>
    </row>
    <row r="2" spans="1:5" ht="18" customHeight="1">
      <c r="A2" s="227" t="s">
        <v>533</v>
      </c>
      <c r="B2" s="227"/>
      <c r="C2" s="227"/>
      <c r="D2" s="227"/>
      <c r="E2" s="227"/>
    </row>
    <row r="3" spans="1:5" ht="25.5" customHeight="1">
      <c r="A3" s="229" t="s">
        <v>701</v>
      </c>
      <c r="B3" s="229"/>
      <c r="C3" s="229"/>
      <c r="D3" s="229"/>
      <c r="E3" s="229"/>
    </row>
    <row r="4" spans="1:5" ht="23.25" customHeight="1">
      <c r="A4" s="239" t="s">
        <v>747</v>
      </c>
      <c r="B4" s="239"/>
      <c r="C4" s="239"/>
      <c r="D4" s="239"/>
      <c r="E4" s="239"/>
    </row>
    <row r="5" spans="1:5" ht="18">
      <c r="A5" s="44"/>
    </row>
    <row r="6" spans="1:5">
      <c r="A6" s="23"/>
      <c r="B6" s="23"/>
      <c r="C6" s="202"/>
    </row>
    <row r="7" spans="1:5">
      <c r="B7" s="225"/>
      <c r="C7" s="226"/>
      <c r="E7" s="226" t="s">
        <v>696</v>
      </c>
    </row>
    <row r="8" spans="1:5" ht="26.25" customHeight="1">
      <c r="A8" s="133" t="s">
        <v>746</v>
      </c>
      <c r="B8" s="137" t="s">
        <v>649</v>
      </c>
      <c r="C8" s="246" t="s">
        <v>705</v>
      </c>
      <c r="D8" s="246"/>
      <c r="E8" s="246"/>
    </row>
    <row r="9" spans="1:5" s="78" customFormat="1">
      <c r="A9" s="134" t="s">
        <v>706</v>
      </c>
      <c r="B9" s="141" t="s">
        <v>707</v>
      </c>
      <c r="C9" s="144" t="s">
        <v>409</v>
      </c>
      <c r="D9" s="144" t="s">
        <v>411</v>
      </c>
      <c r="E9" s="144" t="s">
        <v>408</v>
      </c>
    </row>
    <row r="10" spans="1:5" ht="15" customHeight="1">
      <c r="A10" s="135" t="s">
        <v>708</v>
      </c>
      <c r="B10" s="138" t="s">
        <v>709</v>
      </c>
      <c r="C10" s="145">
        <v>140198</v>
      </c>
      <c r="D10" s="145">
        <v>8854</v>
      </c>
      <c r="E10" s="145">
        <f>SUM(C10:D10)</f>
        <v>149052</v>
      </c>
    </row>
    <row r="11" spans="1:5" ht="15" customHeight="1">
      <c r="A11" s="135" t="s">
        <v>710</v>
      </c>
      <c r="B11" s="138" t="s">
        <v>711</v>
      </c>
      <c r="C11" s="145">
        <v>71579</v>
      </c>
      <c r="D11" s="145">
        <v>78221</v>
      </c>
      <c r="E11" s="145">
        <f>SUM(C11:D11)</f>
        <v>149800</v>
      </c>
    </row>
    <row r="12" spans="1:5" ht="15" customHeight="1">
      <c r="A12" s="136" t="s">
        <v>712</v>
      </c>
      <c r="B12" s="139" t="s">
        <v>713</v>
      </c>
      <c r="C12" s="146">
        <f>C10-C11</f>
        <v>68619</v>
      </c>
      <c r="D12" s="146">
        <f>D10-D11</f>
        <v>-69367</v>
      </c>
      <c r="E12" s="203">
        <f t="shared" ref="E12:E28" si="0">SUM(C12:D12)</f>
        <v>-748</v>
      </c>
    </row>
    <row r="13" spans="1:5" ht="15" customHeight="1">
      <c r="A13" s="135" t="s">
        <v>714</v>
      </c>
      <c r="B13" s="138" t="s">
        <v>715</v>
      </c>
      <c r="C13" s="145">
        <v>12943</v>
      </c>
      <c r="D13" s="145">
        <v>70368</v>
      </c>
      <c r="E13" s="145">
        <f t="shared" si="0"/>
        <v>83311</v>
      </c>
    </row>
    <row r="14" spans="1:5" ht="15" customHeight="1">
      <c r="A14" s="135" t="s">
        <v>716</v>
      </c>
      <c r="B14" s="138" t="s">
        <v>717</v>
      </c>
      <c r="C14" s="145">
        <v>70368</v>
      </c>
      <c r="D14" s="145">
        <v>0</v>
      </c>
      <c r="E14" s="145">
        <f t="shared" si="0"/>
        <v>70368</v>
      </c>
    </row>
    <row r="15" spans="1:5" ht="15" customHeight="1">
      <c r="A15" s="136" t="s">
        <v>718</v>
      </c>
      <c r="B15" s="139" t="s">
        <v>719</v>
      </c>
      <c r="C15" s="146">
        <f>C13-C14</f>
        <v>-57425</v>
      </c>
      <c r="D15" s="146">
        <f>D13-D14</f>
        <v>70368</v>
      </c>
      <c r="E15" s="203">
        <f t="shared" si="0"/>
        <v>12943</v>
      </c>
    </row>
    <row r="16" spans="1:5" ht="15" customHeight="1">
      <c r="A16" s="136" t="s">
        <v>720</v>
      </c>
      <c r="B16" s="139" t="s">
        <v>721</v>
      </c>
      <c r="C16" s="146">
        <f>C12+C15</f>
        <v>11194</v>
      </c>
      <c r="D16" s="146">
        <f>D12+D15</f>
        <v>1001</v>
      </c>
      <c r="E16" s="203">
        <f t="shared" si="0"/>
        <v>12195</v>
      </c>
    </row>
    <row r="17" spans="1:5" ht="15" customHeight="1">
      <c r="A17" s="135" t="s">
        <v>722</v>
      </c>
      <c r="B17" s="138" t="s">
        <v>723</v>
      </c>
      <c r="C17" s="145"/>
      <c r="D17" s="145"/>
      <c r="E17" s="145">
        <f t="shared" si="0"/>
        <v>0</v>
      </c>
    </row>
    <row r="18" spans="1:5" ht="15" customHeight="1">
      <c r="A18" s="135" t="s">
        <v>724</v>
      </c>
      <c r="B18" s="138" t="s">
        <v>725</v>
      </c>
      <c r="C18" s="145"/>
      <c r="D18" s="145"/>
      <c r="E18" s="145">
        <f t="shared" si="0"/>
        <v>0</v>
      </c>
    </row>
    <row r="19" spans="1:5" ht="15" customHeight="1">
      <c r="A19" s="136" t="s">
        <v>726</v>
      </c>
      <c r="B19" s="139" t="s">
        <v>727</v>
      </c>
      <c r="C19" s="146">
        <f>C17-C18</f>
        <v>0</v>
      </c>
      <c r="D19" s="146">
        <f>D17-D18</f>
        <v>0</v>
      </c>
      <c r="E19" s="203">
        <f t="shared" si="0"/>
        <v>0</v>
      </c>
    </row>
    <row r="20" spans="1:5" ht="15" customHeight="1">
      <c r="A20" s="135" t="s">
        <v>728</v>
      </c>
      <c r="B20" s="138" t="s">
        <v>729</v>
      </c>
      <c r="C20" s="145"/>
      <c r="D20" s="145"/>
      <c r="E20" s="145">
        <f t="shared" si="0"/>
        <v>0</v>
      </c>
    </row>
    <row r="21" spans="1:5" ht="15" customHeight="1">
      <c r="A21" s="135" t="s">
        <v>730</v>
      </c>
      <c r="B21" s="138" t="s">
        <v>731</v>
      </c>
      <c r="C21" s="145"/>
      <c r="D21" s="145"/>
      <c r="E21" s="145">
        <f t="shared" si="0"/>
        <v>0</v>
      </c>
    </row>
    <row r="22" spans="1:5" ht="15" customHeight="1">
      <c r="A22" s="136" t="s">
        <v>732</v>
      </c>
      <c r="B22" s="139" t="s">
        <v>733</v>
      </c>
      <c r="C22" s="146">
        <f>C20-C21</f>
        <v>0</v>
      </c>
      <c r="D22" s="146">
        <f>D20-D21</f>
        <v>0</v>
      </c>
      <c r="E22" s="203">
        <f t="shared" si="0"/>
        <v>0</v>
      </c>
    </row>
    <row r="23" spans="1:5" ht="15" customHeight="1">
      <c r="A23" s="136" t="s">
        <v>734</v>
      </c>
      <c r="B23" s="139" t="s">
        <v>735</v>
      </c>
      <c r="C23" s="146">
        <f>C19+C22</f>
        <v>0</v>
      </c>
      <c r="D23" s="146">
        <f>D19+D22</f>
        <v>0</v>
      </c>
      <c r="E23" s="203">
        <f t="shared" si="0"/>
        <v>0</v>
      </c>
    </row>
    <row r="24" spans="1:5" ht="15" customHeight="1">
      <c r="A24" s="136" t="s">
        <v>736</v>
      </c>
      <c r="B24" s="139" t="s">
        <v>737</v>
      </c>
      <c r="C24" s="146">
        <f>C16+C23</f>
        <v>11194</v>
      </c>
      <c r="D24" s="146">
        <f>D16+D23</f>
        <v>1001</v>
      </c>
      <c r="E24" s="203">
        <f t="shared" si="0"/>
        <v>12195</v>
      </c>
    </row>
    <row r="25" spans="1:5" ht="15" customHeight="1">
      <c r="A25" s="136" t="s">
        <v>738</v>
      </c>
      <c r="B25" s="139" t="s">
        <v>739</v>
      </c>
      <c r="C25" s="145"/>
      <c r="D25" s="145"/>
      <c r="E25" s="145">
        <f t="shared" si="0"/>
        <v>0</v>
      </c>
    </row>
    <row r="26" spans="1:5" ht="15" customHeight="1">
      <c r="A26" s="136" t="s">
        <v>740</v>
      </c>
      <c r="B26" s="139" t="s">
        <v>741</v>
      </c>
      <c r="C26" s="146">
        <f>C16-C25</f>
        <v>11194</v>
      </c>
      <c r="D26" s="146">
        <f>D16-D25</f>
        <v>1001</v>
      </c>
      <c r="E26" s="203">
        <f t="shared" si="0"/>
        <v>12195</v>
      </c>
    </row>
    <row r="27" spans="1:5" ht="15" customHeight="1">
      <c r="A27" s="136" t="s">
        <v>742</v>
      </c>
      <c r="B27" s="139" t="s">
        <v>743</v>
      </c>
      <c r="C27" s="146">
        <f>C23*0.1</f>
        <v>0</v>
      </c>
      <c r="D27" s="146">
        <f>D23*0.1</f>
        <v>0</v>
      </c>
      <c r="E27" s="203">
        <f t="shared" si="0"/>
        <v>0</v>
      </c>
    </row>
    <row r="28" spans="1:5" ht="15" customHeight="1">
      <c r="A28" s="136" t="s">
        <v>744</v>
      </c>
      <c r="B28" s="139" t="s">
        <v>745</v>
      </c>
      <c r="C28" s="146">
        <f>C23-C27</f>
        <v>0</v>
      </c>
      <c r="D28" s="146">
        <f>D23-D27</f>
        <v>0</v>
      </c>
      <c r="E28" s="203">
        <f t="shared" si="0"/>
        <v>0</v>
      </c>
    </row>
  </sheetData>
  <mergeCells count="4">
    <mergeCell ref="C8:E8"/>
    <mergeCell ref="A2:E2"/>
    <mergeCell ref="A3:E3"/>
    <mergeCell ref="A4:E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4"/>
  <sheetViews>
    <sheetView workbookViewId="0">
      <selection activeCell="L1" sqref="L1"/>
    </sheetView>
  </sheetViews>
  <sheetFormatPr defaultRowHeight="15"/>
  <cols>
    <col min="1" max="1" width="12.85546875" style="78" customWidth="1"/>
    <col min="2" max="2" width="66.5703125" customWidth="1"/>
    <col min="3" max="11" width="13.140625" style="64" customWidth="1"/>
  </cols>
  <sheetData>
    <row r="1" spans="1:11" ht="15" customHeight="1">
      <c r="F1" s="75"/>
      <c r="G1" s="75"/>
      <c r="K1" s="75" t="s">
        <v>691</v>
      </c>
    </row>
    <row r="2" spans="1:11" ht="18" customHeight="1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5.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 ht="20.25" customHeight="1">
      <c r="A4" s="239" t="s">
        <v>971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16.5" customHeight="1">
      <c r="A5" s="56"/>
      <c r="B5" s="57"/>
    </row>
    <row r="6" spans="1:11">
      <c r="A6" s="158"/>
      <c r="B6" s="159"/>
      <c r="C6" s="204"/>
      <c r="D6" s="204"/>
      <c r="E6" s="204"/>
      <c r="F6" s="204"/>
      <c r="G6" s="204"/>
      <c r="H6" s="204"/>
      <c r="I6" s="204"/>
      <c r="J6" s="204"/>
      <c r="K6" s="204"/>
    </row>
    <row r="7" spans="1:11" s="78" customFormat="1" ht="33.75" customHeight="1">
      <c r="A7" s="147" t="s">
        <v>746</v>
      </c>
      <c r="B7" s="147" t="s">
        <v>748</v>
      </c>
      <c r="C7" s="205" t="s">
        <v>749</v>
      </c>
      <c r="D7" s="206" t="s">
        <v>750</v>
      </c>
      <c r="E7" s="205" t="s">
        <v>751</v>
      </c>
      <c r="F7" s="205" t="s">
        <v>749</v>
      </c>
      <c r="G7" s="206" t="s">
        <v>750</v>
      </c>
      <c r="H7" s="205" t="s">
        <v>751</v>
      </c>
      <c r="I7" s="205" t="s">
        <v>749</v>
      </c>
      <c r="J7" s="206" t="s">
        <v>750</v>
      </c>
      <c r="K7" s="205" t="s">
        <v>751</v>
      </c>
    </row>
    <row r="8" spans="1:11" s="78" customFormat="1" ht="18">
      <c r="A8" s="148" t="s">
        <v>706</v>
      </c>
      <c r="B8" s="149" t="s">
        <v>707</v>
      </c>
      <c r="C8" s="248" t="s">
        <v>415</v>
      </c>
      <c r="D8" s="249"/>
      <c r="E8" s="250"/>
      <c r="F8" s="248" t="s">
        <v>411</v>
      </c>
      <c r="G8" s="249"/>
      <c r="H8" s="250"/>
      <c r="I8" s="248" t="s">
        <v>408</v>
      </c>
      <c r="J8" s="249"/>
      <c r="K8" s="250"/>
    </row>
    <row r="9" spans="1:11">
      <c r="A9" s="131" t="s">
        <v>752</v>
      </c>
      <c r="B9" s="160" t="s">
        <v>753</v>
      </c>
      <c r="C9" s="175">
        <v>52</v>
      </c>
      <c r="D9" s="175"/>
      <c r="E9" s="175"/>
      <c r="F9" s="175"/>
      <c r="G9" s="175"/>
      <c r="H9" s="175"/>
      <c r="I9" s="175">
        <f>$C9+$F9</f>
        <v>52</v>
      </c>
      <c r="J9" s="175">
        <f>$D9+$G9</f>
        <v>0</v>
      </c>
      <c r="K9" s="175">
        <f>$E9+$H9</f>
        <v>0</v>
      </c>
    </row>
    <row r="10" spans="1:11">
      <c r="A10" s="131" t="s">
        <v>754</v>
      </c>
      <c r="B10" s="160" t="s">
        <v>755</v>
      </c>
      <c r="C10" s="175">
        <v>5096</v>
      </c>
      <c r="D10" s="175"/>
      <c r="E10" s="175">
        <v>9</v>
      </c>
      <c r="F10" s="175">
        <v>54</v>
      </c>
      <c r="G10" s="175"/>
      <c r="H10" s="175"/>
      <c r="I10" s="175">
        <f t="shared" ref="I10:I73" si="0">$C10+$F10</f>
        <v>5150</v>
      </c>
      <c r="J10" s="175">
        <f t="shared" ref="J10:J73" si="1">$D10+$G10</f>
        <v>0</v>
      </c>
      <c r="K10" s="175">
        <f t="shared" ref="K10:K73" si="2">$E10+$H10</f>
        <v>9</v>
      </c>
    </row>
    <row r="11" spans="1:11" ht="15" customHeight="1">
      <c r="A11" s="131" t="s">
        <v>756</v>
      </c>
      <c r="B11" s="160" t="s">
        <v>757</v>
      </c>
      <c r="C11" s="175"/>
      <c r="D11" s="175"/>
      <c r="E11" s="175"/>
      <c r="F11" s="175"/>
      <c r="G11" s="175"/>
      <c r="H11" s="175"/>
      <c r="I11" s="175">
        <f t="shared" si="0"/>
        <v>0</v>
      </c>
      <c r="J11" s="175">
        <f t="shared" si="1"/>
        <v>0</v>
      </c>
      <c r="K11" s="175">
        <f t="shared" si="2"/>
        <v>0</v>
      </c>
    </row>
    <row r="12" spans="1:11" ht="15" customHeight="1">
      <c r="A12" s="132" t="s">
        <v>758</v>
      </c>
      <c r="B12" s="161" t="s">
        <v>759</v>
      </c>
      <c r="C12" s="140">
        <f t="shared" ref="C12:H12" si="3">SUM(C9:C11)</f>
        <v>5148</v>
      </c>
      <c r="D12" s="140">
        <f t="shared" si="3"/>
        <v>0</v>
      </c>
      <c r="E12" s="140">
        <f t="shared" si="3"/>
        <v>9</v>
      </c>
      <c r="F12" s="140">
        <f t="shared" si="3"/>
        <v>54</v>
      </c>
      <c r="G12" s="140">
        <f t="shared" si="3"/>
        <v>0</v>
      </c>
      <c r="H12" s="140">
        <f t="shared" si="3"/>
        <v>0</v>
      </c>
      <c r="I12" s="207">
        <f t="shared" si="0"/>
        <v>5202</v>
      </c>
      <c r="J12" s="207">
        <f t="shared" si="1"/>
        <v>0</v>
      </c>
      <c r="K12" s="207">
        <f t="shared" si="2"/>
        <v>9</v>
      </c>
    </row>
    <row r="13" spans="1:11" ht="15" customHeight="1">
      <c r="A13" s="131" t="s">
        <v>760</v>
      </c>
      <c r="B13" s="160" t="s">
        <v>761</v>
      </c>
      <c r="C13" s="175">
        <v>328625</v>
      </c>
      <c r="D13" s="175"/>
      <c r="E13" s="175">
        <v>699798</v>
      </c>
      <c r="F13" s="175"/>
      <c r="G13" s="175"/>
      <c r="H13" s="175"/>
      <c r="I13" s="175">
        <f t="shared" si="0"/>
        <v>328625</v>
      </c>
      <c r="J13" s="175">
        <f t="shared" si="1"/>
        <v>0</v>
      </c>
      <c r="K13" s="175">
        <f t="shared" si="2"/>
        <v>699798</v>
      </c>
    </row>
    <row r="14" spans="1:11" ht="15" customHeight="1">
      <c r="A14" s="131" t="s">
        <v>762</v>
      </c>
      <c r="B14" s="160" t="s">
        <v>763</v>
      </c>
      <c r="C14" s="175">
        <v>1235</v>
      </c>
      <c r="D14" s="175"/>
      <c r="E14" s="175">
        <v>24823</v>
      </c>
      <c r="F14" s="175">
        <v>868</v>
      </c>
      <c r="G14" s="175"/>
      <c r="H14" s="175"/>
      <c r="I14" s="175">
        <f t="shared" si="0"/>
        <v>2103</v>
      </c>
      <c r="J14" s="175">
        <f t="shared" si="1"/>
        <v>0</v>
      </c>
      <c r="K14" s="175">
        <f t="shared" si="2"/>
        <v>24823</v>
      </c>
    </row>
    <row r="15" spans="1:11">
      <c r="A15" s="131" t="s">
        <v>764</v>
      </c>
      <c r="B15" s="160" t="s">
        <v>765</v>
      </c>
      <c r="C15" s="175"/>
      <c r="D15" s="175"/>
      <c r="E15" s="175"/>
      <c r="F15" s="175"/>
      <c r="G15" s="175"/>
      <c r="H15" s="175"/>
      <c r="I15" s="175">
        <f t="shared" si="0"/>
        <v>0</v>
      </c>
      <c r="J15" s="175">
        <f t="shared" si="1"/>
        <v>0</v>
      </c>
      <c r="K15" s="175">
        <f t="shared" si="2"/>
        <v>0</v>
      </c>
    </row>
    <row r="16" spans="1:11" ht="15" customHeight="1">
      <c r="A16" s="131" t="s">
        <v>766</v>
      </c>
      <c r="B16" s="160" t="s">
        <v>767</v>
      </c>
      <c r="C16" s="175"/>
      <c r="D16" s="175"/>
      <c r="E16" s="175"/>
      <c r="F16" s="175"/>
      <c r="G16" s="175"/>
      <c r="H16" s="175"/>
      <c r="I16" s="175">
        <f t="shared" si="0"/>
        <v>0</v>
      </c>
      <c r="J16" s="175">
        <f t="shared" si="1"/>
        <v>0</v>
      </c>
      <c r="K16" s="175">
        <f t="shared" si="2"/>
        <v>0</v>
      </c>
    </row>
    <row r="17" spans="1:11" ht="15" customHeight="1">
      <c r="A17" s="131" t="s">
        <v>768</v>
      </c>
      <c r="B17" s="160" t="s">
        <v>769</v>
      </c>
      <c r="C17" s="175"/>
      <c r="D17" s="175"/>
      <c r="E17" s="175"/>
      <c r="F17" s="175"/>
      <c r="G17" s="175"/>
      <c r="H17" s="175"/>
      <c r="I17" s="175">
        <f t="shared" si="0"/>
        <v>0</v>
      </c>
      <c r="J17" s="175">
        <f t="shared" si="1"/>
        <v>0</v>
      </c>
      <c r="K17" s="175">
        <f t="shared" si="2"/>
        <v>0</v>
      </c>
    </row>
    <row r="18" spans="1:11" ht="15" customHeight="1">
      <c r="A18" s="132" t="s">
        <v>770</v>
      </c>
      <c r="B18" s="161" t="s">
        <v>771</v>
      </c>
      <c r="C18" s="140">
        <f t="shared" ref="C18:H18" si="4">SUM(C13:C17)</f>
        <v>329860</v>
      </c>
      <c r="D18" s="140">
        <f t="shared" si="4"/>
        <v>0</v>
      </c>
      <c r="E18" s="140">
        <f t="shared" si="4"/>
        <v>724621</v>
      </c>
      <c r="F18" s="140">
        <f t="shared" si="4"/>
        <v>868</v>
      </c>
      <c r="G18" s="140">
        <f t="shared" si="4"/>
        <v>0</v>
      </c>
      <c r="H18" s="140">
        <f t="shared" si="4"/>
        <v>0</v>
      </c>
      <c r="I18" s="207">
        <f t="shared" si="0"/>
        <v>330728</v>
      </c>
      <c r="J18" s="207">
        <f t="shared" si="1"/>
        <v>0</v>
      </c>
      <c r="K18" s="207">
        <f t="shared" si="2"/>
        <v>724621</v>
      </c>
    </row>
    <row r="19" spans="1:11">
      <c r="A19" s="131" t="s">
        <v>772</v>
      </c>
      <c r="B19" s="160" t="s">
        <v>773</v>
      </c>
      <c r="C19" s="175">
        <v>4380</v>
      </c>
      <c r="D19" s="175"/>
      <c r="E19" s="175">
        <v>4380</v>
      </c>
      <c r="F19" s="175"/>
      <c r="G19" s="175"/>
      <c r="H19" s="175"/>
      <c r="I19" s="175">
        <f t="shared" si="0"/>
        <v>4380</v>
      </c>
      <c r="J19" s="175">
        <f t="shared" si="1"/>
        <v>0</v>
      </c>
      <c r="K19" s="175">
        <f t="shared" si="2"/>
        <v>4380</v>
      </c>
    </row>
    <row r="20" spans="1:11" ht="15" customHeight="1">
      <c r="A20" s="131" t="s">
        <v>774</v>
      </c>
      <c r="B20" s="160" t="s">
        <v>775</v>
      </c>
      <c r="C20" s="175"/>
      <c r="D20" s="175"/>
      <c r="E20" s="175"/>
      <c r="F20" s="175"/>
      <c r="G20" s="175"/>
      <c r="H20" s="175"/>
      <c r="I20" s="175">
        <f t="shared" si="0"/>
        <v>0</v>
      </c>
      <c r="J20" s="175">
        <f t="shared" si="1"/>
        <v>0</v>
      </c>
      <c r="K20" s="175">
        <f t="shared" si="2"/>
        <v>0</v>
      </c>
    </row>
    <row r="21" spans="1:11" ht="15" customHeight="1">
      <c r="A21" s="131" t="s">
        <v>776</v>
      </c>
      <c r="B21" s="160" t="s">
        <v>777</v>
      </c>
      <c r="C21" s="175"/>
      <c r="D21" s="175"/>
      <c r="E21" s="175"/>
      <c r="F21" s="175"/>
      <c r="G21" s="175"/>
      <c r="H21" s="175"/>
      <c r="I21" s="175">
        <f t="shared" si="0"/>
        <v>0</v>
      </c>
      <c r="J21" s="175">
        <f t="shared" si="1"/>
        <v>0</v>
      </c>
      <c r="K21" s="175">
        <f t="shared" si="2"/>
        <v>0</v>
      </c>
    </row>
    <row r="22" spans="1:11" ht="15" customHeight="1">
      <c r="A22" s="132" t="s">
        <v>778</v>
      </c>
      <c r="B22" s="161" t="s">
        <v>779</v>
      </c>
      <c r="C22" s="140">
        <f t="shared" ref="C22:H22" si="5">SUM(C19:C21)</f>
        <v>4380</v>
      </c>
      <c r="D22" s="140">
        <f t="shared" si="5"/>
        <v>0</v>
      </c>
      <c r="E22" s="140">
        <f t="shared" si="5"/>
        <v>4380</v>
      </c>
      <c r="F22" s="140">
        <f t="shared" si="5"/>
        <v>0</v>
      </c>
      <c r="G22" s="140">
        <f t="shared" si="5"/>
        <v>0</v>
      </c>
      <c r="H22" s="140">
        <f t="shared" si="5"/>
        <v>0</v>
      </c>
      <c r="I22" s="207">
        <f t="shared" si="0"/>
        <v>4380</v>
      </c>
      <c r="J22" s="207">
        <f t="shared" si="1"/>
        <v>0</v>
      </c>
      <c r="K22" s="207">
        <f t="shared" si="2"/>
        <v>4380</v>
      </c>
    </row>
    <row r="23" spans="1:11" ht="15" customHeight="1">
      <c r="A23" s="131" t="s">
        <v>780</v>
      </c>
      <c r="B23" s="160" t="s">
        <v>781</v>
      </c>
      <c r="C23" s="175">
        <v>399080</v>
      </c>
      <c r="D23" s="175"/>
      <c r="E23" s="175">
        <v>4380</v>
      </c>
      <c r="F23" s="175"/>
      <c r="G23" s="175"/>
      <c r="H23" s="175"/>
      <c r="I23" s="175">
        <f t="shared" si="0"/>
        <v>399080</v>
      </c>
      <c r="J23" s="175">
        <f t="shared" si="1"/>
        <v>0</v>
      </c>
      <c r="K23" s="175">
        <f t="shared" si="2"/>
        <v>4380</v>
      </c>
    </row>
    <row r="24" spans="1:11" ht="15" customHeight="1">
      <c r="A24" s="131" t="s">
        <v>782</v>
      </c>
      <c r="B24" s="160" t="s">
        <v>783</v>
      </c>
      <c r="C24" s="175"/>
      <c r="D24" s="175"/>
      <c r="E24" s="175"/>
      <c r="F24" s="175"/>
      <c r="G24" s="175"/>
      <c r="H24" s="175"/>
      <c r="I24" s="175">
        <f t="shared" si="0"/>
        <v>0</v>
      </c>
      <c r="J24" s="175">
        <f t="shared" si="1"/>
        <v>0</v>
      </c>
      <c r="K24" s="175">
        <f t="shared" si="2"/>
        <v>0</v>
      </c>
    </row>
    <row r="25" spans="1:11" ht="15" customHeight="1">
      <c r="A25" s="132" t="s">
        <v>784</v>
      </c>
      <c r="B25" s="161" t="s">
        <v>785</v>
      </c>
      <c r="C25" s="140">
        <f t="shared" ref="C25:H25" si="6">SUM(C23:C24)</f>
        <v>399080</v>
      </c>
      <c r="D25" s="140">
        <f t="shared" si="6"/>
        <v>0</v>
      </c>
      <c r="E25" s="140">
        <f t="shared" si="6"/>
        <v>4380</v>
      </c>
      <c r="F25" s="140">
        <f t="shared" si="6"/>
        <v>0</v>
      </c>
      <c r="G25" s="140">
        <f t="shared" si="6"/>
        <v>0</v>
      </c>
      <c r="H25" s="140">
        <f t="shared" si="6"/>
        <v>0</v>
      </c>
      <c r="I25" s="207">
        <f t="shared" si="0"/>
        <v>399080</v>
      </c>
      <c r="J25" s="207">
        <f t="shared" si="1"/>
        <v>0</v>
      </c>
      <c r="K25" s="207">
        <f t="shared" si="2"/>
        <v>4380</v>
      </c>
    </row>
    <row r="26" spans="1:11" ht="22.5" customHeight="1">
      <c r="A26" s="129" t="s">
        <v>720</v>
      </c>
      <c r="B26" s="161" t="s">
        <v>786</v>
      </c>
      <c r="C26" s="140">
        <f t="shared" ref="C26:H26" si="7">C12+C18+C22+C25</f>
        <v>738468</v>
      </c>
      <c r="D26" s="140">
        <f t="shared" si="7"/>
        <v>0</v>
      </c>
      <c r="E26" s="140">
        <f t="shared" si="7"/>
        <v>733390</v>
      </c>
      <c r="F26" s="140">
        <f t="shared" si="7"/>
        <v>922</v>
      </c>
      <c r="G26" s="140">
        <f t="shared" si="7"/>
        <v>0</v>
      </c>
      <c r="H26" s="140">
        <f t="shared" si="7"/>
        <v>0</v>
      </c>
      <c r="I26" s="207">
        <f t="shared" si="0"/>
        <v>739390</v>
      </c>
      <c r="J26" s="207">
        <f t="shared" si="1"/>
        <v>0</v>
      </c>
      <c r="K26" s="207">
        <f t="shared" si="2"/>
        <v>733390</v>
      </c>
    </row>
    <row r="27" spans="1:11">
      <c r="A27" s="150" t="s">
        <v>787</v>
      </c>
      <c r="B27" s="160" t="s">
        <v>788</v>
      </c>
      <c r="C27" s="175"/>
      <c r="D27" s="175"/>
      <c r="E27" s="175"/>
      <c r="F27" s="175"/>
      <c r="G27" s="175"/>
      <c r="H27" s="175"/>
      <c r="I27" s="175">
        <f t="shared" si="0"/>
        <v>0</v>
      </c>
      <c r="J27" s="175">
        <f t="shared" si="1"/>
        <v>0</v>
      </c>
      <c r="K27" s="175">
        <f t="shared" si="2"/>
        <v>0</v>
      </c>
    </row>
    <row r="28" spans="1:11" ht="15" customHeight="1">
      <c r="A28" s="150" t="s">
        <v>789</v>
      </c>
      <c r="B28" s="160" t="s">
        <v>790</v>
      </c>
      <c r="C28" s="175"/>
      <c r="D28" s="175"/>
      <c r="E28" s="175"/>
      <c r="F28" s="175"/>
      <c r="G28" s="175"/>
      <c r="H28" s="175"/>
      <c r="I28" s="175">
        <f t="shared" si="0"/>
        <v>0</v>
      </c>
      <c r="J28" s="175">
        <f t="shared" si="1"/>
        <v>0</v>
      </c>
      <c r="K28" s="175">
        <f t="shared" si="2"/>
        <v>0</v>
      </c>
    </row>
    <row r="29" spans="1:11">
      <c r="A29" s="150" t="s">
        <v>791</v>
      </c>
      <c r="B29" s="160" t="s">
        <v>792</v>
      </c>
      <c r="C29" s="175"/>
      <c r="D29" s="175"/>
      <c r="E29" s="175"/>
      <c r="F29" s="175"/>
      <c r="G29" s="175"/>
      <c r="H29" s="175"/>
      <c r="I29" s="175">
        <f t="shared" si="0"/>
        <v>0</v>
      </c>
      <c r="J29" s="175">
        <f t="shared" si="1"/>
        <v>0</v>
      </c>
      <c r="K29" s="175">
        <f t="shared" si="2"/>
        <v>0</v>
      </c>
    </row>
    <row r="30" spans="1:11" ht="15" customHeight="1">
      <c r="A30" s="150" t="s">
        <v>793</v>
      </c>
      <c r="B30" s="160" t="s">
        <v>794</v>
      </c>
      <c r="C30" s="175"/>
      <c r="D30" s="175"/>
      <c r="E30" s="175"/>
      <c r="F30" s="175"/>
      <c r="G30" s="175"/>
      <c r="H30" s="175"/>
      <c r="I30" s="175">
        <f t="shared" si="0"/>
        <v>0</v>
      </c>
      <c r="J30" s="175">
        <f t="shared" si="1"/>
        <v>0</v>
      </c>
      <c r="K30" s="175">
        <f t="shared" si="2"/>
        <v>0</v>
      </c>
    </row>
    <row r="31" spans="1:11" ht="15" customHeight="1">
      <c r="A31" s="150" t="s">
        <v>795</v>
      </c>
      <c r="B31" s="160" t="s">
        <v>796</v>
      </c>
      <c r="C31" s="175"/>
      <c r="D31" s="175"/>
      <c r="E31" s="175"/>
      <c r="F31" s="175"/>
      <c r="G31" s="175"/>
      <c r="H31" s="175"/>
      <c r="I31" s="175">
        <f t="shared" si="0"/>
        <v>0</v>
      </c>
      <c r="J31" s="175">
        <f t="shared" si="1"/>
        <v>0</v>
      </c>
      <c r="K31" s="175">
        <f t="shared" si="2"/>
        <v>0</v>
      </c>
    </row>
    <row r="32" spans="1:11" ht="15" customHeight="1">
      <c r="A32" s="129" t="s">
        <v>797</v>
      </c>
      <c r="B32" s="162" t="s">
        <v>798</v>
      </c>
      <c r="C32" s="140">
        <f t="shared" ref="C32:H32" si="8">SUM(C27:C31)</f>
        <v>0</v>
      </c>
      <c r="D32" s="140">
        <f t="shared" si="8"/>
        <v>0</v>
      </c>
      <c r="E32" s="140">
        <f t="shared" si="8"/>
        <v>0</v>
      </c>
      <c r="F32" s="140">
        <f t="shared" si="8"/>
        <v>0</v>
      </c>
      <c r="G32" s="140">
        <f t="shared" si="8"/>
        <v>0</v>
      </c>
      <c r="H32" s="140">
        <f t="shared" si="8"/>
        <v>0</v>
      </c>
      <c r="I32" s="207">
        <f t="shared" si="0"/>
        <v>0</v>
      </c>
      <c r="J32" s="207">
        <f t="shared" si="1"/>
        <v>0</v>
      </c>
      <c r="K32" s="207">
        <f t="shared" si="2"/>
        <v>0</v>
      </c>
    </row>
    <row r="33" spans="1:11" ht="15" customHeight="1">
      <c r="A33" s="150" t="s">
        <v>799</v>
      </c>
      <c r="B33" s="160" t="s">
        <v>800</v>
      </c>
      <c r="C33" s="175"/>
      <c r="D33" s="175"/>
      <c r="E33" s="175"/>
      <c r="F33" s="175"/>
      <c r="G33" s="175"/>
      <c r="H33" s="175"/>
      <c r="I33" s="208">
        <f t="shared" si="0"/>
        <v>0</v>
      </c>
      <c r="J33" s="208">
        <f t="shared" si="1"/>
        <v>0</v>
      </c>
      <c r="K33" s="208">
        <f t="shared" si="2"/>
        <v>0</v>
      </c>
    </row>
    <row r="34" spans="1:11" ht="15" customHeight="1">
      <c r="A34" s="150" t="s">
        <v>801</v>
      </c>
      <c r="B34" s="160" t="s">
        <v>802</v>
      </c>
      <c r="C34" s="175"/>
      <c r="D34" s="175"/>
      <c r="E34" s="175"/>
      <c r="F34" s="175"/>
      <c r="G34" s="175"/>
      <c r="H34" s="175"/>
      <c r="I34" s="175">
        <f t="shared" si="0"/>
        <v>0</v>
      </c>
      <c r="J34" s="175">
        <f t="shared" si="1"/>
        <v>0</v>
      </c>
      <c r="K34" s="175">
        <f t="shared" si="2"/>
        <v>0</v>
      </c>
    </row>
    <row r="35" spans="1:11" ht="15" customHeight="1">
      <c r="A35" s="129" t="s">
        <v>803</v>
      </c>
      <c r="B35" s="163" t="s">
        <v>804</v>
      </c>
      <c r="C35" s="140">
        <f t="shared" ref="C35:H35" si="9">SUM(C33:C34)</f>
        <v>0</v>
      </c>
      <c r="D35" s="140">
        <f t="shared" si="9"/>
        <v>0</v>
      </c>
      <c r="E35" s="140">
        <f t="shared" si="9"/>
        <v>0</v>
      </c>
      <c r="F35" s="140">
        <f t="shared" si="9"/>
        <v>0</v>
      </c>
      <c r="G35" s="140">
        <f t="shared" si="9"/>
        <v>0</v>
      </c>
      <c r="H35" s="140">
        <f t="shared" si="9"/>
        <v>0</v>
      </c>
      <c r="I35" s="207">
        <f t="shared" si="0"/>
        <v>0</v>
      </c>
      <c r="J35" s="207">
        <f t="shared" si="1"/>
        <v>0</v>
      </c>
      <c r="K35" s="207">
        <f t="shared" si="2"/>
        <v>0</v>
      </c>
    </row>
    <row r="36" spans="1:11" ht="15" customHeight="1">
      <c r="A36" s="129" t="s">
        <v>734</v>
      </c>
      <c r="B36" s="163" t="s">
        <v>805</v>
      </c>
      <c r="C36" s="140">
        <f t="shared" ref="C36:H36" si="10">C32+C35</f>
        <v>0</v>
      </c>
      <c r="D36" s="140">
        <f t="shared" si="10"/>
        <v>0</v>
      </c>
      <c r="E36" s="140">
        <f t="shared" si="10"/>
        <v>0</v>
      </c>
      <c r="F36" s="140">
        <f t="shared" si="10"/>
        <v>0</v>
      </c>
      <c r="G36" s="140">
        <f t="shared" si="10"/>
        <v>0</v>
      </c>
      <c r="H36" s="140">
        <f t="shared" si="10"/>
        <v>0</v>
      </c>
      <c r="I36" s="207">
        <f t="shared" si="0"/>
        <v>0</v>
      </c>
      <c r="J36" s="207">
        <f t="shared" si="1"/>
        <v>0</v>
      </c>
      <c r="K36" s="207">
        <f t="shared" si="2"/>
        <v>0</v>
      </c>
    </row>
    <row r="37" spans="1:11">
      <c r="A37" s="150" t="s">
        <v>806</v>
      </c>
      <c r="B37" s="164" t="s">
        <v>807</v>
      </c>
      <c r="C37" s="175"/>
      <c r="D37" s="175"/>
      <c r="E37" s="175"/>
      <c r="F37" s="175"/>
      <c r="G37" s="175"/>
      <c r="H37" s="175"/>
      <c r="I37" s="175">
        <f t="shared" si="0"/>
        <v>0</v>
      </c>
      <c r="J37" s="175">
        <f t="shared" si="1"/>
        <v>0</v>
      </c>
      <c r="K37" s="175">
        <f t="shared" si="2"/>
        <v>0</v>
      </c>
    </row>
    <row r="38" spans="1:11" ht="15" customHeight="1">
      <c r="A38" s="150" t="s">
        <v>808</v>
      </c>
      <c r="B38" s="164" t="s">
        <v>809</v>
      </c>
      <c r="C38" s="175">
        <v>36</v>
      </c>
      <c r="D38" s="175"/>
      <c r="E38" s="175">
        <v>25</v>
      </c>
      <c r="F38" s="175">
        <v>54</v>
      </c>
      <c r="G38" s="175">
        <v>0</v>
      </c>
      <c r="H38" s="175">
        <v>0</v>
      </c>
      <c r="I38" s="175">
        <f t="shared" si="0"/>
        <v>90</v>
      </c>
      <c r="J38" s="175">
        <f t="shared" si="1"/>
        <v>0</v>
      </c>
      <c r="K38" s="175">
        <f t="shared" si="2"/>
        <v>25</v>
      </c>
    </row>
    <row r="39" spans="1:11">
      <c r="A39" s="150" t="s">
        <v>810</v>
      </c>
      <c r="B39" s="164" t="s">
        <v>811</v>
      </c>
      <c r="C39" s="175">
        <v>9326</v>
      </c>
      <c r="D39" s="175"/>
      <c r="E39" s="175">
        <v>12157</v>
      </c>
      <c r="F39" s="175">
        <v>497</v>
      </c>
      <c r="G39" s="175">
        <v>0</v>
      </c>
      <c r="H39" s="175">
        <v>0</v>
      </c>
      <c r="I39" s="175">
        <f t="shared" si="0"/>
        <v>9823</v>
      </c>
      <c r="J39" s="175">
        <f t="shared" si="1"/>
        <v>0</v>
      </c>
      <c r="K39" s="175">
        <f t="shared" si="2"/>
        <v>12157</v>
      </c>
    </row>
    <row r="40" spans="1:11">
      <c r="A40" s="150" t="s">
        <v>812</v>
      </c>
      <c r="B40" s="164" t="s">
        <v>813</v>
      </c>
      <c r="C40" s="175"/>
      <c r="D40" s="175"/>
      <c r="E40" s="175"/>
      <c r="F40" s="175"/>
      <c r="G40" s="175"/>
      <c r="H40" s="175"/>
      <c r="I40" s="175">
        <f t="shared" si="0"/>
        <v>0</v>
      </c>
      <c r="J40" s="175">
        <f t="shared" si="1"/>
        <v>0</v>
      </c>
      <c r="K40" s="175">
        <f t="shared" si="2"/>
        <v>0</v>
      </c>
    </row>
    <row r="41" spans="1:11">
      <c r="A41" s="150" t="s">
        <v>814</v>
      </c>
      <c r="B41" s="164" t="s">
        <v>815</v>
      </c>
      <c r="C41" s="209">
        <v>67</v>
      </c>
      <c r="D41" s="175"/>
      <c r="E41" s="175">
        <v>0</v>
      </c>
      <c r="F41" s="175"/>
      <c r="G41" s="175"/>
      <c r="H41" s="175"/>
      <c r="I41" s="175">
        <f t="shared" si="0"/>
        <v>67</v>
      </c>
      <c r="J41" s="175">
        <f t="shared" si="1"/>
        <v>0</v>
      </c>
      <c r="K41" s="175">
        <f t="shared" si="2"/>
        <v>0</v>
      </c>
    </row>
    <row r="42" spans="1:11" ht="15" customHeight="1">
      <c r="A42" s="129" t="s">
        <v>736</v>
      </c>
      <c r="B42" s="163" t="s">
        <v>816</v>
      </c>
      <c r="C42" s="140">
        <f t="shared" ref="C42:H42" si="11">SUM(C37:C41)</f>
        <v>9429</v>
      </c>
      <c r="D42" s="140">
        <f t="shared" si="11"/>
        <v>0</v>
      </c>
      <c r="E42" s="140">
        <f t="shared" si="11"/>
        <v>12182</v>
      </c>
      <c r="F42" s="140">
        <f t="shared" si="11"/>
        <v>551</v>
      </c>
      <c r="G42" s="140">
        <f t="shared" si="11"/>
        <v>0</v>
      </c>
      <c r="H42" s="140">
        <f t="shared" si="11"/>
        <v>0</v>
      </c>
      <c r="I42" s="207">
        <f t="shared" si="0"/>
        <v>9980</v>
      </c>
      <c r="J42" s="207">
        <f t="shared" si="1"/>
        <v>0</v>
      </c>
      <c r="K42" s="207">
        <f t="shared" si="2"/>
        <v>12182</v>
      </c>
    </row>
    <row r="43" spans="1:11" ht="21" customHeight="1">
      <c r="A43" s="150" t="s">
        <v>817</v>
      </c>
      <c r="B43" s="164" t="s">
        <v>818</v>
      </c>
      <c r="C43" s="175"/>
      <c r="D43" s="175"/>
      <c r="E43" s="175"/>
      <c r="F43" s="175"/>
      <c r="G43" s="175"/>
      <c r="H43" s="175"/>
      <c r="I43" s="175">
        <f t="shared" si="0"/>
        <v>0</v>
      </c>
      <c r="J43" s="175">
        <f t="shared" si="1"/>
        <v>0</v>
      </c>
      <c r="K43" s="175">
        <f t="shared" si="2"/>
        <v>0</v>
      </c>
    </row>
    <row r="44" spans="1:11" ht="21.75" customHeight="1">
      <c r="A44" s="150" t="s">
        <v>819</v>
      </c>
      <c r="B44" s="164" t="s">
        <v>820</v>
      </c>
      <c r="C44" s="175"/>
      <c r="D44" s="175"/>
      <c r="E44" s="175"/>
      <c r="F44" s="175"/>
      <c r="G44" s="175"/>
      <c r="H44" s="175"/>
      <c r="I44" s="175">
        <f t="shared" si="0"/>
        <v>0</v>
      </c>
      <c r="J44" s="175">
        <f t="shared" si="1"/>
        <v>0</v>
      </c>
      <c r="K44" s="175">
        <f t="shared" si="2"/>
        <v>0</v>
      </c>
    </row>
    <row r="45" spans="1:11" ht="15" customHeight="1">
      <c r="A45" s="150" t="s">
        <v>821</v>
      </c>
      <c r="B45" s="164" t="s">
        <v>822</v>
      </c>
      <c r="C45" s="175">
        <v>848</v>
      </c>
      <c r="D45" s="175"/>
      <c r="E45" s="175">
        <v>805</v>
      </c>
      <c r="F45" s="175">
        <v>2</v>
      </c>
      <c r="G45" s="175">
        <v>0</v>
      </c>
      <c r="H45" s="175">
        <v>0</v>
      </c>
      <c r="I45" s="175">
        <f t="shared" si="0"/>
        <v>850</v>
      </c>
      <c r="J45" s="175">
        <f t="shared" si="1"/>
        <v>0</v>
      </c>
      <c r="K45" s="175">
        <f t="shared" si="2"/>
        <v>805</v>
      </c>
    </row>
    <row r="46" spans="1:11" ht="15" customHeight="1">
      <c r="A46" s="150" t="s">
        <v>823</v>
      </c>
      <c r="B46" s="164" t="s">
        <v>824</v>
      </c>
      <c r="C46" s="175">
        <v>0</v>
      </c>
      <c r="D46" s="175"/>
      <c r="E46" s="175">
        <v>49</v>
      </c>
      <c r="F46" s="175"/>
      <c r="G46" s="175"/>
      <c r="H46" s="175"/>
      <c r="I46" s="175">
        <f t="shared" si="0"/>
        <v>0</v>
      </c>
      <c r="J46" s="175">
        <f t="shared" si="1"/>
        <v>0</v>
      </c>
      <c r="K46" s="175">
        <f t="shared" si="2"/>
        <v>49</v>
      </c>
    </row>
    <row r="47" spans="1:11" ht="15" customHeight="1">
      <c r="A47" s="150" t="s">
        <v>825</v>
      </c>
      <c r="B47" s="164" t="s">
        <v>826</v>
      </c>
      <c r="C47" s="175">
        <v>0</v>
      </c>
      <c r="D47" s="175"/>
      <c r="E47" s="175">
        <v>2637</v>
      </c>
      <c r="F47" s="175"/>
      <c r="G47" s="175"/>
      <c r="H47" s="175"/>
      <c r="I47" s="175">
        <f t="shared" si="0"/>
        <v>0</v>
      </c>
      <c r="J47" s="175">
        <f t="shared" si="1"/>
        <v>0</v>
      </c>
      <c r="K47" s="175">
        <f t="shared" si="2"/>
        <v>2637</v>
      </c>
    </row>
    <row r="48" spans="1:11" ht="15" customHeight="1">
      <c r="A48" s="150" t="s">
        <v>827</v>
      </c>
      <c r="B48" s="164" t="s">
        <v>828</v>
      </c>
      <c r="C48" s="175">
        <v>0</v>
      </c>
      <c r="D48" s="175"/>
      <c r="E48" s="175">
        <v>0</v>
      </c>
      <c r="F48" s="175"/>
      <c r="G48" s="175"/>
      <c r="H48" s="175"/>
      <c r="I48" s="175">
        <f t="shared" si="0"/>
        <v>0</v>
      </c>
      <c r="J48" s="175">
        <f t="shared" si="1"/>
        <v>0</v>
      </c>
      <c r="K48" s="175">
        <f t="shared" si="2"/>
        <v>0</v>
      </c>
    </row>
    <row r="49" spans="1:11" ht="15" customHeight="1">
      <c r="A49" s="150" t="s">
        <v>829</v>
      </c>
      <c r="B49" s="164" t="s">
        <v>830</v>
      </c>
      <c r="C49" s="175"/>
      <c r="D49" s="175"/>
      <c r="E49" s="175"/>
      <c r="F49" s="175"/>
      <c r="G49" s="175"/>
      <c r="H49" s="175"/>
      <c r="I49" s="175">
        <f t="shared" si="0"/>
        <v>0</v>
      </c>
      <c r="J49" s="175">
        <f t="shared" si="1"/>
        <v>0</v>
      </c>
      <c r="K49" s="175">
        <f t="shared" si="2"/>
        <v>0</v>
      </c>
    </row>
    <row r="50" spans="1:11" ht="15" customHeight="1">
      <c r="A50" s="150" t="s">
        <v>831</v>
      </c>
      <c r="B50" s="164" t="s">
        <v>832</v>
      </c>
      <c r="C50" s="175"/>
      <c r="D50" s="175"/>
      <c r="E50" s="175"/>
      <c r="F50" s="175"/>
      <c r="G50" s="175"/>
      <c r="H50" s="175"/>
      <c r="I50" s="175">
        <f t="shared" si="0"/>
        <v>0</v>
      </c>
      <c r="J50" s="175">
        <f t="shared" si="1"/>
        <v>0</v>
      </c>
      <c r="K50" s="175">
        <f t="shared" si="2"/>
        <v>0</v>
      </c>
    </row>
    <row r="51" spans="1:11" ht="15" customHeight="1">
      <c r="A51" s="129" t="s">
        <v>833</v>
      </c>
      <c r="B51" s="163" t="s">
        <v>834</v>
      </c>
      <c r="C51" s="140">
        <f t="shared" ref="C51:H51" si="12">SUM(C43:C50)</f>
        <v>848</v>
      </c>
      <c r="D51" s="140">
        <f t="shared" si="12"/>
        <v>0</v>
      </c>
      <c r="E51" s="140">
        <f t="shared" si="12"/>
        <v>3491</v>
      </c>
      <c r="F51" s="140">
        <f t="shared" si="12"/>
        <v>2</v>
      </c>
      <c r="G51" s="140">
        <f t="shared" si="12"/>
        <v>0</v>
      </c>
      <c r="H51" s="140">
        <f t="shared" si="12"/>
        <v>0</v>
      </c>
      <c r="I51" s="207">
        <f t="shared" si="0"/>
        <v>850</v>
      </c>
      <c r="J51" s="207">
        <f t="shared" si="1"/>
        <v>0</v>
      </c>
      <c r="K51" s="207">
        <f t="shared" si="2"/>
        <v>3491</v>
      </c>
    </row>
    <row r="52" spans="1:11" ht="15" customHeight="1">
      <c r="A52" s="150" t="s">
        <v>835</v>
      </c>
      <c r="B52" s="164" t="s">
        <v>836</v>
      </c>
      <c r="C52" s="175"/>
      <c r="D52" s="175"/>
      <c r="E52" s="175"/>
      <c r="F52" s="175"/>
      <c r="G52" s="175"/>
      <c r="H52" s="175"/>
      <c r="I52" s="175">
        <f t="shared" si="0"/>
        <v>0</v>
      </c>
      <c r="J52" s="175">
        <f t="shared" si="1"/>
        <v>0</v>
      </c>
      <c r="K52" s="175">
        <f t="shared" si="2"/>
        <v>0</v>
      </c>
    </row>
    <row r="53" spans="1:11" ht="19.5" customHeight="1">
      <c r="A53" s="150" t="s">
        <v>837</v>
      </c>
      <c r="B53" s="164" t="s">
        <v>838</v>
      </c>
      <c r="C53" s="175"/>
      <c r="D53" s="175"/>
      <c r="E53" s="175"/>
      <c r="F53" s="175"/>
      <c r="G53" s="175"/>
      <c r="H53" s="175"/>
      <c r="I53" s="175">
        <f t="shared" si="0"/>
        <v>0</v>
      </c>
      <c r="J53" s="175">
        <f t="shared" si="1"/>
        <v>0</v>
      </c>
      <c r="K53" s="175">
        <f t="shared" si="2"/>
        <v>0</v>
      </c>
    </row>
    <row r="54" spans="1:11" ht="15" customHeight="1">
      <c r="A54" s="150" t="s">
        <v>839</v>
      </c>
      <c r="B54" s="164" t="s">
        <v>840</v>
      </c>
      <c r="C54" s="175"/>
      <c r="D54" s="175"/>
      <c r="E54" s="175"/>
      <c r="F54" s="175"/>
      <c r="G54" s="175"/>
      <c r="H54" s="175"/>
      <c r="I54" s="175">
        <f t="shared" si="0"/>
        <v>0</v>
      </c>
      <c r="J54" s="175">
        <f t="shared" si="1"/>
        <v>0</v>
      </c>
      <c r="K54" s="175">
        <f t="shared" si="2"/>
        <v>0</v>
      </c>
    </row>
    <row r="55" spans="1:11" ht="15" customHeight="1">
      <c r="A55" s="150" t="s">
        <v>841</v>
      </c>
      <c r="B55" s="164" t="s">
        <v>842</v>
      </c>
      <c r="C55" s="175"/>
      <c r="D55" s="175"/>
      <c r="E55" s="175"/>
      <c r="F55" s="175"/>
      <c r="G55" s="175"/>
      <c r="H55" s="175"/>
      <c r="I55" s="175">
        <f t="shared" si="0"/>
        <v>0</v>
      </c>
      <c r="J55" s="175">
        <f t="shared" si="1"/>
        <v>0</v>
      </c>
      <c r="K55" s="175">
        <f t="shared" si="2"/>
        <v>0</v>
      </c>
    </row>
    <row r="56" spans="1:11" ht="15" customHeight="1">
      <c r="A56" s="150" t="s">
        <v>843</v>
      </c>
      <c r="B56" s="164" t="s">
        <v>844</v>
      </c>
      <c r="C56" s="175"/>
      <c r="D56" s="175"/>
      <c r="E56" s="175"/>
      <c r="F56" s="175"/>
      <c r="G56" s="175"/>
      <c r="H56" s="175"/>
      <c r="I56" s="175">
        <f t="shared" si="0"/>
        <v>0</v>
      </c>
      <c r="J56" s="175">
        <f t="shared" si="1"/>
        <v>0</v>
      </c>
      <c r="K56" s="175">
        <f t="shared" si="2"/>
        <v>0</v>
      </c>
    </row>
    <row r="57" spans="1:11" ht="19.5" customHeight="1">
      <c r="A57" s="150" t="s">
        <v>845</v>
      </c>
      <c r="B57" s="164" t="s">
        <v>846</v>
      </c>
      <c r="C57" s="175">
        <v>283</v>
      </c>
      <c r="D57" s="175"/>
      <c r="E57" s="175">
        <v>0</v>
      </c>
      <c r="F57" s="175"/>
      <c r="G57" s="175"/>
      <c r="H57" s="175"/>
      <c r="I57" s="175">
        <f t="shared" si="0"/>
        <v>283</v>
      </c>
      <c r="J57" s="175">
        <f t="shared" si="1"/>
        <v>0</v>
      </c>
      <c r="K57" s="175">
        <f t="shared" si="2"/>
        <v>0</v>
      </c>
    </row>
    <row r="58" spans="1:11" ht="27.75" customHeight="1">
      <c r="A58" s="150" t="s">
        <v>847</v>
      </c>
      <c r="B58" s="164" t="s">
        <v>848</v>
      </c>
      <c r="C58" s="175"/>
      <c r="D58" s="175"/>
      <c r="E58" s="175"/>
      <c r="F58" s="175"/>
      <c r="G58" s="175"/>
      <c r="H58" s="175"/>
      <c r="I58" s="175">
        <f t="shared" si="0"/>
        <v>0</v>
      </c>
      <c r="J58" s="175">
        <f t="shared" si="1"/>
        <v>0</v>
      </c>
      <c r="K58" s="175">
        <f t="shared" si="2"/>
        <v>0</v>
      </c>
    </row>
    <row r="59" spans="1:11" ht="15" customHeight="1">
      <c r="A59" s="150" t="s">
        <v>849</v>
      </c>
      <c r="B59" s="164" t="s">
        <v>850</v>
      </c>
      <c r="C59" s="175"/>
      <c r="D59" s="175"/>
      <c r="E59" s="175"/>
      <c r="F59" s="175"/>
      <c r="G59" s="175"/>
      <c r="H59" s="175"/>
      <c r="I59" s="175">
        <f t="shared" si="0"/>
        <v>0</v>
      </c>
      <c r="J59" s="175">
        <f t="shared" si="1"/>
        <v>0</v>
      </c>
      <c r="K59" s="175">
        <f t="shared" si="2"/>
        <v>0</v>
      </c>
    </row>
    <row r="60" spans="1:11" ht="15" customHeight="1">
      <c r="A60" s="129" t="s">
        <v>851</v>
      </c>
      <c r="B60" s="163" t="s">
        <v>852</v>
      </c>
      <c r="C60" s="140">
        <f t="shared" ref="C60:H60" si="13">SUM(C52:C59)</f>
        <v>283</v>
      </c>
      <c r="D60" s="140">
        <f t="shared" si="13"/>
        <v>0</v>
      </c>
      <c r="E60" s="140">
        <f t="shared" si="13"/>
        <v>0</v>
      </c>
      <c r="F60" s="140">
        <f t="shared" si="13"/>
        <v>0</v>
      </c>
      <c r="G60" s="140">
        <f t="shared" si="13"/>
        <v>0</v>
      </c>
      <c r="H60" s="140">
        <f t="shared" si="13"/>
        <v>0</v>
      </c>
      <c r="I60" s="207">
        <f t="shared" si="0"/>
        <v>283</v>
      </c>
      <c r="J60" s="207">
        <f t="shared" si="1"/>
        <v>0</v>
      </c>
      <c r="K60" s="207">
        <f t="shared" si="2"/>
        <v>0</v>
      </c>
    </row>
    <row r="61" spans="1:11">
      <c r="A61" s="130" t="s">
        <v>853</v>
      </c>
      <c r="B61" s="165" t="s">
        <v>854</v>
      </c>
      <c r="C61" s="208">
        <v>60</v>
      </c>
      <c r="D61" s="208"/>
      <c r="E61" s="208">
        <v>0</v>
      </c>
      <c r="F61" s="208">
        <v>194</v>
      </c>
      <c r="G61" s="208"/>
      <c r="H61" s="208"/>
      <c r="I61" s="175">
        <f t="shared" si="0"/>
        <v>254</v>
      </c>
      <c r="J61" s="175">
        <f t="shared" si="1"/>
        <v>0</v>
      </c>
      <c r="K61" s="175">
        <f t="shared" si="2"/>
        <v>0</v>
      </c>
    </row>
    <row r="62" spans="1:11" ht="15" customHeight="1">
      <c r="A62" s="130" t="s">
        <v>855</v>
      </c>
      <c r="B62" s="166" t="s">
        <v>856</v>
      </c>
      <c r="C62" s="208"/>
      <c r="D62" s="208"/>
      <c r="E62" s="208"/>
      <c r="F62" s="208"/>
      <c r="G62" s="208"/>
      <c r="H62" s="208"/>
      <c r="I62" s="175">
        <f t="shared" si="0"/>
        <v>0</v>
      </c>
      <c r="J62" s="175">
        <f t="shared" si="1"/>
        <v>0</v>
      </c>
      <c r="K62" s="175">
        <f t="shared" si="2"/>
        <v>0</v>
      </c>
    </row>
    <row r="63" spans="1:11" ht="15" customHeight="1">
      <c r="A63" s="130" t="s">
        <v>857</v>
      </c>
      <c r="B63" s="166" t="s">
        <v>858</v>
      </c>
      <c r="C63" s="208"/>
      <c r="D63" s="208"/>
      <c r="E63" s="208"/>
      <c r="F63" s="208"/>
      <c r="G63" s="208"/>
      <c r="H63" s="208"/>
      <c r="I63" s="175">
        <f t="shared" si="0"/>
        <v>0</v>
      </c>
      <c r="J63" s="175">
        <f t="shared" si="1"/>
        <v>0</v>
      </c>
      <c r="K63" s="175">
        <f t="shared" si="2"/>
        <v>0</v>
      </c>
    </row>
    <row r="64" spans="1:11" ht="15" customHeight="1">
      <c r="A64" s="130" t="s">
        <v>859</v>
      </c>
      <c r="B64" s="166" t="s">
        <v>860</v>
      </c>
      <c r="C64" s="208"/>
      <c r="D64" s="208"/>
      <c r="E64" s="208"/>
      <c r="F64" s="208"/>
      <c r="G64" s="208"/>
      <c r="H64" s="208"/>
      <c r="I64" s="175">
        <f t="shared" si="0"/>
        <v>0</v>
      </c>
      <c r="J64" s="175">
        <f t="shared" si="1"/>
        <v>0</v>
      </c>
      <c r="K64" s="175">
        <f t="shared" si="2"/>
        <v>0</v>
      </c>
    </row>
    <row r="65" spans="1:11" ht="15" customHeight="1">
      <c r="A65" s="130" t="s">
        <v>861</v>
      </c>
      <c r="B65" s="166" t="s">
        <v>862</v>
      </c>
      <c r="C65" s="208">
        <v>60</v>
      </c>
      <c r="D65" s="208"/>
      <c r="E65" s="208">
        <v>0</v>
      </c>
      <c r="F65" s="208">
        <v>194</v>
      </c>
      <c r="G65" s="208"/>
      <c r="H65" s="208"/>
      <c r="I65" s="175">
        <f t="shared" si="0"/>
        <v>254</v>
      </c>
      <c r="J65" s="175">
        <f t="shared" si="1"/>
        <v>0</v>
      </c>
      <c r="K65" s="175">
        <f t="shared" si="2"/>
        <v>0</v>
      </c>
    </row>
    <row r="66" spans="1:11" ht="15" customHeight="1">
      <c r="A66" s="130" t="s">
        <v>863</v>
      </c>
      <c r="B66" s="166" t="s">
        <v>864</v>
      </c>
      <c r="C66" s="208"/>
      <c r="D66" s="208"/>
      <c r="E66" s="208"/>
      <c r="F66" s="208"/>
      <c r="G66" s="208"/>
      <c r="H66" s="208"/>
      <c r="I66" s="175">
        <f t="shared" si="0"/>
        <v>0</v>
      </c>
      <c r="J66" s="175">
        <f t="shared" si="1"/>
        <v>0</v>
      </c>
      <c r="K66" s="175">
        <f t="shared" si="2"/>
        <v>0</v>
      </c>
    </row>
    <row r="67" spans="1:11" ht="15" customHeight="1">
      <c r="A67" s="130" t="s">
        <v>865</v>
      </c>
      <c r="B67" s="166" t="s">
        <v>866</v>
      </c>
      <c r="C67" s="208"/>
      <c r="D67" s="208"/>
      <c r="E67" s="208"/>
      <c r="F67" s="208"/>
      <c r="G67" s="208"/>
      <c r="H67" s="208"/>
      <c r="I67" s="175">
        <f t="shared" si="0"/>
        <v>0</v>
      </c>
      <c r="J67" s="175">
        <f t="shared" si="1"/>
        <v>0</v>
      </c>
      <c r="K67" s="175">
        <f t="shared" si="2"/>
        <v>0</v>
      </c>
    </row>
    <row r="68" spans="1:11" ht="15" customHeight="1">
      <c r="A68" s="130" t="s">
        <v>867</v>
      </c>
      <c r="B68" s="166" t="s">
        <v>868</v>
      </c>
      <c r="C68" s="208"/>
      <c r="D68" s="208"/>
      <c r="E68" s="208"/>
      <c r="F68" s="208"/>
      <c r="G68" s="208"/>
      <c r="H68" s="208"/>
      <c r="I68" s="175">
        <f t="shared" si="0"/>
        <v>0</v>
      </c>
      <c r="J68" s="175">
        <f t="shared" si="1"/>
        <v>0</v>
      </c>
      <c r="K68" s="175">
        <f t="shared" si="2"/>
        <v>0</v>
      </c>
    </row>
    <row r="69" spans="1:11">
      <c r="A69" s="130" t="s">
        <v>869</v>
      </c>
      <c r="B69" s="166" t="s">
        <v>870</v>
      </c>
      <c r="C69" s="208"/>
      <c r="D69" s="208"/>
      <c r="E69" s="208"/>
      <c r="F69" s="208"/>
      <c r="G69" s="208"/>
      <c r="H69" s="208"/>
      <c r="I69" s="175">
        <f t="shared" si="0"/>
        <v>0</v>
      </c>
      <c r="J69" s="175">
        <f t="shared" si="1"/>
        <v>0</v>
      </c>
      <c r="K69" s="175">
        <f t="shared" si="2"/>
        <v>0</v>
      </c>
    </row>
    <row r="70" spans="1:11" ht="15" customHeight="1">
      <c r="A70" s="130" t="s">
        <v>871</v>
      </c>
      <c r="B70" s="166" t="s">
        <v>872</v>
      </c>
      <c r="C70" s="208"/>
      <c r="D70" s="208"/>
      <c r="E70" s="208"/>
      <c r="F70" s="208"/>
      <c r="G70" s="208"/>
      <c r="H70" s="208"/>
      <c r="I70" s="175">
        <f t="shared" si="0"/>
        <v>0</v>
      </c>
      <c r="J70" s="175">
        <f t="shared" si="1"/>
        <v>0</v>
      </c>
      <c r="K70" s="175">
        <f t="shared" si="2"/>
        <v>0</v>
      </c>
    </row>
    <row r="71" spans="1:11" ht="15" customHeight="1">
      <c r="A71" s="130" t="s">
        <v>873</v>
      </c>
      <c r="B71" s="166" t="s">
        <v>874</v>
      </c>
      <c r="C71" s="208"/>
      <c r="D71" s="208"/>
      <c r="E71" s="208"/>
      <c r="F71" s="208"/>
      <c r="G71" s="208"/>
      <c r="H71" s="208"/>
      <c r="I71" s="175">
        <f t="shared" si="0"/>
        <v>0</v>
      </c>
      <c r="J71" s="175">
        <f t="shared" si="1"/>
        <v>0</v>
      </c>
      <c r="K71" s="175">
        <f t="shared" si="2"/>
        <v>0</v>
      </c>
    </row>
    <row r="72" spans="1:11" ht="15" customHeight="1">
      <c r="A72" s="130" t="s">
        <v>875</v>
      </c>
      <c r="B72" s="166" t="s">
        <v>876</v>
      </c>
      <c r="C72" s="208"/>
      <c r="D72" s="208"/>
      <c r="E72" s="208"/>
      <c r="F72" s="208"/>
      <c r="G72" s="208"/>
      <c r="H72" s="208"/>
      <c r="I72" s="175">
        <f t="shared" si="0"/>
        <v>0</v>
      </c>
      <c r="J72" s="175">
        <f t="shared" si="1"/>
        <v>0</v>
      </c>
      <c r="K72" s="175">
        <f t="shared" si="2"/>
        <v>0</v>
      </c>
    </row>
    <row r="73" spans="1:11" ht="15" customHeight="1">
      <c r="A73" s="128" t="s">
        <v>877</v>
      </c>
      <c r="B73" s="161" t="s">
        <v>878</v>
      </c>
      <c r="C73" s="140">
        <f t="shared" ref="C73:H73" si="14">SUM(C67:C72)+C61</f>
        <v>60</v>
      </c>
      <c r="D73" s="140">
        <f t="shared" si="14"/>
        <v>0</v>
      </c>
      <c r="E73" s="140">
        <f t="shared" si="14"/>
        <v>0</v>
      </c>
      <c r="F73" s="140">
        <f t="shared" si="14"/>
        <v>194</v>
      </c>
      <c r="G73" s="140">
        <f t="shared" si="14"/>
        <v>0</v>
      </c>
      <c r="H73" s="140">
        <f t="shared" si="14"/>
        <v>0</v>
      </c>
      <c r="I73" s="207">
        <f t="shared" si="0"/>
        <v>254</v>
      </c>
      <c r="J73" s="207">
        <f t="shared" si="1"/>
        <v>0</v>
      </c>
      <c r="K73" s="207">
        <f t="shared" si="2"/>
        <v>0</v>
      </c>
    </row>
    <row r="74" spans="1:11" ht="15" customHeight="1">
      <c r="A74" s="128" t="s">
        <v>738</v>
      </c>
      <c r="B74" s="161" t="s">
        <v>879</v>
      </c>
      <c r="C74" s="140">
        <f t="shared" ref="C74:H74" si="15">C51+C60+C73</f>
        <v>1191</v>
      </c>
      <c r="D74" s="140">
        <f t="shared" si="15"/>
        <v>0</v>
      </c>
      <c r="E74" s="140">
        <f t="shared" si="15"/>
        <v>3491</v>
      </c>
      <c r="F74" s="140">
        <f t="shared" si="15"/>
        <v>196</v>
      </c>
      <c r="G74" s="140">
        <f t="shared" si="15"/>
        <v>0</v>
      </c>
      <c r="H74" s="140">
        <f t="shared" si="15"/>
        <v>0</v>
      </c>
      <c r="I74" s="207">
        <f t="shared" ref="I74:I123" si="16">$C74+$F74</f>
        <v>1387</v>
      </c>
      <c r="J74" s="207">
        <f t="shared" ref="J74:J123" si="17">$D74+$G74</f>
        <v>0</v>
      </c>
      <c r="K74" s="207">
        <f t="shared" ref="K74:K123" si="18">$E74+$H74</f>
        <v>3491</v>
      </c>
    </row>
    <row r="75" spans="1:11" ht="15" customHeight="1">
      <c r="A75" s="128" t="s">
        <v>740</v>
      </c>
      <c r="B75" s="161" t="s">
        <v>880</v>
      </c>
      <c r="C75" s="208">
        <v>0</v>
      </c>
      <c r="D75" s="208"/>
      <c r="E75" s="208">
        <v>0</v>
      </c>
      <c r="F75" s="208"/>
      <c r="G75" s="208"/>
      <c r="H75" s="208"/>
      <c r="I75" s="175">
        <f t="shared" si="16"/>
        <v>0</v>
      </c>
      <c r="J75" s="175">
        <f t="shared" si="17"/>
        <v>0</v>
      </c>
      <c r="K75" s="175">
        <f t="shared" si="18"/>
        <v>0</v>
      </c>
    </row>
    <row r="76" spans="1:11" ht="15" customHeight="1">
      <c r="A76" s="130" t="s">
        <v>881</v>
      </c>
      <c r="B76" s="165" t="s">
        <v>882</v>
      </c>
      <c r="C76" s="208"/>
      <c r="D76" s="208"/>
      <c r="E76" s="208"/>
      <c r="F76" s="208"/>
      <c r="G76" s="208"/>
      <c r="H76" s="208"/>
      <c r="I76" s="175">
        <f t="shared" si="16"/>
        <v>0</v>
      </c>
      <c r="J76" s="175">
        <f t="shared" si="17"/>
        <v>0</v>
      </c>
      <c r="K76" s="175">
        <f t="shared" si="18"/>
        <v>0</v>
      </c>
    </row>
    <row r="77" spans="1:11" ht="15" customHeight="1">
      <c r="A77" s="130" t="s">
        <v>883</v>
      </c>
      <c r="B77" s="165" t="s">
        <v>884</v>
      </c>
      <c r="C77" s="208"/>
      <c r="D77" s="208"/>
      <c r="E77" s="208"/>
      <c r="F77" s="208"/>
      <c r="G77" s="208"/>
      <c r="H77" s="208"/>
      <c r="I77" s="175">
        <f t="shared" si="16"/>
        <v>0</v>
      </c>
      <c r="J77" s="175">
        <f t="shared" si="17"/>
        <v>0</v>
      </c>
      <c r="K77" s="175">
        <f t="shared" si="18"/>
        <v>0</v>
      </c>
    </row>
    <row r="78" spans="1:11">
      <c r="A78" s="130" t="s">
        <v>885</v>
      </c>
      <c r="B78" s="165" t="s">
        <v>886</v>
      </c>
      <c r="C78" s="208"/>
      <c r="D78" s="208"/>
      <c r="E78" s="208"/>
      <c r="F78" s="208"/>
      <c r="G78" s="208"/>
      <c r="H78" s="208"/>
      <c r="I78" s="175">
        <f t="shared" si="16"/>
        <v>0</v>
      </c>
      <c r="J78" s="175">
        <f t="shared" si="17"/>
        <v>0</v>
      </c>
      <c r="K78" s="175">
        <f t="shared" si="18"/>
        <v>0</v>
      </c>
    </row>
    <row r="79" spans="1:11" ht="15" customHeight="1">
      <c r="A79" s="128" t="s">
        <v>742</v>
      </c>
      <c r="B79" s="161" t="s">
        <v>887</v>
      </c>
      <c r="C79" s="140">
        <f t="shared" ref="C79:H79" si="19">SUM(C76:C78)</f>
        <v>0</v>
      </c>
      <c r="D79" s="140">
        <f t="shared" si="19"/>
        <v>0</v>
      </c>
      <c r="E79" s="140">
        <f t="shared" si="19"/>
        <v>0</v>
      </c>
      <c r="F79" s="140">
        <f t="shared" si="19"/>
        <v>0</v>
      </c>
      <c r="G79" s="140">
        <f t="shared" si="19"/>
        <v>0</v>
      </c>
      <c r="H79" s="140">
        <f t="shared" si="19"/>
        <v>0</v>
      </c>
      <c r="I79" s="207">
        <f t="shared" si="16"/>
        <v>0</v>
      </c>
      <c r="J79" s="207">
        <f t="shared" si="17"/>
        <v>0</v>
      </c>
      <c r="K79" s="207">
        <f t="shared" si="18"/>
        <v>0</v>
      </c>
    </row>
    <row r="80" spans="1:11" s="212" customFormat="1" ht="21.75" customHeight="1">
      <c r="A80" s="247" t="s">
        <v>888</v>
      </c>
      <c r="B80" s="247"/>
      <c r="C80" s="177">
        <f t="shared" ref="C80:H80" si="20">C26+C36+C42+C74+C75+C79</f>
        <v>749088</v>
      </c>
      <c r="D80" s="177">
        <f t="shared" si="20"/>
        <v>0</v>
      </c>
      <c r="E80" s="177">
        <f t="shared" si="20"/>
        <v>749063</v>
      </c>
      <c r="F80" s="177">
        <f t="shared" si="20"/>
        <v>1669</v>
      </c>
      <c r="G80" s="177">
        <f t="shared" si="20"/>
        <v>0</v>
      </c>
      <c r="H80" s="177">
        <f t="shared" si="20"/>
        <v>0</v>
      </c>
      <c r="I80" s="211">
        <f t="shared" si="16"/>
        <v>750757</v>
      </c>
      <c r="J80" s="211">
        <f t="shared" si="17"/>
        <v>0</v>
      </c>
      <c r="K80" s="211">
        <f t="shared" si="18"/>
        <v>749063</v>
      </c>
    </row>
    <row r="81" spans="1:11" ht="15" customHeight="1">
      <c r="A81" s="130" t="s">
        <v>889</v>
      </c>
      <c r="B81" s="165" t="s">
        <v>890</v>
      </c>
      <c r="C81" s="210">
        <v>205146</v>
      </c>
      <c r="D81" s="210"/>
      <c r="E81" s="208">
        <v>205146</v>
      </c>
      <c r="F81" s="208">
        <v>922</v>
      </c>
      <c r="G81" s="208"/>
      <c r="H81" s="210"/>
      <c r="I81" s="175">
        <f t="shared" si="16"/>
        <v>206068</v>
      </c>
      <c r="J81" s="175">
        <f t="shared" si="17"/>
        <v>0</v>
      </c>
      <c r="K81" s="175">
        <f t="shared" si="18"/>
        <v>205146</v>
      </c>
    </row>
    <row r="82" spans="1:11" ht="15" customHeight="1">
      <c r="A82" s="130" t="s">
        <v>891</v>
      </c>
      <c r="B82" s="165" t="s">
        <v>892</v>
      </c>
      <c r="C82" s="210"/>
      <c r="D82" s="210"/>
      <c r="E82" s="208"/>
      <c r="F82" s="208"/>
      <c r="G82" s="208"/>
      <c r="H82" s="210"/>
      <c r="I82" s="175">
        <f t="shared" si="16"/>
        <v>0</v>
      </c>
      <c r="J82" s="175">
        <f t="shared" si="17"/>
        <v>0</v>
      </c>
      <c r="K82" s="175">
        <f t="shared" si="18"/>
        <v>0</v>
      </c>
    </row>
    <row r="83" spans="1:11" ht="15" customHeight="1">
      <c r="A83" s="130" t="s">
        <v>893</v>
      </c>
      <c r="B83" s="165" t="s">
        <v>894</v>
      </c>
      <c r="C83" s="210">
        <v>9405</v>
      </c>
      <c r="D83" s="210"/>
      <c r="E83" s="208">
        <v>9405</v>
      </c>
      <c r="F83" s="208">
        <v>551</v>
      </c>
      <c r="G83" s="208"/>
      <c r="H83" s="211"/>
      <c r="I83" s="175">
        <f t="shared" si="16"/>
        <v>9956</v>
      </c>
      <c r="J83" s="175">
        <f t="shared" si="17"/>
        <v>0</v>
      </c>
      <c r="K83" s="175">
        <f t="shared" si="18"/>
        <v>9405</v>
      </c>
    </row>
    <row r="84" spans="1:11">
      <c r="A84" s="130" t="s">
        <v>895</v>
      </c>
      <c r="B84" s="165" t="s">
        <v>896</v>
      </c>
      <c r="C84" s="210">
        <v>532820</v>
      </c>
      <c r="D84" s="210"/>
      <c r="E84" s="208">
        <v>532820</v>
      </c>
      <c r="F84" s="208">
        <v>-130</v>
      </c>
      <c r="G84" s="208"/>
      <c r="H84" s="210"/>
      <c r="I84" s="175">
        <f t="shared" si="16"/>
        <v>532690</v>
      </c>
      <c r="J84" s="175">
        <f t="shared" si="17"/>
        <v>0</v>
      </c>
      <c r="K84" s="175">
        <f t="shared" si="18"/>
        <v>532820</v>
      </c>
    </row>
    <row r="85" spans="1:11" ht="15" customHeight="1">
      <c r="A85" s="130" t="s">
        <v>897</v>
      </c>
      <c r="B85" s="165" t="s">
        <v>898</v>
      </c>
      <c r="C85" s="208">
        <v>0</v>
      </c>
      <c r="D85" s="208"/>
      <c r="E85" s="208">
        <v>0</v>
      </c>
      <c r="F85" s="208"/>
      <c r="G85" s="208"/>
      <c r="H85" s="208"/>
      <c r="I85" s="175">
        <f t="shared" si="16"/>
        <v>0</v>
      </c>
      <c r="J85" s="175">
        <f t="shared" si="17"/>
        <v>0</v>
      </c>
      <c r="K85" s="175">
        <f t="shared" si="18"/>
        <v>0</v>
      </c>
    </row>
    <row r="86" spans="1:11" ht="15" customHeight="1">
      <c r="A86" s="130" t="s">
        <v>899</v>
      </c>
      <c r="B86" s="165" t="s">
        <v>900</v>
      </c>
      <c r="C86" s="208">
        <v>0</v>
      </c>
      <c r="D86" s="208"/>
      <c r="E86" s="208">
        <v>-5209</v>
      </c>
      <c r="F86" s="208"/>
      <c r="G86" s="208"/>
      <c r="H86" s="208"/>
      <c r="I86" s="175">
        <f t="shared" si="16"/>
        <v>0</v>
      </c>
      <c r="J86" s="175">
        <f t="shared" si="17"/>
        <v>0</v>
      </c>
      <c r="K86" s="175">
        <f t="shared" si="18"/>
        <v>-5209</v>
      </c>
    </row>
    <row r="87" spans="1:11" ht="15" customHeight="1">
      <c r="A87" s="128" t="s">
        <v>744</v>
      </c>
      <c r="B87" s="161" t="s">
        <v>901</v>
      </c>
      <c r="C87" s="140">
        <f t="shared" ref="C87:H87" si="21">SUM(C81:C86)</f>
        <v>747371</v>
      </c>
      <c r="D87" s="140">
        <f t="shared" si="21"/>
        <v>0</v>
      </c>
      <c r="E87" s="140">
        <f t="shared" si="21"/>
        <v>742162</v>
      </c>
      <c r="F87" s="140">
        <f t="shared" si="21"/>
        <v>1343</v>
      </c>
      <c r="G87" s="140">
        <f t="shared" si="21"/>
        <v>0</v>
      </c>
      <c r="H87" s="140">
        <f t="shared" si="21"/>
        <v>0</v>
      </c>
      <c r="I87" s="207">
        <f t="shared" si="16"/>
        <v>748714</v>
      </c>
      <c r="J87" s="207">
        <f t="shared" si="17"/>
        <v>0</v>
      </c>
      <c r="K87" s="207">
        <f t="shared" si="18"/>
        <v>742162</v>
      </c>
    </row>
    <row r="88" spans="1:11" ht="15" customHeight="1">
      <c r="A88" s="130" t="s">
        <v>902</v>
      </c>
      <c r="B88" s="165" t="s">
        <v>903</v>
      </c>
      <c r="C88" s="208"/>
      <c r="D88" s="208"/>
      <c r="E88" s="208"/>
      <c r="F88" s="208"/>
      <c r="G88" s="208"/>
      <c r="H88" s="208"/>
      <c r="I88" s="175">
        <f t="shared" si="16"/>
        <v>0</v>
      </c>
      <c r="J88" s="175">
        <f t="shared" si="17"/>
        <v>0</v>
      </c>
      <c r="K88" s="175">
        <f t="shared" si="18"/>
        <v>0</v>
      </c>
    </row>
    <row r="89" spans="1:11" ht="15" customHeight="1">
      <c r="A89" s="130" t="s">
        <v>904</v>
      </c>
      <c r="B89" s="165" t="s">
        <v>905</v>
      </c>
      <c r="C89" s="208"/>
      <c r="D89" s="208"/>
      <c r="E89" s="208"/>
      <c r="F89" s="208"/>
      <c r="G89" s="208"/>
      <c r="H89" s="208"/>
      <c r="I89" s="175">
        <f t="shared" si="16"/>
        <v>0</v>
      </c>
      <c r="J89" s="175">
        <f t="shared" si="17"/>
        <v>0</v>
      </c>
      <c r="K89" s="175">
        <f t="shared" si="18"/>
        <v>0</v>
      </c>
    </row>
    <row r="90" spans="1:11" ht="15" customHeight="1">
      <c r="A90" s="130" t="s">
        <v>906</v>
      </c>
      <c r="B90" s="165" t="s">
        <v>907</v>
      </c>
      <c r="C90" s="208">
        <v>546</v>
      </c>
      <c r="D90" s="208"/>
      <c r="E90" s="208">
        <v>0</v>
      </c>
      <c r="F90" s="208">
        <v>326</v>
      </c>
      <c r="G90" s="208"/>
      <c r="H90" s="208"/>
      <c r="I90" s="175">
        <f t="shared" si="16"/>
        <v>872</v>
      </c>
      <c r="J90" s="175">
        <f t="shared" si="17"/>
        <v>0</v>
      </c>
      <c r="K90" s="175">
        <f t="shared" si="18"/>
        <v>0</v>
      </c>
    </row>
    <row r="91" spans="1:11" ht="15" customHeight="1">
      <c r="A91" s="130" t="s">
        <v>908</v>
      </c>
      <c r="B91" s="165" t="s">
        <v>909</v>
      </c>
      <c r="C91" s="208"/>
      <c r="D91" s="208"/>
      <c r="E91" s="208"/>
      <c r="F91" s="208"/>
      <c r="G91" s="208"/>
      <c r="H91" s="208"/>
      <c r="I91" s="175">
        <f t="shared" si="16"/>
        <v>0</v>
      </c>
      <c r="J91" s="175">
        <f t="shared" si="17"/>
        <v>0</v>
      </c>
      <c r="K91" s="175">
        <f t="shared" si="18"/>
        <v>0</v>
      </c>
    </row>
    <row r="92" spans="1:11" ht="15" customHeight="1">
      <c r="A92" s="130" t="s">
        <v>910</v>
      </c>
      <c r="B92" s="165" t="s">
        <v>911</v>
      </c>
      <c r="C92" s="210"/>
      <c r="D92" s="210"/>
      <c r="E92" s="208"/>
      <c r="F92" s="208"/>
      <c r="G92" s="208"/>
      <c r="H92" s="210"/>
      <c r="I92" s="175">
        <f t="shared" si="16"/>
        <v>0</v>
      </c>
      <c r="J92" s="175">
        <f t="shared" si="17"/>
        <v>0</v>
      </c>
      <c r="K92" s="175">
        <f t="shared" si="18"/>
        <v>0</v>
      </c>
    </row>
    <row r="93" spans="1:11" ht="15" customHeight="1">
      <c r="A93" s="130" t="s">
        <v>912</v>
      </c>
      <c r="B93" s="165" t="s">
        <v>913</v>
      </c>
      <c r="C93" s="208"/>
      <c r="D93" s="208"/>
      <c r="E93" s="208"/>
      <c r="F93" s="208"/>
      <c r="G93" s="208"/>
      <c r="H93" s="208"/>
      <c r="I93" s="175">
        <f t="shared" si="16"/>
        <v>0</v>
      </c>
      <c r="J93" s="175">
        <f t="shared" si="17"/>
        <v>0</v>
      </c>
      <c r="K93" s="175">
        <f t="shared" si="18"/>
        <v>0</v>
      </c>
    </row>
    <row r="94" spans="1:11" ht="15" customHeight="1">
      <c r="A94" s="130" t="s">
        <v>914</v>
      </c>
      <c r="B94" s="165" t="s">
        <v>915</v>
      </c>
      <c r="C94" s="208"/>
      <c r="D94" s="208"/>
      <c r="E94" s="208"/>
      <c r="F94" s="208"/>
      <c r="G94" s="208"/>
      <c r="H94" s="208"/>
      <c r="I94" s="175">
        <f t="shared" si="16"/>
        <v>0</v>
      </c>
      <c r="J94" s="175">
        <f t="shared" si="17"/>
        <v>0</v>
      </c>
      <c r="K94" s="175">
        <f t="shared" si="18"/>
        <v>0</v>
      </c>
    </row>
    <row r="95" spans="1:11" ht="15" customHeight="1">
      <c r="A95" s="130" t="s">
        <v>916</v>
      </c>
      <c r="B95" s="165" t="s">
        <v>917</v>
      </c>
      <c r="C95" s="208"/>
      <c r="D95" s="208"/>
      <c r="E95" s="208"/>
      <c r="F95" s="208"/>
      <c r="G95" s="208"/>
      <c r="H95" s="208"/>
      <c r="I95" s="175">
        <f t="shared" si="16"/>
        <v>0</v>
      </c>
      <c r="J95" s="175">
        <f t="shared" si="17"/>
        <v>0</v>
      </c>
      <c r="K95" s="175">
        <f t="shared" si="18"/>
        <v>0</v>
      </c>
    </row>
    <row r="96" spans="1:11" ht="15" customHeight="1">
      <c r="A96" s="130" t="s">
        <v>918</v>
      </c>
      <c r="B96" s="165" t="s">
        <v>919</v>
      </c>
      <c r="C96" s="208"/>
      <c r="D96" s="208"/>
      <c r="E96" s="210"/>
      <c r="F96" s="210"/>
      <c r="G96" s="210"/>
      <c r="H96" s="208"/>
      <c r="I96" s="175">
        <f t="shared" si="16"/>
        <v>0</v>
      </c>
      <c r="J96" s="175">
        <f t="shared" si="17"/>
        <v>0</v>
      </c>
      <c r="K96" s="175">
        <f t="shared" si="18"/>
        <v>0</v>
      </c>
    </row>
    <row r="97" spans="1:11" ht="15" customHeight="1">
      <c r="A97" s="128" t="s">
        <v>920</v>
      </c>
      <c r="B97" s="161" t="s">
        <v>921</v>
      </c>
      <c r="C97" s="140">
        <f t="shared" ref="C97:H97" si="22">SUM(C88:C96)</f>
        <v>546</v>
      </c>
      <c r="D97" s="140">
        <f t="shared" si="22"/>
        <v>0</v>
      </c>
      <c r="E97" s="140">
        <f t="shared" si="22"/>
        <v>0</v>
      </c>
      <c r="F97" s="140">
        <f t="shared" si="22"/>
        <v>326</v>
      </c>
      <c r="G97" s="140">
        <f t="shared" si="22"/>
        <v>0</v>
      </c>
      <c r="H97" s="140">
        <f t="shared" si="22"/>
        <v>0</v>
      </c>
      <c r="I97" s="207">
        <f t="shared" si="16"/>
        <v>872</v>
      </c>
      <c r="J97" s="207">
        <f t="shared" si="17"/>
        <v>0</v>
      </c>
      <c r="K97" s="207">
        <f t="shared" si="18"/>
        <v>0</v>
      </c>
    </row>
    <row r="98" spans="1:11" ht="15" customHeight="1">
      <c r="A98" s="130" t="s">
        <v>922</v>
      </c>
      <c r="B98" s="165" t="s">
        <v>923</v>
      </c>
      <c r="C98" s="208"/>
      <c r="D98" s="208"/>
      <c r="E98" s="210"/>
      <c r="F98" s="210"/>
      <c r="G98" s="210"/>
      <c r="H98" s="208"/>
      <c r="I98" s="175">
        <f t="shared" si="16"/>
        <v>0</v>
      </c>
      <c r="J98" s="175">
        <f t="shared" si="17"/>
        <v>0</v>
      </c>
      <c r="K98" s="175">
        <f t="shared" si="18"/>
        <v>0</v>
      </c>
    </row>
    <row r="99" spans="1:11" ht="20.25" customHeight="1">
      <c r="A99" s="130" t="s">
        <v>924</v>
      </c>
      <c r="B99" s="165" t="s">
        <v>925</v>
      </c>
      <c r="C99" s="208"/>
      <c r="D99" s="208"/>
      <c r="E99" s="210"/>
      <c r="F99" s="210"/>
      <c r="G99" s="210"/>
      <c r="H99" s="208"/>
      <c r="I99" s="175">
        <f t="shared" si="16"/>
        <v>0</v>
      </c>
      <c r="J99" s="175">
        <f t="shared" si="17"/>
        <v>0</v>
      </c>
      <c r="K99" s="175">
        <f t="shared" si="18"/>
        <v>0</v>
      </c>
    </row>
    <row r="100" spans="1:11" ht="15" customHeight="1">
      <c r="A100" s="130" t="s">
        <v>926</v>
      </c>
      <c r="B100" s="165" t="s">
        <v>927</v>
      </c>
      <c r="C100" s="208"/>
      <c r="D100" s="208"/>
      <c r="E100" s="210"/>
      <c r="F100" s="210"/>
      <c r="G100" s="210"/>
      <c r="H100" s="208"/>
      <c r="I100" s="175">
        <f t="shared" si="16"/>
        <v>0</v>
      </c>
      <c r="J100" s="175">
        <f t="shared" si="17"/>
        <v>0</v>
      </c>
      <c r="K100" s="175">
        <f t="shared" si="18"/>
        <v>0</v>
      </c>
    </row>
    <row r="101" spans="1:11" ht="15" customHeight="1">
      <c r="A101" s="130" t="s">
        <v>928</v>
      </c>
      <c r="B101" s="165" t="s">
        <v>929</v>
      </c>
      <c r="C101" s="208"/>
      <c r="D101" s="208"/>
      <c r="E101" s="210"/>
      <c r="F101" s="210"/>
      <c r="G101" s="210"/>
      <c r="H101" s="208"/>
      <c r="I101" s="175">
        <f t="shared" si="16"/>
        <v>0</v>
      </c>
      <c r="J101" s="175">
        <f t="shared" si="17"/>
        <v>0</v>
      </c>
      <c r="K101" s="175">
        <f t="shared" si="18"/>
        <v>0</v>
      </c>
    </row>
    <row r="102" spans="1:11" ht="15" customHeight="1">
      <c r="A102" s="130" t="s">
        <v>930</v>
      </c>
      <c r="B102" s="165" t="s">
        <v>931</v>
      </c>
      <c r="C102" s="210"/>
      <c r="D102" s="210"/>
      <c r="E102" s="210"/>
      <c r="F102" s="210"/>
      <c r="G102" s="210"/>
      <c r="H102" s="210"/>
      <c r="I102" s="175">
        <f t="shared" si="16"/>
        <v>0</v>
      </c>
      <c r="J102" s="175">
        <f t="shared" si="17"/>
        <v>0</v>
      </c>
      <c r="K102" s="175">
        <f t="shared" si="18"/>
        <v>0</v>
      </c>
    </row>
    <row r="103" spans="1:11" ht="15" customHeight="1">
      <c r="A103" s="130" t="s">
        <v>932</v>
      </c>
      <c r="B103" s="165" t="s">
        <v>933</v>
      </c>
      <c r="C103" s="208"/>
      <c r="D103" s="208"/>
      <c r="E103" s="210"/>
      <c r="F103" s="210"/>
      <c r="G103" s="210"/>
      <c r="H103" s="208"/>
      <c r="I103" s="175">
        <f t="shared" si="16"/>
        <v>0</v>
      </c>
      <c r="J103" s="175">
        <f t="shared" si="17"/>
        <v>0</v>
      </c>
      <c r="K103" s="175">
        <f t="shared" si="18"/>
        <v>0</v>
      </c>
    </row>
    <row r="104" spans="1:11" ht="15" customHeight="1">
      <c r="A104" s="130" t="s">
        <v>934</v>
      </c>
      <c r="B104" s="165" t="s">
        <v>935</v>
      </c>
      <c r="C104" s="208"/>
      <c r="D104" s="208"/>
      <c r="E104" s="210"/>
      <c r="F104" s="210"/>
      <c r="G104" s="210"/>
      <c r="H104" s="208"/>
      <c r="I104" s="175">
        <f t="shared" si="16"/>
        <v>0</v>
      </c>
      <c r="J104" s="175">
        <f t="shared" si="17"/>
        <v>0</v>
      </c>
      <c r="K104" s="175">
        <f t="shared" si="18"/>
        <v>0</v>
      </c>
    </row>
    <row r="105" spans="1:11" ht="15" customHeight="1">
      <c r="A105" s="130" t="s">
        <v>936</v>
      </c>
      <c r="B105" s="165" t="s">
        <v>937</v>
      </c>
      <c r="C105" s="208">
        <v>1100</v>
      </c>
      <c r="D105" s="208"/>
      <c r="E105" s="210">
        <v>0</v>
      </c>
      <c r="F105" s="210">
        <v>0</v>
      </c>
      <c r="G105" s="210"/>
      <c r="H105" s="208"/>
      <c r="I105" s="175">
        <f t="shared" si="16"/>
        <v>1100</v>
      </c>
      <c r="J105" s="175">
        <f t="shared" si="17"/>
        <v>0</v>
      </c>
      <c r="K105" s="175">
        <f t="shared" si="18"/>
        <v>0</v>
      </c>
    </row>
    <row r="106" spans="1:11" ht="15" customHeight="1">
      <c r="A106" s="130" t="s">
        <v>938</v>
      </c>
      <c r="B106" s="165" t="s">
        <v>939</v>
      </c>
      <c r="C106" s="208">
        <v>0</v>
      </c>
      <c r="D106" s="208"/>
      <c r="E106" s="210">
        <v>3943</v>
      </c>
      <c r="F106" s="210"/>
      <c r="G106" s="210"/>
      <c r="H106" s="208"/>
      <c r="I106" s="175">
        <f t="shared" si="16"/>
        <v>0</v>
      </c>
      <c r="J106" s="175">
        <f t="shared" si="17"/>
        <v>0</v>
      </c>
      <c r="K106" s="175">
        <f t="shared" si="18"/>
        <v>3943</v>
      </c>
    </row>
    <row r="107" spans="1:11" ht="15" customHeight="1">
      <c r="A107" s="128" t="s">
        <v>940</v>
      </c>
      <c r="B107" s="161" t="s">
        <v>941</v>
      </c>
      <c r="C107" s="140">
        <f t="shared" ref="C107:H107" si="23">SUM(C98:C106)</f>
        <v>1100</v>
      </c>
      <c r="D107" s="140">
        <f t="shared" si="23"/>
        <v>0</v>
      </c>
      <c r="E107" s="140">
        <f t="shared" si="23"/>
        <v>3943</v>
      </c>
      <c r="F107" s="140">
        <f t="shared" si="23"/>
        <v>0</v>
      </c>
      <c r="G107" s="140">
        <f t="shared" si="23"/>
        <v>0</v>
      </c>
      <c r="H107" s="140">
        <f t="shared" si="23"/>
        <v>0</v>
      </c>
      <c r="I107" s="207">
        <f t="shared" si="16"/>
        <v>1100</v>
      </c>
      <c r="J107" s="207">
        <f t="shared" si="17"/>
        <v>0</v>
      </c>
      <c r="K107" s="207">
        <f t="shared" si="18"/>
        <v>3943</v>
      </c>
    </row>
    <row r="108" spans="1:11">
      <c r="A108" s="130" t="s">
        <v>942</v>
      </c>
      <c r="B108" s="165" t="s">
        <v>943</v>
      </c>
      <c r="C108" s="208">
        <v>54</v>
      </c>
      <c r="D108" s="208"/>
      <c r="E108" s="210">
        <v>0</v>
      </c>
      <c r="F108" s="210"/>
      <c r="G108" s="210"/>
      <c r="H108" s="208"/>
      <c r="I108" s="175">
        <f t="shared" si="16"/>
        <v>54</v>
      </c>
      <c r="J108" s="175">
        <f t="shared" si="17"/>
        <v>0</v>
      </c>
      <c r="K108" s="175">
        <f t="shared" si="18"/>
        <v>0</v>
      </c>
    </row>
    <row r="109" spans="1:11" ht="15" customHeight="1">
      <c r="A109" s="130" t="s">
        <v>944</v>
      </c>
      <c r="B109" s="166" t="s">
        <v>866</v>
      </c>
      <c r="C109" s="208"/>
      <c r="D109" s="208"/>
      <c r="E109" s="210"/>
      <c r="F109" s="210"/>
      <c r="G109" s="210"/>
      <c r="H109" s="208"/>
      <c r="I109" s="175">
        <f t="shared" si="16"/>
        <v>0</v>
      </c>
      <c r="J109" s="175">
        <f t="shared" si="17"/>
        <v>0</v>
      </c>
      <c r="K109" s="175">
        <f t="shared" si="18"/>
        <v>0</v>
      </c>
    </row>
    <row r="110" spans="1:11" ht="15" customHeight="1">
      <c r="A110" s="130" t="s">
        <v>945</v>
      </c>
      <c r="B110" s="166" t="s">
        <v>946</v>
      </c>
      <c r="C110" s="208">
        <v>17</v>
      </c>
      <c r="D110" s="208"/>
      <c r="E110" s="210">
        <v>0</v>
      </c>
      <c r="F110" s="210"/>
      <c r="G110" s="210"/>
      <c r="H110" s="208"/>
      <c r="I110" s="175">
        <f t="shared" si="16"/>
        <v>17</v>
      </c>
      <c r="J110" s="175">
        <f t="shared" si="17"/>
        <v>0</v>
      </c>
      <c r="K110" s="175">
        <f t="shared" si="18"/>
        <v>0</v>
      </c>
    </row>
    <row r="111" spans="1:11" ht="15" customHeight="1">
      <c r="A111" s="130" t="s">
        <v>947</v>
      </c>
      <c r="B111" s="166" t="s">
        <v>948</v>
      </c>
      <c r="C111" s="208"/>
      <c r="D111" s="208"/>
      <c r="E111" s="210"/>
      <c r="F111" s="210"/>
      <c r="G111" s="210"/>
      <c r="H111" s="208"/>
      <c r="I111" s="175">
        <f t="shared" si="16"/>
        <v>0</v>
      </c>
      <c r="J111" s="175">
        <f t="shared" si="17"/>
        <v>0</v>
      </c>
      <c r="K111" s="175">
        <f t="shared" si="18"/>
        <v>0</v>
      </c>
    </row>
    <row r="112" spans="1:11" ht="15" customHeight="1">
      <c r="A112" s="130" t="s">
        <v>949</v>
      </c>
      <c r="B112" s="166" t="s">
        <v>950</v>
      </c>
      <c r="C112" s="208"/>
      <c r="D112" s="208"/>
      <c r="E112" s="210"/>
      <c r="F112" s="210"/>
      <c r="G112" s="210"/>
      <c r="H112" s="208"/>
      <c r="I112" s="175">
        <f t="shared" si="16"/>
        <v>0</v>
      </c>
      <c r="J112" s="175">
        <f t="shared" si="17"/>
        <v>0</v>
      </c>
      <c r="K112" s="175">
        <f t="shared" si="18"/>
        <v>0</v>
      </c>
    </row>
    <row r="113" spans="1:11" ht="15" customHeight="1">
      <c r="A113" s="130" t="s">
        <v>951</v>
      </c>
      <c r="B113" s="166" t="s">
        <v>874</v>
      </c>
      <c r="C113" s="208"/>
      <c r="D113" s="208"/>
      <c r="E113" s="210"/>
      <c r="F113" s="210"/>
      <c r="G113" s="210"/>
      <c r="H113" s="208"/>
      <c r="I113" s="175">
        <f t="shared" si="16"/>
        <v>0</v>
      </c>
      <c r="J113" s="175">
        <f t="shared" si="17"/>
        <v>0</v>
      </c>
      <c r="K113" s="175">
        <f t="shared" si="18"/>
        <v>0</v>
      </c>
    </row>
    <row r="114" spans="1:11" ht="15" customHeight="1">
      <c r="A114" s="130" t="s">
        <v>952</v>
      </c>
      <c r="B114" s="166" t="s">
        <v>953</v>
      </c>
      <c r="C114" s="208"/>
      <c r="D114" s="208"/>
      <c r="E114" s="210"/>
      <c r="F114" s="210"/>
      <c r="G114" s="210"/>
      <c r="H114" s="208"/>
      <c r="I114" s="175">
        <f t="shared" si="16"/>
        <v>0</v>
      </c>
      <c r="J114" s="175">
        <f t="shared" si="17"/>
        <v>0</v>
      </c>
      <c r="K114" s="175">
        <f t="shared" si="18"/>
        <v>0</v>
      </c>
    </row>
    <row r="115" spans="1:11" ht="15" customHeight="1">
      <c r="A115" s="128" t="s">
        <v>954</v>
      </c>
      <c r="B115" s="161" t="s">
        <v>955</v>
      </c>
      <c r="C115" s="140">
        <f t="shared" ref="C115:H115" si="24">SUM(C108:C114)</f>
        <v>71</v>
      </c>
      <c r="D115" s="140">
        <f t="shared" si="24"/>
        <v>0</v>
      </c>
      <c r="E115" s="140">
        <f t="shared" si="24"/>
        <v>0</v>
      </c>
      <c r="F115" s="140">
        <f t="shared" si="24"/>
        <v>0</v>
      </c>
      <c r="G115" s="140">
        <f t="shared" si="24"/>
        <v>0</v>
      </c>
      <c r="H115" s="140">
        <f t="shared" si="24"/>
        <v>0</v>
      </c>
      <c r="I115" s="207">
        <f t="shared" si="16"/>
        <v>71</v>
      </c>
      <c r="J115" s="207">
        <f t="shared" si="17"/>
        <v>0</v>
      </c>
      <c r="K115" s="207">
        <f t="shared" si="18"/>
        <v>0</v>
      </c>
    </row>
    <row r="116" spans="1:11" ht="15" customHeight="1">
      <c r="A116" s="128" t="s">
        <v>956</v>
      </c>
      <c r="B116" s="161" t="s">
        <v>957</v>
      </c>
      <c r="C116" s="140">
        <f t="shared" ref="C116:H116" si="25">C97+C107+C115</f>
        <v>1717</v>
      </c>
      <c r="D116" s="140">
        <f t="shared" si="25"/>
        <v>0</v>
      </c>
      <c r="E116" s="140">
        <f t="shared" si="25"/>
        <v>3943</v>
      </c>
      <c r="F116" s="140">
        <f t="shared" si="25"/>
        <v>326</v>
      </c>
      <c r="G116" s="140">
        <f t="shared" si="25"/>
        <v>0</v>
      </c>
      <c r="H116" s="140">
        <f t="shared" si="25"/>
        <v>0</v>
      </c>
      <c r="I116" s="207">
        <f t="shared" si="16"/>
        <v>2043</v>
      </c>
      <c r="J116" s="207">
        <f t="shared" si="17"/>
        <v>0</v>
      </c>
      <c r="K116" s="207">
        <f t="shared" si="18"/>
        <v>3943</v>
      </c>
    </row>
    <row r="117" spans="1:11" ht="15" customHeight="1">
      <c r="A117" s="128" t="s">
        <v>958</v>
      </c>
      <c r="B117" s="161" t="s">
        <v>959</v>
      </c>
      <c r="C117" s="210">
        <v>0</v>
      </c>
      <c r="D117" s="210"/>
      <c r="E117" s="210">
        <v>0</v>
      </c>
      <c r="F117" s="210"/>
      <c r="G117" s="210"/>
      <c r="H117" s="210"/>
      <c r="I117" s="175">
        <f t="shared" si="16"/>
        <v>0</v>
      </c>
      <c r="J117" s="175">
        <f t="shared" si="17"/>
        <v>0</v>
      </c>
      <c r="K117" s="175">
        <f t="shared" si="18"/>
        <v>0</v>
      </c>
    </row>
    <row r="118" spans="1:11" ht="15" customHeight="1">
      <c r="A118" s="128" t="s">
        <v>960</v>
      </c>
      <c r="B118" s="161" t="s">
        <v>961</v>
      </c>
      <c r="C118" s="210">
        <v>0</v>
      </c>
      <c r="D118" s="210"/>
      <c r="E118" s="210">
        <v>0</v>
      </c>
      <c r="F118" s="210"/>
      <c r="G118" s="210"/>
      <c r="H118" s="210"/>
      <c r="I118" s="175">
        <f t="shared" si="16"/>
        <v>0</v>
      </c>
      <c r="J118" s="175">
        <f t="shared" si="17"/>
        <v>0</v>
      </c>
      <c r="K118" s="175">
        <f t="shared" si="18"/>
        <v>0</v>
      </c>
    </row>
    <row r="119" spans="1:11" ht="15" customHeight="1">
      <c r="A119" s="130" t="s">
        <v>962</v>
      </c>
      <c r="B119" s="165" t="s">
        <v>963</v>
      </c>
      <c r="C119" s="208">
        <v>0</v>
      </c>
      <c r="D119" s="208"/>
      <c r="E119" s="210">
        <v>0</v>
      </c>
      <c r="F119" s="210"/>
      <c r="G119" s="210"/>
      <c r="H119" s="208"/>
      <c r="I119" s="175">
        <f t="shared" si="16"/>
        <v>0</v>
      </c>
      <c r="J119" s="175">
        <f t="shared" si="17"/>
        <v>0</v>
      </c>
      <c r="K119" s="175">
        <f t="shared" si="18"/>
        <v>0</v>
      </c>
    </row>
    <row r="120" spans="1:11" ht="15" customHeight="1">
      <c r="A120" s="130" t="s">
        <v>964</v>
      </c>
      <c r="B120" s="165" t="s">
        <v>965</v>
      </c>
      <c r="C120" s="208">
        <v>0</v>
      </c>
      <c r="D120" s="208"/>
      <c r="E120" s="210">
        <v>2287</v>
      </c>
      <c r="F120" s="210"/>
      <c r="G120" s="210"/>
      <c r="H120" s="208"/>
      <c r="I120" s="175">
        <f t="shared" si="16"/>
        <v>0</v>
      </c>
      <c r="J120" s="175">
        <f t="shared" si="17"/>
        <v>0</v>
      </c>
      <c r="K120" s="175">
        <f t="shared" si="18"/>
        <v>2287</v>
      </c>
    </row>
    <row r="121" spans="1:11" ht="15" customHeight="1">
      <c r="A121" s="130" t="s">
        <v>966</v>
      </c>
      <c r="B121" s="165" t="s">
        <v>967</v>
      </c>
      <c r="C121" s="208">
        <v>0</v>
      </c>
      <c r="D121" s="208"/>
      <c r="E121" s="210">
        <v>671</v>
      </c>
      <c r="F121" s="210"/>
      <c r="G121" s="210"/>
      <c r="H121" s="208"/>
      <c r="I121" s="175">
        <f t="shared" si="16"/>
        <v>0</v>
      </c>
      <c r="J121" s="175">
        <f t="shared" si="17"/>
        <v>0</v>
      </c>
      <c r="K121" s="175">
        <f t="shared" si="18"/>
        <v>671</v>
      </c>
    </row>
    <row r="122" spans="1:11" ht="15" customHeight="1">
      <c r="A122" s="128" t="s">
        <v>968</v>
      </c>
      <c r="B122" s="161" t="s">
        <v>969</v>
      </c>
      <c r="C122" s="140">
        <f t="shared" ref="C122:H122" si="26">SUM(C119:C121)</f>
        <v>0</v>
      </c>
      <c r="D122" s="140">
        <f t="shared" si="26"/>
        <v>0</v>
      </c>
      <c r="E122" s="140">
        <f t="shared" si="26"/>
        <v>2958</v>
      </c>
      <c r="F122" s="140">
        <f t="shared" si="26"/>
        <v>0</v>
      </c>
      <c r="G122" s="140">
        <f t="shared" si="26"/>
        <v>0</v>
      </c>
      <c r="H122" s="140">
        <f t="shared" si="26"/>
        <v>0</v>
      </c>
      <c r="I122" s="207">
        <f t="shared" si="16"/>
        <v>0</v>
      </c>
      <c r="J122" s="207">
        <f t="shared" si="17"/>
        <v>0</v>
      </c>
      <c r="K122" s="207">
        <f t="shared" si="18"/>
        <v>2958</v>
      </c>
    </row>
    <row r="123" spans="1:11" ht="23.25" customHeight="1">
      <c r="A123" s="247" t="s">
        <v>970</v>
      </c>
      <c r="B123" s="247"/>
      <c r="C123" s="140">
        <f t="shared" ref="C123:H123" si="27">C87+C116+C117+C118+C122</f>
        <v>749088</v>
      </c>
      <c r="D123" s="140">
        <f t="shared" si="27"/>
        <v>0</v>
      </c>
      <c r="E123" s="140">
        <f t="shared" si="27"/>
        <v>749063</v>
      </c>
      <c r="F123" s="140">
        <f t="shared" si="27"/>
        <v>1669</v>
      </c>
      <c r="G123" s="140">
        <f t="shared" si="27"/>
        <v>0</v>
      </c>
      <c r="H123" s="140">
        <f t="shared" si="27"/>
        <v>0</v>
      </c>
      <c r="I123" s="207">
        <f t="shared" si="16"/>
        <v>750757</v>
      </c>
      <c r="J123" s="207">
        <f t="shared" si="17"/>
        <v>0</v>
      </c>
      <c r="K123" s="207">
        <f t="shared" si="18"/>
        <v>749063</v>
      </c>
    </row>
    <row r="124" spans="1:11" ht="23.25" customHeight="1"/>
  </sheetData>
  <mergeCells count="8">
    <mergeCell ref="A123:B123"/>
    <mergeCell ref="A80:B80"/>
    <mergeCell ref="A2:K2"/>
    <mergeCell ref="A3:K3"/>
    <mergeCell ref="A4:K4"/>
    <mergeCell ref="C8:E8"/>
    <mergeCell ref="F8:H8"/>
    <mergeCell ref="I8:K8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zoomScale="50" zoomScaleNormal="50" workbookViewId="0">
      <selection activeCell="A4" sqref="A4:K4"/>
    </sheetView>
  </sheetViews>
  <sheetFormatPr defaultRowHeight="15"/>
  <cols>
    <col min="1" max="1" width="10.5703125" style="78" customWidth="1"/>
    <col min="2" max="2" width="67.140625" customWidth="1"/>
    <col min="3" max="11" width="13.28515625" customWidth="1"/>
  </cols>
  <sheetData>
    <row r="1" spans="1:11" ht="15" customHeight="1">
      <c r="E1" s="75"/>
      <c r="H1" s="75"/>
      <c r="K1" s="75" t="s">
        <v>692</v>
      </c>
    </row>
    <row r="2" spans="1:11" ht="18" customHeight="1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5.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 ht="15.75" customHeight="1">
      <c r="A4" s="239" t="s">
        <v>1043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20.25" customHeight="1">
      <c r="A5" s="54"/>
      <c r="B5" s="55"/>
    </row>
    <row r="6" spans="1:11" s="78" customFormat="1" ht="22.5" customHeight="1">
      <c r="A6" s="157" t="s">
        <v>746</v>
      </c>
      <c r="B6" s="157" t="s">
        <v>649</v>
      </c>
      <c r="C6" s="157" t="s">
        <v>749</v>
      </c>
      <c r="D6" s="157" t="s">
        <v>972</v>
      </c>
      <c r="E6" s="147" t="s">
        <v>751</v>
      </c>
      <c r="F6" s="157" t="s">
        <v>749</v>
      </c>
      <c r="G6" s="157" t="s">
        <v>972</v>
      </c>
      <c r="H6" s="147" t="s">
        <v>751</v>
      </c>
      <c r="I6" s="157" t="s">
        <v>749</v>
      </c>
      <c r="J6" s="157" t="s">
        <v>972</v>
      </c>
      <c r="K6" s="147" t="s">
        <v>751</v>
      </c>
    </row>
    <row r="7" spans="1:11" s="78" customFormat="1" ht="15" customHeight="1">
      <c r="A7" s="156" t="s">
        <v>706</v>
      </c>
      <c r="B7" s="156">
        <v>2</v>
      </c>
      <c r="C7" s="248" t="s">
        <v>415</v>
      </c>
      <c r="D7" s="249"/>
      <c r="E7" s="250"/>
      <c r="F7" s="248" t="s">
        <v>411</v>
      </c>
      <c r="G7" s="249"/>
      <c r="H7" s="250"/>
      <c r="I7" s="248" t="s">
        <v>408</v>
      </c>
      <c r="J7" s="249"/>
      <c r="K7" s="250"/>
    </row>
    <row r="8" spans="1:11">
      <c r="A8" s="170" t="s">
        <v>708</v>
      </c>
      <c r="B8" s="152" t="s">
        <v>973</v>
      </c>
      <c r="C8" s="167"/>
      <c r="D8" s="167"/>
      <c r="E8" s="175">
        <v>14671</v>
      </c>
      <c r="F8" s="167"/>
      <c r="G8" s="167"/>
      <c r="H8" s="175">
        <v>189</v>
      </c>
      <c r="I8" s="167"/>
      <c r="J8" s="167"/>
      <c r="K8" s="175">
        <f>$E8+$H8</f>
        <v>14860</v>
      </c>
    </row>
    <row r="9" spans="1:11" ht="15" customHeight="1">
      <c r="A9" s="170" t="s">
        <v>710</v>
      </c>
      <c r="B9" s="138" t="s">
        <v>974</v>
      </c>
      <c r="C9" s="167"/>
      <c r="D9" s="167"/>
      <c r="E9" s="175">
        <v>139</v>
      </c>
      <c r="F9" s="167"/>
      <c r="G9" s="167"/>
      <c r="H9" s="175">
        <v>0</v>
      </c>
      <c r="I9" s="167"/>
      <c r="J9" s="167"/>
      <c r="K9" s="175">
        <f t="shared" ref="K9:K48" si="0">$E9+$H9</f>
        <v>139</v>
      </c>
    </row>
    <row r="10" spans="1:11" ht="15" customHeight="1">
      <c r="A10" s="170" t="s">
        <v>714</v>
      </c>
      <c r="B10" s="138" t="s">
        <v>975</v>
      </c>
      <c r="C10" s="167"/>
      <c r="D10" s="167"/>
      <c r="E10" s="175"/>
      <c r="F10" s="167"/>
      <c r="G10" s="167"/>
      <c r="H10" s="175">
        <v>113</v>
      </c>
      <c r="I10" s="167"/>
      <c r="J10" s="167"/>
      <c r="K10" s="175">
        <f t="shared" si="0"/>
        <v>113</v>
      </c>
    </row>
    <row r="11" spans="1:11" ht="15" customHeight="1">
      <c r="A11" s="171" t="s">
        <v>712</v>
      </c>
      <c r="B11" s="139" t="s">
        <v>976</v>
      </c>
      <c r="C11" s="167"/>
      <c r="D11" s="167"/>
      <c r="E11" s="177">
        <f>SUM(E8:E10)</f>
        <v>14810</v>
      </c>
      <c r="F11" s="167"/>
      <c r="G11" s="167"/>
      <c r="H11" s="177">
        <f>SUM(H8:H10)</f>
        <v>302</v>
      </c>
      <c r="I11" s="167"/>
      <c r="J11" s="167"/>
      <c r="K11" s="207">
        <f t="shared" si="0"/>
        <v>15112</v>
      </c>
    </row>
    <row r="12" spans="1:11" ht="15" customHeight="1">
      <c r="A12" s="170" t="s">
        <v>716</v>
      </c>
      <c r="B12" s="138" t="s">
        <v>977</v>
      </c>
      <c r="C12" s="167"/>
      <c r="D12" s="167"/>
      <c r="E12" s="175">
        <v>0</v>
      </c>
      <c r="F12" s="167"/>
      <c r="G12" s="167"/>
      <c r="H12" s="175">
        <v>0</v>
      </c>
      <c r="I12" s="167"/>
      <c r="J12" s="167"/>
      <c r="K12" s="175">
        <f t="shared" si="0"/>
        <v>0</v>
      </c>
    </row>
    <row r="13" spans="1:11" ht="15" customHeight="1">
      <c r="A13" s="170" t="s">
        <v>722</v>
      </c>
      <c r="B13" s="138" t="s">
        <v>978</v>
      </c>
      <c r="C13" s="167"/>
      <c r="D13" s="167"/>
      <c r="E13" s="175">
        <v>0</v>
      </c>
      <c r="F13" s="167"/>
      <c r="G13" s="167"/>
      <c r="H13" s="175">
        <v>0</v>
      </c>
      <c r="I13" s="167"/>
      <c r="J13" s="167"/>
      <c r="K13" s="175">
        <f t="shared" si="0"/>
        <v>0</v>
      </c>
    </row>
    <row r="14" spans="1:11">
      <c r="A14" s="171" t="s">
        <v>718</v>
      </c>
      <c r="B14" s="151" t="s">
        <v>979</v>
      </c>
      <c r="C14" s="167"/>
      <c r="D14" s="167"/>
      <c r="E14" s="177">
        <f>SUM(E12:E13)</f>
        <v>0</v>
      </c>
      <c r="F14" s="167"/>
      <c r="G14" s="167"/>
      <c r="H14" s="177">
        <f>SUM(H12:H13)</f>
        <v>0</v>
      </c>
      <c r="I14" s="167"/>
      <c r="J14" s="167"/>
      <c r="K14" s="207">
        <f t="shared" si="0"/>
        <v>0</v>
      </c>
    </row>
    <row r="15" spans="1:11" ht="15" customHeight="1">
      <c r="A15" s="170" t="s">
        <v>724</v>
      </c>
      <c r="B15" s="138" t="s">
        <v>980</v>
      </c>
      <c r="C15" s="167"/>
      <c r="D15" s="167"/>
      <c r="E15" s="175">
        <v>114177</v>
      </c>
      <c r="F15" s="167"/>
      <c r="G15" s="167"/>
      <c r="H15" s="175">
        <v>8552</v>
      </c>
      <c r="I15" s="167"/>
      <c r="J15" s="167"/>
      <c r="K15" s="175">
        <f t="shared" si="0"/>
        <v>122729</v>
      </c>
    </row>
    <row r="16" spans="1:11" ht="15" customHeight="1">
      <c r="A16" s="170" t="s">
        <v>728</v>
      </c>
      <c r="B16" s="138" t="s">
        <v>981</v>
      </c>
      <c r="C16" s="167"/>
      <c r="D16" s="167"/>
      <c r="E16" s="175">
        <v>2300</v>
      </c>
      <c r="F16" s="167"/>
      <c r="G16" s="167"/>
      <c r="H16" s="175">
        <v>68750</v>
      </c>
      <c r="I16" s="167"/>
      <c r="J16" s="167"/>
      <c r="K16" s="175">
        <f t="shared" si="0"/>
        <v>71050</v>
      </c>
    </row>
    <row r="17" spans="1:11" ht="15" customHeight="1">
      <c r="A17" s="170" t="s">
        <v>730</v>
      </c>
      <c r="B17" s="138" t="s">
        <v>982</v>
      </c>
      <c r="C17" s="167"/>
      <c r="D17" s="167"/>
      <c r="E17" s="175">
        <v>0</v>
      </c>
      <c r="F17" s="167"/>
      <c r="G17" s="167"/>
      <c r="H17" s="175">
        <v>0</v>
      </c>
      <c r="I17" s="167"/>
      <c r="J17" s="167"/>
      <c r="K17" s="175">
        <f t="shared" si="0"/>
        <v>0</v>
      </c>
    </row>
    <row r="18" spans="1:11" ht="15" customHeight="1">
      <c r="A18" s="171" t="s">
        <v>726</v>
      </c>
      <c r="B18" s="139" t="s">
        <v>983</v>
      </c>
      <c r="C18" s="167"/>
      <c r="D18" s="167"/>
      <c r="E18" s="177">
        <f>SUM(E15:E17)</f>
        <v>116477</v>
      </c>
      <c r="F18" s="167"/>
      <c r="G18" s="167"/>
      <c r="H18" s="177">
        <f>SUM(H15:H17)</f>
        <v>77302</v>
      </c>
      <c r="I18" s="167"/>
      <c r="J18" s="167"/>
      <c r="K18" s="207">
        <f t="shared" si="0"/>
        <v>193779</v>
      </c>
    </row>
    <row r="19" spans="1:11">
      <c r="A19" s="170" t="s">
        <v>984</v>
      </c>
      <c r="B19" s="138" t="s">
        <v>985</v>
      </c>
      <c r="C19" s="167"/>
      <c r="D19" s="167"/>
      <c r="E19" s="175">
        <v>508</v>
      </c>
      <c r="F19" s="167"/>
      <c r="G19" s="167"/>
      <c r="H19" s="175">
        <v>3158</v>
      </c>
      <c r="I19" s="167"/>
      <c r="J19" s="167"/>
      <c r="K19" s="175">
        <f t="shared" si="0"/>
        <v>3666</v>
      </c>
    </row>
    <row r="20" spans="1:11" ht="15" customHeight="1">
      <c r="A20" s="170" t="s">
        <v>986</v>
      </c>
      <c r="B20" s="138" t="s">
        <v>987</v>
      </c>
      <c r="C20" s="167"/>
      <c r="D20" s="167"/>
      <c r="E20" s="175">
        <v>4511</v>
      </c>
      <c r="F20" s="167"/>
      <c r="G20" s="167"/>
      <c r="H20" s="175">
        <v>10123</v>
      </c>
      <c r="I20" s="167"/>
      <c r="J20" s="167"/>
      <c r="K20" s="175">
        <f t="shared" si="0"/>
        <v>14634</v>
      </c>
    </row>
    <row r="21" spans="1:11" ht="15" customHeight="1">
      <c r="A21" s="170" t="s">
        <v>988</v>
      </c>
      <c r="B21" s="155" t="s">
        <v>989</v>
      </c>
      <c r="C21" s="167"/>
      <c r="D21" s="167"/>
      <c r="E21" s="175">
        <v>0</v>
      </c>
      <c r="F21" s="167"/>
      <c r="G21" s="167"/>
      <c r="H21" s="175">
        <v>0</v>
      </c>
      <c r="I21" s="167"/>
      <c r="J21" s="167"/>
      <c r="K21" s="175">
        <f t="shared" si="0"/>
        <v>0</v>
      </c>
    </row>
    <row r="22" spans="1:11" ht="15" customHeight="1">
      <c r="A22" s="170" t="s">
        <v>990</v>
      </c>
      <c r="B22" s="138" t="s">
        <v>991</v>
      </c>
      <c r="C22" s="167"/>
      <c r="D22" s="167"/>
      <c r="E22" s="175">
        <v>0</v>
      </c>
      <c r="F22" s="167"/>
      <c r="G22" s="167"/>
      <c r="H22" s="175">
        <v>0</v>
      </c>
      <c r="I22" s="167"/>
      <c r="J22" s="167"/>
      <c r="K22" s="175">
        <f t="shared" si="0"/>
        <v>0</v>
      </c>
    </row>
    <row r="23" spans="1:11" ht="15" customHeight="1">
      <c r="A23" s="171" t="s">
        <v>732</v>
      </c>
      <c r="B23" s="139" t="s">
        <v>992</v>
      </c>
      <c r="C23" s="167"/>
      <c r="D23" s="167"/>
      <c r="E23" s="177">
        <f>SUM(E19:E22)</f>
        <v>5019</v>
      </c>
      <c r="F23" s="167"/>
      <c r="G23" s="167"/>
      <c r="H23" s="177">
        <f>SUM(H19:H22)</f>
        <v>13281</v>
      </c>
      <c r="I23" s="167"/>
      <c r="J23" s="167"/>
      <c r="K23" s="207">
        <f t="shared" si="0"/>
        <v>18300</v>
      </c>
    </row>
    <row r="24" spans="1:11">
      <c r="A24" s="170" t="s">
        <v>993</v>
      </c>
      <c r="B24" s="138" t="s">
        <v>994</v>
      </c>
      <c r="C24" s="167"/>
      <c r="D24" s="167"/>
      <c r="E24" s="175">
        <v>22193</v>
      </c>
      <c r="F24" s="167"/>
      <c r="G24" s="167"/>
      <c r="H24" s="175">
        <v>47822</v>
      </c>
      <c r="I24" s="167"/>
      <c r="J24" s="167"/>
      <c r="K24" s="175">
        <f t="shared" si="0"/>
        <v>70015</v>
      </c>
    </row>
    <row r="25" spans="1:11" ht="15" customHeight="1">
      <c r="A25" s="170" t="s">
        <v>995</v>
      </c>
      <c r="B25" s="138" t="s">
        <v>996</v>
      </c>
      <c r="C25" s="167"/>
      <c r="D25" s="167"/>
      <c r="E25" s="175">
        <v>0</v>
      </c>
      <c r="F25" s="167"/>
      <c r="G25" s="167"/>
      <c r="H25" s="175">
        <v>0</v>
      </c>
      <c r="I25" s="167"/>
      <c r="J25" s="167"/>
      <c r="K25" s="175">
        <f t="shared" si="0"/>
        <v>0</v>
      </c>
    </row>
    <row r="26" spans="1:11">
      <c r="A26" s="170" t="s">
        <v>997</v>
      </c>
      <c r="B26" s="138" t="s">
        <v>998</v>
      </c>
      <c r="C26" s="167"/>
      <c r="D26" s="167"/>
      <c r="E26" s="175">
        <v>4960</v>
      </c>
      <c r="F26" s="167"/>
      <c r="G26" s="167"/>
      <c r="H26" s="175">
        <v>11538</v>
      </c>
      <c r="I26" s="167"/>
      <c r="J26" s="167"/>
      <c r="K26" s="175">
        <f t="shared" si="0"/>
        <v>16498</v>
      </c>
    </row>
    <row r="27" spans="1:11" ht="15" customHeight="1">
      <c r="A27" s="171" t="s">
        <v>999</v>
      </c>
      <c r="B27" s="139" t="s">
        <v>1000</v>
      </c>
      <c r="C27" s="167"/>
      <c r="D27" s="167"/>
      <c r="E27" s="177">
        <f>SUM(E24:E26)</f>
        <v>27153</v>
      </c>
      <c r="F27" s="167"/>
      <c r="G27" s="167"/>
      <c r="H27" s="177">
        <f>SUM(H24:H26)</f>
        <v>59360</v>
      </c>
      <c r="I27" s="167"/>
      <c r="J27" s="167"/>
      <c r="K27" s="207">
        <f t="shared" si="0"/>
        <v>86513</v>
      </c>
    </row>
    <row r="28" spans="1:11" ht="15" customHeight="1">
      <c r="A28" s="171" t="s">
        <v>1001</v>
      </c>
      <c r="B28" s="139" t="s">
        <v>1002</v>
      </c>
      <c r="C28" s="167"/>
      <c r="D28" s="167"/>
      <c r="E28" s="175">
        <v>21037</v>
      </c>
      <c r="F28" s="167"/>
      <c r="G28" s="167"/>
      <c r="H28" s="175">
        <v>0</v>
      </c>
      <c r="I28" s="167"/>
      <c r="J28" s="167"/>
      <c r="K28" s="175">
        <f t="shared" si="0"/>
        <v>21037</v>
      </c>
    </row>
    <row r="29" spans="1:11" ht="15" customHeight="1">
      <c r="A29" s="171" t="s">
        <v>1003</v>
      </c>
      <c r="B29" s="139" t="s">
        <v>1004</v>
      </c>
      <c r="C29" s="167"/>
      <c r="D29" s="167"/>
      <c r="E29" s="176">
        <v>83371</v>
      </c>
      <c r="F29" s="167"/>
      <c r="G29" s="167"/>
      <c r="H29" s="176">
        <v>4963</v>
      </c>
      <c r="I29" s="167"/>
      <c r="J29" s="167"/>
      <c r="K29" s="175">
        <f t="shared" si="0"/>
        <v>88334</v>
      </c>
    </row>
    <row r="30" spans="1:11" ht="24.75" customHeight="1">
      <c r="A30" s="171" t="s">
        <v>1005</v>
      </c>
      <c r="B30" s="153" t="s">
        <v>1006</v>
      </c>
      <c r="C30" s="167"/>
      <c r="D30" s="167"/>
      <c r="E30" s="177">
        <f>E11+E14+E18-E23-E27-E28-E29</f>
        <v>-5293</v>
      </c>
      <c r="F30" s="167"/>
      <c r="G30" s="167"/>
      <c r="H30" s="177">
        <f>H11+H14+H18-H23-H27-H28-H29</f>
        <v>0</v>
      </c>
      <c r="I30" s="167"/>
      <c r="J30" s="167"/>
      <c r="K30" s="207">
        <f t="shared" si="0"/>
        <v>-5293</v>
      </c>
    </row>
    <row r="31" spans="1:11" ht="15" customHeight="1">
      <c r="A31" s="170" t="s">
        <v>1007</v>
      </c>
      <c r="B31" s="155" t="s">
        <v>1008</v>
      </c>
      <c r="C31" s="167"/>
      <c r="D31" s="167"/>
      <c r="E31" s="175">
        <v>0</v>
      </c>
      <c r="F31" s="167"/>
      <c r="G31" s="167"/>
      <c r="H31" s="175">
        <v>0</v>
      </c>
      <c r="I31" s="167"/>
      <c r="J31" s="167"/>
      <c r="K31" s="175">
        <f t="shared" si="0"/>
        <v>0</v>
      </c>
    </row>
    <row r="32" spans="1:11" ht="15" customHeight="1">
      <c r="A32" s="170" t="s">
        <v>1009</v>
      </c>
      <c r="B32" s="155" t="s">
        <v>1010</v>
      </c>
      <c r="C32" s="167"/>
      <c r="D32" s="167"/>
      <c r="E32" s="175">
        <v>0</v>
      </c>
      <c r="F32" s="167"/>
      <c r="G32" s="167"/>
      <c r="H32" s="175">
        <v>0</v>
      </c>
      <c r="I32" s="167"/>
      <c r="J32" s="167"/>
      <c r="K32" s="175">
        <f t="shared" si="0"/>
        <v>0</v>
      </c>
    </row>
    <row r="33" spans="1:11" ht="15" customHeight="1">
      <c r="A33" s="172" t="s">
        <v>1011</v>
      </c>
      <c r="B33" s="168" t="s">
        <v>1012</v>
      </c>
      <c r="C33" s="167"/>
      <c r="D33" s="167"/>
      <c r="E33" s="175">
        <v>0</v>
      </c>
      <c r="F33" s="167"/>
      <c r="G33" s="167"/>
      <c r="H33" s="175">
        <v>0</v>
      </c>
      <c r="I33" s="167"/>
      <c r="J33" s="167"/>
      <c r="K33" s="175">
        <f t="shared" si="0"/>
        <v>0</v>
      </c>
    </row>
    <row r="34" spans="1:11" ht="15" customHeight="1">
      <c r="A34" s="172" t="s">
        <v>1013</v>
      </c>
      <c r="B34" s="169" t="s">
        <v>1014</v>
      </c>
      <c r="C34" s="167"/>
      <c r="D34" s="167"/>
      <c r="E34" s="175">
        <v>0</v>
      </c>
      <c r="F34" s="167"/>
      <c r="G34" s="167"/>
      <c r="H34" s="175">
        <v>0</v>
      </c>
      <c r="I34" s="167"/>
      <c r="J34" s="167"/>
      <c r="K34" s="175">
        <f t="shared" si="0"/>
        <v>0</v>
      </c>
    </row>
    <row r="35" spans="1:11" ht="15" customHeight="1">
      <c r="A35" s="173" t="s">
        <v>1015</v>
      </c>
      <c r="B35" s="154" t="s">
        <v>1016</v>
      </c>
      <c r="C35" s="167"/>
      <c r="D35" s="167"/>
      <c r="E35" s="177">
        <f>SUM(E31:E34)</f>
        <v>0</v>
      </c>
      <c r="F35" s="167"/>
      <c r="G35" s="167"/>
      <c r="H35" s="177">
        <f>SUM(H31:H34)</f>
        <v>0</v>
      </c>
      <c r="I35" s="167"/>
      <c r="J35" s="167"/>
      <c r="K35" s="207">
        <f t="shared" si="0"/>
        <v>0</v>
      </c>
    </row>
    <row r="36" spans="1:11" ht="15" customHeight="1">
      <c r="A36" s="172" t="s">
        <v>1017</v>
      </c>
      <c r="B36" s="168" t="s">
        <v>1018</v>
      </c>
      <c r="C36" s="167"/>
      <c r="D36" s="167"/>
      <c r="E36" s="175">
        <v>0</v>
      </c>
      <c r="F36" s="167"/>
      <c r="G36" s="167"/>
      <c r="H36" s="175">
        <v>0</v>
      </c>
      <c r="I36" s="167"/>
      <c r="J36" s="167"/>
      <c r="K36" s="175">
        <f t="shared" si="0"/>
        <v>0</v>
      </c>
    </row>
    <row r="37" spans="1:11" ht="15" customHeight="1">
      <c r="A37" s="172" t="s">
        <v>1019</v>
      </c>
      <c r="B37" s="168" t="s">
        <v>1020</v>
      </c>
      <c r="C37" s="167"/>
      <c r="D37" s="167"/>
      <c r="E37" s="175">
        <v>0</v>
      </c>
      <c r="F37" s="167"/>
      <c r="G37" s="167"/>
      <c r="H37" s="175">
        <v>0</v>
      </c>
      <c r="I37" s="167"/>
      <c r="J37" s="167"/>
      <c r="K37" s="175">
        <f t="shared" si="0"/>
        <v>0</v>
      </c>
    </row>
    <row r="38" spans="1:11" ht="15" customHeight="1">
      <c r="A38" s="172" t="s">
        <v>1021</v>
      </c>
      <c r="B38" s="168" t="s">
        <v>1022</v>
      </c>
      <c r="C38" s="167"/>
      <c r="D38" s="167"/>
      <c r="E38" s="175">
        <v>0</v>
      </c>
      <c r="F38" s="167"/>
      <c r="G38" s="167"/>
      <c r="H38" s="175">
        <v>0</v>
      </c>
      <c r="I38" s="167"/>
      <c r="J38" s="167"/>
      <c r="K38" s="175">
        <f t="shared" si="0"/>
        <v>0</v>
      </c>
    </row>
    <row r="39" spans="1:11" ht="15" customHeight="1">
      <c r="A39" s="172" t="s">
        <v>1023</v>
      </c>
      <c r="B39" s="169" t="s">
        <v>1024</v>
      </c>
      <c r="C39" s="167"/>
      <c r="D39" s="167"/>
      <c r="E39" s="175">
        <v>0</v>
      </c>
      <c r="F39" s="167"/>
      <c r="G39" s="167"/>
      <c r="H39" s="175">
        <v>0</v>
      </c>
      <c r="I39" s="167"/>
      <c r="J39" s="167"/>
      <c r="K39" s="175">
        <f t="shared" si="0"/>
        <v>0</v>
      </c>
    </row>
    <row r="40" spans="1:11" ht="15" customHeight="1">
      <c r="A40" s="171" t="s">
        <v>1025</v>
      </c>
      <c r="B40" s="153" t="s">
        <v>1026</v>
      </c>
      <c r="C40" s="167"/>
      <c r="D40" s="167"/>
      <c r="E40" s="177">
        <f>SUM(E36:E39)</f>
        <v>0</v>
      </c>
      <c r="F40" s="167"/>
      <c r="G40" s="167"/>
      <c r="H40" s="177">
        <f>SUM(H36:H39)</f>
        <v>0</v>
      </c>
      <c r="I40" s="167"/>
      <c r="J40" s="167"/>
      <c r="K40" s="207">
        <f t="shared" si="0"/>
        <v>0</v>
      </c>
    </row>
    <row r="41" spans="1:11" ht="15" customHeight="1">
      <c r="A41" s="171" t="s">
        <v>1027</v>
      </c>
      <c r="B41" s="153" t="s">
        <v>1028</v>
      </c>
      <c r="C41" s="167"/>
      <c r="D41" s="167"/>
      <c r="E41" s="177">
        <f>E35-E40</f>
        <v>0</v>
      </c>
      <c r="F41" s="167"/>
      <c r="G41" s="167"/>
      <c r="H41" s="177">
        <f>H35-H40</f>
        <v>0</v>
      </c>
      <c r="I41" s="167"/>
      <c r="J41" s="167"/>
      <c r="K41" s="207">
        <f t="shared" si="0"/>
        <v>0</v>
      </c>
    </row>
    <row r="42" spans="1:11" ht="15" customHeight="1">
      <c r="A42" s="171" t="s">
        <v>1029</v>
      </c>
      <c r="B42" s="153" t="s">
        <v>1030</v>
      </c>
      <c r="C42" s="167"/>
      <c r="D42" s="167"/>
      <c r="E42" s="177">
        <f>E30-E41</f>
        <v>-5293</v>
      </c>
      <c r="F42" s="167"/>
      <c r="G42" s="167"/>
      <c r="H42" s="177">
        <f>H30-H41</f>
        <v>0</v>
      </c>
      <c r="I42" s="167"/>
      <c r="J42" s="167"/>
      <c r="K42" s="207">
        <f t="shared" si="0"/>
        <v>-5293</v>
      </c>
    </row>
    <row r="43" spans="1:11" ht="15" customHeight="1">
      <c r="A43" s="170" t="s">
        <v>1031</v>
      </c>
      <c r="B43" s="155" t="s">
        <v>1032</v>
      </c>
      <c r="C43" s="167"/>
      <c r="D43" s="167"/>
      <c r="E43" s="175">
        <v>84</v>
      </c>
      <c r="F43" s="167"/>
      <c r="G43" s="167"/>
      <c r="H43" s="175">
        <v>0</v>
      </c>
      <c r="I43" s="167"/>
      <c r="J43" s="167"/>
      <c r="K43" s="175">
        <f t="shared" si="0"/>
        <v>84</v>
      </c>
    </row>
    <row r="44" spans="1:11" ht="15" customHeight="1">
      <c r="A44" s="170" t="s">
        <v>1033</v>
      </c>
      <c r="B44" s="155" t="s">
        <v>1034</v>
      </c>
      <c r="C44" s="167"/>
      <c r="D44" s="167"/>
      <c r="E44" s="175">
        <v>0</v>
      </c>
      <c r="F44" s="167"/>
      <c r="G44" s="167"/>
      <c r="H44" s="175">
        <v>0</v>
      </c>
      <c r="I44" s="167"/>
      <c r="J44" s="167"/>
      <c r="K44" s="175">
        <f t="shared" si="0"/>
        <v>0</v>
      </c>
    </row>
    <row r="45" spans="1:11" ht="15" customHeight="1">
      <c r="A45" s="171" t="s">
        <v>1035</v>
      </c>
      <c r="B45" s="153" t="s">
        <v>1036</v>
      </c>
      <c r="C45" s="167"/>
      <c r="D45" s="167"/>
      <c r="E45" s="177">
        <f>SUM(E43:E44)</f>
        <v>84</v>
      </c>
      <c r="F45" s="167"/>
      <c r="G45" s="167"/>
      <c r="H45" s="177">
        <f>SUM(H43:H44)</f>
        <v>0</v>
      </c>
      <c r="I45" s="167"/>
      <c r="J45" s="167"/>
      <c r="K45" s="207">
        <f t="shared" si="0"/>
        <v>84</v>
      </c>
    </row>
    <row r="46" spans="1:11" ht="15" customHeight="1">
      <c r="A46" s="171" t="s">
        <v>1037</v>
      </c>
      <c r="B46" s="153" t="s">
        <v>1038</v>
      </c>
      <c r="C46" s="167"/>
      <c r="D46" s="167"/>
      <c r="E46" s="175">
        <v>0</v>
      </c>
      <c r="F46" s="167"/>
      <c r="G46" s="167"/>
      <c r="H46" s="175">
        <v>0</v>
      </c>
      <c r="I46" s="167"/>
      <c r="J46" s="167"/>
      <c r="K46" s="175">
        <f t="shared" si="0"/>
        <v>0</v>
      </c>
    </row>
    <row r="47" spans="1:11" ht="15" customHeight="1">
      <c r="A47" s="171" t="s">
        <v>1039</v>
      </c>
      <c r="B47" s="153" t="s">
        <v>1040</v>
      </c>
      <c r="C47" s="167"/>
      <c r="D47" s="167"/>
      <c r="E47" s="177">
        <f>E45-E46</f>
        <v>84</v>
      </c>
      <c r="F47" s="167"/>
      <c r="G47" s="167"/>
      <c r="H47" s="177">
        <f>H45-H46</f>
        <v>0</v>
      </c>
      <c r="I47" s="167"/>
      <c r="J47" s="167"/>
      <c r="K47" s="207">
        <f t="shared" si="0"/>
        <v>84</v>
      </c>
    </row>
    <row r="48" spans="1:11" ht="15" customHeight="1">
      <c r="A48" s="171" t="s">
        <v>1041</v>
      </c>
      <c r="B48" s="153" t="s">
        <v>1042</v>
      </c>
      <c r="C48" s="167"/>
      <c r="D48" s="167"/>
      <c r="E48" s="177">
        <f>E42+E47</f>
        <v>-5209</v>
      </c>
      <c r="F48" s="167"/>
      <c r="G48" s="167"/>
      <c r="H48" s="177">
        <f>H42+H47</f>
        <v>0</v>
      </c>
      <c r="I48" s="167"/>
      <c r="J48" s="167"/>
      <c r="K48" s="207">
        <f t="shared" si="0"/>
        <v>-5209</v>
      </c>
    </row>
    <row r="49" spans="1:2">
      <c r="A49" s="174"/>
      <c r="B49" s="4"/>
    </row>
  </sheetData>
  <mergeCells count="6">
    <mergeCell ref="A2:K2"/>
    <mergeCell ref="F7:H7"/>
    <mergeCell ref="I7:K7"/>
    <mergeCell ref="C7:E7"/>
    <mergeCell ref="A3:K3"/>
    <mergeCell ref="A4:K4"/>
  </mergeCells>
  <phoneticPr fontId="31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workbookViewId="0">
      <selection activeCell="A4" sqref="A4:W4"/>
    </sheetView>
  </sheetViews>
  <sheetFormatPr defaultRowHeight="15"/>
  <cols>
    <col min="1" max="1" width="10.7109375" style="78" customWidth="1"/>
    <col min="2" max="2" width="60.7109375" customWidth="1"/>
    <col min="3" max="23" width="9.42578125" customWidth="1"/>
  </cols>
  <sheetData>
    <row r="1" spans="1:23" ht="15" customHeight="1">
      <c r="U1" s="75" t="s">
        <v>693</v>
      </c>
      <c r="V1" s="75"/>
      <c r="W1" s="75"/>
    </row>
    <row r="2" spans="1:23" ht="18" customHeight="1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</row>
    <row r="3" spans="1:23" ht="25.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</row>
    <row r="4" spans="1:23" ht="16.5" customHeight="1">
      <c r="A4" s="239" t="s">
        <v>31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</row>
    <row r="5" spans="1:23" ht="24" customHeight="1">
      <c r="A5" s="56"/>
      <c r="B5" s="58"/>
    </row>
    <row r="6" spans="1:23" s="78" customFormat="1" ht="22.5" customHeight="1">
      <c r="A6" s="157" t="s">
        <v>746</v>
      </c>
      <c r="B6" s="157" t="s">
        <v>649</v>
      </c>
      <c r="C6" s="251" t="s">
        <v>1044</v>
      </c>
      <c r="D6" s="252"/>
      <c r="E6" s="253"/>
      <c r="F6" s="251" t="s">
        <v>1045</v>
      </c>
      <c r="G6" s="252"/>
      <c r="H6" s="253"/>
      <c r="I6" s="251" t="s">
        <v>1046</v>
      </c>
      <c r="J6" s="252"/>
      <c r="K6" s="253"/>
      <c r="L6" s="251" t="s">
        <v>1047</v>
      </c>
      <c r="M6" s="252"/>
      <c r="N6" s="253"/>
      <c r="O6" s="251" t="s">
        <v>1048</v>
      </c>
      <c r="P6" s="252"/>
      <c r="Q6" s="253"/>
      <c r="R6" s="251" t="s">
        <v>0</v>
      </c>
      <c r="S6" s="252"/>
      <c r="T6" s="253"/>
      <c r="U6" s="254" t="s">
        <v>1</v>
      </c>
      <c r="V6" s="254"/>
      <c r="W6" s="254"/>
    </row>
    <row r="7" spans="1:23" s="78" customFormat="1">
      <c r="A7" s="156" t="s">
        <v>706</v>
      </c>
      <c r="B7" s="156" t="s">
        <v>707</v>
      </c>
      <c r="C7" s="156" t="s">
        <v>409</v>
      </c>
      <c r="D7" s="156" t="s">
        <v>410</v>
      </c>
      <c r="E7" s="156" t="s">
        <v>408</v>
      </c>
      <c r="F7" s="156" t="s">
        <v>409</v>
      </c>
      <c r="G7" s="156" t="s">
        <v>410</v>
      </c>
      <c r="H7" s="156" t="s">
        <v>408</v>
      </c>
      <c r="I7" s="156" t="s">
        <v>409</v>
      </c>
      <c r="J7" s="156" t="s">
        <v>410</v>
      </c>
      <c r="K7" s="156" t="s">
        <v>408</v>
      </c>
      <c r="L7" s="156" t="s">
        <v>409</v>
      </c>
      <c r="M7" s="156" t="s">
        <v>410</v>
      </c>
      <c r="N7" s="156" t="s">
        <v>408</v>
      </c>
      <c r="O7" s="156" t="s">
        <v>409</v>
      </c>
      <c r="P7" s="156" t="s">
        <v>410</v>
      </c>
      <c r="Q7" s="156" t="s">
        <v>408</v>
      </c>
      <c r="R7" s="156" t="s">
        <v>409</v>
      </c>
      <c r="S7" s="156" t="s">
        <v>410</v>
      </c>
      <c r="T7" s="156" t="s">
        <v>408</v>
      </c>
      <c r="U7" s="156" t="s">
        <v>409</v>
      </c>
      <c r="V7" s="156" t="s">
        <v>410</v>
      </c>
      <c r="W7" s="148" t="s">
        <v>408</v>
      </c>
    </row>
    <row r="8" spans="1:23" ht="15" customHeight="1">
      <c r="A8" s="136" t="s">
        <v>708</v>
      </c>
      <c r="B8" s="139" t="s">
        <v>2</v>
      </c>
      <c r="C8" s="181">
        <v>10540</v>
      </c>
      <c r="D8" s="181">
        <v>54</v>
      </c>
      <c r="E8" s="181">
        <f>SUM(C8:D8)</f>
        <v>10594</v>
      </c>
      <c r="F8" s="181">
        <v>372389</v>
      </c>
      <c r="G8" s="181">
        <v>0</v>
      </c>
      <c r="H8" s="181">
        <f>SUM(F8:G8)</f>
        <v>372389</v>
      </c>
      <c r="I8" s="181">
        <v>14375</v>
      </c>
      <c r="J8" s="181">
        <v>868</v>
      </c>
      <c r="K8" s="181">
        <f>SUM(I8:J8)</f>
        <v>15243</v>
      </c>
      <c r="L8" s="181"/>
      <c r="M8" s="181"/>
      <c r="N8" s="181">
        <f>SUM(L8:M8)</f>
        <v>0</v>
      </c>
      <c r="O8" s="181"/>
      <c r="P8" s="181"/>
      <c r="Q8" s="181">
        <f>SUM(O8:P8)</f>
        <v>0</v>
      </c>
      <c r="R8" s="181">
        <v>414527</v>
      </c>
      <c r="S8" s="181">
        <v>0</v>
      </c>
      <c r="T8" s="181">
        <f>SUM(R8:S8)</f>
        <v>414527</v>
      </c>
      <c r="U8" s="180">
        <f>$C8+$F8+$I8+$L8+$O8+$R8</f>
        <v>811831</v>
      </c>
      <c r="V8" s="180">
        <f>$D8+$G8+$J8+$M8+$P8+$S8</f>
        <v>922</v>
      </c>
      <c r="W8" s="224">
        <f>$E8+$H8+$K8+$N8+$Q8+$T8</f>
        <v>812753</v>
      </c>
    </row>
    <row r="9" spans="1:23" ht="15" customHeight="1">
      <c r="A9" s="178" t="s">
        <v>710</v>
      </c>
      <c r="B9" s="155" t="s">
        <v>3</v>
      </c>
      <c r="C9" s="182"/>
      <c r="D9" s="182">
        <v>490</v>
      </c>
      <c r="E9" s="181">
        <f t="shared" ref="E9:E33" si="0">SUM(C9:D9)</f>
        <v>490</v>
      </c>
      <c r="F9" s="182"/>
      <c r="G9" s="182"/>
      <c r="H9" s="181">
        <f t="shared" ref="H9:H33" si="1">SUM(F9:G9)</f>
        <v>0</v>
      </c>
      <c r="I9" s="182"/>
      <c r="J9" s="182"/>
      <c r="K9" s="181">
        <f t="shared" ref="K9:K33" si="2">SUM(I9:J9)</f>
        <v>0</v>
      </c>
      <c r="L9" s="182"/>
      <c r="M9" s="182"/>
      <c r="N9" s="181">
        <f t="shared" ref="N9:N33" si="3">SUM(L9:M9)</f>
        <v>0</v>
      </c>
      <c r="O9" s="181"/>
      <c r="P9" s="181"/>
      <c r="Q9" s="181">
        <f t="shared" ref="Q9:Q33" si="4">SUM(O9:P9)</f>
        <v>0</v>
      </c>
      <c r="R9" s="182"/>
      <c r="S9" s="182"/>
      <c r="T9" s="181">
        <f t="shared" ref="T9:T33" si="5">SUM(R9:S9)</f>
        <v>0</v>
      </c>
      <c r="U9" s="180">
        <f t="shared" ref="U9:U33" si="6">$C9+$F9+$I9+$L9+$O9+$R9</f>
        <v>0</v>
      </c>
      <c r="V9" s="180">
        <f t="shared" ref="V9:V33" si="7">$D9+$G9+$J9+$M9+$P9+$S9</f>
        <v>490</v>
      </c>
      <c r="W9" s="224">
        <f t="shared" ref="W9:W33" si="8">$E9+$H9+$K9+$N9+$Q9+$T9</f>
        <v>490</v>
      </c>
    </row>
    <row r="10" spans="1:23" ht="15" customHeight="1">
      <c r="A10" s="178" t="s">
        <v>714</v>
      </c>
      <c r="B10" s="155" t="s">
        <v>4</v>
      </c>
      <c r="C10" s="182"/>
      <c r="D10" s="182"/>
      <c r="E10" s="181">
        <f t="shared" si="0"/>
        <v>0</v>
      </c>
      <c r="F10" s="182"/>
      <c r="G10" s="182"/>
      <c r="H10" s="181">
        <f t="shared" si="1"/>
        <v>0</v>
      </c>
      <c r="I10" s="182"/>
      <c r="J10" s="182"/>
      <c r="K10" s="181">
        <f t="shared" si="2"/>
        <v>0</v>
      </c>
      <c r="L10" s="182"/>
      <c r="M10" s="182"/>
      <c r="N10" s="181">
        <f t="shared" si="3"/>
        <v>0</v>
      </c>
      <c r="O10" s="181"/>
      <c r="P10" s="181"/>
      <c r="Q10" s="181">
        <f t="shared" si="4"/>
        <v>0</v>
      </c>
      <c r="R10" s="182"/>
      <c r="S10" s="182"/>
      <c r="T10" s="181">
        <f t="shared" si="5"/>
        <v>0</v>
      </c>
      <c r="U10" s="180">
        <f t="shared" si="6"/>
        <v>0</v>
      </c>
      <c r="V10" s="180">
        <f t="shared" si="7"/>
        <v>0</v>
      </c>
      <c r="W10" s="224">
        <f t="shared" si="8"/>
        <v>0</v>
      </c>
    </row>
    <row r="11" spans="1:23" ht="15" customHeight="1">
      <c r="A11" s="178" t="s">
        <v>716</v>
      </c>
      <c r="B11" s="155" t="s">
        <v>5</v>
      </c>
      <c r="C11" s="182"/>
      <c r="D11" s="182"/>
      <c r="E11" s="181">
        <f t="shared" si="0"/>
        <v>0</v>
      </c>
      <c r="F11" s="183">
        <v>3256</v>
      </c>
      <c r="G11" s="183">
        <v>0</v>
      </c>
      <c r="H11" s="181">
        <f t="shared" si="1"/>
        <v>3256</v>
      </c>
      <c r="I11" s="183">
        <v>12191</v>
      </c>
      <c r="J11" s="183">
        <v>97</v>
      </c>
      <c r="K11" s="181">
        <f t="shared" si="2"/>
        <v>12288</v>
      </c>
      <c r="L11" s="183"/>
      <c r="M11" s="183"/>
      <c r="N11" s="181">
        <f t="shared" si="3"/>
        <v>0</v>
      </c>
      <c r="O11" s="182"/>
      <c r="P11" s="182"/>
      <c r="Q11" s="181">
        <f t="shared" si="4"/>
        <v>0</v>
      </c>
      <c r="R11" s="182"/>
      <c r="S11" s="182"/>
      <c r="T11" s="181">
        <f t="shared" si="5"/>
        <v>0</v>
      </c>
      <c r="U11" s="180">
        <f t="shared" si="6"/>
        <v>15447</v>
      </c>
      <c r="V11" s="180">
        <f t="shared" si="7"/>
        <v>97</v>
      </c>
      <c r="W11" s="224">
        <f t="shared" si="8"/>
        <v>15544</v>
      </c>
    </row>
    <row r="12" spans="1:23" ht="15" customHeight="1">
      <c r="A12" s="178" t="s">
        <v>722</v>
      </c>
      <c r="B12" s="138" t="s">
        <v>6</v>
      </c>
      <c r="C12" s="183"/>
      <c r="D12" s="183"/>
      <c r="E12" s="181">
        <f t="shared" si="0"/>
        <v>0</v>
      </c>
      <c r="F12" s="183"/>
      <c r="G12" s="183"/>
      <c r="H12" s="181">
        <f t="shared" si="1"/>
        <v>0</v>
      </c>
      <c r="I12" s="183"/>
      <c r="J12" s="183">
        <v>97</v>
      </c>
      <c r="K12" s="181">
        <f t="shared" si="2"/>
        <v>97</v>
      </c>
      <c r="L12" s="183"/>
      <c r="M12" s="183"/>
      <c r="N12" s="181">
        <f t="shared" si="3"/>
        <v>0</v>
      </c>
      <c r="O12" s="181"/>
      <c r="P12" s="181"/>
      <c r="Q12" s="181">
        <f t="shared" si="4"/>
        <v>0</v>
      </c>
      <c r="R12" s="182"/>
      <c r="S12" s="182"/>
      <c r="T12" s="181">
        <f t="shared" si="5"/>
        <v>0</v>
      </c>
      <c r="U12" s="180">
        <f t="shared" si="6"/>
        <v>0</v>
      </c>
      <c r="V12" s="180">
        <f t="shared" si="7"/>
        <v>97</v>
      </c>
      <c r="W12" s="224">
        <f t="shared" si="8"/>
        <v>97</v>
      </c>
    </row>
    <row r="13" spans="1:23" ht="15" customHeight="1">
      <c r="A13" s="178" t="s">
        <v>724</v>
      </c>
      <c r="B13" s="155" t="s">
        <v>7</v>
      </c>
      <c r="C13" s="181"/>
      <c r="D13" s="181"/>
      <c r="E13" s="181">
        <f t="shared" si="0"/>
        <v>0</v>
      </c>
      <c r="F13" s="181"/>
      <c r="G13" s="181"/>
      <c r="H13" s="181">
        <f t="shared" si="1"/>
        <v>0</v>
      </c>
      <c r="I13" s="181"/>
      <c r="J13" s="181"/>
      <c r="K13" s="181">
        <f t="shared" si="2"/>
        <v>0</v>
      </c>
      <c r="L13" s="181"/>
      <c r="M13" s="181"/>
      <c r="N13" s="181">
        <f t="shared" si="3"/>
        <v>0</v>
      </c>
      <c r="O13" s="181"/>
      <c r="P13" s="181"/>
      <c r="Q13" s="181">
        <f t="shared" si="4"/>
        <v>0</v>
      </c>
      <c r="R13" s="182"/>
      <c r="S13" s="182"/>
      <c r="T13" s="181">
        <f t="shared" si="5"/>
        <v>0</v>
      </c>
      <c r="U13" s="180">
        <f t="shared" si="6"/>
        <v>0</v>
      </c>
      <c r="V13" s="180">
        <f t="shared" si="7"/>
        <v>0</v>
      </c>
      <c r="W13" s="224">
        <f t="shared" si="8"/>
        <v>0</v>
      </c>
    </row>
    <row r="14" spans="1:23" ht="15" customHeight="1">
      <c r="A14" s="178" t="s">
        <v>728</v>
      </c>
      <c r="B14" s="138" t="s">
        <v>8</v>
      </c>
      <c r="C14" s="181"/>
      <c r="D14" s="181"/>
      <c r="E14" s="181">
        <f t="shared" si="0"/>
        <v>0</v>
      </c>
      <c r="F14" s="181">
        <v>397822</v>
      </c>
      <c r="G14" s="181">
        <v>0</v>
      </c>
      <c r="H14" s="181">
        <f t="shared" si="1"/>
        <v>397822</v>
      </c>
      <c r="I14" s="181">
        <v>25267</v>
      </c>
      <c r="J14" s="181">
        <v>0</v>
      </c>
      <c r="K14" s="181">
        <f t="shared" si="2"/>
        <v>25267</v>
      </c>
      <c r="L14" s="181"/>
      <c r="M14" s="181"/>
      <c r="N14" s="181">
        <f t="shared" si="3"/>
        <v>0</v>
      </c>
      <c r="O14" s="181"/>
      <c r="P14" s="181"/>
      <c r="Q14" s="181">
        <f t="shared" si="4"/>
        <v>0</v>
      </c>
      <c r="R14" s="183">
        <v>4380</v>
      </c>
      <c r="S14" s="183">
        <v>0</v>
      </c>
      <c r="T14" s="181">
        <f t="shared" si="5"/>
        <v>4380</v>
      </c>
      <c r="U14" s="180">
        <f t="shared" si="6"/>
        <v>427469</v>
      </c>
      <c r="V14" s="180">
        <f t="shared" si="7"/>
        <v>0</v>
      </c>
      <c r="W14" s="224">
        <f t="shared" si="8"/>
        <v>427469</v>
      </c>
    </row>
    <row r="15" spans="1:23" ht="15" customHeight="1">
      <c r="A15" s="179" t="s">
        <v>730</v>
      </c>
      <c r="B15" s="139" t="s">
        <v>9</v>
      </c>
      <c r="C15" s="180">
        <f>SUM(C9:C14)</f>
        <v>0</v>
      </c>
      <c r="D15" s="180">
        <f>SUM(D9:D14)</f>
        <v>490</v>
      </c>
      <c r="E15" s="181">
        <f t="shared" si="0"/>
        <v>490</v>
      </c>
      <c r="F15" s="180">
        <f>SUM(F9:F14)</f>
        <v>401078</v>
      </c>
      <c r="G15" s="180">
        <v>0</v>
      </c>
      <c r="H15" s="181">
        <f t="shared" si="1"/>
        <v>401078</v>
      </c>
      <c r="I15" s="180">
        <f>SUM(I9:I14)</f>
        <v>37458</v>
      </c>
      <c r="J15" s="180">
        <f>SUM(J9:J14)</f>
        <v>194</v>
      </c>
      <c r="K15" s="181">
        <f t="shared" si="2"/>
        <v>37652</v>
      </c>
      <c r="L15" s="180">
        <f>SUM(L9:L14)</f>
        <v>0</v>
      </c>
      <c r="M15" s="180">
        <f>SUM(M9:M14)</f>
        <v>0</v>
      </c>
      <c r="N15" s="181">
        <f t="shared" si="3"/>
        <v>0</v>
      </c>
      <c r="O15" s="180">
        <f>SUM(O9:O14)</f>
        <v>0</v>
      </c>
      <c r="P15" s="180">
        <f>SUM(P9:P14)</f>
        <v>0</v>
      </c>
      <c r="Q15" s="181">
        <f t="shared" si="4"/>
        <v>0</v>
      </c>
      <c r="R15" s="180">
        <f>SUM(R9:R14)</f>
        <v>4380</v>
      </c>
      <c r="S15" s="180">
        <f>SUM(S9:S14)</f>
        <v>0</v>
      </c>
      <c r="T15" s="181">
        <f t="shared" si="5"/>
        <v>4380</v>
      </c>
      <c r="U15" s="180">
        <f t="shared" si="6"/>
        <v>442916</v>
      </c>
      <c r="V15" s="180">
        <f t="shared" si="7"/>
        <v>684</v>
      </c>
      <c r="W15" s="224">
        <f t="shared" si="8"/>
        <v>443600</v>
      </c>
    </row>
    <row r="16" spans="1:23" ht="15" customHeight="1">
      <c r="A16" s="178" t="s">
        <v>984</v>
      </c>
      <c r="B16" s="138" t="s">
        <v>10</v>
      </c>
      <c r="C16" s="181"/>
      <c r="D16" s="181"/>
      <c r="E16" s="181">
        <f t="shared" si="0"/>
        <v>0</v>
      </c>
      <c r="F16" s="181"/>
      <c r="G16" s="181"/>
      <c r="H16" s="181">
        <f t="shared" si="1"/>
        <v>0</v>
      </c>
      <c r="I16" s="181"/>
      <c r="J16" s="181"/>
      <c r="K16" s="181">
        <f t="shared" si="2"/>
        <v>0</v>
      </c>
      <c r="L16" s="181"/>
      <c r="M16" s="181"/>
      <c r="N16" s="181">
        <f t="shared" si="3"/>
        <v>0</v>
      </c>
      <c r="O16" s="182"/>
      <c r="P16" s="182"/>
      <c r="Q16" s="181">
        <f t="shared" si="4"/>
        <v>0</v>
      </c>
      <c r="R16" s="182"/>
      <c r="S16" s="182"/>
      <c r="T16" s="181">
        <f t="shared" si="5"/>
        <v>0</v>
      </c>
      <c r="U16" s="180">
        <f t="shared" si="6"/>
        <v>0</v>
      </c>
      <c r="V16" s="180">
        <f t="shared" si="7"/>
        <v>0</v>
      </c>
      <c r="W16" s="224">
        <f t="shared" si="8"/>
        <v>0</v>
      </c>
    </row>
    <row r="17" spans="1:23" ht="15" customHeight="1">
      <c r="A17" s="178" t="s">
        <v>986</v>
      </c>
      <c r="B17" s="155" t="s">
        <v>11</v>
      </c>
      <c r="C17" s="181"/>
      <c r="D17" s="181"/>
      <c r="E17" s="181">
        <f t="shared" si="0"/>
        <v>0</v>
      </c>
      <c r="F17" s="181"/>
      <c r="G17" s="181"/>
      <c r="H17" s="181">
        <f t="shared" si="1"/>
        <v>0</v>
      </c>
      <c r="I17" s="181"/>
      <c r="J17" s="181"/>
      <c r="K17" s="181">
        <f t="shared" si="2"/>
        <v>0</v>
      </c>
      <c r="L17" s="181"/>
      <c r="M17" s="181"/>
      <c r="N17" s="181">
        <f t="shared" si="3"/>
        <v>0</v>
      </c>
      <c r="O17" s="181"/>
      <c r="P17" s="181"/>
      <c r="Q17" s="181">
        <f t="shared" si="4"/>
        <v>0</v>
      </c>
      <c r="R17" s="183"/>
      <c r="S17" s="183"/>
      <c r="T17" s="181">
        <f t="shared" si="5"/>
        <v>0</v>
      </c>
      <c r="U17" s="180">
        <f t="shared" si="6"/>
        <v>0</v>
      </c>
      <c r="V17" s="180">
        <f t="shared" si="7"/>
        <v>0</v>
      </c>
      <c r="W17" s="224">
        <f t="shared" si="8"/>
        <v>0</v>
      </c>
    </row>
    <row r="18" spans="1:23" ht="15" customHeight="1">
      <c r="A18" s="178" t="s">
        <v>988</v>
      </c>
      <c r="B18" s="138" t="s">
        <v>12</v>
      </c>
      <c r="C18" s="181"/>
      <c r="D18" s="181">
        <v>544</v>
      </c>
      <c r="E18" s="181">
        <f t="shared" si="0"/>
        <v>544</v>
      </c>
      <c r="F18" s="181"/>
      <c r="G18" s="181"/>
      <c r="H18" s="181">
        <f t="shared" si="1"/>
        <v>0</v>
      </c>
      <c r="I18" s="181"/>
      <c r="J18" s="181">
        <v>1062</v>
      </c>
      <c r="K18" s="181">
        <f t="shared" si="2"/>
        <v>1062</v>
      </c>
      <c r="L18" s="181"/>
      <c r="M18" s="181"/>
      <c r="N18" s="181">
        <f t="shared" si="3"/>
        <v>0</v>
      </c>
      <c r="O18" s="181"/>
      <c r="P18" s="181"/>
      <c r="Q18" s="181">
        <f t="shared" si="4"/>
        <v>0</v>
      </c>
      <c r="R18" s="182"/>
      <c r="S18" s="182"/>
      <c r="T18" s="181">
        <f t="shared" si="5"/>
        <v>0</v>
      </c>
      <c r="U18" s="180">
        <f t="shared" si="6"/>
        <v>0</v>
      </c>
      <c r="V18" s="180">
        <f t="shared" si="7"/>
        <v>1606</v>
      </c>
      <c r="W18" s="224">
        <f t="shared" si="8"/>
        <v>1606</v>
      </c>
    </row>
    <row r="19" spans="1:23" ht="15" customHeight="1">
      <c r="A19" s="178" t="s">
        <v>990</v>
      </c>
      <c r="B19" s="155" t="s">
        <v>13</v>
      </c>
      <c r="C19" s="181"/>
      <c r="D19" s="181"/>
      <c r="E19" s="181">
        <f t="shared" si="0"/>
        <v>0</v>
      </c>
      <c r="F19" s="181"/>
      <c r="G19" s="181"/>
      <c r="H19" s="181">
        <f t="shared" si="1"/>
        <v>0</v>
      </c>
      <c r="I19" s="181"/>
      <c r="J19" s="181"/>
      <c r="K19" s="181">
        <f t="shared" si="2"/>
        <v>0</v>
      </c>
      <c r="L19" s="181"/>
      <c r="M19" s="181"/>
      <c r="N19" s="181">
        <f t="shared" si="3"/>
        <v>0</v>
      </c>
      <c r="O19" s="183"/>
      <c r="P19" s="183"/>
      <c r="Q19" s="181">
        <f t="shared" si="4"/>
        <v>0</v>
      </c>
      <c r="R19" s="182"/>
      <c r="S19" s="182"/>
      <c r="T19" s="181">
        <f t="shared" si="5"/>
        <v>0</v>
      </c>
      <c r="U19" s="180">
        <f t="shared" si="6"/>
        <v>0</v>
      </c>
      <c r="V19" s="180">
        <f t="shared" si="7"/>
        <v>0</v>
      </c>
      <c r="W19" s="224">
        <f t="shared" si="8"/>
        <v>0</v>
      </c>
    </row>
    <row r="20" spans="1:23" ht="15" customHeight="1">
      <c r="A20" s="178" t="s">
        <v>993</v>
      </c>
      <c r="B20" s="155" t="s">
        <v>14</v>
      </c>
      <c r="C20" s="181">
        <v>825</v>
      </c>
      <c r="D20" s="181">
        <v>0</v>
      </c>
      <c r="E20" s="181">
        <f t="shared" si="0"/>
        <v>825</v>
      </c>
      <c r="F20" s="181">
        <v>921</v>
      </c>
      <c r="G20" s="181"/>
      <c r="H20" s="181">
        <f t="shared" si="1"/>
        <v>921</v>
      </c>
      <c r="I20" s="181">
        <v>8562</v>
      </c>
      <c r="J20" s="181">
        <v>0</v>
      </c>
      <c r="K20" s="181">
        <f t="shared" si="2"/>
        <v>8562</v>
      </c>
      <c r="L20" s="181"/>
      <c r="M20" s="181"/>
      <c r="N20" s="181">
        <f t="shared" si="3"/>
        <v>0</v>
      </c>
      <c r="O20" s="181"/>
      <c r="P20" s="181"/>
      <c r="Q20" s="181">
        <f t="shared" si="4"/>
        <v>0</v>
      </c>
      <c r="R20" s="183">
        <v>414527</v>
      </c>
      <c r="S20" s="183">
        <v>0</v>
      </c>
      <c r="T20" s="181">
        <f t="shared" si="5"/>
        <v>414527</v>
      </c>
      <c r="U20" s="180">
        <f t="shared" si="6"/>
        <v>424835</v>
      </c>
      <c r="V20" s="180">
        <f t="shared" si="7"/>
        <v>0</v>
      </c>
      <c r="W20" s="224">
        <f t="shared" si="8"/>
        <v>424835</v>
      </c>
    </row>
    <row r="21" spans="1:23" ht="15" customHeight="1">
      <c r="A21" s="179" t="s">
        <v>995</v>
      </c>
      <c r="B21" s="153" t="s">
        <v>15</v>
      </c>
      <c r="C21" s="180">
        <f>SUM(C16:C20)</f>
        <v>825</v>
      </c>
      <c r="D21" s="180">
        <f>SUM(D16:D20)</f>
        <v>544</v>
      </c>
      <c r="E21" s="181">
        <f t="shared" si="0"/>
        <v>1369</v>
      </c>
      <c r="F21" s="180">
        <f>SUM(F16:F20)</f>
        <v>921</v>
      </c>
      <c r="G21" s="180">
        <f>SUM(G16:G20)</f>
        <v>0</v>
      </c>
      <c r="H21" s="181">
        <f t="shared" si="1"/>
        <v>921</v>
      </c>
      <c r="I21" s="180">
        <f>SUM(I16:I20)</f>
        <v>8562</v>
      </c>
      <c r="J21" s="180">
        <f>SUM(J16:J20)</f>
        <v>1062</v>
      </c>
      <c r="K21" s="181">
        <f t="shared" si="2"/>
        <v>9624</v>
      </c>
      <c r="L21" s="180">
        <f>SUM(L16:L20)</f>
        <v>0</v>
      </c>
      <c r="M21" s="180">
        <f>SUM(M16:M20)</f>
        <v>0</v>
      </c>
      <c r="N21" s="181">
        <f t="shared" si="3"/>
        <v>0</v>
      </c>
      <c r="O21" s="180">
        <f>SUM(O16:O20)</f>
        <v>0</v>
      </c>
      <c r="P21" s="180">
        <f>SUM(P16:P20)</f>
        <v>0</v>
      </c>
      <c r="Q21" s="181">
        <f t="shared" si="4"/>
        <v>0</v>
      </c>
      <c r="R21" s="180">
        <f>SUM(R16:R20)</f>
        <v>414527</v>
      </c>
      <c r="S21" s="180">
        <f>SUM(S16:S20)</f>
        <v>0</v>
      </c>
      <c r="T21" s="181">
        <f t="shared" si="5"/>
        <v>414527</v>
      </c>
      <c r="U21" s="180">
        <f t="shared" si="6"/>
        <v>424835</v>
      </c>
      <c r="V21" s="180">
        <f t="shared" si="7"/>
        <v>1606</v>
      </c>
      <c r="W21" s="224">
        <f t="shared" si="8"/>
        <v>426441</v>
      </c>
    </row>
    <row r="22" spans="1:23">
      <c r="A22" s="179" t="s">
        <v>997</v>
      </c>
      <c r="B22" s="137" t="s">
        <v>16</v>
      </c>
      <c r="C22" s="180">
        <f>C8+C15-C21</f>
        <v>9715</v>
      </c>
      <c r="D22" s="180">
        <f>D8+D15-D21</f>
        <v>0</v>
      </c>
      <c r="E22" s="181">
        <f t="shared" si="0"/>
        <v>9715</v>
      </c>
      <c r="F22" s="180">
        <f>F8+F15-F21</f>
        <v>772546</v>
      </c>
      <c r="G22" s="180">
        <f>G8+G15-G21</f>
        <v>0</v>
      </c>
      <c r="H22" s="181">
        <f t="shared" si="1"/>
        <v>772546</v>
      </c>
      <c r="I22" s="180">
        <f>I8+I15-I21</f>
        <v>43271</v>
      </c>
      <c r="J22" s="180">
        <v>0</v>
      </c>
      <c r="K22" s="181">
        <f t="shared" si="2"/>
        <v>43271</v>
      </c>
      <c r="L22" s="180">
        <f>L8+L15-L21</f>
        <v>0</v>
      </c>
      <c r="M22" s="180">
        <f>M8+M15-M21</f>
        <v>0</v>
      </c>
      <c r="N22" s="181">
        <f t="shared" si="3"/>
        <v>0</v>
      </c>
      <c r="O22" s="180">
        <f>O8+O15-O21</f>
        <v>0</v>
      </c>
      <c r="P22" s="180">
        <f>P8+P15-P21</f>
        <v>0</v>
      </c>
      <c r="Q22" s="181">
        <f t="shared" si="4"/>
        <v>0</v>
      </c>
      <c r="R22" s="180">
        <f>R8+R15-R21</f>
        <v>4380</v>
      </c>
      <c r="S22" s="180">
        <f>S8+S15-S21</f>
        <v>0</v>
      </c>
      <c r="T22" s="181">
        <f t="shared" si="5"/>
        <v>4380</v>
      </c>
      <c r="U22" s="180">
        <f t="shared" si="6"/>
        <v>829912</v>
      </c>
      <c r="V22" s="180">
        <f t="shared" si="7"/>
        <v>0</v>
      </c>
      <c r="W22" s="224">
        <f t="shared" si="8"/>
        <v>829912</v>
      </c>
    </row>
    <row r="23" spans="1:23" ht="15" customHeight="1">
      <c r="A23" s="179" t="s">
        <v>1007</v>
      </c>
      <c r="B23" s="139" t="s">
        <v>17</v>
      </c>
      <c r="C23" s="181">
        <v>8436</v>
      </c>
      <c r="D23" s="181">
        <v>4</v>
      </c>
      <c r="E23" s="181">
        <f t="shared" si="0"/>
        <v>8440</v>
      </c>
      <c r="F23" s="181">
        <v>42842</v>
      </c>
      <c r="G23" s="181"/>
      <c r="H23" s="181">
        <f t="shared" si="1"/>
        <v>42842</v>
      </c>
      <c r="I23" s="181">
        <v>13140</v>
      </c>
      <c r="J23" s="181">
        <v>262</v>
      </c>
      <c r="K23" s="181">
        <f t="shared" si="2"/>
        <v>13402</v>
      </c>
      <c r="L23" s="181"/>
      <c r="M23" s="181"/>
      <c r="N23" s="181">
        <f t="shared" si="3"/>
        <v>0</v>
      </c>
      <c r="O23" s="182"/>
      <c r="P23" s="182"/>
      <c r="Q23" s="181">
        <f t="shared" si="4"/>
        <v>0</v>
      </c>
      <c r="R23" s="184">
        <v>15447</v>
      </c>
      <c r="S23" s="184">
        <v>0</v>
      </c>
      <c r="T23" s="181">
        <f t="shared" si="5"/>
        <v>15447</v>
      </c>
      <c r="U23" s="180">
        <f t="shared" si="6"/>
        <v>79865</v>
      </c>
      <c r="V23" s="180">
        <f t="shared" si="7"/>
        <v>266</v>
      </c>
      <c r="W23" s="224">
        <f t="shared" si="8"/>
        <v>80131</v>
      </c>
    </row>
    <row r="24" spans="1:23" ht="15" customHeight="1">
      <c r="A24" s="178" t="s">
        <v>1009</v>
      </c>
      <c r="B24" s="138" t="s">
        <v>18</v>
      </c>
      <c r="C24" s="181">
        <v>1270</v>
      </c>
      <c r="D24" s="181">
        <v>4</v>
      </c>
      <c r="E24" s="181">
        <f t="shared" si="0"/>
        <v>1274</v>
      </c>
      <c r="F24" s="181">
        <v>29906</v>
      </c>
      <c r="G24" s="181"/>
      <c r="H24" s="181">
        <f t="shared" si="1"/>
        <v>29906</v>
      </c>
      <c r="I24" s="181">
        <v>5308</v>
      </c>
      <c r="J24" s="181">
        <v>262</v>
      </c>
      <c r="K24" s="181">
        <f t="shared" si="2"/>
        <v>5570</v>
      </c>
      <c r="L24" s="181"/>
      <c r="M24" s="181"/>
      <c r="N24" s="181">
        <f t="shared" si="3"/>
        <v>0</v>
      </c>
      <c r="O24" s="182"/>
      <c r="P24" s="182"/>
      <c r="Q24" s="181">
        <f t="shared" si="4"/>
        <v>0</v>
      </c>
      <c r="R24" s="184"/>
      <c r="S24" s="184"/>
      <c r="T24" s="181">
        <f t="shared" si="5"/>
        <v>0</v>
      </c>
      <c r="U24" s="180">
        <f t="shared" si="6"/>
        <v>36484</v>
      </c>
      <c r="V24" s="180">
        <f t="shared" si="7"/>
        <v>266</v>
      </c>
      <c r="W24" s="224">
        <f t="shared" si="8"/>
        <v>36750</v>
      </c>
    </row>
    <row r="25" spans="1:23" ht="15" customHeight="1">
      <c r="A25" s="178" t="s">
        <v>1011</v>
      </c>
      <c r="B25" s="138" t="s">
        <v>19</v>
      </c>
      <c r="C25" s="181">
        <v>0</v>
      </c>
      <c r="D25" s="181">
        <v>8</v>
      </c>
      <c r="E25" s="181">
        <f t="shared" si="0"/>
        <v>8</v>
      </c>
      <c r="F25" s="181"/>
      <c r="G25" s="181"/>
      <c r="H25" s="181">
        <f t="shared" si="1"/>
        <v>0</v>
      </c>
      <c r="I25" s="181">
        <v>0</v>
      </c>
      <c r="J25" s="181">
        <v>524</v>
      </c>
      <c r="K25" s="181">
        <f t="shared" si="2"/>
        <v>524</v>
      </c>
      <c r="L25" s="181"/>
      <c r="M25" s="181"/>
      <c r="N25" s="181">
        <f t="shared" si="3"/>
        <v>0</v>
      </c>
      <c r="O25" s="182"/>
      <c r="P25" s="182"/>
      <c r="Q25" s="181">
        <f t="shared" si="4"/>
        <v>0</v>
      </c>
      <c r="R25" s="184">
        <v>15447</v>
      </c>
      <c r="S25" s="184">
        <v>0</v>
      </c>
      <c r="T25" s="181">
        <f t="shared" si="5"/>
        <v>15447</v>
      </c>
      <c r="U25" s="180">
        <f t="shared" si="6"/>
        <v>15447</v>
      </c>
      <c r="V25" s="180">
        <f t="shared" si="7"/>
        <v>532</v>
      </c>
      <c r="W25" s="224">
        <f t="shared" si="8"/>
        <v>15979</v>
      </c>
    </row>
    <row r="26" spans="1:23" ht="15" customHeight="1">
      <c r="A26" s="179" t="s">
        <v>1017</v>
      </c>
      <c r="B26" s="153" t="s">
        <v>20</v>
      </c>
      <c r="C26" s="180">
        <f>C23+C24-C25</f>
        <v>9706</v>
      </c>
      <c r="D26" s="180">
        <f>D23+D24-D25</f>
        <v>0</v>
      </c>
      <c r="E26" s="181">
        <f t="shared" si="0"/>
        <v>9706</v>
      </c>
      <c r="F26" s="180">
        <f>F23+F24-F25</f>
        <v>72748</v>
      </c>
      <c r="G26" s="180">
        <f>G23+G24-G25</f>
        <v>0</v>
      </c>
      <c r="H26" s="181">
        <f t="shared" si="1"/>
        <v>72748</v>
      </c>
      <c r="I26" s="180">
        <f>I23+I24-I25</f>
        <v>18448</v>
      </c>
      <c r="J26" s="180">
        <f>J23+J24-J25</f>
        <v>0</v>
      </c>
      <c r="K26" s="181">
        <f t="shared" si="2"/>
        <v>18448</v>
      </c>
      <c r="L26" s="180">
        <f>L23+L24-L25</f>
        <v>0</v>
      </c>
      <c r="M26" s="180">
        <f>M23+M24-M25</f>
        <v>0</v>
      </c>
      <c r="N26" s="181">
        <f t="shared" si="3"/>
        <v>0</v>
      </c>
      <c r="O26" s="180">
        <f>O23+O24-O25</f>
        <v>0</v>
      </c>
      <c r="P26" s="180">
        <f>P23+P24-P25</f>
        <v>0</v>
      </c>
      <c r="Q26" s="181">
        <f t="shared" si="4"/>
        <v>0</v>
      </c>
      <c r="R26" s="180">
        <f>R23+R24-R25</f>
        <v>0</v>
      </c>
      <c r="S26" s="180">
        <f>S23+S24-S25</f>
        <v>0</v>
      </c>
      <c r="T26" s="181">
        <f t="shared" si="5"/>
        <v>0</v>
      </c>
      <c r="U26" s="180">
        <f t="shared" si="6"/>
        <v>100902</v>
      </c>
      <c r="V26" s="180">
        <f t="shared" si="7"/>
        <v>0</v>
      </c>
      <c r="W26" s="224">
        <f t="shared" si="8"/>
        <v>100902</v>
      </c>
    </row>
    <row r="27" spans="1:23" ht="15" customHeight="1">
      <c r="A27" s="179" t="s">
        <v>1019</v>
      </c>
      <c r="B27" s="153" t="s">
        <v>21</v>
      </c>
      <c r="C27" s="181"/>
      <c r="D27" s="181"/>
      <c r="E27" s="181">
        <f t="shared" si="0"/>
        <v>0</v>
      </c>
      <c r="F27" s="181"/>
      <c r="G27" s="181"/>
      <c r="H27" s="181">
        <f t="shared" si="1"/>
        <v>0</v>
      </c>
      <c r="I27" s="181"/>
      <c r="J27" s="181"/>
      <c r="K27" s="181">
        <f t="shared" si="2"/>
        <v>0</v>
      </c>
      <c r="L27" s="181"/>
      <c r="M27" s="181"/>
      <c r="N27" s="181">
        <f t="shared" si="3"/>
        <v>0</v>
      </c>
      <c r="O27" s="183"/>
      <c r="P27" s="183"/>
      <c r="Q27" s="181">
        <f t="shared" si="4"/>
        <v>0</v>
      </c>
      <c r="R27" s="184"/>
      <c r="S27" s="184"/>
      <c r="T27" s="181">
        <f t="shared" si="5"/>
        <v>0</v>
      </c>
      <c r="U27" s="180">
        <f t="shared" si="6"/>
        <v>0</v>
      </c>
      <c r="V27" s="180">
        <f t="shared" si="7"/>
        <v>0</v>
      </c>
      <c r="W27" s="224">
        <f t="shared" si="8"/>
        <v>0</v>
      </c>
    </row>
    <row r="28" spans="1:23" ht="15" customHeight="1">
      <c r="A28" s="178" t="s">
        <v>1021</v>
      </c>
      <c r="B28" s="155" t="s">
        <v>22</v>
      </c>
      <c r="C28" s="181"/>
      <c r="D28" s="181"/>
      <c r="E28" s="181">
        <f t="shared" si="0"/>
        <v>0</v>
      </c>
      <c r="F28" s="181"/>
      <c r="G28" s="181"/>
      <c r="H28" s="181">
        <f t="shared" si="1"/>
        <v>0</v>
      </c>
      <c r="I28" s="181"/>
      <c r="J28" s="181"/>
      <c r="K28" s="181">
        <f t="shared" si="2"/>
        <v>0</v>
      </c>
      <c r="L28" s="181"/>
      <c r="M28" s="181"/>
      <c r="N28" s="181">
        <f t="shared" si="3"/>
        <v>0</v>
      </c>
      <c r="O28" s="183"/>
      <c r="P28" s="183"/>
      <c r="Q28" s="181">
        <f t="shared" si="4"/>
        <v>0</v>
      </c>
      <c r="R28" s="184"/>
      <c r="S28" s="184"/>
      <c r="T28" s="181">
        <f t="shared" si="5"/>
        <v>0</v>
      </c>
      <c r="U28" s="180">
        <f t="shared" si="6"/>
        <v>0</v>
      </c>
      <c r="V28" s="180">
        <f t="shared" si="7"/>
        <v>0</v>
      </c>
      <c r="W28" s="224">
        <f t="shared" si="8"/>
        <v>0</v>
      </c>
    </row>
    <row r="29" spans="1:23" ht="15" customHeight="1">
      <c r="A29" s="178" t="s">
        <v>1031</v>
      </c>
      <c r="B29" s="155" t="s">
        <v>23</v>
      </c>
      <c r="C29" s="181"/>
      <c r="D29" s="181"/>
      <c r="E29" s="181">
        <f t="shared" si="0"/>
        <v>0</v>
      </c>
      <c r="F29" s="181"/>
      <c r="G29" s="181"/>
      <c r="H29" s="181">
        <f t="shared" si="1"/>
        <v>0</v>
      </c>
      <c r="I29" s="181"/>
      <c r="J29" s="181"/>
      <c r="K29" s="181">
        <f t="shared" si="2"/>
        <v>0</v>
      </c>
      <c r="L29" s="181"/>
      <c r="M29" s="181"/>
      <c r="N29" s="181">
        <f t="shared" si="3"/>
        <v>0</v>
      </c>
      <c r="O29" s="181"/>
      <c r="P29" s="181"/>
      <c r="Q29" s="181">
        <f t="shared" si="4"/>
        <v>0</v>
      </c>
      <c r="R29" s="185"/>
      <c r="S29" s="185"/>
      <c r="T29" s="181">
        <f t="shared" si="5"/>
        <v>0</v>
      </c>
      <c r="U29" s="180">
        <f t="shared" si="6"/>
        <v>0</v>
      </c>
      <c r="V29" s="180">
        <f t="shared" si="7"/>
        <v>0</v>
      </c>
      <c r="W29" s="224">
        <f t="shared" si="8"/>
        <v>0</v>
      </c>
    </row>
    <row r="30" spans="1:23" ht="15" customHeight="1">
      <c r="A30" s="179" t="s">
        <v>1033</v>
      </c>
      <c r="B30" s="153" t="s">
        <v>24</v>
      </c>
      <c r="C30" s="180">
        <f>C27+C28-C29</f>
        <v>0</v>
      </c>
      <c r="D30" s="180">
        <f>D27+D28-D29</f>
        <v>0</v>
      </c>
      <c r="E30" s="181">
        <f t="shared" si="0"/>
        <v>0</v>
      </c>
      <c r="F30" s="180">
        <f>F27+F28-F29</f>
        <v>0</v>
      </c>
      <c r="G30" s="180">
        <f>G27+G28-G29</f>
        <v>0</v>
      </c>
      <c r="H30" s="181">
        <f t="shared" si="1"/>
        <v>0</v>
      </c>
      <c r="I30" s="180">
        <f>I27+I28-I29</f>
        <v>0</v>
      </c>
      <c r="J30" s="180">
        <f>J27+J28-J29</f>
        <v>0</v>
      </c>
      <c r="K30" s="181">
        <f t="shared" si="2"/>
        <v>0</v>
      </c>
      <c r="L30" s="180">
        <f>L27+L28-L29</f>
        <v>0</v>
      </c>
      <c r="M30" s="180">
        <f>M27+M28-M29</f>
        <v>0</v>
      </c>
      <c r="N30" s="181">
        <f t="shared" si="3"/>
        <v>0</v>
      </c>
      <c r="O30" s="180">
        <f>O27+O28-O29</f>
        <v>0</v>
      </c>
      <c r="P30" s="180">
        <f>P27+P28-P29</f>
        <v>0</v>
      </c>
      <c r="Q30" s="181">
        <f t="shared" si="4"/>
        <v>0</v>
      </c>
      <c r="R30" s="180">
        <f>R27+R28-R29</f>
        <v>0</v>
      </c>
      <c r="S30" s="180">
        <f>S27+S28-S29</f>
        <v>0</v>
      </c>
      <c r="T30" s="181">
        <f t="shared" si="5"/>
        <v>0</v>
      </c>
      <c r="U30" s="180">
        <f t="shared" si="6"/>
        <v>0</v>
      </c>
      <c r="V30" s="180">
        <f t="shared" si="7"/>
        <v>0</v>
      </c>
      <c r="W30" s="224">
        <f t="shared" si="8"/>
        <v>0</v>
      </c>
    </row>
    <row r="31" spans="1:23" ht="15" customHeight="1">
      <c r="A31" s="179" t="s">
        <v>25</v>
      </c>
      <c r="B31" s="153" t="s">
        <v>26</v>
      </c>
      <c r="C31" s="180">
        <f>C26+C30</f>
        <v>9706</v>
      </c>
      <c r="D31" s="180">
        <f>D26+D30</f>
        <v>0</v>
      </c>
      <c r="E31" s="181">
        <f t="shared" si="0"/>
        <v>9706</v>
      </c>
      <c r="F31" s="180">
        <f>F26+F30</f>
        <v>72748</v>
      </c>
      <c r="G31" s="180">
        <f>G26+G30</f>
        <v>0</v>
      </c>
      <c r="H31" s="181">
        <f t="shared" si="1"/>
        <v>72748</v>
      </c>
      <c r="I31" s="180">
        <f>I26+I30</f>
        <v>18448</v>
      </c>
      <c r="J31" s="180">
        <f>J26+J30</f>
        <v>0</v>
      </c>
      <c r="K31" s="181">
        <f t="shared" si="2"/>
        <v>18448</v>
      </c>
      <c r="L31" s="180">
        <f>L26+L30</f>
        <v>0</v>
      </c>
      <c r="M31" s="180">
        <f>M26+M30</f>
        <v>0</v>
      </c>
      <c r="N31" s="181">
        <f t="shared" si="3"/>
        <v>0</v>
      </c>
      <c r="O31" s="180">
        <f>O26+O30</f>
        <v>0</v>
      </c>
      <c r="P31" s="180">
        <f>P26+P30</f>
        <v>0</v>
      </c>
      <c r="Q31" s="181">
        <f t="shared" si="4"/>
        <v>0</v>
      </c>
      <c r="R31" s="180">
        <f>R26+R30</f>
        <v>0</v>
      </c>
      <c r="S31" s="180">
        <f>S26+S30</f>
        <v>0</v>
      </c>
      <c r="T31" s="181">
        <f t="shared" si="5"/>
        <v>0</v>
      </c>
      <c r="U31" s="180">
        <f t="shared" si="6"/>
        <v>100902</v>
      </c>
      <c r="V31" s="180">
        <f t="shared" si="7"/>
        <v>0</v>
      </c>
      <c r="W31" s="224">
        <f t="shared" si="8"/>
        <v>100902</v>
      </c>
    </row>
    <row r="32" spans="1:23" ht="15" customHeight="1">
      <c r="A32" s="179" t="s">
        <v>27</v>
      </c>
      <c r="B32" s="153" t="s">
        <v>28</v>
      </c>
      <c r="C32" s="180">
        <f>C22-C31</f>
        <v>9</v>
      </c>
      <c r="D32" s="180">
        <f>D22-D31</f>
        <v>0</v>
      </c>
      <c r="E32" s="181">
        <f t="shared" si="0"/>
        <v>9</v>
      </c>
      <c r="F32" s="180">
        <f>F22-F31</f>
        <v>699798</v>
      </c>
      <c r="G32" s="180">
        <f>G22-G31</f>
        <v>0</v>
      </c>
      <c r="H32" s="181">
        <f t="shared" si="1"/>
        <v>699798</v>
      </c>
      <c r="I32" s="180">
        <f>I22-I31</f>
        <v>24823</v>
      </c>
      <c r="J32" s="180">
        <f>J22-J31</f>
        <v>0</v>
      </c>
      <c r="K32" s="181">
        <f t="shared" si="2"/>
        <v>24823</v>
      </c>
      <c r="L32" s="180">
        <f>L22-L31</f>
        <v>0</v>
      </c>
      <c r="M32" s="180">
        <f>M22-M31</f>
        <v>0</v>
      </c>
      <c r="N32" s="181">
        <f t="shared" si="3"/>
        <v>0</v>
      </c>
      <c r="O32" s="180">
        <f>O22-O31</f>
        <v>0</v>
      </c>
      <c r="P32" s="180">
        <f>P22-P31</f>
        <v>0</v>
      </c>
      <c r="Q32" s="181">
        <f t="shared" si="4"/>
        <v>0</v>
      </c>
      <c r="R32" s="180">
        <f>R22-R31</f>
        <v>4380</v>
      </c>
      <c r="S32" s="180">
        <f>S22-S31</f>
        <v>0</v>
      </c>
      <c r="T32" s="181">
        <f t="shared" si="5"/>
        <v>4380</v>
      </c>
      <c r="U32" s="180">
        <f>$C32+$F32+$I32+$L32+$O32+$R32</f>
        <v>729010</v>
      </c>
      <c r="V32" s="180">
        <f t="shared" si="7"/>
        <v>0</v>
      </c>
      <c r="W32" s="224">
        <f t="shared" si="8"/>
        <v>729010</v>
      </c>
    </row>
    <row r="33" spans="1:23" ht="15" customHeight="1">
      <c r="A33" s="178" t="s">
        <v>29</v>
      </c>
      <c r="B33" s="138" t="s">
        <v>30</v>
      </c>
      <c r="C33" s="181">
        <v>8862</v>
      </c>
      <c r="D33" s="181"/>
      <c r="E33" s="181">
        <f t="shared" si="0"/>
        <v>8862</v>
      </c>
      <c r="F33" s="181">
        <v>0</v>
      </c>
      <c r="G33" s="181"/>
      <c r="H33" s="181">
        <f t="shared" si="1"/>
        <v>0</v>
      </c>
      <c r="I33" s="181">
        <v>15155</v>
      </c>
      <c r="J33" s="181"/>
      <c r="K33" s="181">
        <f t="shared" si="2"/>
        <v>15155</v>
      </c>
      <c r="L33" s="181"/>
      <c r="M33" s="181"/>
      <c r="N33" s="181">
        <f t="shared" si="3"/>
        <v>0</v>
      </c>
      <c r="O33" s="181"/>
      <c r="P33" s="181"/>
      <c r="Q33" s="181">
        <f t="shared" si="4"/>
        <v>0</v>
      </c>
      <c r="R33" s="184">
        <v>0</v>
      </c>
      <c r="S33" s="184"/>
      <c r="T33" s="181">
        <f t="shared" si="5"/>
        <v>0</v>
      </c>
      <c r="U33" s="180">
        <f t="shared" si="6"/>
        <v>24017</v>
      </c>
      <c r="V33" s="180">
        <f t="shared" si="7"/>
        <v>0</v>
      </c>
      <c r="W33" s="224">
        <f t="shared" si="8"/>
        <v>24017</v>
      </c>
    </row>
  </sheetData>
  <mergeCells count="10">
    <mergeCell ref="A2:W2"/>
    <mergeCell ref="A3:W3"/>
    <mergeCell ref="A4:W4"/>
    <mergeCell ref="O6:Q6"/>
    <mergeCell ref="R6:T6"/>
    <mergeCell ref="U6:W6"/>
    <mergeCell ref="C6:E6"/>
    <mergeCell ref="F6:H6"/>
    <mergeCell ref="I6:K6"/>
    <mergeCell ref="L6:N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"/>
  <sheetViews>
    <sheetView zoomScale="75" workbookViewId="0">
      <selection activeCell="B6" sqref="B6:B7"/>
    </sheetView>
  </sheetViews>
  <sheetFormatPr defaultRowHeight="15"/>
  <cols>
    <col min="1" max="1" width="10.42578125" style="78" customWidth="1"/>
    <col min="2" max="2" width="68.7109375" customWidth="1"/>
    <col min="3" max="20" width="11.5703125" customWidth="1"/>
  </cols>
  <sheetData>
    <row r="1" spans="1:20" ht="15" customHeight="1">
      <c r="R1" s="75" t="s">
        <v>694</v>
      </c>
      <c r="S1" s="75"/>
    </row>
    <row r="2" spans="1:20" ht="18" customHeight="1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</row>
    <row r="3" spans="1:20" ht="25.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</row>
    <row r="4" spans="1:20" ht="21.75" customHeight="1">
      <c r="A4" s="239" t="s">
        <v>52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</row>
    <row r="5" spans="1:20" ht="21" customHeight="1">
      <c r="A5" s="56"/>
      <c r="B5" s="57"/>
    </row>
    <row r="6" spans="1:20" ht="22.5" customHeight="1">
      <c r="A6" s="254" t="s">
        <v>746</v>
      </c>
      <c r="B6" s="254" t="s">
        <v>649</v>
      </c>
      <c r="C6" s="251" t="s">
        <v>32</v>
      </c>
      <c r="D6" s="252"/>
      <c r="E6" s="252"/>
      <c r="F6" s="252"/>
      <c r="G6" s="252"/>
      <c r="H6" s="253"/>
      <c r="I6" s="255" t="s">
        <v>33</v>
      </c>
      <c r="J6" s="256"/>
      <c r="K6" s="257"/>
      <c r="L6" s="255" t="s">
        <v>34</v>
      </c>
      <c r="M6" s="256"/>
      <c r="N6" s="257"/>
      <c r="O6" s="254" t="s">
        <v>35</v>
      </c>
      <c r="P6" s="254"/>
      <c r="Q6" s="254"/>
      <c r="R6" s="254"/>
      <c r="S6" s="254"/>
      <c r="T6" s="254"/>
    </row>
    <row r="7" spans="1:20" ht="21.75" customHeight="1">
      <c r="A7" s="254"/>
      <c r="B7" s="254"/>
      <c r="C7" s="251" t="s">
        <v>36</v>
      </c>
      <c r="D7" s="252"/>
      <c r="E7" s="253"/>
      <c r="F7" s="251" t="s">
        <v>37</v>
      </c>
      <c r="G7" s="252"/>
      <c r="H7" s="253"/>
      <c r="I7" s="258"/>
      <c r="J7" s="259"/>
      <c r="K7" s="260"/>
      <c r="L7" s="258"/>
      <c r="M7" s="259"/>
      <c r="N7" s="260"/>
      <c r="O7" s="251" t="s">
        <v>36</v>
      </c>
      <c r="P7" s="252"/>
      <c r="Q7" s="253"/>
      <c r="R7" s="251" t="s">
        <v>37</v>
      </c>
      <c r="S7" s="252"/>
      <c r="T7" s="253"/>
    </row>
    <row r="8" spans="1:20" s="215" customFormat="1" ht="15.75">
      <c r="A8" s="213" t="s">
        <v>706</v>
      </c>
      <c r="B8" s="213" t="s">
        <v>707</v>
      </c>
      <c r="C8" s="214" t="s">
        <v>409</v>
      </c>
      <c r="D8" s="214" t="s">
        <v>410</v>
      </c>
      <c r="E8" s="214" t="s">
        <v>408</v>
      </c>
      <c r="F8" s="214" t="s">
        <v>409</v>
      </c>
      <c r="G8" s="214" t="s">
        <v>410</v>
      </c>
      <c r="H8" s="214" t="s">
        <v>408</v>
      </c>
      <c r="I8" s="214" t="s">
        <v>409</v>
      </c>
      <c r="J8" s="214" t="s">
        <v>410</v>
      </c>
      <c r="K8" s="214" t="s">
        <v>408</v>
      </c>
      <c r="L8" s="214" t="s">
        <v>409</v>
      </c>
      <c r="M8" s="214" t="s">
        <v>410</v>
      </c>
      <c r="N8" s="214" t="s">
        <v>408</v>
      </c>
      <c r="O8" s="214" t="s">
        <v>409</v>
      </c>
      <c r="P8" s="214" t="s">
        <v>410</v>
      </c>
      <c r="Q8" s="214" t="s">
        <v>408</v>
      </c>
      <c r="R8" s="214" t="s">
        <v>409</v>
      </c>
      <c r="S8" s="214" t="s">
        <v>410</v>
      </c>
      <c r="T8" s="218" t="s">
        <v>408</v>
      </c>
    </row>
    <row r="9" spans="1:20">
      <c r="A9" s="186" t="s">
        <v>708</v>
      </c>
      <c r="B9" s="160" t="s">
        <v>38</v>
      </c>
      <c r="C9" s="216"/>
      <c r="D9" s="216"/>
      <c r="E9" s="216">
        <f>SUM(C9:D9)</f>
        <v>0</v>
      </c>
      <c r="F9" s="216"/>
      <c r="G9" s="216"/>
      <c r="H9" s="216">
        <f>SUM(F9:G9)</f>
        <v>0</v>
      </c>
      <c r="I9" s="216"/>
      <c r="J9" s="216"/>
      <c r="K9" s="216">
        <f>SUM(I9:J9)</f>
        <v>0</v>
      </c>
      <c r="L9" s="216"/>
      <c r="M9" s="216"/>
      <c r="N9" s="216">
        <f>SUM(L9:M9)</f>
        <v>0</v>
      </c>
      <c r="O9" s="216"/>
      <c r="P9" s="216"/>
      <c r="Q9" s="216">
        <f>SUM(O9:P9)</f>
        <v>0</v>
      </c>
      <c r="R9" s="216"/>
      <c r="S9" s="216"/>
      <c r="T9" s="216">
        <f>SUM(R9:S9)</f>
        <v>0</v>
      </c>
    </row>
    <row r="10" spans="1:20">
      <c r="A10" s="186" t="s">
        <v>710</v>
      </c>
      <c r="B10" s="160" t="s">
        <v>39</v>
      </c>
      <c r="C10" s="216"/>
      <c r="D10" s="216"/>
      <c r="E10" s="216">
        <f t="shared" ref="E10:E23" si="0">SUM(C10:D10)</f>
        <v>0</v>
      </c>
      <c r="F10" s="216"/>
      <c r="G10" s="216"/>
      <c r="H10" s="216">
        <f t="shared" ref="H10:H23" si="1">SUM(F10:G10)</f>
        <v>0</v>
      </c>
      <c r="I10" s="216"/>
      <c r="J10" s="216"/>
      <c r="K10" s="216">
        <f t="shared" ref="K10:K23" si="2">SUM(I10:J10)</f>
        <v>0</v>
      </c>
      <c r="L10" s="216"/>
      <c r="M10" s="216"/>
      <c r="N10" s="216">
        <f t="shared" ref="N10:N23" si="3">SUM(L10:M10)</f>
        <v>0</v>
      </c>
      <c r="O10" s="216"/>
      <c r="P10" s="216"/>
      <c r="Q10" s="216">
        <f t="shared" ref="Q10:Q23" si="4">SUM(O10:P10)</f>
        <v>0</v>
      </c>
      <c r="R10" s="216"/>
      <c r="S10" s="216"/>
      <c r="T10" s="216">
        <f t="shared" ref="T10:T23" si="5">SUM(R10:S10)</f>
        <v>0</v>
      </c>
    </row>
    <row r="11" spans="1:20" ht="15" customHeight="1">
      <c r="A11" s="186" t="s">
        <v>714</v>
      </c>
      <c r="B11" s="160" t="s">
        <v>40</v>
      </c>
      <c r="C11" s="216"/>
      <c r="D11" s="216"/>
      <c r="E11" s="216">
        <f t="shared" si="0"/>
        <v>0</v>
      </c>
      <c r="F11" s="216"/>
      <c r="G11" s="216"/>
      <c r="H11" s="216">
        <f t="shared" si="1"/>
        <v>0</v>
      </c>
      <c r="I11" s="216"/>
      <c r="J11" s="216"/>
      <c r="K11" s="216">
        <f t="shared" si="2"/>
        <v>0</v>
      </c>
      <c r="L11" s="216"/>
      <c r="M11" s="216"/>
      <c r="N11" s="216">
        <f t="shared" si="3"/>
        <v>0</v>
      </c>
      <c r="O11" s="216"/>
      <c r="P11" s="216"/>
      <c r="Q11" s="216">
        <f t="shared" si="4"/>
        <v>0</v>
      </c>
      <c r="R11" s="216"/>
      <c r="S11" s="216"/>
      <c r="T11" s="216">
        <f t="shared" si="5"/>
        <v>0</v>
      </c>
    </row>
    <row r="12" spans="1:20">
      <c r="A12" s="186" t="s">
        <v>716</v>
      </c>
      <c r="B12" s="160" t="s">
        <v>41</v>
      </c>
      <c r="C12" s="216">
        <v>4380</v>
      </c>
      <c r="D12" s="216"/>
      <c r="E12" s="216">
        <f t="shared" si="0"/>
        <v>4380</v>
      </c>
      <c r="F12" s="216"/>
      <c r="G12" s="216"/>
      <c r="H12" s="216">
        <f t="shared" si="1"/>
        <v>0</v>
      </c>
      <c r="I12" s="216"/>
      <c r="J12" s="216"/>
      <c r="K12" s="216">
        <f t="shared" si="2"/>
        <v>0</v>
      </c>
      <c r="L12" s="216"/>
      <c r="M12" s="216"/>
      <c r="N12" s="216">
        <f t="shared" si="3"/>
        <v>0</v>
      </c>
      <c r="O12" s="216">
        <v>4380</v>
      </c>
      <c r="P12" s="216"/>
      <c r="Q12" s="216">
        <f t="shared" si="4"/>
        <v>4380</v>
      </c>
      <c r="R12" s="216"/>
      <c r="S12" s="216"/>
      <c r="T12" s="216">
        <f t="shared" si="5"/>
        <v>0</v>
      </c>
    </row>
    <row r="13" spans="1:20" ht="15" customHeight="1">
      <c r="A13" s="186" t="s">
        <v>722</v>
      </c>
      <c r="B13" s="160" t="s">
        <v>42</v>
      </c>
      <c r="C13" s="216"/>
      <c r="D13" s="216"/>
      <c r="E13" s="216">
        <f t="shared" si="0"/>
        <v>0</v>
      </c>
      <c r="F13" s="216"/>
      <c r="G13" s="216"/>
      <c r="H13" s="216">
        <f t="shared" si="1"/>
        <v>0</v>
      </c>
      <c r="I13" s="216"/>
      <c r="J13" s="216"/>
      <c r="K13" s="216">
        <f t="shared" si="2"/>
        <v>0</v>
      </c>
      <c r="L13" s="216"/>
      <c r="M13" s="216"/>
      <c r="N13" s="216">
        <f t="shared" si="3"/>
        <v>0</v>
      </c>
      <c r="O13" s="216"/>
      <c r="P13" s="216"/>
      <c r="Q13" s="216">
        <f t="shared" si="4"/>
        <v>0</v>
      </c>
      <c r="R13" s="216"/>
      <c r="S13" s="216"/>
      <c r="T13" s="216">
        <f t="shared" si="5"/>
        <v>0</v>
      </c>
    </row>
    <row r="14" spans="1:20">
      <c r="A14" s="186" t="s">
        <v>724</v>
      </c>
      <c r="B14" s="160" t="s">
        <v>43</v>
      </c>
      <c r="C14" s="216"/>
      <c r="D14" s="216"/>
      <c r="E14" s="216">
        <f t="shared" si="0"/>
        <v>0</v>
      </c>
      <c r="F14" s="216"/>
      <c r="G14" s="216"/>
      <c r="H14" s="216">
        <f t="shared" si="1"/>
        <v>0</v>
      </c>
      <c r="I14" s="216"/>
      <c r="J14" s="216"/>
      <c r="K14" s="216">
        <f t="shared" si="2"/>
        <v>0</v>
      </c>
      <c r="L14" s="216"/>
      <c r="M14" s="216"/>
      <c r="N14" s="216">
        <f t="shared" si="3"/>
        <v>0</v>
      </c>
      <c r="O14" s="216"/>
      <c r="P14" s="216"/>
      <c r="Q14" s="216">
        <f t="shared" si="4"/>
        <v>0</v>
      </c>
      <c r="R14" s="216"/>
      <c r="S14" s="216"/>
      <c r="T14" s="216">
        <f t="shared" si="5"/>
        <v>0</v>
      </c>
    </row>
    <row r="15" spans="1:20">
      <c r="A15" s="186" t="s">
        <v>728</v>
      </c>
      <c r="B15" s="160" t="s">
        <v>807</v>
      </c>
      <c r="C15" s="216"/>
      <c r="D15" s="216"/>
      <c r="E15" s="216">
        <f t="shared" si="0"/>
        <v>0</v>
      </c>
      <c r="F15" s="216"/>
      <c r="G15" s="216"/>
      <c r="H15" s="216">
        <f t="shared" si="1"/>
        <v>0</v>
      </c>
      <c r="I15" s="216"/>
      <c r="J15" s="216"/>
      <c r="K15" s="216">
        <f t="shared" si="2"/>
        <v>0</v>
      </c>
      <c r="L15" s="216"/>
      <c r="M15" s="216"/>
      <c r="N15" s="216">
        <f t="shared" si="3"/>
        <v>0</v>
      </c>
      <c r="O15" s="216"/>
      <c r="P15" s="216"/>
      <c r="Q15" s="216">
        <f t="shared" si="4"/>
        <v>0</v>
      </c>
      <c r="R15" s="216"/>
      <c r="S15" s="216"/>
      <c r="T15" s="216">
        <f t="shared" si="5"/>
        <v>0</v>
      </c>
    </row>
    <row r="16" spans="1:20">
      <c r="A16" s="186" t="s">
        <v>730</v>
      </c>
      <c r="B16" s="160" t="s">
        <v>44</v>
      </c>
      <c r="C16" s="216">
        <v>9326</v>
      </c>
      <c r="D16" s="216">
        <v>497</v>
      </c>
      <c r="E16" s="216">
        <f t="shared" si="0"/>
        <v>9823</v>
      </c>
      <c r="F16" s="216"/>
      <c r="G16" s="216"/>
      <c r="H16" s="216">
        <f t="shared" si="1"/>
        <v>0</v>
      </c>
      <c r="I16" s="216"/>
      <c r="J16" s="216"/>
      <c r="K16" s="216">
        <f t="shared" si="2"/>
        <v>0</v>
      </c>
      <c r="L16" s="216"/>
      <c r="M16" s="216"/>
      <c r="N16" s="216">
        <f t="shared" si="3"/>
        <v>0</v>
      </c>
      <c r="O16" s="216"/>
      <c r="P16" s="216"/>
      <c r="Q16" s="216">
        <f t="shared" si="4"/>
        <v>0</v>
      </c>
      <c r="R16" s="216">
        <v>8963</v>
      </c>
      <c r="S16" s="216"/>
      <c r="T16" s="216">
        <f t="shared" si="5"/>
        <v>8963</v>
      </c>
    </row>
    <row r="17" spans="1:20" ht="15" customHeight="1">
      <c r="A17" s="186" t="s">
        <v>984</v>
      </c>
      <c r="B17" s="160" t="s">
        <v>45</v>
      </c>
      <c r="C17" s="216"/>
      <c r="D17" s="216"/>
      <c r="E17" s="216">
        <f t="shared" si="0"/>
        <v>0</v>
      </c>
      <c r="F17" s="216"/>
      <c r="G17" s="216"/>
      <c r="H17" s="216">
        <f t="shared" si="1"/>
        <v>0</v>
      </c>
      <c r="I17" s="216"/>
      <c r="J17" s="216"/>
      <c r="K17" s="216">
        <f t="shared" si="2"/>
        <v>0</v>
      </c>
      <c r="L17" s="216"/>
      <c r="M17" s="216"/>
      <c r="N17" s="216">
        <f t="shared" si="3"/>
        <v>0</v>
      </c>
      <c r="O17" s="216"/>
      <c r="P17" s="216"/>
      <c r="Q17" s="216">
        <f t="shared" si="4"/>
        <v>0</v>
      </c>
      <c r="R17" s="216"/>
      <c r="S17" s="216"/>
      <c r="T17" s="216">
        <f t="shared" si="5"/>
        <v>0</v>
      </c>
    </row>
    <row r="18" spans="1:20">
      <c r="A18" s="186" t="s">
        <v>986</v>
      </c>
      <c r="B18" s="160" t="s">
        <v>46</v>
      </c>
      <c r="C18" s="216"/>
      <c r="D18" s="216"/>
      <c r="E18" s="216">
        <f t="shared" si="0"/>
        <v>0</v>
      </c>
      <c r="F18" s="216"/>
      <c r="G18" s="216"/>
      <c r="H18" s="216">
        <f t="shared" si="1"/>
        <v>0</v>
      </c>
      <c r="I18" s="216"/>
      <c r="J18" s="216"/>
      <c r="K18" s="216">
        <f t="shared" si="2"/>
        <v>0</v>
      </c>
      <c r="L18" s="216"/>
      <c r="M18" s="216"/>
      <c r="N18" s="216">
        <f t="shared" si="3"/>
        <v>0</v>
      </c>
      <c r="O18" s="216"/>
      <c r="P18" s="216"/>
      <c r="Q18" s="216">
        <f t="shared" si="4"/>
        <v>0</v>
      </c>
      <c r="R18" s="216"/>
      <c r="S18" s="216"/>
      <c r="T18" s="216">
        <f t="shared" si="5"/>
        <v>0</v>
      </c>
    </row>
    <row r="19" spans="1:20" ht="15" customHeight="1">
      <c r="A19" s="186" t="s">
        <v>988</v>
      </c>
      <c r="B19" s="160" t="s">
        <v>47</v>
      </c>
      <c r="C19" s="216"/>
      <c r="D19" s="216"/>
      <c r="E19" s="216">
        <f t="shared" si="0"/>
        <v>0</v>
      </c>
      <c r="F19" s="216"/>
      <c r="G19" s="216"/>
      <c r="H19" s="216">
        <f t="shared" si="1"/>
        <v>0</v>
      </c>
      <c r="I19" s="216"/>
      <c r="J19" s="216"/>
      <c r="K19" s="216">
        <f t="shared" si="2"/>
        <v>0</v>
      </c>
      <c r="L19" s="216"/>
      <c r="M19" s="216"/>
      <c r="N19" s="216">
        <f t="shared" si="3"/>
        <v>0</v>
      </c>
      <c r="O19" s="216"/>
      <c r="P19" s="216"/>
      <c r="Q19" s="216">
        <f t="shared" si="4"/>
        <v>0</v>
      </c>
      <c r="R19" s="216"/>
      <c r="S19" s="216"/>
      <c r="T19" s="216">
        <f t="shared" si="5"/>
        <v>0</v>
      </c>
    </row>
    <row r="20" spans="1:20">
      <c r="A20" s="186" t="s">
        <v>990</v>
      </c>
      <c r="B20" s="160" t="s">
        <v>48</v>
      </c>
      <c r="C20" s="216"/>
      <c r="D20" s="216"/>
      <c r="E20" s="216">
        <f t="shared" si="0"/>
        <v>0</v>
      </c>
      <c r="F20" s="216"/>
      <c r="G20" s="216"/>
      <c r="H20" s="216">
        <f t="shared" si="1"/>
        <v>0</v>
      </c>
      <c r="I20" s="216"/>
      <c r="J20" s="216"/>
      <c r="K20" s="216">
        <f t="shared" si="2"/>
        <v>0</v>
      </c>
      <c r="L20" s="216"/>
      <c r="M20" s="216"/>
      <c r="N20" s="216">
        <f t="shared" si="3"/>
        <v>0</v>
      </c>
      <c r="O20" s="216">
        <v>4199</v>
      </c>
      <c r="P20" s="216"/>
      <c r="Q20" s="216">
        <f t="shared" si="4"/>
        <v>4199</v>
      </c>
      <c r="R20" s="216">
        <v>708</v>
      </c>
      <c r="S20" s="216"/>
      <c r="T20" s="216">
        <f t="shared" si="5"/>
        <v>708</v>
      </c>
    </row>
    <row r="21" spans="1:20">
      <c r="A21" s="186" t="s">
        <v>993</v>
      </c>
      <c r="B21" s="160" t="s">
        <v>49</v>
      </c>
      <c r="C21" s="216"/>
      <c r="D21" s="216"/>
      <c r="E21" s="216">
        <f t="shared" si="0"/>
        <v>0</v>
      </c>
      <c r="F21" s="216"/>
      <c r="G21" s="216"/>
      <c r="H21" s="216">
        <f t="shared" si="1"/>
        <v>0</v>
      </c>
      <c r="I21" s="216"/>
      <c r="J21" s="216"/>
      <c r="K21" s="216">
        <f t="shared" si="2"/>
        <v>0</v>
      </c>
      <c r="L21" s="216"/>
      <c r="M21" s="216"/>
      <c r="N21" s="216">
        <f t="shared" si="3"/>
        <v>0</v>
      </c>
      <c r="O21" s="216"/>
      <c r="P21" s="216"/>
      <c r="Q21" s="216">
        <f t="shared" si="4"/>
        <v>0</v>
      </c>
      <c r="R21" s="216"/>
      <c r="S21" s="216"/>
      <c r="T21" s="216">
        <f t="shared" si="5"/>
        <v>0</v>
      </c>
    </row>
    <row r="22" spans="1:20" ht="15" customHeight="1">
      <c r="A22" s="186" t="s">
        <v>995</v>
      </c>
      <c r="B22" s="160" t="s">
        <v>50</v>
      </c>
      <c r="C22" s="216"/>
      <c r="D22" s="216"/>
      <c r="E22" s="216">
        <f t="shared" si="0"/>
        <v>0</v>
      </c>
      <c r="F22" s="216"/>
      <c r="G22" s="216"/>
      <c r="H22" s="216">
        <f t="shared" si="1"/>
        <v>0</v>
      </c>
      <c r="I22" s="216"/>
      <c r="J22" s="216"/>
      <c r="K22" s="216">
        <f t="shared" si="2"/>
        <v>0</v>
      </c>
      <c r="L22" s="216"/>
      <c r="M22" s="216"/>
      <c r="N22" s="216">
        <f t="shared" si="3"/>
        <v>0</v>
      </c>
      <c r="O22" s="216"/>
      <c r="P22" s="216"/>
      <c r="Q22" s="216">
        <f t="shared" si="4"/>
        <v>0</v>
      </c>
      <c r="R22" s="216"/>
      <c r="S22" s="216"/>
      <c r="T22" s="216">
        <f t="shared" si="5"/>
        <v>0</v>
      </c>
    </row>
    <row r="23" spans="1:20">
      <c r="A23" s="187" t="s">
        <v>997</v>
      </c>
      <c r="B23" s="161" t="s">
        <v>51</v>
      </c>
      <c r="C23" s="217">
        <f>SUM(C9:C22)</f>
        <v>13706</v>
      </c>
      <c r="D23" s="217">
        <f t="shared" ref="D23:S23" si="6">SUM(D9:D22)</f>
        <v>497</v>
      </c>
      <c r="E23" s="219">
        <f t="shared" si="0"/>
        <v>14203</v>
      </c>
      <c r="F23" s="217">
        <f t="shared" si="6"/>
        <v>0</v>
      </c>
      <c r="G23" s="217">
        <f t="shared" si="6"/>
        <v>0</v>
      </c>
      <c r="H23" s="219">
        <f t="shared" si="1"/>
        <v>0</v>
      </c>
      <c r="I23" s="217">
        <f t="shared" si="6"/>
        <v>0</v>
      </c>
      <c r="J23" s="217">
        <f t="shared" si="6"/>
        <v>0</v>
      </c>
      <c r="K23" s="219">
        <f t="shared" si="2"/>
        <v>0</v>
      </c>
      <c r="L23" s="217">
        <f t="shared" si="6"/>
        <v>0</v>
      </c>
      <c r="M23" s="217">
        <f t="shared" si="6"/>
        <v>0</v>
      </c>
      <c r="N23" s="219">
        <f t="shared" si="3"/>
        <v>0</v>
      </c>
      <c r="O23" s="217">
        <f t="shared" si="6"/>
        <v>8579</v>
      </c>
      <c r="P23" s="217">
        <f t="shared" si="6"/>
        <v>0</v>
      </c>
      <c r="Q23" s="219">
        <f t="shared" si="4"/>
        <v>8579</v>
      </c>
      <c r="R23" s="217">
        <f t="shared" si="6"/>
        <v>9671</v>
      </c>
      <c r="S23" s="217">
        <f t="shared" si="6"/>
        <v>0</v>
      </c>
      <c r="T23" s="219">
        <f t="shared" si="5"/>
        <v>9671</v>
      </c>
    </row>
  </sheetData>
  <mergeCells count="13">
    <mergeCell ref="A2:T2"/>
    <mergeCell ref="A3:T3"/>
    <mergeCell ref="A4:T4"/>
    <mergeCell ref="B6:B7"/>
    <mergeCell ref="A6:A7"/>
    <mergeCell ref="C6:H6"/>
    <mergeCell ref="O6:T6"/>
    <mergeCell ref="C7:E7"/>
    <mergeCell ref="F7:H7"/>
    <mergeCell ref="I6:K7"/>
    <mergeCell ref="L6:N7"/>
    <mergeCell ref="O7:Q7"/>
    <mergeCell ref="R7:T7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workbookViewId="0">
      <selection activeCell="A3" sqref="A3"/>
    </sheetView>
  </sheetViews>
  <sheetFormatPr defaultRowHeight="15"/>
  <cols>
    <col min="1" max="1" width="71" customWidth="1"/>
    <col min="2" max="6" width="12.140625" style="64" customWidth="1"/>
    <col min="7" max="9" width="12.140625" customWidth="1"/>
    <col min="10" max="10" width="11" customWidth="1"/>
  </cols>
  <sheetData>
    <row r="1" spans="1:12">
      <c r="B1" s="75"/>
      <c r="C1" s="75"/>
      <c r="E1" s="75"/>
      <c r="F1" s="75"/>
      <c r="J1" s="75" t="s">
        <v>678</v>
      </c>
    </row>
    <row r="2" spans="1:12" ht="18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>
      <c r="A3" s="78"/>
    </row>
    <row r="4" spans="1:12" ht="18">
      <c r="A4" s="229" t="s">
        <v>701</v>
      </c>
      <c r="B4" s="229"/>
      <c r="C4" s="229"/>
      <c r="D4" s="229"/>
      <c r="E4" s="229"/>
      <c r="F4" s="229"/>
      <c r="G4" s="229"/>
      <c r="H4" s="229"/>
      <c r="I4" s="229"/>
      <c r="J4" s="229"/>
    </row>
    <row r="5" spans="1:12" ht="19.5" customHeight="1">
      <c r="A5" s="235" t="s">
        <v>534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2">
      <c r="J6" s="80" t="s">
        <v>679</v>
      </c>
    </row>
    <row r="7" spans="1:12">
      <c r="A7" s="79"/>
      <c r="B7" s="231" t="s">
        <v>409</v>
      </c>
      <c r="C7" s="232"/>
      <c r="D7" s="232"/>
      <c r="E7" s="232" t="s">
        <v>410</v>
      </c>
      <c r="F7" s="232"/>
      <c r="G7" s="233"/>
      <c r="H7" s="234" t="s">
        <v>408</v>
      </c>
      <c r="I7" s="234"/>
      <c r="J7" s="234"/>
      <c r="K7" s="81"/>
      <c r="L7" s="81"/>
    </row>
    <row r="8" spans="1:12">
      <c r="A8" s="82" t="s">
        <v>649</v>
      </c>
      <c r="B8" s="189" t="s">
        <v>703</v>
      </c>
      <c r="C8" s="189" t="s">
        <v>704</v>
      </c>
      <c r="D8" s="189" t="s">
        <v>700</v>
      </c>
      <c r="E8" s="189" t="s">
        <v>703</v>
      </c>
      <c r="F8" s="189" t="s">
        <v>704</v>
      </c>
      <c r="G8" s="189" t="s">
        <v>700</v>
      </c>
      <c r="H8" s="189" t="s">
        <v>703</v>
      </c>
      <c r="I8" s="189" t="s">
        <v>704</v>
      </c>
      <c r="J8" s="190" t="s">
        <v>700</v>
      </c>
      <c r="K8" s="81"/>
      <c r="L8" s="81"/>
    </row>
    <row r="9" spans="1:12">
      <c r="A9" s="83" t="s">
        <v>64</v>
      </c>
      <c r="B9" s="84">
        <f>'kiadások működés felhalmozás'!C26</f>
        <v>14142</v>
      </c>
      <c r="C9" s="84">
        <f>'kiadások működés felhalmozás'!D26</f>
        <v>26222</v>
      </c>
      <c r="D9" s="84">
        <f>'kiadások működés felhalmozás'!E26</f>
        <v>22993</v>
      </c>
      <c r="E9" s="84">
        <f>'kiadások működés felhalmozás'!F26</f>
        <v>42713</v>
      </c>
      <c r="F9" s="84">
        <f>'kiadások működés felhalmozás'!G26</f>
        <v>48237</v>
      </c>
      <c r="G9" s="84">
        <f>'kiadások működés felhalmozás'!H26</f>
        <v>47822</v>
      </c>
      <c r="H9" s="84">
        <f>'kiadások működés felhalmozás'!I26</f>
        <v>56855</v>
      </c>
      <c r="I9" s="84">
        <f>'kiadások működés felhalmozás'!J26</f>
        <v>74459</v>
      </c>
      <c r="J9" s="84">
        <f>'kiadások működés felhalmozás'!K26</f>
        <v>70815</v>
      </c>
      <c r="K9" s="81"/>
      <c r="L9" s="81"/>
    </row>
    <row r="10" spans="1:12">
      <c r="A10" s="83" t="s">
        <v>65</v>
      </c>
      <c r="B10" s="84">
        <f>'kiadások működés felhalmozás'!C27</f>
        <v>3615</v>
      </c>
      <c r="C10" s="84">
        <f>'kiadások működés felhalmozás'!D27</f>
        <v>4960</v>
      </c>
      <c r="D10" s="84">
        <f>'kiadások működés felhalmozás'!E27</f>
        <v>4960</v>
      </c>
      <c r="E10" s="84">
        <f>'kiadások működés felhalmozás'!F27</f>
        <v>11410</v>
      </c>
      <c r="F10" s="84">
        <f>'kiadások működés felhalmozás'!G27</f>
        <v>11538</v>
      </c>
      <c r="G10" s="84">
        <f>'kiadások működés felhalmozás'!H27</f>
        <v>11538</v>
      </c>
      <c r="H10" s="84">
        <f>'kiadások működés felhalmozás'!I27</f>
        <v>15025</v>
      </c>
      <c r="I10" s="84">
        <f>'kiadások működés felhalmozás'!J27</f>
        <v>16498</v>
      </c>
      <c r="J10" s="84">
        <f>'kiadások működés felhalmozás'!K27</f>
        <v>16498</v>
      </c>
      <c r="K10" s="81"/>
      <c r="L10" s="81"/>
    </row>
    <row r="11" spans="1:12">
      <c r="A11" s="83" t="s">
        <v>66</v>
      </c>
      <c r="B11" s="84">
        <f>'kiadások működés felhalmozás'!C52</f>
        <v>14814</v>
      </c>
      <c r="C11" s="84">
        <f>'kiadások működés felhalmozás'!D52</f>
        <v>20204</v>
      </c>
      <c r="D11" s="84">
        <f>'kiadások működés felhalmozás'!E52</f>
        <v>17771</v>
      </c>
      <c r="E11" s="84">
        <f>'kiadások működés felhalmozás'!F52</f>
        <v>16272</v>
      </c>
      <c r="F11" s="84">
        <f>'kiadások működés felhalmozás'!G52</f>
        <v>18857</v>
      </c>
      <c r="G11" s="84">
        <f>'kiadások működés felhalmozás'!H52</f>
        <v>18244</v>
      </c>
      <c r="H11" s="84">
        <f>'kiadások működés felhalmozás'!I52</f>
        <v>31086</v>
      </c>
      <c r="I11" s="84">
        <f>'kiadások működés felhalmozás'!J52</f>
        <v>39061</v>
      </c>
      <c r="J11" s="84">
        <f>'kiadások működés felhalmozás'!K52</f>
        <v>36015</v>
      </c>
      <c r="K11" s="81"/>
      <c r="L11" s="81"/>
    </row>
    <row r="12" spans="1:12">
      <c r="A12" s="83" t="s">
        <v>67</v>
      </c>
      <c r="B12" s="84">
        <f>'kiadások működés felhalmozás'!C61</f>
        <v>5200</v>
      </c>
      <c r="C12" s="84">
        <f>'kiadások működés felhalmozás'!D61</f>
        <v>5481</v>
      </c>
      <c r="D12" s="84">
        <f>'kiadások működés felhalmozás'!E61</f>
        <v>3683</v>
      </c>
      <c r="E12" s="84">
        <f>'kiadások működés felhalmozás'!F61</f>
        <v>0</v>
      </c>
      <c r="F12" s="84">
        <f>'kiadások működés felhalmozás'!G61</f>
        <v>0</v>
      </c>
      <c r="G12" s="84">
        <f>'kiadások működés felhalmozás'!H61</f>
        <v>0</v>
      </c>
      <c r="H12" s="84">
        <f>'kiadások működés felhalmozás'!I61</f>
        <v>5200</v>
      </c>
      <c r="I12" s="84">
        <f>'kiadások működés felhalmozás'!J61</f>
        <v>5481</v>
      </c>
      <c r="J12" s="84">
        <f>'kiadások működés felhalmozás'!K61</f>
        <v>3683</v>
      </c>
      <c r="K12" s="81"/>
      <c r="L12" s="81"/>
    </row>
    <row r="13" spans="1:12">
      <c r="A13" s="83" t="s">
        <v>68</v>
      </c>
      <c r="B13" s="84">
        <f>'kiadások működés felhalmozás'!C75</f>
        <v>18000</v>
      </c>
      <c r="C13" s="84">
        <f>'kiadások működés felhalmozás'!D75</f>
        <v>21882</v>
      </c>
      <c r="D13" s="84">
        <f>'kiadások működés felhalmozás'!E75</f>
        <v>21882</v>
      </c>
      <c r="E13" s="84">
        <f>'kiadások működés felhalmozás'!F75</f>
        <v>0</v>
      </c>
      <c r="F13" s="84">
        <f>'kiadások működés felhalmozás'!G75</f>
        <v>0</v>
      </c>
      <c r="G13" s="84">
        <f>'kiadások működés felhalmozás'!H75</f>
        <v>0</v>
      </c>
      <c r="H13" s="84">
        <f>'kiadások működés felhalmozás'!I75</f>
        <v>18000</v>
      </c>
      <c r="I13" s="84">
        <f>'kiadások működés felhalmozás'!J75</f>
        <v>21882</v>
      </c>
      <c r="J13" s="84">
        <f>'kiadások működés felhalmozás'!K75</f>
        <v>21882</v>
      </c>
      <c r="K13" s="81"/>
      <c r="L13" s="81"/>
    </row>
    <row r="14" spans="1:12">
      <c r="A14" s="83" t="s">
        <v>69</v>
      </c>
      <c r="B14" s="69">
        <f>'kiadások működés felhalmozás'!C84</f>
        <v>12700</v>
      </c>
      <c r="C14" s="69">
        <f>'kiadások működés felhalmozás'!D84</f>
        <v>4830</v>
      </c>
      <c r="D14" s="69">
        <f>'kiadások működés felhalmozás'!E84</f>
        <v>240</v>
      </c>
      <c r="E14" s="69">
        <f>'kiadások működés felhalmozás'!F84</f>
        <v>0</v>
      </c>
      <c r="F14" s="69">
        <f>'kiadások működés felhalmozás'!G84</f>
        <v>617</v>
      </c>
      <c r="G14" s="69">
        <f>'kiadások működés felhalmozás'!H84</f>
        <v>617</v>
      </c>
      <c r="H14" s="69">
        <f>'kiadások működés felhalmozás'!I84</f>
        <v>12700</v>
      </c>
      <c r="I14" s="69">
        <f>'kiadások működés felhalmozás'!J84</f>
        <v>5447</v>
      </c>
      <c r="J14" s="69">
        <f>'kiadások működés felhalmozás'!K84</f>
        <v>857</v>
      </c>
      <c r="K14" s="81"/>
      <c r="L14" s="81"/>
    </row>
    <row r="15" spans="1:12">
      <c r="A15" s="83" t="s">
        <v>70</v>
      </c>
      <c r="B15" s="84">
        <f>'kiadások működés felhalmozás'!C89</f>
        <v>5000</v>
      </c>
      <c r="C15" s="84">
        <f>'kiadások működés felhalmozás'!D89</f>
        <v>5220</v>
      </c>
      <c r="D15" s="84">
        <f>'kiadások működés felhalmozás'!E89</f>
        <v>0</v>
      </c>
      <c r="E15" s="84">
        <f>'kiadások működés felhalmozás'!F89</f>
        <v>0</v>
      </c>
      <c r="F15" s="84">
        <f>'kiadások működés felhalmozás'!G89</f>
        <v>0</v>
      </c>
      <c r="G15" s="84">
        <f>'kiadások működés felhalmozás'!H89</f>
        <v>0</v>
      </c>
      <c r="H15" s="84">
        <f>'kiadások működés felhalmozás'!I89</f>
        <v>5000</v>
      </c>
      <c r="I15" s="84">
        <f>'kiadások működés felhalmozás'!J89</f>
        <v>5220</v>
      </c>
      <c r="J15" s="84">
        <f>'kiadások működés felhalmozás'!K89</f>
        <v>0</v>
      </c>
      <c r="K15" s="81"/>
      <c r="L15" s="81"/>
    </row>
    <row r="16" spans="1:12">
      <c r="A16" s="83" t="s">
        <v>71</v>
      </c>
      <c r="B16" s="69">
        <f>'kiadások működés felhalmozás'!C98</f>
        <v>0</v>
      </c>
      <c r="C16" s="69">
        <f>'kiadások működés felhalmozás'!D98</f>
        <v>50</v>
      </c>
      <c r="D16" s="69">
        <f>'kiadások működés felhalmozás'!E98</f>
        <v>50</v>
      </c>
      <c r="E16" s="69">
        <f>'kiadások működés felhalmozás'!F98</f>
        <v>0</v>
      </c>
      <c r="F16" s="69">
        <f>'kiadások működés felhalmozás'!G98</f>
        <v>0</v>
      </c>
      <c r="G16" s="69">
        <f>'kiadások működés felhalmozás'!H98</f>
        <v>0</v>
      </c>
      <c r="H16" s="69">
        <f>'kiadások működés felhalmozás'!I98</f>
        <v>0</v>
      </c>
      <c r="I16" s="69">
        <f>'kiadások működés felhalmozás'!J98</f>
        <v>50</v>
      </c>
      <c r="J16" s="69">
        <f>'kiadások működés felhalmozás'!K98</f>
        <v>50</v>
      </c>
      <c r="K16" s="81"/>
      <c r="L16" s="81"/>
    </row>
    <row r="17" spans="1:12">
      <c r="A17" s="85" t="s">
        <v>63</v>
      </c>
      <c r="B17" s="84">
        <f>SUM(B9:B16)</f>
        <v>73471</v>
      </c>
      <c r="C17" s="84">
        <f>SUM(C9:C16)</f>
        <v>88849</v>
      </c>
      <c r="D17" s="84">
        <f>SUM(D9:D16)</f>
        <v>71579</v>
      </c>
      <c r="E17" s="84">
        <f t="shared" ref="E17:J17" si="0">SUM(E9:E16)</f>
        <v>70395</v>
      </c>
      <c r="F17" s="84">
        <f t="shared" si="0"/>
        <v>79249</v>
      </c>
      <c r="G17" s="84">
        <f t="shared" si="0"/>
        <v>78221</v>
      </c>
      <c r="H17" s="84">
        <f t="shared" si="0"/>
        <v>143866</v>
      </c>
      <c r="I17" s="84">
        <f t="shared" si="0"/>
        <v>168098</v>
      </c>
      <c r="J17" s="84">
        <f t="shared" si="0"/>
        <v>149800</v>
      </c>
      <c r="K17" s="81"/>
      <c r="L17" s="81"/>
    </row>
    <row r="18" spans="1:12">
      <c r="A18" s="85" t="s">
        <v>72</v>
      </c>
      <c r="B18" s="84">
        <f>'kiadások működés felhalmozás'!C123</f>
        <v>0</v>
      </c>
      <c r="C18" s="84">
        <f>'kiadások működés felhalmozás'!D123</f>
        <v>3943</v>
      </c>
      <c r="D18" s="84">
        <f>'kiadások működés felhalmozás'!E123</f>
        <v>0</v>
      </c>
      <c r="E18" s="84">
        <f>'kiadások működés felhalmozás'!F123</f>
        <v>0</v>
      </c>
      <c r="F18" s="84">
        <f>'kiadások működés felhalmozás'!G123</f>
        <v>0</v>
      </c>
      <c r="G18" s="84">
        <f>'kiadások működés felhalmozás'!H123</f>
        <v>0</v>
      </c>
      <c r="H18" s="84">
        <f>'kiadások működés felhalmozás'!I123</f>
        <v>0</v>
      </c>
      <c r="I18" s="84">
        <f>'kiadások működés felhalmozás'!J123</f>
        <v>3943</v>
      </c>
      <c r="J18" s="84">
        <f>'kiadások működés felhalmozás'!K123</f>
        <v>0</v>
      </c>
      <c r="K18" s="81"/>
      <c r="L18" s="81"/>
    </row>
    <row r="19" spans="1:12">
      <c r="A19" s="86" t="s">
        <v>531</v>
      </c>
      <c r="B19" s="65">
        <f>B17+B18</f>
        <v>73471</v>
      </c>
      <c r="C19" s="65">
        <f>C17+C18</f>
        <v>92792</v>
      </c>
      <c r="D19" s="65">
        <f>D17+D18</f>
        <v>71579</v>
      </c>
      <c r="E19" s="65">
        <f t="shared" ref="E19:J19" si="1">E17+E18</f>
        <v>70395</v>
      </c>
      <c r="F19" s="65">
        <f t="shared" si="1"/>
        <v>79249</v>
      </c>
      <c r="G19" s="65">
        <f t="shared" si="1"/>
        <v>78221</v>
      </c>
      <c r="H19" s="65">
        <f t="shared" si="1"/>
        <v>143866</v>
      </c>
      <c r="I19" s="65">
        <f t="shared" si="1"/>
        <v>172041</v>
      </c>
      <c r="J19" s="65">
        <f t="shared" si="1"/>
        <v>149800</v>
      </c>
      <c r="K19" s="81"/>
      <c r="L19" s="81"/>
    </row>
    <row r="20" spans="1:12">
      <c r="A20" s="83" t="s">
        <v>74</v>
      </c>
      <c r="B20" s="69">
        <f>'bevételek működés felhalmozás'!C20</f>
        <v>108266</v>
      </c>
      <c r="C20" s="69">
        <f>'bevételek működés felhalmozás'!D20</f>
        <v>118869</v>
      </c>
      <c r="D20" s="69">
        <f>'bevételek működés felhalmozás'!E20</f>
        <v>118869</v>
      </c>
      <c r="E20" s="69">
        <f>'bevételek működés felhalmozás'!F20</f>
        <v>0</v>
      </c>
      <c r="F20" s="69">
        <f>'bevételek működés felhalmozás'!G20</f>
        <v>8552</v>
      </c>
      <c r="G20" s="69">
        <f>'bevételek működés felhalmozás'!H20</f>
        <v>8552</v>
      </c>
      <c r="H20" s="69">
        <f>'bevételek működés felhalmozás'!I20</f>
        <v>108266</v>
      </c>
      <c r="I20" s="69">
        <f>'bevételek működés felhalmozás'!J20</f>
        <v>127421</v>
      </c>
      <c r="J20" s="69">
        <f>'bevételek működés felhalmozás'!K20</f>
        <v>127421</v>
      </c>
      <c r="K20" s="81"/>
      <c r="L20" s="81"/>
    </row>
    <row r="21" spans="1:12">
      <c r="A21" s="83" t="s">
        <v>75</v>
      </c>
      <c r="B21" s="84">
        <f>'bevételek működés felhalmozás'!C56</f>
        <v>10000</v>
      </c>
      <c r="C21" s="84">
        <f>'bevételek működés felhalmozás'!D56</f>
        <v>10084</v>
      </c>
      <c r="D21" s="84">
        <f>'bevételek működés felhalmozás'!E56</f>
        <v>671</v>
      </c>
      <c r="E21" s="84">
        <f>'bevételek működés felhalmozás'!F56</f>
        <v>0</v>
      </c>
      <c r="F21" s="84">
        <f>'bevételek működés felhalmozás'!G56</f>
        <v>0</v>
      </c>
      <c r="G21" s="84">
        <f>'bevételek működés felhalmozás'!H56</f>
        <v>0</v>
      </c>
      <c r="H21" s="84">
        <f>'bevételek működés felhalmozás'!I56</f>
        <v>10000</v>
      </c>
      <c r="I21" s="84">
        <f>'bevételek működés felhalmozás'!J56</f>
        <v>10084</v>
      </c>
      <c r="J21" s="84">
        <f>'bevételek működés felhalmozás'!K56</f>
        <v>671</v>
      </c>
      <c r="K21" s="81"/>
      <c r="L21" s="81"/>
    </row>
    <row r="22" spans="1:12">
      <c r="A22" s="83" t="s">
        <v>76</v>
      </c>
      <c r="B22" s="84">
        <f>'bevételek működés felhalmozás'!C34</f>
        <v>11600</v>
      </c>
      <c r="C22" s="84">
        <f>'bevételek működés felhalmozás'!D34</f>
        <v>15009</v>
      </c>
      <c r="D22" s="84">
        <f>'bevételek működés felhalmozás'!E34</f>
        <v>14931</v>
      </c>
      <c r="E22" s="84">
        <f>'bevételek működés felhalmozás'!F34</f>
        <v>0</v>
      </c>
      <c r="F22" s="84">
        <f>'bevételek működés felhalmozás'!G34</f>
        <v>189</v>
      </c>
      <c r="G22" s="84">
        <f>'bevételek működés felhalmozás'!H34</f>
        <v>189</v>
      </c>
      <c r="H22" s="84">
        <f>'bevételek működés felhalmozás'!I34</f>
        <v>11600</v>
      </c>
      <c r="I22" s="84">
        <f>'bevételek működés felhalmozás'!J34</f>
        <v>15198</v>
      </c>
      <c r="J22" s="84">
        <f>'bevételek működés felhalmozás'!K34</f>
        <v>15120</v>
      </c>
      <c r="K22" s="81"/>
      <c r="L22" s="81"/>
    </row>
    <row r="23" spans="1:12">
      <c r="A23" s="83" t="s">
        <v>77</v>
      </c>
      <c r="B23" s="84">
        <f>'bevételek működés felhalmozás'!C45</f>
        <v>0</v>
      </c>
      <c r="C23" s="84">
        <f>'bevételek működés felhalmozás'!D45</f>
        <v>1255</v>
      </c>
      <c r="D23" s="84">
        <f>'bevételek működés felhalmozás'!E45</f>
        <v>1255</v>
      </c>
      <c r="E23" s="84">
        <f>'bevételek működés felhalmozás'!F45</f>
        <v>0</v>
      </c>
      <c r="F23" s="84">
        <f>'bevételek működés felhalmozás'!G45</f>
        <v>113</v>
      </c>
      <c r="G23" s="84">
        <f>'bevételek működés felhalmozás'!H45</f>
        <v>113</v>
      </c>
      <c r="H23" s="84">
        <f>'bevételek működés felhalmozás'!I45</f>
        <v>0</v>
      </c>
      <c r="I23" s="84">
        <f>'bevételek működés felhalmozás'!J45</f>
        <v>1368</v>
      </c>
      <c r="J23" s="84">
        <f>'bevételek működés felhalmozás'!K45</f>
        <v>1368</v>
      </c>
      <c r="K23" s="81"/>
      <c r="L23" s="81"/>
    </row>
    <row r="24" spans="1:12">
      <c r="A24" s="83" t="s">
        <v>78</v>
      </c>
      <c r="B24" s="84">
        <f>'bevételek működés felhalmozás'!C62</f>
        <v>2700</v>
      </c>
      <c r="C24" s="84">
        <f>'bevételek működés felhalmozás'!D62</f>
        <v>2700</v>
      </c>
      <c r="D24" s="84">
        <f>'bevételek működés felhalmozás'!E62</f>
        <v>0</v>
      </c>
      <c r="E24" s="84">
        <f>'bevételek működés felhalmozás'!F62</f>
        <v>0</v>
      </c>
      <c r="F24" s="84">
        <f>'bevételek működés felhalmozás'!G62</f>
        <v>0</v>
      </c>
      <c r="G24" s="84">
        <f>'bevételek működés felhalmozás'!H62</f>
        <v>0</v>
      </c>
      <c r="H24" s="84">
        <f>'bevételek működés felhalmozás'!I62</f>
        <v>2700</v>
      </c>
      <c r="I24" s="84">
        <f>'bevételek működés felhalmozás'!J62</f>
        <v>2700</v>
      </c>
      <c r="J24" s="84">
        <f>'bevételek működés felhalmozás'!K62</f>
        <v>0</v>
      </c>
      <c r="K24" s="81"/>
      <c r="L24" s="81"/>
    </row>
    <row r="25" spans="1:12">
      <c r="A25" s="83" t="s">
        <v>79</v>
      </c>
      <c r="B25" s="84">
        <f>'bevételek működés felhalmozás'!C49</f>
        <v>2300</v>
      </c>
      <c r="C25" s="84">
        <f>'bevételek működés felhalmozás'!D49</f>
        <v>2300</v>
      </c>
      <c r="D25" s="84">
        <f>'bevételek működés felhalmozás'!E49</f>
        <v>4472</v>
      </c>
      <c r="E25" s="84">
        <f>'bevételek működés felhalmozás'!F49</f>
        <v>0</v>
      </c>
      <c r="F25" s="84">
        <f>'bevételek működés felhalmozás'!G49</f>
        <v>0</v>
      </c>
      <c r="G25" s="84">
        <f>'bevételek működés felhalmozás'!H49</f>
        <v>0</v>
      </c>
      <c r="H25" s="84">
        <f>'bevételek működés felhalmozás'!I49</f>
        <v>2300</v>
      </c>
      <c r="I25" s="84">
        <f>'bevételek működés felhalmozás'!J49</f>
        <v>2300</v>
      </c>
      <c r="J25" s="84">
        <f>'bevételek működés felhalmozás'!K49</f>
        <v>4472</v>
      </c>
      <c r="K25" s="81"/>
      <c r="L25" s="81"/>
    </row>
    <row r="26" spans="1:12">
      <c r="A26" s="83" t="s">
        <v>80</v>
      </c>
      <c r="B26" s="84">
        <f>'bevételek működés felhalmozás'!E66</f>
        <v>0</v>
      </c>
      <c r="C26" s="84">
        <f>'bevételek működés felhalmozás'!D66</f>
        <v>0</v>
      </c>
      <c r="D26" s="84">
        <f>'bevételek működés felhalmozás'!E66</f>
        <v>0</v>
      </c>
      <c r="E26" s="84">
        <f>'bevételek működés felhalmozás'!F66</f>
        <v>0</v>
      </c>
      <c r="F26" s="84">
        <f>'bevételek működés felhalmozás'!G66</f>
        <v>0</v>
      </c>
      <c r="G26" s="84">
        <f>'bevételek működés felhalmozás'!H66</f>
        <v>0</v>
      </c>
      <c r="H26" s="84">
        <f>'bevételek működés felhalmozás'!I66</f>
        <v>0</v>
      </c>
      <c r="I26" s="84">
        <f>'bevételek működés felhalmozás'!J66</f>
        <v>0</v>
      </c>
      <c r="J26" s="84">
        <f>'bevételek működés felhalmozás'!K66</f>
        <v>0</v>
      </c>
      <c r="K26" s="81"/>
      <c r="L26" s="81"/>
    </row>
    <row r="27" spans="1:12">
      <c r="A27" s="85" t="s">
        <v>73</v>
      </c>
      <c r="B27" s="84">
        <f>SUM(B20:B26)</f>
        <v>134866</v>
      </c>
      <c r="C27" s="84">
        <f>SUM(C20:C26)</f>
        <v>150217</v>
      </c>
      <c r="D27" s="84">
        <f>SUM(D20:D26)</f>
        <v>140198</v>
      </c>
      <c r="E27" s="84">
        <f t="shared" ref="E27:J27" si="2">SUM(E20:E26)</f>
        <v>0</v>
      </c>
      <c r="F27" s="84">
        <f t="shared" si="2"/>
        <v>8854</v>
      </c>
      <c r="G27" s="84">
        <f t="shared" si="2"/>
        <v>8854</v>
      </c>
      <c r="H27" s="84">
        <f t="shared" si="2"/>
        <v>134866</v>
      </c>
      <c r="I27" s="84">
        <f t="shared" si="2"/>
        <v>159071</v>
      </c>
      <c r="J27" s="84">
        <f t="shared" si="2"/>
        <v>149052</v>
      </c>
      <c r="K27" s="81"/>
      <c r="L27" s="81"/>
    </row>
    <row r="28" spans="1:12">
      <c r="A28" s="85" t="s">
        <v>81</v>
      </c>
      <c r="B28" s="84">
        <f>'bevételek működés felhalmozás'!C97</f>
        <v>9000</v>
      </c>
      <c r="C28" s="84">
        <f>'bevételek működés felhalmozás'!D97</f>
        <v>12943</v>
      </c>
      <c r="D28" s="84">
        <f>'bevételek működés felhalmozás'!E97</f>
        <v>12943</v>
      </c>
      <c r="E28" s="84">
        <f>'bevételek működés felhalmozás'!F97</f>
        <v>0</v>
      </c>
      <c r="F28" s="84">
        <f>'bevételek működés felhalmozás'!G97</f>
        <v>0</v>
      </c>
      <c r="G28" s="84">
        <f>'bevételek működés felhalmozás'!H97</f>
        <v>0</v>
      </c>
      <c r="H28" s="84">
        <f>'bevételek működés felhalmozás'!I97</f>
        <v>9000</v>
      </c>
      <c r="I28" s="84">
        <f>'bevételek működés felhalmozás'!J97</f>
        <v>12943</v>
      </c>
      <c r="J28" s="84">
        <f>'bevételek működés felhalmozás'!K97</f>
        <v>12943</v>
      </c>
      <c r="K28" s="81"/>
      <c r="L28" s="81"/>
    </row>
    <row r="29" spans="1:12">
      <c r="A29" s="86" t="s">
        <v>532</v>
      </c>
      <c r="B29" s="65">
        <f>B27+B28</f>
        <v>143866</v>
      </c>
      <c r="C29" s="65">
        <f>C27+C28</f>
        <v>163160</v>
      </c>
      <c r="D29" s="65">
        <f>D27+D28</f>
        <v>153141</v>
      </c>
      <c r="E29" s="65">
        <f t="shared" ref="E29:J29" si="3">E27+E28</f>
        <v>0</v>
      </c>
      <c r="F29" s="65">
        <f t="shared" si="3"/>
        <v>8854</v>
      </c>
      <c r="G29" s="65">
        <f t="shared" si="3"/>
        <v>8854</v>
      </c>
      <c r="H29" s="65">
        <f t="shared" si="3"/>
        <v>143866</v>
      </c>
      <c r="I29" s="65">
        <f t="shared" si="3"/>
        <v>172014</v>
      </c>
      <c r="J29" s="65">
        <f t="shared" si="3"/>
        <v>161995</v>
      </c>
      <c r="K29" s="81"/>
      <c r="L29" s="81"/>
    </row>
    <row r="30" spans="1:12">
      <c r="A30" s="81"/>
      <c r="B30" s="87"/>
      <c r="C30" s="87"/>
      <c r="D30" s="87"/>
      <c r="E30" s="87"/>
      <c r="F30" s="87"/>
      <c r="G30" s="81"/>
      <c r="H30" s="81"/>
      <c r="I30" s="81"/>
      <c r="J30" s="81"/>
      <c r="K30" s="81"/>
      <c r="L30" s="81"/>
    </row>
    <row r="31" spans="1:12">
      <c r="A31" s="81"/>
      <c r="B31" s="87"/>
      <c r="C31" s="87"/>
      <c r="D31" s="87"/>
      <c r="E31" s="87"/>
      <c r="F31" s="87"/>
      <c r="G31" s="81"/>
      <c r="H31" s="81"/>
      <c r="I31" s="81"/>
      <c r="J31" s="81"/>
      <c r="K31" s="81"/>
      <c r="L31" s="81"/>
    </row>
    <row r="32" spans="1:12">
      <c r="A32" s="81"/>
      <c r="B32" s="87"/>
      <c r="C32" s="87"/>
      <c r="D32" s="87"/>
      <c r="E32" s="87"/>
      <c r="F32" s="87"/>
      <c r="G32" s="81"/>
      <c r="H32" s="81"/>
      <c r="I32" s="81"/>
      <c r="J32" s="81"/>
      <c r="K32" s="81"/>
      <c r="L32" s="81"/>
    </row>
    <row r="33" spans="1:12">
      <c r="A33" s="81"/>
      <c r="B33" s="87"/>
      <c r="C33" s="87"/>
      <c r="D33" s="87"/>
      <c r="E33" s="87"/>
      <c r="F33" s="87"/>
      <c r="G33" s="81"/>
      <c r="H33" s="81"/>
      <c r="I33" s="81"/>
      <c r="J33" s="81"/>
      <c r="K33" s="81"/>
      <c r="L33" s="81"/>
    </row>
    <row r="34" spans="1:12">
      <c r="A34" s="81"/>
      <c r="B34" s="87"/>
      <c r="C34" s="87"/>
      <c r="D34" s="87"/>
      <c r="E34" s="87"/>
      <c r="F34" s="87"/>
      <c r="G34" s="81"/>
      <c r="H34" s="81"/>
      <c r="I34" s="81"/>
      <c r="J34" s="81"/>
      <c r="K34" s="81"/>
      <c r="L34" s="81"/>
    </row>
    <row r="35" spans="1:12">
      <c r="A35" s="81"/>
      <c r="B35" s="87"/>
      <c r="C35" s="87"/>
      <c r="D35" s="87"/>
      <c r="E35" s="87"/>
      <c r="F35" s="87"/>
      <c r="G35" s="81"/>
      <c r="H35" s="81"/>
      <c r="I35" s="81"/>
      <c r="J35" s="81"/>
      <c r="K35" s="81"/>
      <c r="L35" s="81"/>
    </row>
    <row r="36" spans="1:12">
      <c r="A36" s="81"/>
      <c r="B36" s="87"/>
      <c r="C36" s="87"/>
      <c r="D36" s="87"/>
      <c r="E36" s="87"/>
      <c r="F36" s="87"/>
      <c r="G36" s="81"/>
      <c r="H36" s="81"/>
      <c r="I36" s="81"/>
      <c r="J36" s="81"/>
      <c r="K36" s="81"/>
      <c r="L36" s="81"/>
    </row>
  </sheetData>
  <mergeCells count="6">
    <mergeCell ref="B7:D7"/>
    <mergeCell ref="E7:G7"/>
    <mergeCell ref="H7:J7"/>
    <mergeCell ref="A2:J2"/>
    <mergeCell ref="A4:J4"/>
    <mergeCell ref="A5:J5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3"/>
  <sheetViews>
    <sheetView zoomScale="75" zoomScaleNormal="75" workbookViewId="0">
      <selection activeCell="C5" sqref="C5:K5"/>
    </sheetView>
  </sheetViews>
  <sheetFormatPr defaultRowHeight="15"/>
  <cols>
    <col min="1" max="1" width="67" customWidth="1"/>
    <col min="3" max="3" width="10.7109375" style="64" customWidth="1"/>
    <col min="4" max="4" width="11.42578125" style="64" customWidth="1"/>
    <col min="5" max="6" width="10.7109375" style="64" customWidth="1"/>
    <col min="7" max="7" width="11.7109375" customWidth="1"/>
    <col min="8" max="9" width="10.7109375" customWidth="1"/>
    <col min="10" max="10" width="11.7109375" customWidth="1"/>
    <col min="11" max="11" width="10.7109375" style="79" customWidth="1"/>
  </cols>
  <sheetData>
    <row r="1" spans="1:11">
      <c r="A1" s="79"/>
      <c r="B1" s="79"/>
      <c r="C1" s="88"/>
      <c r="D1" s="88"/>
      <c r="E1" s="88"/>
      <c r="F1" s="88"/>
      <c r="G1" s="79"/>
      <c r="H1" s="79"/>
      <c r="I1" s="79"/>
      <c r="J1" s="79"/>
      <c r="K1" s="75" t="s">
        <v>680</v>
      </c>
    </row>
    <row r="2" spans="1:11" ht="18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24.75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 ht="18.75" customHeight="1">
      <c r="A4" s="235" t="s">
        <v>568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 ht="18">
      <c r="A5" s="89"/>
      <c r="B5" s="79"/>
      <c r="C5" s="236" t="s">
        <v>413</v>
      </c>
      <c r="D5" s="236"/>
      <c r="E5" s="236"/>
      <c r="F5" s="236"/>
      <c r="G5" s="236"/>
      <c r="H5" s="236"/>
      <c r="I5" s="236"/>
      <c r="J5" s="236"/>
      <c r="K5" s="236"/>
    </row>
    <row r="6" spans="1:11">
      <c r="A6" s="81"/>
      <c r="B6" s="79"/>
      <c r="C6" s="236" t="s">
        <v>409</v>
      </c>
      <c r="D6" s="236"/>
      <c r="E6" s="236"/>
      <c r="F6" s="236" t="s">
        <v>411</v>
      </c>
      <c r="G6" s="236"/>
      <c r="H6" s="236"/>
      <c r="I6" s="236" t="s">
        <v>408</v>
      </c>
      <c r="J6" s="236"/>
      <c r="K6" s="236"/>
    </row>
    <row r="7" spans="1:11" ht="25.5">
      <c r="A7" s="2" t="s">
        <v>82</v>
      </c>
      <c r="B7" s="3" t="s">
        <v>83</v>
      </c>
      <c r="C7" s="188" t="s">
        <v>53</v>
      </c>
      <c r="D7" s="188" t="s">
        <v>699</v>
      </c>
      <c r="E7" s="188" t="s">
        <v>700</v>
      </c>
      <c r="F7" s="188" t="s">
        <v>53</v>
      </c>
      <c r="G7" s="188" t="s">
        <v>699</v>
      </c>
      <c r="H7" s="188" t="s">
        <v>700</v>
      </c>
      <c r="I7" s="188" t="s">
        <v>53</v>
      </c>
      <c r="J7" s="188" t="s">
        <v>699</v>
      </c>
      <c r="K7" s="188" t="s">
        <v>700</v>
      </c>
    </row>
    <row r="8" spans="1:11">
      <c r="A8" s="28" t="s">
        <v>84</v>
      </c>
      <c r="B8" s="29" t="s">
        <v>85</v>
      </c>
      <c r="C8" s="84">
        <v>7733</v>
      </c>
      <c r="D8" s="84">
        <v>18074</v>
      </c>
      <c r="E8" s="84">
        <v>18074</v>
      </c>
      <c r="F8" s="84">
        <v>37880</v>
      </c>
      <c r="G8" s="83">
        <v>36694</v>
      </c>
      <c r="H8" s="83">
        <v>36385</v>
      </c>
      <c r="I8" s="84">
        <f>$C8+$F8</f>
        <v>45613</v>
      </c>
      <c r="J8" s="84">
        <f>$D8+$G8</f>
        <v>54768</v>
      </c>
      <c r="K8" s="90">
        <f>$E8+$H8</f>
        <v>54459</v>
      </c>
    </row>
    <row r="9" spans="1:11">
      <c r="A9" s="28" t="s">
        <v>86</v>
      </c>
      <c r="B9" s="30" t="s">
        <v>87</v>
      </c>
      <c r="C9" s="84">
        <v>0</v>
      </c>
      <c r="D9" s="84">
        <v>0</v>
      </c>
      <c r="E9" s="84">
        <v>0</v>
      </c>
      <c r="F9" s="84">
        <v>0</v>
      </c>
      <c r="G9" s="83">
        <v>0</v>
      </c>
      <c r="H9" s="83">
        <v>0</v>
      </c>
      <c r="I9" s="84">
        <f t="shared" ref="I9:I72" si="0">$C9+$F9</f>
        <v>0</v>
      </c>
      <c r="J9" s="84">
        <f t="shared" ref="J9:J72" si="1">$D9+$G9</f>
        <v>0</v>
      </c>
      <c r="K9" s="90">
        <f t="shared" ref="K9:K72" si="2">$E9+$H9</f>
        <v>0</v>
      </c>
    </row>
    <row r="10" spans="1:11">
      <c r="A10" s="28" t="s">
        <v>88</v>
      </c>
      <c r="B10" s="30" t="s">
        <v>89</v>
      </c>
      <c r="C10" s="84">
        <v>0</v>
      </c>
      <c r="D10" s="84">
        <v>0</v>
      </c>
      <c r="E10" s="84">
        <v>0</v>
      </c>
      <c r="F10" s="84">
        <v>0</v>
      </c>
      <c r="G10" s="83">
        <v>0</v>
      </c>
      <c r="H10" s="83">
        <v>0</v>
      </c>
      <c r="I10" s="84">
        <f t="shared" si="0"/>
        <v>0</v>
      </c>
      <c r="J10" s="84">
        <f t="shared" si="1"/>
        <v>0</v>
      </c>
      <c r="K10" s="90">
        <f t="shared" si="2"/>
        <v>0</v>
      </c>
    </row>
    <row r="11" spans="1:11">
      <c r="A11" s="31" t="s">
        <v>90</v>
      </c>
      <c r="B11" s="30" t="s">
        <v>91</v>
      </c>
      <c r="C11" s="84">
        <v>0</v>
      </c>
      <c r="D11" s="84">
        <v>0</v>
      </c>
      <c r="E11" s="84">
        <v>0</v>
      </c>
      <c r="F11" s="84">
        <v>0</v>
      </c>
      <c r="G11" s="83">
        <v>0</v>
      </c>
      <c r="H11" s="83">
        <v>0</v>
      </c>
      <c r="I11" s="84">
        <f t="shared" si="0"/>
        <v>0</v>
      </c>
      <c r="J11" s="84">
        <f t="shared" si="1"/>
        <v>0</v>
      </c>
      <c r="K11" s="90">
        <f t="shared" si="2"/>
        <v>0</v>
      </c>
    </row>
    <row r="12" spans="1:11">
      <c r="A12" s="31" t="s">
        <v>92</v>
      </c>
      <c r="B12" s="30" t="s">
        <v>93</v>
      </c>
      <c r="C12" s="84">
        <v>0</v>
      </c>
      <c r="D12" s="84">
        <v>1855</v>
      </c>
      <c r="E12" s="84">
        <v>1855</v>
      </c>
      <c r="F12" s="84">
        <v>0</v>
      </c>
      <c r="G12" s="83">
        <v>0</v>
      </c>
      <c r="H12" s="83">
        <v>0</v>
      </c>
      <c r="I12" s="84">
        <f t="shared" si="0"/>
        <v>0</v>
      </c>
      <c r="J12" s="84">
        <f t="shared" si="1"/>
        <v>1855</v>
      </c>
      <c r="K12" s="90">
        <f t="shared" si="2"/>
        <v>1855</v>
      </c>
    </row>
    <row r="13" spans="1:11">
      <c r="A13" s="31" t="s">
        <v>94</v>
      </c>
      <c r="B13" s="30" t="s">
        <v>95</v>
      </c>
      <c r="C13" s="84">
        <v>0</v>
      </c>
      <c r="D13" s="84">
        <v>0</v>
      </c>
      <c r="E13" s="84">
        <v>0</v>
      </c>
      <c r="F13" s="84">
        <v>465</v>
      </c>
      <c r="G13" s="83">
        <v>465</v>
      </c>
      <c r="H13" s="83">
        <v>465</v>
      </c>
      <c r="I13" s="84">
        <f t="shared" si="0"/>
        <v>465</v>
      </c>
      <c r="J13" s="84">
        <f t="shared" si="1"/>
        <v>465</v>
      </c>
      <c r="K13" s="90">
        <f t="shared" si="2"/>
        <v>465</v>
      </c>
    </row>
    <row r="14" spans="1:11">
      <c r="A14" s="31" t="s">
        <v>96</v>
      </c>
      <c r="B14" s="30" t="s">
        <v>97</v>
      </c>
      <c r="C14" s="84">
        <v>384</v>
      </c>
      <c r="D14" s="84">
        <v>235</v>
      </c>
      <c r="E14" s="84">
        <v>235</v>
      </c>
      <c r="F14" s="84">
        <v>2506</v>
      </c>
      <c r="G14" s="83">
        <v>2506</v>
      </c>
      <c r="H14" s="83">
        <v>2448</v>
      </c>
      <c r="I14" s="84">
        <f t="shared" si="0"/>
        <v>2890</v>
      </c>
      <c r="J14" s="84">
        <f t="shared" si="1"/>
        <v>2741</v>
      </c>
      <c r="K14" s="90">
        <f t="shared" si="2"/>
        <v>2683</v>
      </c>
    </row>
    <row r="15" spans="1:11">
      <c r="A15" s="31" t="s">
        <v>98</v>
      </c>
      <c r="B15" s="30" t="s">
        <v>99</v>
      </c>
      <c r="C15" s="84">
        <v>0</v>
      </c>
      <c r="D15" s="84">
        <v>0</v>
      </c>
      <c r="E15" s="84">
        <v>0</v>
      </c>
      <c r="F15" s="84">
        <v>0</v>
      </c>
      <c r="G15" s="83">
        <v>0</v>
      </c>
      <c r="H15" s="83">
        <v>0</v>
      </c>
      <c r="I15" s="84">
        <f t="shared" si="0"/>
        <v>0</v>
      </c>
      <c r="J15" s="84">
        <f t="shared" si="1"/>
        <v>0</v>
      </c>
      <c r="K15" s="90">
        <f t="shared" si="2"/>
        <v>0</v>
      </c>
    </row>
    <row r="16" spans="1:11">
      <c r="A16" s="5" t="s">
        <v>100</v>
      </c>
      <c r="B16" s="30" t="s">
        <v>101</v>
      </c>
      <c r="C16" s="84">
        <v>0</v>
      </c>
      <c r="D16" s="84">
        <v>33</v>
      </c>
      <c r="E16" s="84">
        <v>33</v>
      </c>
      <c r="F16" s="84">
        <v>1262</v>
      </c>
      <c r="G16" s="83">
        <v>1262</v>
      </c>
      <c r="H16" s="83">
        <v>1214</v>
      </c>
      <c r="I16" s="84">
        <f t="shared" si="0"/>
        <v>1262</v>
      </c>
      <c r="J16" s="84">
        <f t="shared" si="1"/>
        <v>1295</v>
      </c>
      <c r="K16" s="90">
        <f t="shared" si="2"/>
        <v>1247</v>
      </c>
    </row>
    <row r="17" spans="1:11">
      <c r="A17" s="5" t="s">
        <v>102</v>
      </c>
      <c r="B17" s="30" t="s">
        <v>103</v>
      </c>
      <c r="C17" s="84">
        <v>0</v>
      </c>
      <c r="D17" s="84">
        <v>0</v>
      </c>
      <c r="E17" s="84">
        <v>0</v>
      </c>
      <c r="F17" s="84">
        <v>0</v>
      </c>
      <c r="G17" s="83">
        <v>0</v>
      </c>
      <c r="H17" s="83">
        <v>0</v>
      </c>
      <c r="I17" s="84">
        <f t="shared" si="0"/>
        <v>0</v>
      </c>
      <c r="J17" s="84">
        <f t="shared" si="1"/>
        <v>0</v>
      </c>
      <c r="K17" s="90">
        <f t="shared" si="2"/>
        <v>0</v>
      </c>
    </row>
    <row r="18" spans="1:11">
      <c r="A18" s="5" t="s">
        <v>104</v>
      </c>
      <c r="B18" s="30" t="s">
        <v>105</v>
      </c>
      <c r="C18" s="84">
        <v>0</v>
      </c>
      <c r="D18" s="84">
        <v>0</v>
      </c>
      <c r="E18" s="84">
        <v>0</v>
      </c>
      <c r="F18" s="84">
        <v>0</v>
      </c>
      <c r="G18" s="83">
        <v>0</v>
      </c>
      <c r="H18" s="83">
        <v>0</v>
      </c>
      <c r="I18" s="84">
        <f t="shared" si="0"/>
        <v>0</v>
      </c>
      <c r="J18" s="84">
        <f t="shared" si="1"/>
        <v>0</v>
      </c>
      <c r="K18" s="90">
        <f t="shared" si="2"/>
        <v>0</v>
      </c>
    </row>
    <row r="19" spans="1:11">
      <c r="A19" s="5" t="s">
        <v>106</v>
      </c>
      <c r="B19" s="30" t="s">
        <v>107</v>
      </c>
      <c r="C19" s="84">
        <v>0</v>
      </c>
      <c r="D19" s="84">
        <v>0</v>
      </c>
      <c r="E19" s="84">
        <v>0</v>
      </c>
      <c r="F19" s="84">
        <v>0</v>
      </c>
      <c r="G19" s="83">
        <v>0</v>
      </c>
      <c r="H19" s="83">
        <v>0</v>
      </c>
      <c r="I19" s="84">
        <f t="shared" si="0"/>
        <v>0</v>
      </c>
      <c r="J19" s="84">
        <f t="shared" si="1"/>
        <v>0</v>
      </c>
      <c r="K19" s="90">
        <f t="shared" si="2"/>
        <v>0</v>
      </c>
    </row>
    <row r="20" spans="1:11">
      <c r="A20" s="5" t="s">
        <v>480</v>
      </c>
      <c r="B20" s="30" t="s">
        <v>108</v>
      </c>
      <c r="C20" s="84">
        <v>0</v>
      </c>
      <c r="D20" s="84">
        <v>0</v>
      </c>
      <c r="E20" s="84">
        <v>0</v>
      </c>
      <c r="F20" s="84">
        <v>0</v>
      </c>
      <c r="G20" s="83">
        <v>1535</v>
      </c>
      <c r="H20" s="83">
        <v>1535</v>
      </c>
      <c r="I20" s="84">
        <f t="shared" si="0"/>
        <v>0</v>
      </c>
      <c r="J20" s="84">
        <f t="shared" si="1"/>
        <v>1535</v>
      </c>
      <c r="K20" s="90">
        <f t="shared" si="2"/>
        <v>1535</v>
      </c>
    </row>
    <row r="21" spans="1:11">
      <c r="A21" s="32" t="s">
        <v>358</v>
      </c>
      <c r="B21" s="33" t="s">
        <v>109</v>
      </c>
      <c r="C21" s="68">
        <f t="shared" ref="C21:H21" si="3">SUM(C8:C20)</f>
        <v>8117</v>
      </c>
      <c r="D21" s="68">
        <f t="shared" si="3"/>
        <v>20197</v>
      </c>
      <c r="E21" s="68">
        <f t="shared" si="3"/>
        <v>20197</v>
      </c>
      <c r="F21" s="68">
        <f t="shared" si="3"/>
        <v>42113</v>
      </c>
      <c r="G21" s="68">
        <f t="shared" si="3"/>
        <v>42462</v>
      </c>
      <c r="H21" s="68">
        <f t="shared" si="3"/>
        <v>42047</v>
      </c>
      <c r="I21" s="66">
        <f t="shared" si="0"/>
        <v>50230</v>
      </c>
      <c r="J21" s="66">
        <f t="shared" si="1"/>
        <v>62659</v>
      </c>
      <c r="K21" s="66">
        <f t="shared" si="2"/>
        <v>62244</v>
      </c>
    </row>
    <row r="22" spans="1:11">
      <c r="A22" s="5" t="s">
        <v>110</v>
      </c>
      <c r="B22" s="30" t="s">
        <v>111</v>
      </c>
      <c r="C22" s="84">
        <v>6025</v>
      </c>
      <c r="D22" s="84">
        <v>6025</v>
      </c>
      <c r="E22" s="84">
        <v>2796</v>
      </c>
      <c r="F22" s="84">
        <v>0</v>
      </c>
      <c r="G22" s="83">
        <v>0</v>
      </c>
      <c r="H22" s="83">
        <v>0</v>
      </c>
      <c r="I22" s="84">
        <f t="shared" si="0"/>
        <v>6025</v>
      </c>
      <c r="J22" s="84">
        <f t="shared" si="1"/>
        <v>6025</v>
      </c>
      <c r="K22" s="90">
        <f t="shared" si="2"/>
        <v>2796</v>
      </c>
    </row>
    <row r="23" spans="1:11">
      <c r="A23" s="5" t="s">
        <v>416</v>
      </c>
      <c r="B23" s="30" t="s">
        <v>112</v>
      </c>
      <c r="C23" s="84">
        <v>0</v>
      </c>
      <c r="D23" s="84">
        <v>0</v>
      </c>
      <c r="E23" s="84">
        <v>0</v>
      </c>
      <c r="F23" s="84">
        <v>600</v>
      </c>
      <c r="G23" s="83">
        <v>1663</v>
      </c>
      <c r="H23" s="83">
        <v>1663</v>
      </c>
      <c r="I23" s="84">
        <f t="shared" si="0"/>
        <v>600</v>
      </c>
      <c r="J23" s="84">
        <f t="shared" si="1"/>
        <v>1663</v>
      </c>
      <c r="K23" s="90">
        <f t="shared" si="2"/>
        <v>1663</v>
      </c>
    </row>
    <row r="24" spans="1:11">
      <c r="A24" s="6" t="s">
        <v>113</v>
      </c>
      <c r="B24" s="30" t="s">
        <v>114</v>
      </c>
      <c r="C24" s="69">
        <v>0</v>
      </c>
      <c r="D24" s="69">
        <v>0</v>
      </c>
      <c r="E24" s="69">
        <v>0</v>
      </c>
      <c r="F24" s="84">
        <v>0</v>
      </c>
      <c r="G24" s="83">
        <v>4112</v>
      </c>
      <c r="H24" s="83">
        <v>4112</v>
      </c>
      <c r="I24" s="84">
        <f t="shared" si="0"/>
        <v>0</v>
      </c>
      <c r="J24" s="84">
        <f t="shared" si="1"/>
        <v>4112</v>
      </c>
      <c r="K24" s="90">
        <f t="shared" si="2"/>
        <v>4112</v>
      </c>
    </row>
    <row r="25" spans="1:11">
      <c r="A25" s="7" t="s">
        <v>359</v>
      </c>
      <c r="B25" s="33" t="s">
        <v>115</v>
      </c>
      <c r="C25" s="68">
        <f t="shared" ref="C25:H25" si="4">SUM(C22:C24)</f>
        <v>6025</v>
      </c>
      <c r="D25" s="68">
        <f t="shared" si="4"/>
        <v>6025</v>
      </c>
      <c r="E25" s="68">
        <f t="shared" si="4"/>
        <v>2796</v>
      </c>
      <c r="F25" s="68">
        <f t="shared" si="4"/>
        <v>600</v>
      </c>
      <c r="G25" s="68">
        <f t="shared" si="4"/>
        <v>5775</v>
      </c>
      <c r="H25" s="68">
        <f t="shared" si="4"/>
        <v>5775</v>
      </c>
      <c r="I25" s="66">
        <f t="shared" si="0"/>
        <v>6625</v>
      </c>
      <c r="J25" s="66">
        <f t="shared" si="1"/>
        <v>11800</v>
      </c>
      <c r="K25" s="66">
        <f t="shared" si="2"/>
        <v>8571</v>
      </c>
    </row>
    <row r="26" spans="1:11">
      <c r="A26" s="47" t="s">
        <v>501</v>
      </c>
      <c r="B26" s="48" t="s">
        <v>116</v>
      </c>
      <c r="C26" s="66">
        <f t="shared" ref="C26:H26" si="5">C21+C25</f>
        <v>14142</v>
      </c>
      <c r="D26" s="66">
        <f t="shared" si="5"/>
        <v>26222</v>
      </c>
      <c r="E26" s="66">
        <f t="shared" si="5"/>
        <v>22993</v>
      </c>
      <c r="F26" s="66">
        <f t="shared" si="5"/>
        <v>42713</v>
      </c>
      <c r="G26" s="66">
        <f t="shared" si="5"/>
        <v>48237</v>
      </c>
      <c r="H26" s="66">
        <f t="shared" si="5"/>
        <v>47822</v>
      </c>
      <c r="I26" s="66">
        <f t="shared" si="0"/>
        <v>56855</v>
      </c>
      <c r="J26" s="66">
        <f t="shared" si="1"/>
        <v>74459</v>
      </c>
      <c r="K26" s="66">
        <f t="shared" si="2"/>
        <v>70815</v>
      </c>
    </row>
    <row r="27" spans="1:11">
      <c r="A27" s="38" t="s">
        <v>417</v>
      </c>
      <c r="B27" s="48" t="s">
        <v>117</v>
      </c>
      <c r="C27" s="66">
        <v>3615</v>
      </c>
      <c r="D27" s="66">
        <v>4960</v>
      </c>
      <c r="E27" s="66">
        <v>4960</v>
      </c>
      <c r="F27" s="66">
        <v>11410</v>
      </c>
      <c r="G27" s="66">
        <v>11538</v>
      </c>
      <c r="H27" s="66">
        <v>11538</v>
      </c>
      <c r="I27" s="66">
        <f t="shared" si="0"/>
        <v>15025</v>
      </c>
      <c r="J27" s="66">
        <f t="shared" si="1"/>
        <v>16498</v>
      </c>
      <c r="K27" s="66">
        <f t="shared" si="2"/>
        <v>16498</v>
      </c>
    </row>
    <row r="28" spans="1:11">
      <c r="A28" s="5" t="s">
        <v>118</v>
      </c>
      <c r="B28" s="30" t="s">
        <v>119</v>
      </c>
      <c r="C28" s="69">
        <v>0</v>
      </c>
      <c r="D28" s="69">
        <v>0</v>
      </c>
      <c r="E28" s="69">
        <v>0</v>
      </c>
      <c r="F28" s="84">
        <v>0</v>
      </c>
      <c r="G28" s="83">
        <v>270</v>
      </c>
      <c r="H28" s="83">
        <v>270</v>
      </c>
      <c r="I28" s="84">
        <f t="shared" si="0"/>
        <v>0</v>
      </c>
      <c r="J28" s="84">
        <f t="shared" si="1"/>
        <v>270</v>
      </c>
      <c r="K28" s="90">
        <f t="shared" si="2"/>
        <v>270</v>
      </c>
    </row>
    <row r="29" spans="1:11">
      <c r="A29" s="5" t="s">
        <v>120</v>
      </c>
      <c r="B29" s="30" t="s">
        <v>121</v>
      </c>
      <c r="C29" s="69">
        <v>3040</v>
      </c>
      <c r="D29" s="69">
        <v>3040</v>
      </c>
      <c r="E29" s="69">
        <v>2825</v>
      </c>
      <c r="F29" s="84">
        <v>2870</v>
      </c>
      <c r="G29" s="83">
        <v>2888</v>
      </c>
      <c r="H29" s="83">
        <v>2888</v>
      </c>
      <c r="I29" s="84">
        <f t="shared" si="0"/>
        <v>5910</v>
      </c>
      <c r="J29" s="84">
        <f t="shared" si="1"/>
        <v>5928</v>
      </c>
      <c r="K29" s="90">
        <f t="shared" si="2"/>
        <v>5713</v>
      </c>
    </row>
    <row r="30" spans="1:11">
      <c r="A30" s="5" t="s">
        <v>122</v>
      </c>
      <c r="B30" s="30" t="s">
        <v>123</v>
      </c>
      <c r="C30" s="84">
        <v>0</v>
      </c>
      <c r="D30" s="84">
        <v>0</v>
      </c>
      <c r="E30" s="84">
        <v>0</v>
      </c>
      <c r="F30" s="84">
        <v>0</v>
      </c>
      <c r="G30" s="83">
        <v>0</v>
      </c>
      <c r="H30" s="83">
        <v>0</v>
      </c>
      <c r="I30" s="84">
        <f t="shared" si="0"/>
        <v>0</v>
      </c>
      <c r="J30" s="84">
        <f t="shared" si="1"/>
        <v>0</v>
      </c>
      <c r="K30" s="90">
        <f t="shared" si="2"/>
        <v>0</v>
      </c>
    </row>
    <row r="31" spans="1:11">
      <c r="A31" s="7" t="s">
        <v>360</v>
      </c>
      <c r="B31" s="33" t="s">
        <v>124</v>
      </c>
      <c r="C31" s="68">
        <f t="shared" ref="C31:H31" si="6">SUM(C28:C30)</f>
        <v>3040</v>
      </c>
      <c r="D31" s="68">
        <f t="shared" si="6"/>
        <v>3040</v>
      </c>
      <c r="E31" s="68">
        <f t="shared" si="6"/>
        <v>2825</v>
      </c>
      <c r="F31" s="68">
        <f t="shared" si="6"/>
        <v>2870</v>
      </c>
      <c r="G31" s="68">
        <f t="shared" si="6"/>
        <v>3158</v>
      </c>
      <c r="H31" s="68">
        <f t="shared" si="6"/>
        <v>3158</v>
      </c>
      <c r="I31" s="66">
        <f t="shared" si="0"/>
        <v>5910</v>
      </c>
      <c r="J31" s="66">
        <f t="shared" si="1"/>
        <v>6198</v>
      </c>
      <c r="K31" s="66">
        <f t="shared" si="2"/>
        <v>5983</v>
      </c>
    </row>
    <row r="32" spans="1:11">
      <c r="A32" s="5" t="s">
        <v>125</v>
      </c>
      <c r="B32" s="30" t="s">
        <v>126</v>
      </c>
      <c r="C32" s="84">
        <v>200</v>
      </c>
      <c r="D32" s="84">
        <v>142</v>
      </c>
      <c r="E32" s="84">
        <v>142</v>
      </c>
      <c r="F32" s="84">
        <v>4274</v>
      </c>
      <c r="G32" s="83">
        <v>4274</v>
      </c>
      <c r="H32" s="83">
        <v>3845</v>
      </c>
      <c r="I32" s="84">
        <f t="shared" si="0"/>
        <v>4474</v>
      </c>
      <c r="J32" s="84">
        <f t="shared" si="1"/>
        <v>4416</v>
      </c>
      <c r="K32" s="90">
        <f t="shared" si="2"/>
        <v>3987</v>
      </c>
    </row>
    <row r="33" spans="1:11">
      <c r="A33" s="5" t="s">
        <v>127</v>
      </c>
      <c r="B33" s="30" t="s">
        <v>128</v>
      </c>
      <c r="C33" s="69">
        <v>500</v>
      </c>
      <c r="D33" s="69">
        <v>574</v>
      </c>
      <c r="E33" s="69">
        <v>574</v>
      </c>
      <c r="F33" s="84">
        <v>690</v>
      </c>
      <c r="G33" s="83">
        <v>893</v>
      </c>
      <c r="H33" s="83">
        <v>893</v>
      </c>
      <c r="I33" s="84">
        <f t="shared" si="0"/>
        <v>1190</v>
      </c>
      <c r="J33" s="84">
        <f t="shared" si="1"/>
        <v>1467</v>
      </c>
      <c r="K33" s="90">
        <f t="shared" si="2"/>
        <v>1467</v>
      </c>
    </row>
    <row r="34" spans="1:11" ht="15" customHeight="1">
      <c r="A34" s="7" t="s">
        <v>502</v>
      </c>
      <c r="B34" s="33" t="s">
        <v>129</v>
      </c>
      <c r="C34" s="68">
        <f t="shared" ref="C34:H34" si="7">SUM(C32:C33)</f>
        <v>700</v>
      </c>
      <c r="D34" s="68">
        <f t="shared" si="7"/>
        <v>716</v>
      </c>
      <c r="E34" s="68">
        <f t="shared" si="7"/>
        <v>716</v>
      </c>
      <c r="F34" s="68">
        <f t="shared" si="7"/>
        <v>4964</v>
      </c>
      <c r="G34" s="68">
        <f t="shared" si="7"/>
        <v>5167</v>
      </c>
      <c r="H34" s="68">
        <f t="shared" si="7"/>
        <v>4738</v>
      </c>
      <c r="I34" s="66">
        <f t="shared" si="0"/>
        <v>5664</v>
      </c>
      <c r="J34" s="66">
        <f t="shared" si="1"/>
        <v>5883</v>
      </c>
      <c r="K34" s="66">
        <f t="shared" si="2"/>
        <v>5454</v>
      </c>
    </row>
    <row r="35" spans="1:11">
      <c r="A35" s="5" t="s">
        <v>130</v>
      </c>
      <c r="B35" s="30" t="s">
        <v>131</v>
      </c>
      <c r="C35" s="69">
        <v>2900</v>
      </c>
      <c r="D35" s="69">
        <v>3350</v>
      </c>
      <c r="E35" s="69">
        <v>3206</v>
      </c>
      <c r="F35" s="84">
        <v>0</v>
      </c>
      <c r="G35" s="83">
        <v>262</v>
      </c>
      <c r="H35" s="83">
        <v>262</v>
      </c>
      <c r="I35" s="84">
        <f t="shared" si="0"/>
        <v>2900</v>
      </c>
      <c r="J35" s="84">
        <f t="shared" si="1"/>
        <v>3612</v>
      </c>
      <c r="K35" s="90">
        <f t="shared" si="2"/>
        <v>3468</v>
      </c>
    </row>
    <row r="36" spans="1:11">
      <c r="A36" s="5" t="s">
        <v>132</v>
      </c>
      <c r="B36" s="30" t="s">
        <v>133</v>
      </c>
      <c r="C36" s="84">
        <v>0</v>
      </c>
      <c r="D36" s="84">
        <v>0</v>
      </c>
      <c r="E36" s="84">
        <v>0</v>
      </c>
      <c r="F36" s="84">
        <v>0</v>
      </c>
      <c r="G36" s="83">
        <v>0</v>
      </c>
      <c r="H36" s="83">
        <v>0</v>
      </c>
      <c r="I36" s="84">
        <f t="shared" si="0"/>
        <v>0</v>
      </c>
      <c r="J36" s="84">
        <f t="shared" si="1"/>
        <v>0</v>
      </c>
      <c r="K36" s="90">
        <f t="shared" si="2"/>
        <v>0</v>
      </c>
    </row>
    <row r="37" spans="1:11">
      <c r="A37" s="5" t="s">
        <v>481</v>
      </c>
      <c r="B37" s="30" t="s">
        <v>134</v>
      </c>
      <c r="C37" s="84">
        <v>0</v>
      </c>
      <c r="D37" s="84">
        <v>1688</v>
      </c>
      <c r="E37" s="84">
        <v>0</v>
      </c>
      <c r="F37" s="84">
        <v>0</v>
      </c>
      <c r="G37" s="83">
        <v>0</v>
      </c>
      <c r="H37" s="83">
        <v>0</v>
      </c>
      <c r="I37" s="84">
        <f t="shared" si="0"/>
        <v>0</v>
      </c>
      <c r="J37" s="84">
        <f t="shared" si="1"/>
        <v>1688</v>
      </c>
      <c r="K37" s="90">
        <f t="shared" si="2"/>
        <v>0</v>
      </c>
    </row>
    <row r="38" spans="1:11">
      <c r="A38" s="5" t="s">
        <v>135</v>
      </c>
      <c r="B38" s="30" t="s">
        <v>136</v>
      </c>
      <c r="C38" s="84">
        <v>1350</v>
      </c>
      <c r="D38" s="84">
        <v>3787</v>
      </c>
      <c r="E38" s="84">
        <v>3787</v>
      </c>
      <c r="F38" s="84">
        <v>0</v>
      </c>
      <c r="G38" s="83">
        <v>238</v>
      </c>
      <c r="H38" s="83">
        <v>238</v>
      </c>
      <c r="I38" s="84">
        <f t="shared" si="0"/>
        <v>1350</v>
      </c>
      <c r="J38" s="84">
        <f t="shared" si="1"/>
        <v>4025</v>
      </c>
      <c r="K38" s="90">
        <f t="shared" si="2"/>
        <v>4025</v>
      </c>
    </row>
    <row r="39" spans="1:11">
      <c r="A39" s="10" t="s">
        <v>482</v>
      </c>
      <c r="B39" s="30" t="s">
        <v>137</v>
      </c>
      <c r="C39" s="84">
        <v>0</v>
      </c>
      <c r="D39" s="84">
        <v>0</v>
      </c>
      <c r="E39" s="84">
        <v>0</v>
      </c>
      <c r="F39" s="84">
        <v>0</v>
      </c>
      <c r="G39" s="83"/>
      <c r="H39" s="83"/>
      <c r="I39" s="84">
        <f t="shared" si="0"/>
        <v>0</v>
      </c>
      <c r="J39" s="84">
        <f t="shared" si="1"/>
        <v>0</v>
      </c>
      <c r="K39" s="90">
        <f t="shared" si="2"/>
        <v>0</v>
      </c>
    </row>
    <row r="40" spans="1:11">
      <c r="A40" s="6" t="s">
        <v>138</v>
      </c>
      <c r="B40" s="30" t="s">
        <v>139</v>
      </c>
      <c r="C40" s="69">
        <v>0</v>
      </c>
      <c r="D40" s="69">
        <v>0</v>
      </c>
      <c r="E40" s="69">
        <v>0</v>
      </c>
      <c r="F40" s="84">
        <v>666</v>
      </c>
      <c r="G40" s="83">
        <v>666</v>
      </c>
      <c r="H40" s="83">
        <v>482</v>
      </c>
      <c r="I40" s="84">
        <f t="shared" si="0"/>
        <v>666</v>
      </c>
      <c r="J40" s="84">
        <f t="shared" si="1"/>
        <v>666</v>
      </c>
      <c r="K40" s="90">
        <f t="shared" si="2"/>
        <v>482</v>
      </c>
    </row>
    <row r="41" spans="1:11">
      <c r="A41" s="5" t="s">
        <v>483</v>
      </c>
      <c r="B41" s="30" t="s">
        <v>140</v>
      </c>
      <c r="C41" s="69">
        <v>3355</v>
      </c>
      <c r="D41" s="69">
        <v>4003</v>
      </c>
      <c r="E41" s="69">
        <v>4003</v>
      </c>
      <c r="F41" s="84">
        <v>4020</v>
      </c>
      <c r="G41" s="83">
        <v>4403</v>
      </c>
      <c r="H41" s="83">
        <v>4403</v>
      </c>
      <c r="I41" s="84">
        <f t="shared" si="0"/>
        <v>7375</v>
      </c>
      <c r="J41" s="84">
        <f t="shared" si="1"/>
        <v>8406</v>
      </c>
      <c r="K41" s="90">
        <f t="shared" si="2"/>
        <v>8406</v>
      </c>
    </row>
    <row r="42" spans="1:11">
      <c r="A42" s="7" t="s">
        <v>361</v>
      </c>
      <c r="B42" s="33" t="s">
        <v>141</v>
      </c>
      <c r="C42" s="68">
        <f t="shared" ref="C42:H42" si="8">SUM(C35:C41)</f>
        <v>7605</v>
      </c>
      <c r="D42" s="68">
        <f t="shared" si="8"/>
        <v>12828</v>
      </c>
      <c r="E42" s="68">
        <f t="shared" si="8"/>
        <v>10996</v>
      </c>
      <c r="F42" s="68">
        <f t="shared" si="8"/>
        <v>4686</v>
      </c>
      <c r="G42" s="68">
        <f t="shared" si="8"/>
        <v>5569</v>
      </c>
      <c r="H42" s="68">
        <f t="shared" si="8"/>
        <v>5385</v>
      </c>
      <c r="I42" s="66">
        <f t="shared" si="0"/>
        <v>12291</v>
      </c>
      <c r="J42" s="66">
        <f t="shared" si="1"/>
        <v>18397</v>
      </c>
      <c r="K42" s="66">
        <f t="shared" si="2"/>
        <v>16381</v>
      </c>
    </row>
    <row r="43" spans="1:11">
      <c r="A43" s="5" t="s">
        <v>142</v>
      </c>
      <c r="B43" s="30" t="s">
        <v>143</v>
      </c>
      <c r="C43" s="84">
        <v>500</v>
      </c>
      <c r="D43" s="84">
        <v>500</v>
      </c>
      <c r="E43" s="84">
        <v>114</v>
      </c>
      <c r="F43" s="84">
        <v>1000</v>
      </c>
      <c r="G43" s="83">
        <v>1302</v>
      </c>
      <c r="H43" s="83">
        <v>1302</v>
      </c>
      <c r="I43" s="84">
        <f t="shared" si="0"/>
        <v>1500</v>
      </c>
      <c r="J43" s="84">
        <f t="shared" si="1"/>
        <v>1802</v>
      </c>
      <c r="K43" s="90">
        <f t="shared" si="2"/>
        <v>1416</v>
      </c>
    </row>
    <row r="44" spans="1:11">
      <c r="A44" s="5" t="s">
        <v>144</v>
      </c>
      <c r="B44" s="30" t="s">
        <v>145</v>
      </c>
      <c r="C44" s="84">
        <v>0</v>
      </c>
      <c r="D44" s="84">
        <v>0</v>
      </c>
      <c r="E44" s="84">
        <v>0</v>
      </c>
      <c r="F44" s="84">
        <v>0</v>
      </c>
      <c r="G44" s="83">
        <v>0</v>
      </c>
      <c r="H44" s="83">
        <v>0</v>
      </c>
      <c r="I44" s="84">
        <f t="shared" si="0"/>
        <v>0</v>
      </c>
      <c r="J44" s="84">
        <f t="shared" si="1"/>
        <v>0</v>
      </c>
      <c r="K44" s="90">
        <f t="shared" si="2"/>
        <v>0</v>
      </c>
    </row>
    <row r="45" spans="1:11">
      <c r="A45" s="7" t="s">
        <v>362</v>
      </c>
      <c r="B45" s="33" t="s">
        <v>146</v>
      </c>
      <c r="C45" s="68">
        <f t="shared" ref="C45:H45" si="9">SUM(C43:C44)</f>
        <v>500</v>
      </c>
      <c r="D45" s="68">
        <f t="shared" si="9"/>
        <v>500</v>
      </c>
      <c r="E45" s="68">
        <f t="shared" si="9"/>
        <v>114</v>
      </c>
      <c r="F45" s="68">
        <f t="shared" si="9"/>
        <v>1000</v>
      </c>
      <c r="G45" s="68">
        <f t="shared" si="9"/>
        <v>1302</v>
      </c>
      <c r="H45" s="68">
        <f t="shared" si="9"/>
        <v>1302</v>
      </c>
      <c r="I45" s="66">
        <f t="shared" si="0"/>
        <v>1500</v>
      </c>
      <c r="J45" s="66">
        <f t="shared" si="1"/>
        <v>1802</v>
      </c>
      <c r="K45" s="66">
        <f t="shared" si="2"/>
        <v>1416</v>
      </c>
    </row>
    <row r="46" spans="1:11">
      <c r="A46" s="5" t="s">
        <v>147</v>
      </c>
      <c r="B46" s="30" t="s">
        <v>148</v>
      </c>
      <c r="C46" s="84">
        <v>2969</v>
      </c>
      <c r="D46" s="84">
        <v>3120</v>
      </c>
      <c r="E46" s="84">
        <v>3120</v>
      </c>
      <c r="F46" s="84">
        <v>2752</v>
      </c>
      <c r="G46" s="83">
        <v>2815</v>
      </c>
      <c r="H46" s="83">
        <v>2815</v>
      </c>
      <c r="I46" s="84">
        <f t="shared" si="0"/>
        <v>5721</v>
      </c>
      <c r="J46" s="84">
        <f t="shared" si="1"/>
        <v>5935</v>
      </c>
      <c r="K46" s="90">
        <f t="shared" si="2"/>
        <v>5935</v>
      </c>
    </row>
    <row r="47" spans="1:11">
      <c r="A47" s="5" t="s">
        <v>149</v>
      </c>
      <c r="B47" s="30" t="s">
        <v>150</v>
      </c>
      <c r="C47" s="84">
        <v>0</v>
      </c>
      <c r="D47" s="84">
        <v>0</v>
      </c>
      <c r="E47" s="84">
        <v>0</v>
      </c>
      <c r="F47" s="84">
        <v>0</v>
      </c>
      <c r="G47" s="83">
        <v>0</v>
      </c>
      <c r="H47" s="83">
        <v>0</v>
      </c>
      <c r="I47" s="84">
        <f t="shared" si="0"/>
        <v>0</v>
      </c>
      <c r="J47" s="84">
        <f t="shared" si="1"/>
        <v>0</v>
      </c>
      <c r="K47" s="90">
        <f t="shared" si="2"/>
        <v>0</v>
      </c>
    </row>
    <row r="48" spans="1:11">
      <c r="A48" s="5" t="s">
        <v>484</v>
      </c>
      <c r="B48" s="30" t="s">
        <v>151</v>
      </c>
      <c r="C48" s="84">
        <v>0</v>
      </c>
      <c r="D48" s="84">
        <v>0</v>
      </c>
      <c r="E48" s="84">
        <v>0</v>
      </c>
      <c r="F48" s="84">
        <v>0</v>
      </c>
      <c r="G48" s="83">
        <v>0</v>
      </c>
      <c r="H48" s="83">
        <v>0</v>
      </c>
      <c r="I48" s="84">
        <f t="shared" si="0"/>
        <v>0</v>
      </c>
      <c r="J48" s="84">
        <f t="shared" si="1"/>
        <v>0</v>
      </c>
      <c r="K48" s="90">
        <f t="shared" si="2"/>
        <v>0</v>
      </c>
    </row>
    <row r="49" spans="1:11">
      <c r="A49" s="5" t="s">
        <v>485</v>
      </c>
      <c r="B49" s="30" t="s">
        <v>152</v>
      </c>
      <c r="C49" s="84">
        <v>0</v>
      </c>
      <c r="D49" s="84">
        <v>0</v>
      </c>
      <c r="E49" s="84">
        <v>0</v>
      </c>
      <c r="F49" s="84">
        <v>0</v>
      </c>
      <c r="G49" s="83">
        <v>0</v>
      </c>
      <c r="H49" s="83">
        <v>0</v>
      </c>
      <c r="I49" s="84">
        <f t="shared" si="0"/>
        <v>0</v>
      </c>
      <c r="J49" s="84">
        <f t="shared" si="1"/>
        <v>0</v>
      </c>
      <c r="K49" s="90">
        <f t="shared" si="2"/>
        <v>0</v>
      </c>
    </row>
    <row r="50" spans="1:11">
      <c r="A50" s="5" t="s">
        <v>153</v>
      </c>
      <c r="B50" s="30" t="s">
        <v>154</v>
      </c>
      <c r="C50" s="69">
        <v>0</v>
      </c>
      <c r="D50" s="69">
        <v>0</v>
      </c>
      <c r="E50" s="69">
        <v>0</v>
      </c>
      <c r="F50" s="84">
        <v>0</v>
      </c>
      <c r="G50" s="83">
        <v>846</v>
      </c>
      <c r="H50" s="83">
        <v>846</v>
      </c>
      <c r="I50" s="84">
        <f t="shared" si="0"/>
        <v>0</v>
      </c>
      <c r="J50" s="84">
        <f t="shared" si="1"/>
        <v>846</v>
      </c>
      <c r="K50" s="90">
        <f t="shared" si="2"/>
        <v>846</v>
      </c>
    </row>
    <row r="51" spans="1:11">
      <c r="A51" s="7" t="s">
        <v>363</v>
      </c>
      <c r="B51" s="33" t="s">
        <v>155</v>
      </c>
      <c r="C51" s="68">
        <f t="shared" ref="C51:H51" si="10">SUM(C46:C50)</f>
        <v>2969</v>
      </c>
      <c r="D51" s="68">
        <f t="shared" si="10"/>
        <v>3120</v>
      </c>
      <c r="E51" s="68">
        <f t="shared" si="10"/>
        <v>3120</v>
      </c>
      <c r="F51" s="68">
        <f t="shared" si="10"/>
        <v>2752</v>
      </c>
      <c r="G51" s="68">
        <f t="shared" si="10"/>
        <v>3661</v>
      </c>
      <c r="H51" s="68">
        <f t="shared" si="10"/>
        <v>3661</v>
      </c>
      <c r="I51" s="66">
        <f t="shared" si="0"/>
        <v>5721</v>
      </c>
      <c r="J51" s="66">
        <f t="shared" si="1"/>
        <v>6781</v>
      </c>
      <c r="K51" s="66">
        <f t="shared" si="2"/>
        <v>6781</v>
      </c>
    </row>
    <row r="52" spans="1:11">
      <c r="A52" s="38" t="s">
        <v>364</v>
      </c>
      <c r="B52" s="48" t="s">
        <v>156</v>
      </c>
      <c r="C52" s="66">
        <f t="shared" ref="C52:H52" si="11">C31+C34+C45+C42+C51</f>
        <v>14814</v>
      </c>
      <c r="D52" s="66">
        <f t="shared" si="11"/>
        <v>20204</v>
      </c>
      <c r="E52" s="66">
        <f t="shared" si="11"/>
        <v>17771</v>
      </c>
      <c r="F52" s="66">
        <f t="shared" si="11"/>
        <v>16272</v>
      </c>
      <c r="G52" s="66">
        <f t="shared" si="11"/>
        <v>18857</v>
      </c>
      <c r="H52" s="66">
        <f t="shared" si="11"/>
        <v>18244</v>
      </c>
      <c r="I52" s="66">
        <f t="shared" si="0"/>
        <v>31086</v>
      </c>
      <c r="J52" s="66">
        <f t="shared" si="1"/>
        <v>39061</v>
      </c>
      <c r="K52" s="66">
        <f t="shared" si="2"/>
        <v>36015</v>
      </c>
    </row>
    <row r="53" spans="1:11">
      <c r="A53" s="13" t="s">
        <v>157</v>
      </c>
      <c r="B53" s="30" t="s">
        <v>158</v>
      </c>
      <c r="C53" s="84">
        <v>0</v>
      </c>
      <c r="D53" s="84">
        <v>0</v>
      </c>
      <c r="E53" s="84">
        <v>0</v>
      </c>
      <c r="F53" s="84">
        <v>0</v>
      </c>
      <c r="G53" s="83">
        <v>0</v>
      </c>
      <c r="H53" s="83">
        <v>0</v>
      </c>
      <c r="I53" s="84">
        <f t="shared" si="0"/>
        <v>0</v>
      </c>
      <c r="J53" s="84">
        <f t="shared" si="1"/>
        <v>0</v>
      </c>
      <c r="K53" s="90">
        <f t="shared" si="2"/>
        <v>0</v>
      </c>
    </row>
    <row r="54" spans="1:11">
      <c r="A54" s="13" t="s">
        <v>365</v>
      </c>
      <c r="B54" s="30" t="s">
        <v>159</v>
      </c>
      <c r="C54" s="84">
        <v>0</v>
      </c>
      <c r="D54" s="84">
        <v>281</v>
      </c>
      <c r="E54" s="84">
        <v>281</v>
      </c>
      <c r="F54" s="84">
        <v>0</v>
      </c>
      <c r="G54" s="83">
        <v>0</v>
      </c>
      <c r="H54" s="83">
        <v>0</v>
      </c>
      <c r="I54" s="84">
        <f t="shared" si="0"/>
        <v>0</v>
      </c>
      <c r="J54" s="84">
        <f t="shared" si="1"/>
        <v>281</v>
      </c>
      <c r="K54" s="90">
        <f t="shared" si="2"/>
        <v>281</v>
      </c>
    </row>
    <row r="55" spans="1:11">
      <c r="A55" s="17" t="s">
        <v>486</v>
      </c>
      <c r="B55" s="30" t="s">
        <v>160</v>
      </c>
      <c r="C55" s="84">
        <v>0</v>
      </c>
      <c r="D55" s="84">
        <v>0</v>
      </c>
      <c r="E55" s="84">
        <v>0</v>
      </c>
      <c r="F55" s="84">
        <v>0</v>
      </c>
      <c r="G55" s="83">
        <v>0</v>
      </c>
      <c r="H55" s="83">
        <v>0</v>
      </c>
      <c r="I55" s="84">
        <f t="shared" si="0"/>
        <v>0</v>
      </c>
      <c r="J55" s="84">
        <f t="shared" si="1"/>
        <v>0</v>
      </c>
      <c r="K55" s="90">
        <f t="shared" si="2"/>
        <v>0</v>
      </c>
    </row>
    <row r="56" spans="1:11">
      <c r="A56" s="17" t="s">
        <v>487</v>
      </c>
      <c r="B56" s="30" t="s">
        <v>161</v>
      </c>
      <c r="C56" s="84">
        <v>0</v>
      </c>
      <c r="D56" s="84">
        <v>0</v>
      </c>
      <c r="E56" s="84">
        <v>0</v>
      </c>
      <c r="F56" s="84">
        <v>0</v>
      </c>
      <c r="G56" s="83">
        <v>0</v>
      </c>
      <c r="H56" s="83">
        <v>0</v>
      </c>
      <c r="I56" s="84">
        <f t="shared" si="0"/>
        <v>0</v>
      </c>
      <c r="J56" s="84">
        <f t="shared" si="1"/>
        <v>0</v>
      </c>
      <c r="K56" s="90">
        <f t="shared" si="2"/>
        <v>0</v>
      </c>
    </row>
    <row r="57" spans="1:11">
      <c r="A57" s="17" t="s">
        <v>488</v>
      </c>
      <c r="B57" s="30" t="s">
        <v>162</v>
      </c>
      <c r="C57" s="84">
        <v>3850</v>
      </c>
      <c r="D57" s="84">
        <v>3850</v>
      </c>
      <c r="E57" s="84">
        <v>2697</v>
      </c>
      <c r="F57" s="84">
        <v>0</v>
      </c>
      <c r="G57" s="83">
        <v>0</v>
      </c>
      <c r="H57" s="83">
        <v>0</v>
      </c>
      <c r="I57" s="84">
        <f t="shared" si="0"/>
        <v>3850</v>
      </c>
      <c r="J57" s="84">
        <f t="shared" si="1"/>
        <v>3850</v>
      </c>
      <c r="K57" s="90">
        <f t="shared" si="2"/>
        <v>2697</v>
      </c>
    </row>
    <row r="58" spans="1:11">
      <c r="A58" s="13" t="s">
        <v>489</v>
      </c>
      <c r="B58" s="30" t="s">
        <v>163</v>
      </c>
      <c r="C58" s="84">
        <v>650</v>
      </c>
      <c r="D58" s="84">
        <v>650</v>
      </c>
      <c r="E58" s="84">
        <v>433</v>
      </c>
      <c r="F58" s="84">
        <v>0</v>
      </c>
      <c r="G58" s="83">
        <v>0</v>
      </c>
      <c r="H58" s="83">
        <v>0</v>
      </c>
      <c r="I58" s="84">
        <f t="shared" si="0"/>
        <v>650</v>
      </c>
      <c r="J58" s="84">
        <f t="shared" si="1"/>
        <v>650</v>
      </c>
      <c r="K58" s="90">
        <f t="shared" si="2"/>
        <v>433</v>
      </c>
    </row>
    <row r="59" spans="1:11">
      <c r="A59" s="13" t="s">
        <v>490</v>
      </c>
      <c r="B59" s="30" t="s">
        <v>164</v>
      </c>
      <c r="C59" s="84">
        <v>0</v>
      </c>
      <c r="D59" s="84">
        <v>0</v>
      </c>
      <c r="E59" s="84">
        <v>0</v>
      </c>
      <c r="F59" s="84">
        <v>0</v>
      </c>
      <c r="G59" s="83">
        <v>0</v>
      </c>
      <c r="H59" s="83">
        <v>0</v>
      </c>
      <c r="I59" s="84">
        <f t="shared" si="0"/>
        <v>0</v>
      </c>
      <c r="J59" s="84">
        <f t="shared" si="1"/>
        <v>0</v>
      </c>
      <c r="K59" s="90">
        <f t="shared" si="2"/>
        <v>0</v>
      </c>
    </row>
    <row r="60" spans="1:11">
      <c r="A60" s="13" t="s">
        <v>491</v>
      </c>
      <c r="B60" s="30" t="s">
        <v>165</v>
      </c>
      <c r="C60" s="84">
        <v>700</v>
      </c>
      <c r="D60" s="84">
        <v>700</v>
      </c>
      <c r="E60" s="84">
        <v>272</v>
      </c>
      <c r="F60" s="84">
        <v>0</v>
      </c>
      <c r="G60" s="83">
        <v>0</v>
      </c>
      <c r="H60" s="83">
        <v>0</v>
      </c>
      <c r="I60" s="84">
        <f t="shared" si="0"/>
        <v>700</v>
      </c>
      <c r="J60" s="84">
        <f t="shared" si="1"/>
        <v>700</v>
      </c>
      <c r="K60" s="90">
        <f t="shared" si="2"/>
        <v>272</v>
      </c>
    </row>
    <row r="61" spans="1:11">
      <c r="A61" s="45" t="s">
        <v>394</v>
      </c>
      <c r="B61" s="48" t="s">
        <v>166</v>
      </c>
      <c r="C61" s="66">
        <f t="shared" ref="C61:H61" si="12">SUM(C53:C60)</f>
        <v>5200</v>
      </c>
      <c r="D61" s="66">
        <f t="shared" si="12"/>
        <v>5481</v>
      </c>
      <c r="E61" s="66">
        <f t="shared" si="12"/>
        <v>3683</v>
      </c>
      <c r="F61" s="66">
        <f t="shared" si="12"/>
        <v>0</v>
      </c>
      <c r="G61" s="66">
        <f t="shared" si="12"/>
        <v>0</v>
      </c>
      <c r="H61" s="66">
        <f t="shared" si="12"/>
        <v>0</v>
      </c>
      <c r="I61" s="66">
        <f t="shared" si="0"/>
        <v>5200</v>
      </c>
      <c r="J61" s="66">
        <f t="shared" si="1"/>
        <v>5481</v>
      </c>
      <c r="K61" s="66">
        <f t="shared" si="2"/>
        <v>3683</v>
      </c>
    </row>
    <row r="62" spans="1:11">
      <c r="A62" s="12" t="s">
        <v>492</v>
      </c>
      <c r="B62" s="30" t="s">
        <v>167</v>
      </c>
      <c r="C62" s="84">
        <v>0</v>
      </c>
      <c r="D62" s="84">
        <v>0</v>
      </c>
      <c r="E62" s="84">
        <v>0</v>
      </c>
      <c r="F62" s="84">
        <v>0</v>
      </c>
      <c r="G62" s="83">
        <v>0</v>
      </c>
      <c r="H62" s="83">
        <v>0</v>
      </c>
      <c r="I62" s="84">
        <f t="shared" si="0"/>
        <v>0</v>
      </c>
      <c r="J62" s="84">
        <f t="shared" si="1"/>
        <v>0</v>
      </c>
      <c r="K62" s="90">
        <f t="shared" si="2"/>
        <v>0</v>
      </c>
    </row>
    <row r="63" spans="1:11">
      <c r="A63" s="12" t="s">
        <v>168</v>
      </c>
      <c r="B63" s="30" t="s">
        <v>169</v>
      </c>
      <c r="C63" s="84">
        <v>0</v>
      </c>
      <c r="D63" s="84">
        <v>291</v>
      </c>
      <c r="E63" s="84">
        <v>291</v>
      </c>
      <c r="F63" s="84">
        <v>0</v>
      </c>
      <c r="G63" s="83">
        <v>0</v>
      </c>
      <c r="H63" s="83">
        <v>0</v>
      </c>
      <c r="I63" s="84">
        <f t="shared" si="0"/>
        <v>0</v>
      </c>
      <c r="J63" s="84">
        <f t="shared" si="1"/>
        <v>291</v>
      </c>
      <c r="K63" s="90">
        <f t="shared" si="2"/>
        <v>291</v>
      </c>
    </row>
    <row r="64" spans="1:11" ht="30">
      <c r="A64" s="12" t="s">
        <v>418</v>
      </c>
      <c r="B64" s="30" t="s">
        <v>170</v>
      </c>
      <c r="C64" s="84">
        <v>0</v>
      </c>
      <c r="D64" s="84">
        <v>0</v>
      </c>
      <c r="E64" s="84">
        <v>0</v>
      </c>
      <c r="F64" s="84">
        <v>0</v>
      </c>
      <c r="G64" s="83">
        <v>0</v>
      </c>
      <c r="H64" s="83">
        <v>0</v>
      </c>
      <c r="I64" s="84">
        <f t="shared" si="0"/>
        <v>0</v>
      </c>
      <c r="J64" s="84">
        <f t="shared" si="1"/>
        <v>0</v>
      </c>
      <c r="K64" s="90">
        <f t="shared" si="2"/>
        <v>0</v>
      </c>
    </row>
    <row r="65" spans="1:11" ht="30">
      <c r="A65" s="12" t="s">
        <v>419</v>
      </c>
      <c r="B65" s="30" t="s">
        <v>171</v>
      </c>
      <c r="C65" s="84">
        <v>0</v>
      </c>
      <c r="D65" s="84">
        <v>0</v>
      </c>
      <c r="E65" s="84">
        <v>0</v>
      </c>
      <c r="F65" s="84">
        <v>0</v>
      </c>
      <c r="G65" s="83">
        <v>0</v>
      </c>
      <c r="H65" s="83">
        <v>0</v>
      </c>
      <c r="I65" s="84">
        <f t="shared" si="0"/>
        <v>0</v>
      </c>
      <c r="J65" s="84">
        <f t="shared" si="1"/>
        <v>0</v>
      </c>
      <c r="K65" s="90">
        <f t="shared" si="2"/>
        <v>0</v>
      </c>
    </row>
    <row r="66" spans="1:11">
      <c r="A66" s="12" t="s">
        <v>420</v>
      </c>
      <c r="B66" s="30" t="s">
        <v>172</v>
      </c>
      <c r="C66" s="84">
        <v>0</v>
      </c>
      <c r="D66" s="84">
        <v>0</v>
      </c>
      <c r="E66" s="84">
        <v>0</v>
      </c>
      <c r="F66" s="84">
        <v>0</v>
      </c>
      <c r="G66" s="83">
        <v>0</v>
      </c>
      <c r="H66" s="83">
        <v>0</v>
      </c>
      <c r="I66" s="84">
        <f t="shared" si="0"/>
        <v>0</v>
      </c>
      <c r="J66" s="84">
        <f t="shared" si="1"/>
        <v>0</v>
      </c>
      <c r="K66" s="90">
        <f t="shared" si="2"/>
        <v>0</v>
      </c>
    </row>
    <row r="67" spans="1:11">
      <c r="A67" s="12" t="s">
        <v>421</v>
      </c>
      <c r="B67" s="30" t="s">
        <v>173</v>
      </c>
      <c r="C67" s="84">
        <v>16830</v>
      </c>
      <c r="D67" s="84">
        <v>18330</v>
      </c>
      <c r="E67" s="84">
        <v>18330</v>
      </c>
      <c r="F67" s="84">
        <v>0</v>
      </c>
      <c r="G67" s="83">
        <v>0</v>
      </c>
      <c r="H67" s="83">
        <v>0</v>
      </c>
      <c r="I67" s="84">
        <f t="shared" si="0"/>
        <v>16830</v>
      </c>
      <c r="J67" s="84">
        <f t="shared" si="1"/>
        <v>18330</v>
      </c>
      <c r="K67" s="90">
        <f t="shared" si="2"/>
        <v>18330</v>
      </c>
    </row>
    <row r="68" spans="1:11" ht="30">
      <c r="A68" s="12" t="s">
        <v>422</v>
      </c>
      <c r="B68" s="30" t="s">
        <v>174</v>
      </c>
      <c r="C68" s="84">
        <v>0</v>
      </c>
      <c r="D68" s="84">
        <v>0</v>
      </c>
      <c r="E68" s="84">
        <v>0</v>
      </c>
      <c r="F68" s="84">
        <v>0</v>
      </c>
      <c r="G68" s="83">
        <v>0</v>
      </c>
      <c r="H68" s="83">
        <v>0</v>
      </c>
      <c r="I68" s="84">
        <f t="shared" si="0"/>
        <v>0</v>
      </c>
      <c r="J68" s="84">
        <f t="shared" si="1"/>
        <v>0</v>
      </c>
      <c r="K68" s="90">
        <f t="shared" si="2"/>
        <v>0</v>
      </c>
    </row>
    <row r="69" spans="1:11">
      <c r="A69" s="12" t="s">
        <v>423</v>
      </c>
      <c r="B69" s="30" t="s">
        <v>175</v>
      </c>
      <c r="C69" s="84">
        <v>0</v>
      </c>
      <c r="D69" s="84">
        <v>0</v>
      </c>
      <c r="E69" s="84">
        <v>0</v>
      </c>
      <c r="F69" s="84">
        <v>0</v>
      </c>
      <c r="G69" s="83">
        <v>0</v>
      </c>
      <c r="H69" s="83">
        <v>0</v>
      </c>
      <c r="I69" s="84">
        <f t="shared" si="0"/>
        <v>0</v>
      </c>
      <c r="J69" s="84">
        <f t="shared" si="1"/>
        <v>0</v>
      </c>
      <c r="K69" s="90">
        <f t="shared" si="2"/>
        <v>0</v>
      </c>
    </row>
    <row r="70" spans="1:11">
      <c r="A70" s="12" t="s">
        <v>176</v>
      </c>
      <c r="B70" s="30" t="s">
        <v>177</v>
      </c>
      <c r="C70" s="84">
        <v>0</v>
      </c>
      <c r="D70" s="84">
        <v>0</v>
      </c>
      <c r="E70" s="84">
        <v>0</v>
      </c>
      <c r="F70" s="84">
        <v>0</v>
      </c>
      <c r="G70" s="83">
        <v>0</v>
      </c>
      <c r="H70" s="83">
        <v>0</v>
      </c>
      <c r="I70" s="84">
        <f t="shared" si="0"/>
        <v>0</v>
      </c>
      <c r="J70" s="84">
        <f t="shared" si="1"/>
        <v>0</v>
      </c>
      <c r="K70" s="90">
        <f t="shared" si="2"/>
        <v>0</v>
      </c>
    </row>
    <row r="71" spans="1:11">
      <c r="A71" s="20" t="s">
        <v>178</v>
      </c>
      <c r="B71" s="30" t="s">
        <v>179</v>
      </c>
      <c r="C71" s="84">
        <v>0</v>
      </c>
      <c r="D71" s="84">
        <v>0</v>
      </c>
      <c r="E71" s="84">
        <v>0</v>
      </c>
      <c r="F71" s="84">
        <v>0</v>
      </c>
      <c r="G71" s="83">
        <v>0</v>
      </c>
      <c r="H71" s="83">
        <v>0</v>
      </c>
      <c r="I71" s="84">
        <f t="shared" si="0"/>
        <v>0</v>
      </c>
      <c r="J71" s="84">
        <f t="shared" si="1"/>
        <v>0</v>
      </c>
      <c r="K71" s="90">
        <f t="shared" si="2"/>
        <v>0</v>
      </c>
    </row>
    <row r="72" spans="1:11">
      <c r="A72" s="12" t="s">
        <v>493</v>
      </c>
      <c r="B72" s="30" t="s">
        <v>180</v>
      </c>
      <c r="C72" s="84">
        <v>1170</v>
      </c>
      <c r="D72" s="84">
        <v>3261</v>
      </c>
      <c r="E72" s="84">
        <v>3261</v>
      </c>
      <c r="F72" s="84">
        <v>0</v>
      </c>
      <c r="G72" s="83">
        <v>0</v>
      </c>
      <c r="H72" s="83">
        <v>0</v>
      </c>
      <c r="I72" s="84">
        <f t="shared" si="0"/>
        <v>1170</v>
      </c>
      <c r="J72" s="84">
        <f t="shared" si="1"/>
        <v>3261</v>
      </c>
      <c r="K72" s="90">
        <f t="shared" si="2"/>
        <v>3261</v>
      </c>
    </row>
    <row r="73" spans="1:11">
      <c r="A73" s="20" t="s">
        <v>647</v>
      </c>
      <c r="B73" s="30" t="s">
        <v>181</v>
      </c>
      <c r="C73" s="84">
        <v>0</v>
      </c>
      <c r="D73" s="84">
        <v>0</v>
      </c>
      <c r="E73" s="84">
        <v>0</v>
      </c>
      <c r="F73" s="84">
        <v>0</v>
      </c>
      <c r="G73" s="83">
        <v>0</v>
      </c>
      <c r="H73" s="83">
        <v>0</v>
      </c>
      <c r="I73" s="84">
        <f t="shared" ref="I73:I124" si="13">$C73+$F73</f>
        <v>0</v>
      </c>
      <c r="J73" s="84">
        <f t="shared" ref="J73:J124" si="14">$D73+$G73</f>
        <v>0</v>
      </c>
      <c r="K73" s="90">
        <f t="shared" ref="K73:K124" si="15">$E73+$H73</f>
        <v>0</v>
      </c>
    </row>
    <row r="74" spans="1:11">
      <c r="A74" s="20" t="s">
        <v>648</v>
      </c>
      <c r="B74" s="30" t="s">
        <v>181</v>
      </c>
      <c r="C74" s="84">
        <v>0</v>
      </c>
      <c r="D74" s="84">
        <v>0</v>
      </c>
      <c r="E74" s="84">
        <v>0</v>
      </c>
      <c r="F74" s="84">
        <v>0</v>
      </c>
      <c r="G74" s="83">
        <v>0</v>
      </c>
      <c r="H74" s="83">
        <v>0</v>
      </c>
      <c r="I74" s="84">
        <f t="shared" si="13"/>
        <v>0</v>
      </c>
      <c r="J74" s="84">
        <f t="shared" si="14"/>
        <v>0</v>
      </c>
      <c r="K74" s="90">
        <f t="shared" si="15"/>
        <v>0</v>
      </c>
    </row>
    <row r="75" spans="1:11">
      <c r="A75" s="45" t="s">
        <v>400</v>
      </c>
      <c r="B75" s="48" t="s">
        <v>182</v>
      </c>
      <c r="C75" s="66">
        <f t="shared" ref="C75:H75" si="16">SUM(C62:C74)</f>
        <v>18000</v>
      </c>
      <c r="D75" s="66">
        <f t="shared" si="16"/>
        <v>21882</v>
      </c>
      <c r="E75" s="66">
        <f t="shared" si="16"/>
        <v>21882</v>
      </c>
      <c r="F75" s="66">
        <f t="shared" si="16"/>
        <v>0</v>
      </c>
      <c r="G75" s="66">
        <f t="shared" si="16"/>
        <v>0</v>
      </c>
      <c r="H75" s="66">
        <f t="shared" si="16"/>
        <v>0</v>
      </c>
      <c r="I75" s="66">
        <f t="shared" si="13"/>
        <v>18000</v>
      </c>
      <c r="J75" s="66">
        <f t="shared" si="14"/>
        <v>21882</v>
      </c>
      <c r="K75" s="66">
        <f t="shared" si="15"/>
        <v>21882</v>
      </c>
    </row>
    <row r="76" spans="1:11" ht="15.75">
      <c r="A76" s="105" t="s">
        <v>598</v>
      </c>
      <c r="B76" s="104"/>
      <c r="C76" s="106">
        <f t="shared" ref="C76:H76" si="17">C26+C27+C52+C61+C75</f>
        <v>55771</v>
      </c>
      <c r="D76" s="106">
        <f t="shared" si="17"/>
        <v>78749</v>
      </c>
      <c r="E76" s="106">
        <f t="shared" si="17"/>
        <v>71289</v>
      </c>
      <c r="F76" s="106">
        <f t="shared" si="17"/>
        <v>70395</v>
      </c>
      <c r="G76" s="106">
        <f t="shared" si="17"/>
        <v>78632</v>
      </c>
      <c r="H76" s="106">
        <f t="shared" si="17"/>
        <v>77604</v>
      </c>
      <c r="I76" s="191">
        <f t="shared" si="13"/>
        <v>126166</v>
      </c>
      <c r="J76" s="191">
        <f t="shared" si="14"/>
        <v>157381</v>
      </c>
      <c r="K76" s="191">
        <f t="shared" si="15"/>
        <v>148893</v>
      </c>
    </row>
    <row r="77" spans="1:11">
      <c r="A77" s="34" t="s">
        <v>183</v>
      </c>
      <c r="B77" s="30" t="s">
        <v>184</v>
      </c>
      <c r="C77" s="84"/>
      <c r="D77" s="84"/>
      <c r="E77" s="84"/>
      <c r="F77" s="84">
        <v>0</v>
      </c>
      <c r="G77" s="83">
        <v>490</v>
      </c>
      <c r="H77" s="83">
        <v>490</v>
      </c>
      <c r="I77" s="84">
        <f t="shared" si="13"/>
        <v>0</v>
      </c>
      <c r="J77" s="84">
        <f t="shared" si="14"/>
        <v>490</v>
      </c>
      <c r="K77" s="90">
        <f t="shared" si="15"/>
        <v>490</v>
      </c>
    </row>
    <row r="78" spans="1:11">
      <c r="A78" s="34" t="s">
        <v>494</v>
      </c>
      <c r="B78" s="30" t="s">
        <v>185</v>
      </c>
      <c r="C78" s="84"/>
      <c r="D78" s="84"/>
      <c r="E78" s="84"/>
      <c r="F78" s="84">
        <v>0</v>
      </c>
      <c r="G78" s="83">
        <v>0</v>
      </c>
      <c r="H78" s="83">
        <v>0</v>
      </c>
      <c r="I78" s="84">
        <f t="shared" si="13"/>
        <v>0</v>
      </c>
      <c r="J78" s="84">
        <f t="shared" si="14"/>
        <v>0</v>
      </c>
      <c r="K78" s="90">
        <f t="shared" si="15"/>
        <v>0</v>
      </c>
    </row>
    <row r="79" spans="1:11">
      <c r="A79" s="34" t="s">
        <v>186</v>
      </c>
      <c r="B79" s="30" t="s">
        <v>187</v>
      </c>
      <c r="C79" s="84"/>
      <c r="D79" s="84"/>
      <c r="E79" s="84"/>
      <c r="F79" s="84">
        <v>0</v>
      </c>
      <c r="G79" s="83">
        <v>25</v>
      </c>
      <c r="H79" s="83">
        <v>25</v>
      </c>
      <c r="I79" s="84">
        <f t="shared" si="13"/>
        <v>0</v>
      </c>
      <c r="J79" s="84">
        <f t="shared" si="14"/>
        <v>25</v>
      </c>
      <c r="K79" s="90">
        <f t="shared" si="15"/>
        <v>25</v>
      </c>
    </row>
    <row r="80" spans="1:11">
      <c r="A80" s="34" t="s">
        <v>188</v>
      </c>
      <c r="B80" s="30" t="s">
        <v>189</v>
      </c>
      <c r="C80" s="69">
        <v>10000</v>
      </c>
      <c r="D80" s="69">
        <v>2130</v>
      </c>
      <c r="E80" s="69">
        <v>189</v>
      </c>
      <c r="F80" s="84">
        <v>0</v>
      </c>
      <c r="G80" s="83">
        <v>72</v>
      </c>
      <c r="H80" s="83">
        <v>72</v>
      </c>
      <c r="I80" s="84">
        <f t="shared" si="13"/>
        <v>10000</v>
      </c>
      <c r="J80" s="84">
        <f t="shared" si="14"/>
        <v>2202</v>
      </c>
      <c r="K80" s="90">
        <f t="shared" si="15"/>
        <v>261</v>
      </c>
    </row>
    <row r="81" spans="1:11">
      <c r="A81" s="6" t="s">
        <v>190</v>
      </c>
      <c r="B81" s="30" t="s">
        <v>191</v>
      </c>
      <c r="C81" s="84">
        <v>0</v>
      </c>
      <c r="D81" s="84">
        <v>0</v>
      </c>
      <c r="E81" s="84">
        <v>0</v>
      </c>
      <c r="F81" s="84">
        <v>0</v>
      </c>
      <c r="G81" s="83">
        <v>0</v>
      </c>
      <c r="H81" s="83">
        <v>0</v>
      </c>
      <c r="I81" s="84">
        <f t="shared" si="13"/>
        <v>0</v>
      </c>
      <c r="J81" s="84">
        <f t="shared" si="14"/>
        <v>0</v>
      </c>
      <c r="K81" s="90">
        <f t="shared" si="15"/>
        <v>0</v>
      </c>
    </row>
    <row r="82" spans="1:11">
      <c r="A82" s="6" t="s">
        <v>192</v>
      </c>
      <c r="B82" s="30" t="s">
        <v>193</v>
      </c>
      <c r="C82" s="84">
        <v>0</v>
      </c>
      <c r="D82" s="84">
        <v>0</v>
      </c>
      <c r="E82" s="84">
        <v>0</v>
      </c>
      <c r="F82" s="84">
        <v>0</v>
      </c>
      <c r="G82" s="83">
        <v>0</v>
      </c>
      <c r="H82" s="83">
        <v>0</v>
      </c>
      <c r="I82" s="84">
        <f t="shared" si="13"/>
        <v>0</v>
      </c>
      <c r="J82" s="84">
        <f t="shared" si="14"/>
        <v>0</v>
      </c>
      <c r="K82" s="90">
        <f t="shared" si="15"/>
        <v>0</v>
      </c>
    </row>
    <row r="83" spans="1:11">
      <c r="A83" s="6" t="s">
        <v>194</v>
      </c>
      <c r="B83" s="30" t="s">
        <v>195</v>
      </c>
      <c r="C83" s="84">
        <v>2700</v>
      </c>
      <c r="D83" s="84">
        <v>2700</v>
      </c>
      <c r="E83" s="84">
        <v>51</v>
      </c>
      <c r="F83" s="84">
        <v>0</v>
      </c>
      <c r="G83" s="83">
        <v>30</v>
      </c>
      <c r="H83" s="83">
        <v>30</v>
      </c>
      <c r="I83" s="84">
        <f t="shared" si="13"/>
        <v>2700</v>
      </c>
      <c r="J83" s="84">
        <f t="shared" si="14"/>
        <v>2730</v>
      </c>
      <c r="K83" s="90">
        <f t="shared" si="15"/>
        <v>81</v>
      </c>
    </row>
    <row r="84" spans="1:11">
      <c r="A84" s="46" t="s">
        <v>402</v>
      </c>
      <c r="B84" s="48" t="s">
        <v>196</v>
      </c>
      <c r="C84" s="66">
        <f t="shared" ref="C84:H84" si="18">SUM(C77:C83)</f>
        <v>12700</v>
      </c>
      <c r="D84" s="66">
        <f t="shared" si="18"/>
        <v>4830</v>
      </c>
      <c r="E84" s="66">
        <f t="shared" si="18"/>
        <v>240</v>
      </c>
      <c r="F84" s="66">
        <f t="shared" si="18"/>
        <v>0</v>
      </c>
      <c r="G84" s="66">
        <f t="shared" si="18"/>
        <v>617</v>
      </c>
      <c r="H84" s="66">
        <f t="shared" si="18"/>
        <v>617</v>
      </c>
      <c r="I84" s="66">
        <f t="shared" si="13"/>
        <v>12700</v>
      </c>
      <c r="J84" s="66">
        <f t="shared" si="14"/>
        <v>5447</v>
      </c>
      <c r="K84" s="66">
        <f t="shared" si="15"/>
        <v>857</v>
      </c>
    </row>
    <row r="85" spans="1:11">
      <c r="A85" s="13" t="s">
        <v>197</v>
      </c>
      <c r="B85" s="30" t="s">
        <v>198</v>
      </c>
      <c r="C85" s="84">
        <v>3937</v>
      </c>
      <c r="D85" s="84">
        <v>3937</v>
      </c>
      <c r="E85" s="84">
        <v>0</v>
      </c>
      <c r="F85" s="84">
        <v>0</v>
      </c>
      <c r="G85" s="83">
        <v>0</v>
      </c>
      <c r="H85" s="83">
        <v>0</v>
      </c>
      <c r="I85" s="84">
        <f t="shared" si="13"/>
        <v>3937</v>
      </c>
      <c r="J85" s="84">
        <f t="shared" si="14"/>
        <v>3937</v>
      </c>
      <c r="K85" s="90">
        <f t="shared" si="15"/>
        <v>0</v>
      </c>
    </row>
    <row r="86" spans="1:11">
      <c r="A86" s="13" t="s">
        <v>199</v>
      </c>
      <c r="B86" s="30" t="s">
        <v>200</v>
      </c>
      <c r="C86" s="84">
        <v>0</v>
      </c>
      <c r="D86" s="84">
        <v>0</v>
      </c>
      <c r="E86" s="84">
        <v>0</v>
      </c>
      <c r="F86" s="84">
        <v>0</v>
      </c>
      <c r="G86" s="83">
        <v>0</v>
      </c>
      <c r="H86" s="83">
        <v>0</v>
      </c>
      <c r="I86" s="84">
        <f t="shared" si="13"/>
        <v>0</v>
      </c>
      <c r="J86" s="84">
        <f t="shared" si="14"/>
        <v>0</v>
      </c>
      <c r="K86" s="90">
        <f t="shared" si="15"/>
        <v>0</v>
      </c>
    </row>
    <row r="87" spans="1:11">
      <c r="A87" s="13" t="s">
        <v>201</v>
      </c>
      <c r="B87" s="30" t="s">
        <v>202</v>
      </c>
      <c r="C87" s="84">
        <v>0</v>
      </c>
      <c r="D87" s="84">
        <v>0</v>
      </c>
      <c r="E87" s="84">
        <v>0</v>
      </c>
      <c r="F87" s="84">
        <v>0</v>
      </c>
      <c r="G87" s="83">
        <v>0</v>
      </c>
      <c r="H87" s="83">
        <v>0</v>
      </c>
      <c r="I87" s="84">
        <f t="shared" si="13"/>
        <v>0</v>
      </c>
      <c r="J87" s="84">
        <f t="shared" si="14"/>
        <v>0</v>
      </c>
      <c r="K87" s="90">
        <f t="shared" si="15"/>
        <v>0</v>
      </c>
    </row>
    <row r="88" spans="1:11">
      <c r="A88" s="13" t="s">
        <v>203</v>
      </c>
      <c r="B88" s="30" t="s">
        <v>204</v>
      </c>
      <c r="C88" s="84">
        <v>1063</v>
      </c>
      <c r="D88" s="84">
        <v>1283</v>
      </c>
      <c r="E88" s="84">
        <v>0</v>
      </c>
      <c r="F88" s="84">
        <v>0</v>
      </c>
      <c r="G88" s="83">
        <v>0</v>
      </c>
      <c r="H88" s="83">
        <v>0</v>
      </c>
      <c r="I88" s="84">
        <f t="shared" si="13"/>
        <v>1063</v>
      </c>
      <c r="J88" s="84">
        <f t="shared" si="14"/>
        <v>1283</v>
      </c>
      <c r="K88" s="90">
        <f t="shared" si="15"/>
        <v>0</v>
      </c>
    </row>
    <row r="89" spans="1:11">
      <c r="A89" s="45" t="s">
        <v>403</v>
      </c>
      <c r="B89" s="48" t="s">
        <v>205</v>
      </c>
      <c r="C89" s="66">
        <f t="shared" ref="C89:H89" si="19">SUM(C85:C88)</f>
        <v>5000</v>
      </c>
      <c r="D89" s="66">
        <f t="shared" si="19"/>
        <v>5220</v>
      </c>
      <c r="E89" s="66">
        <f t="shared" si="19"/>
        <v>0</v>
      </c>
      <c r="F89" s="66">
        <f t="shared" si="19"/>
        <v>0</v>
      </c>
      <c r="G89" s="66">
        <f t="shared" si="19"/>
        <v>0</v>
      </c>
      <c r="H89" s="66">
        <f t="shared" si="19"/>
        <v>0</v>
      </c>
      <c r="I89" s="66">
        <f t="shared" si="13"/>
        <v>5000</v>
      </c>
      <c r="J89" s="66">
        <f t="shared" si="14"/>
        <v>5220</v>
      </c>
      <c r="K89" s="66">
        <f t="shared" si="15"/>
        <v>0</v>
      </c>
    </row>
    <row r="90" spans="1:11">
      <c r="A90" s="13" t="s">
        <v>424</v>
      </c>
      <c r="B90" s="30" t="s">
        <v>206</v>
      </c>
      <c r="C90" s="84">
        <v>0</v>
      </c>
      <c r="D90" s="84">
        <v>0</v>
      </c>
      <c r="E90" s="84">
        <v>0</v>
      </c>
      <c r="F90" s="84">
        <v>0</v>
      </c>
      <c r="G90" s="83">
        <v>0</v>
      </c>
      <c r="H90" s="83">
        <v>0</v>
      </c>
      <c r="I90" s="84">
        <f t="shared" si="13"/>
        <v>0</v>
      </c>
      <c r="J90" s="84">
        <f t="shared" si="14"/>
        <v>0</v>
      </c>
      <c r="K90" s="90">
        <f t="shared" si="15"/>
        <v>0</v>
      </c>
    </row>
    <row r="91" spans="1:11">
      <c r="A91" s="13" t="s">
        <v>425</v>
      </c>
      <c r="B91" s="30" t="s">
        <v>207</v>
      </c>
      <c r="C91" s="84">
        <v>0</v>
      </c>
      <c r="D91" s="84">
        <v>0</v>
      </c>
      <c r="E91" s="84">
        <v>0</v>
      </c>
      <c r="F91" s="84">
        <v>0</v>
      </c>
      <c r="G91" s="83">
        <v>0</v>
      </c>
      <c r="H91" s="83">
        <v>0</v>
      </c>
      <c r="I91" s="84">
        <f t="shared" si="13"/>
        <v>0</v>
      </c>
      <c r="J91" s="84">
        <f t="shared" si="14"/>
        <v>0</v>
      </c>
      <c r="K91" s="90">
        <f t="shared" si="15"/>
        <v>0</v>
      </c>
    </row>
    <row r="92" spans="1:11">
      <c r="A92" s="13" t="s">
        <v>426</v>
      </c>
      <c r="B92" s="30" t="s">
        <v>208</v>
      </c>
      <c r="C92" s="84">
        <v>0</v>
      </c>
      <c r="D92" s="84">
        <v>0</v>
      </c>
      <c r="E92" s="84">
        <v>0</v>
      </c>
      <c r="F92" s="84">
        <v>0</v>
      </c>
      <c r="G92" s="83">
        <v>0</v>
      </c>
      <c r="H92" s="83">
        <v>0</v>
      </c>
      <c r="I92" s="84">
        <f t="shared" si="13"/>
        <v>0</v>
      </c>
      <c r="J92" s="84">
        <f t="shared" si="14"/>
        <v>0</v>
      </c>
      <c r="K92" s="90">
        <f t="shared" si="15"/>
        <v>0</v>
      </c>
    </row>
    <row r="93" spans="1:11">
      <c r="A93" s="13" t="s">
        <v>427</v>
      </c>
      <c r="B93" s="30" t="s">
        <v>209</v>
      </c>
      <c r="C93" s="84">
        <v>0</v>
      </c>
      <c r="D93" s="84">
        <v>50</v>
      </c>
      <c r="E93" s="84">
        <v>50</v>
      </c>
      <c r="F93" s="84">
        <v>0</v>
      </c>
      <c r="G93" s="83">
        <v>0</v>
      </c>
      <c r="H93" s="83">
        <v>0</v>
      </c>
      <c r="I93" s="84">
        <f t="shared" si="13"/>
        <v>0</v>
      </c>
      <c r="J93" s="84">
        <f t="shared" si="14"/>
        <v>50</v>
      </c>
      <c r="K93" s="90">
        <f t="shared" si="15"/>
        <v>50</v>
      </c>
    </row>
    <row r="94" spans="1:11">
      <c r="A94" s="13" t="s">
        <v>428</v>
      </c>
      <c r="B94" s="30" t="s">
        <v>210</v>
      </c>
      <c r="C94" s="84">
        <v>0</v>
      </c>
      <c r="D94" s="84">
        <v>0</v>
      </c>
      <c r="E94" s="84">
        <v>0</v>
      </c>
      <c r="F94" s="84">
        <v>0</v>
      </c>
      <c r="G94" s="83">
        <v>0</v>
      </c>
      <c r="H94" s="83">
        <v>0</v>
      </c>
      <c r="I94" s="84">
        <f t="shared" si="13"/>
        <v>0</v>
      </c>
      <c r="J94" s="84">
        <f t="shared" si="14"/>
        <v>0</v>
      </c>
      <c r="K94" s="90">
        <f t="shared" si="15"/>
        <v>0</v>
      </c>
    </row>
    <row r="95" spans="1:11">
      <c r="A95" s="13" t="s">
        <v>429</v>
      </c>
      <c r="B95" s="30" t="s">
        <v>211</v>
      </c>
      <c r="C95" s="84">
        <v>0</v>
      </c>
      <c r="D95" s="84">
        <v>0</v>
      </c>
      <c r="E95" s="84">
        <v>0</v>
      </c>
      <c r="F95" s="84">
        <v>0</v>
      </c>
      <c r="G95" s="83">
        <v>0</v>
      </c>
      <c r="H95" s="83">
        <v>0</v>
      </c>
      <c r="I95" s="84">
        <f t="shared" si="13"/>
        <v>0</v>
      </c>
      <c r="J95" s="84">
        <f t="shared" si="14"/>
        <v>0</v>
      </c>
      <c r="K95" s="90">
        <f t="shared" si="15"/>
        <v>0</v>
      </c>
    </row>
    <row r="96" spans="1:11">
      <c r="A96" s="13" t="s">
        <v>212</v>
      </c>
      <c r="B96" s="30" t="s">
        <v>213</v>
      </c>
      <c r="C96" s="84">
        <v>0</v>
      </c>
      <c r="D96" s="84">
        <v>0</v>
      </c>
      <c r="E96" s="84">
        <v>0</v>
      </c>
      <c r="F96" s="84">
        <v>0</v>
      </c>
      <c r="G96" s="83">
        <v>0</v>
      </c>
      <c r="H96" s="83">
        <v>0</v>
      </c>
      <c r="I96" s="84">
        <f t="shared" si="13"/>
        <v>0</v>
      </c>
      <c r="J96" s="84">
        <f t="shared" si="14"/>
        <v>0</v>
      </c>
      <c r="K96" s="90">
        <f t="shared" si="15"/>
        <v>0</v>
      </c>
    </row>
    <row r="97" spans="1:30">
      <c r="A97" s="13" t="s">
        <v>495</v>
      </c>
      <c r="B97" s="30" t="s">
        <v>214</v>
      </c>
      <c r="C97" s="84">
        <v>0</v>
      </c>
      <c r="D97" s="84">
        <v>0</v>
      </c>
      <c r="E97" s="84">
        <v>0</v>
      </c>
      <c r="F97" s="84">
        <v>0</v>
      </c>
      <c r="G97" s="83">
        <v>0</v>
      </c>
      <c r="H97" s="83">
        <v>0</v>
      </c>
      <c r="I97" s="84">
        <f t="shared" si="13"/>
        <v>0</v>
      </c>
      <c r="J97" s="84">
        <f t="shared" si="14"/>
        <v>0</v>
      </c>
      <c r="K97" s="90">
        <f t="shared" si="15"/>
        <v>0</v>
      </c>
    </row>
    <row r="98" spans="1:30">
      <c r="A98" s="45" t="s">
        <v>404</v>
      </c>
      <c r="B98" s="48" t="s">
        <v>215</v>
      </c>
      <c r="C98" s="66">
        <f t="shared" ref="C98:H98" si="20">SUM(C90:C97)</f>
        <v>0</v>
      </c>
      <c r="D98" s="66">
        <f t="shared" si="20"/>
        <v>50</v>
      </c>
      <c r="E98" s="66">
        <f t="shared" si="20"/>
        <v>50</v>
      </c>
      <c r="F98" s="66">
        <f t="shared" si="20"/>
        <v>0</v>
      </c>
      <c r="G98" s="66">
        <f t="shared" si="20"/>
        <v>0</v>
      </c>
      <c r="H98" s="66">
        <f t="shared" si="20"/>
        <v>0</v>
      </c>
      <c r="I98" s="66">
        <f t="shared" si="13"/>
        <v>0</v>
      </c>
      <c r="J98" s="66">
        <f t="shared" si="14"/>
        <v>50</v>
      </c>
      <c r="K98" s="66">
        <f t="shared" si="15"/>
        <v>50</v>
      </c>
    </row>
    <row r="99" spans="1:30" ht="15.75">
      <c r="A99" s="105" t="s">
        <v>597</v>
      </c>
      <c r="B99" s="104"/>
      <c r="C99" s="106">
        <f t="shared" ref="C99:H99" si="21">C84+C89+C98</f>
        <v>17700</v>
      </c>
      <c r="D99" s="106">
        <f t="shared" si="21"/>
        <v>10100</v>
      </c>
      <c r="E99" s="106">
        <f t="shared" si="21"/>
        <v>290</v>
      </c>
      <c r="F99" s="106">
        <f t="shared" si="21"/>
        <v>0</v>
      </c>
      <c r="G99" s="106">
        <f t="shared" si="21"/>
        <v>617</v>
      </c>
      <c r="H99" s="106">
        <f t="shared" si="21"/>
        <v>617</v>
      </c>
      <c r="I99" s="193">
        <f t="shared" si="13"/>
        <v>17700</v>
      </c>
      <c r="J99" s="193">
        <f t="shared" si="14"/>
        <v>10717</v>
      </c>
      <c r="K99" s="193">
        <f t="shared" si="15"/>
        <v>907</v>
      </c>
    </row>
    <row r="100" spans="1:30" ht="15.75">
      <c r="A100" s="35" t="s">
        <v>503</v>
      </c>
      <c r="B100" s="108" t="s">
        <v>216</v>
      </c>
      <c r="C100" s="107">
        <f t="shared" ref="C100:H100" si="22">C26+C27+C52+C61+C75+C84+C89+C98</f>
        <v>73471</v>
      </c>
      <c r="D100" s="107">
        <f t="shared" si="22"/>
        <v>88849</v>
      </c>
      <c r="E100" s="107">
        <f t="shared" si="22"/>
        <v>71579</v>
      </c>
      <c r="F100" s="107">
        <f t="shared" si="22"/>
        <v>70395</v>
      </c>
      <c r="G100" s="107">
        <f t="shared" si="22"/>
        <v>79249</v>
      </c>
      <c r="H100" s="107">
        <f t="shared" si="22"/>
        <v>78221</v>
      </c>
      <c r="I100" s="107">
        <f t="shared" si="13"/>
        <v>143866</v>
      </c>
      <c r="J100" s="107">
        <f t="shared" si="14"/>
        <v>168098</v>
      </c>
      <c r="K100" s="107">
        <f t="shared" si="15"/>
        <v>149800</v>
      </c>
    </row>
    <row r="101" spans="1:30">
      <c r="A101" s="13" t="s">
        <v>496</v>
      </c>
      <c r="B101" s="5" t="s">
        <v>217</v>
      </c>
      <c r="C101" s="70">
        <v>0</v>
      </c>
      <c r="D101" s="70">
        <v>0</v>
      </c>
      <c r="E101" s="70">
        <v>0</v>
      </c>
      <c r="F101" s="70">
        <v>0</v>
      </c>
      <c r="G101" s="70">
        <v>0</v>
      </c>
      <c r="H101" s="70">
        <v>0</v>
      </c>
      <c r="I101" s="84">
        <f t="shared" si="13"/>
        <v>0</v>
      </c>
      <c r="J101" s="84">
        <f t="shared" si="14"/>
        <v>0</v>
      </c>
      <c r="K101" s="90">
        <f t="shared" si="15"/>
        <v>0</v>
      </c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3"/>
      <c r="AD101" s="23"/>
    </row>
    <row r="102" spans="1:30">
      <c r="A102" s="13" t="s">
        <v>430</v>
      </c>
      <c r="B102" s="5" t="s">
        <v>218</v>
      </c>
      <c r="C102" s="70">
        <v>0</v>
      </c>
      <c r="D102" s="70">
        <v>0</v>
      </c>
      <c r="E102" s="70">
        <v>0</v>
      </c>
      <c r="F102" s="70">
        <v>0</v>
      </c>
      <c r="G102" s="70">
        <v>0</v>
      </c>
      <c r="H102" s="70">
        <v>0</v>
      </c>
      <c r="I102" s="84">
        <f t="shared" si="13"/>
        <v>0</v>
      </c>
      <c r="J102" s="84">
        <f t="shared" si="14"/>
        <v>0</v>
      </c>
      <c r="K102" s="90">
        <f t="shared" si="15"/>
        <v>0</v>
      </c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3"/>
      <c r="AD102" s="23"/>
    </row>
    <row r="103" spans="1:30">
      <c r="A103" s="13" t="s">
        <v>497</v>
      </c>
      <c r="B103" s="5" t="s">
        <v>219</v>
      </c>
      <c r="C103" s="70">
        <v>0</v>
      </c>
      <c r="D103" s="70">
        <v>0</v>
      </c>
      <c r="E103" s="70">
        <v>0</v>
      </c>
      <c r="F103" s="70">
        <v>0</v>
      </c>
      <c r="G103" s="70">
        <v>0</v>
      </c>
      <c r="H103" s="70">
        <v>0</v>
      </c>
      <c r="I103" s="84">
        <f t="shared" si="13"/>
        <v>0</v>
      </c>
      <c r="J103" s="84">
        <f t="shared" si="14"/>
        <v>0</v>
      </c>
      <c r="K103" s="90">
        <f t="shared" si="15"/>
        <v>0</v>
      </c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3"/>
      <c r="AD103" s="23"/>
    </row>
    <row r="104" spans="1:30">
      <c r="A104" s="15" t="s">
        <v>474</v>
      </c>
      <c r="B104" s="7" t="s">
        <v>220</v>
      </c>
      <c r="C104" s="71">
        <f t="shared" ref="C104:H104" si="23">SUM(C101:C103)</f>
        <v>0</v>
      </c>
      <c r="D104" s="71">
        <f t="shared" si="23"/>
        <v>0</v>
      </c>
      <c r="E104" s="71">
        <f t="shared" si="23"/>
        <v>0</v>
      </c>
      <c r="F104" s="71">
        <f t="shared" si="23"/>
        <v>0</v>
      </c>
      <c r="G104" s="71">
        <f t="shared" si="23"/>
        <v>0</v>
      </c>
      <c r="H104" s="71">
        <f t="shared" si="23"/>
        <v>0</v>
      </c>
      <c r="I104" s="66">
        <f t="shared" si="13"/>
        <v>0</v>
      </c>
      <c r="J104" s="66">
        <f t="shared" si="14"/>
        <v>0</v>
      </c>
      <c r="K104" s="66">
        <f t="shared" si="15"/>
        <v>0</v>
      </c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3"/>
      <c r="AD104" s="23"/>
    </row>
    <row r="105" spans="1:30">
      <c r="A105" s="36" t="s">
        <v>498</v>
      </c>
      <c r="B105" s="5" t="s">
        <v>221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84">
        <f t="shared" si="13"/>
        <v>0</v>
      </c>
      <c r="J105" s="84">
        <f t="shared" si="14"/>
        <v>0</v>
      </c>
      <c r="K105" s="90">
        <f t="shared" si="15"/>
        <v>0</v>
      </c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3"/>
      <c r="AD105" s="23"/>
    </row>
    <row r="106" spans="1:30">
      <c r="A106" s="36" t="s">
        <v>477</v>
      </c>
      <c r="B106" s="5" t="s">
        <v>222</v>
      </c>
      <c r="C106" s="72">
        <v>0</v>
      </c>
      <c r="D106" s="72">
        <v>0</v>
      </c>
      <c r="E106" s="72">
        <v>0</v>
      </c>
      <c r="F106" s="72">
        <v>0</v>
      </c>
      <c r="G106" s="72">
        <v>0</v>
      </c>
      <c r="H106" s="72">
        <v>0</v>
      </c>
      <c r="I106" s="84">
        <f t="shared" si="13"/>
        <v>0</v>
      </c>
      <c r="J106" s="84">
        <f t="shared" si="14"/>
        <v>0</v>
      </c>
      <c r="K106" s="90">
        <f t="shared" si="15"/>
        <v>0</v>
      </c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3"/>
      <c r="AD106" s="23"/>
    </row>
    <row r="107" spans="1:30">
      <c r="A107" s="13" t="s">
        <v>223</v>
      </c>
      <c r="B107" s="5" t="s">
        <v>224</v>
      </c>
      <c r="C107" s="70">
        <v>0</v>
      </c>
      <c r="D107" s="70">
        <v>0</v>
      </c>
      <c r="E107" s="70">
        <v>0</v>
      </c>
      <c r="F107" s="70">
        <v>0</v>
      </c>
      <c r="G107" s="70">
        <v>0</v>
      </c>
      <c r="H107" s="70">
        <v>0</v>
      </c>
      <c r="I107" s="84">
        <f t="shared" si="13"/>
        <v>0</v>
      </c>
      <c r="J107" s="84">
        <f t="shared" si="14"/>
        <v>0</v>
      </c>
      <c r="K107" s="90">
        <f t="shared" si="15"/>
        <v>0</v>
      </c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3"/>
    </row>
    <row r="108" spans="1:30">
      <c r="A108" s="13" t="s">
        <v>499</v>
      </c>
      <c r="B108" s="5" t="s">
        <v>225</v>
      </c>
      <c r="C108" s="70">
        <v>0</v>
      </c>
      <c r="D108" s="70">
        <v>0</v>
      </c>
      <c r="E108" s="70">
        <v>0</v>
      </c>
      <c r="F108" s="70">
        <v>0</v>
      </c>
      <c r="G108" s="70">
        <v>0</v>
      </c>
      <c r="H108" s="70">
        <v>0</v>
      </c>
      <c r="I108" s="84">
        <f t="shared" si="13"/>
        <v>0</v>
      </c>
      <c r="J108" s="84">
        <f t="shared" si="14"/>
        <v>0</v>
      </c>
      <c r="K108" s="90">
        <f t="shared" si="15"/>
        <v>0</v>
      </c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3"/>
      <c r="AD108" s="23"/>
    </row>
    <row r="109" spans="1:30">
      <c r="A109" s="14" t="s">
        <v>475</v>
      </c>
      <c r="B109" s="7" t="s">
        <v>226</v>
      </c>
      <c r="C109" s="73">
        <f t="shared" ref="C109:H109" si="24">SUM(C105:C108)</f>
        <v>0</v>
      </c>
      <c r="D109" s="73">
        <f t="shared" si="24"/>
        <v>0</v>
      </c>
      <c r="E109" s="73">
        <f t="shared" si="24"/>
        <v>0</v>
      </c>
      <c r="F109" s="73">
        <f t="shared" si="24"/>
        <v>0</v>
      </c>
      <c r="G109" s="73">
        <f t="shared" si="24"/>
        <v>0</v>
      </c>
      <c r="H109" s="73">
        <f t="shared" si="24"/>
        <v>0</v>
      </c>
      <c r="I109" s="66">
        <f t="shared" si="13"/>
        <v>0</v>
      </c>
      <c r="J109" s="66">
        <f t="shared" si="14"/>
        <v>0</v>
      </c>
      <c r="K109" s="66">
        <f t="shared" si="15"/>
        <v>0</v>
      </c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3"/>
      <c r="AD109" s="23"/>
    </row>
    <row r="110" spans="1:30">
      <c r="A110" s="36" t="s">
        <v>227</v>
      </c>
      <c r="B110" s="5" t="s">
        <v>228</v>
      </c>
      <c r="C110" s="72"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84">
        <f t="shared" si="13"/>
        <v>0</v>
      </c>
      <c r="J110" s="84">
        <f t="shared" si="14"/>
        <v>0</v>
      </c>
      <c r="K110" s="90">
        <f t="shared" si="15"/>
        <v>0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3"/>
      <c r="AD110" s="23"/>
    </row>
    <row r="111" spans="1:30">
      <c r="A111" s="36" t="s">
        <v>229</v>
      </c>
      <c r="B111" s="5" t="s">
        <v>230</v>
      </c>
      <c r="C111" s="72">
        <v>0</v>
      </c>
      <c r="D111" s="72">
        <v>3943</v>
      </c>
      <c r="E111" s="72">
        <v>0</v>
      </c>
      <c r="F111" s="72">
        <v>0</v>
      </c>
      <c r="G111" s="72">
        <v>0</v>
      </c>
      <c r="H111" s="72">
        <v>0</v>
      </c>
      <c r="I111" s="84">
        <f t="shared" si="13"/>
        <v>0</v>
      </c>
      <c r="J111" s="84">
        <f t="shared" si="14"/>
        <v>3943</v>
      </c>
      <c r="K111" s="90">
        <f t="shared" si="15"/>
        <v>0</v>
      </c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3"/>
      <c r="AD111" s="23"/>
    </row>
    <row r="112" spans="1:30">
      <c r="A112" s="14" t="s">
        <v>231</v>
      </c>
      <c r="B112" s="7" t="s">
        <v>232</v>
      </c>
      <c r="C112" s="73"/>
      <c r="D112" s="73"/>
      <c r="E112" s="73"/>
      <c r="F112" s="73">
        <v>0</v>
      </c>
      <c r="G112" s="73">
        <v>0</v>
      </c>
      <c r="H112" s="73">
        <v>0</v>
      </c>
      <c r="I112" s="66">
        <f t="shared" si="13"/>
        <v>0</v>
      </c>
      <c r="J112" s="66">
        <f t="shared" si="14"/>
        <v>0</v>
      </c>
      <c r="K112" s="66">
        <f t="shared" si="15"/>
        <v>0</v>
      </c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3"/>
      <c r="AD112" s="23"/>
    </row>
    <row r="113" spans="1:30">
      <c r="A113" s="36" t="s">
        <v>233</v>
      </c>
      <c r="B113" s="5" t="s">
        <v>234</v>
      </c>
      <c r="C113" s="72">
        <v>0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84">
        <f t="shared" si="13"/>
        <v>0</v>
      </c>
      <c r="J113" s="84">
        <f t="shared" si="14"/>
        <v>0</v>
      </c>
      <c r="K113" s="90">
        <f t="shared" si="15"/>
        <v>0</v>
      </c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3"/>
      <c r="AD113" s="23"/>
    </row>
    <row r="114" spans="1:30">
      <c r="A114" s="36" t="s">
        <v>235</v>
      </c>
      <c r="B114" s="5" t="s">
        <v>236</v>
      </c>
      <c r="C114" s="72">
        <v>0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84">
        <f t="shared" si="13"/>
        <v>0</v>
      </c>
      <c r="J114" s="84">
        <f t="shared" si="14"/>
        <v>0</v>
      </c>
      <c r="K114" s="90">
        <f t="shared" si="15"/>
        <v>0</v>
      </c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3"/>
      <c r="AD114" s="23"/>
    </row>
    <row r="115" spans="1:30">
      <c r="A115" s="36" t="s">
        <v>237</v>
      </c>
      <c r="B115" s="5" t="s">
        <v>238</v>
      </c>
      <c r="C115" s="72">
        <v>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84">
        <f t="shared" si="13"/>
        <v>0</v>
      </c>
      <c r="J115" s="84">
        <f t="shared" si="14"/>
        <v>0</v>
      </c>
      <c r="K115" s="90">
        <f t="shared" si="15"/>
        <v>0</v>
      </c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3"/>
      <c r="AD115" s="23"/>
    </row>
    <row r="116" spans="1:30">
      <c r="A116" s="37" t="s">
        <v>476</v>
      </c>
      <c r="B116" s="38" t="s">
        <v>239</v>
      </c>
      <c r="C116" s="73">
        <f>C104+C109+C110+C111+C112+C113+C114+C115</f>
        <v>0</v>
      </c>
      <c r="D116" s="73">
        <f>D104+D109+D110+D111+D112+D113+D114+D115</f>
        <v>3943</v>
      </c>
      <c r="E116" s="73">
        <f>E104+E109+E110+E112+E113+E114+E115</f>
        <v>0</v>
      </c>
      <c r="F116" s="73">
        <f>F104+F109+F110+F112+F113+F114+F115</f>
        <v>0</v>
      </c>
      <c r="G116" s="73">
        <f>G104+G109+G110+G112+G113+G114+G115</f>
        <v>0</v>
      </c>
      <c r="H116" s="73">
        <f>H104+H109+H110+H112+H113+H114+H115</f>
        <v>0</v>
      </c>
      <c r="I116" s="66">
        <f t="shared" si="13"/>
        <v>0</v>
      </c>
      <c r="J116" s="66">
        <f t="shared" si="14"/>
        <v>3943</v>
      </c>
      <c r="K116" s="66">
        <f t="shared" si="15"/>
        <v>0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3"/>
      <c r="AD116" s="23"/>
    </row>
    <row r="117" spans="1:30">
      <c r="A117" s="36" t="s">
        <v>240</v>
      </c>
      <c r="B117" s="5" t="s">
        <v>241</v>
      </c>
      <c r="C117" s="72">
        <v>0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84">
        <f t="shared" si="13"/>
        <v>0</v>
      </c>
      <c r="J117" s="84">
        <f t="shared" si="14"/>
        <v>0</v>
      </c>
      <c r="K117" s="90">
        <f t="shared" si="15"/>
        <v>0</v>
      </c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3"/>
      <c r="AD117" s="23"/>
    </row>
    <row r="118" spans="1:30">
      <c r="A118" s="13" t="s">
        <v>242</v>
      </c>
      <c r="B118" s="5" t="s">
        <v>243</v>
      </c>
      <c r="C118" s="70">
        <v>0</v>
      </c>
      <c r="D118" s="70">
        <v>0</v>
      </c>
      <c r="E118" s="70">
        <v>0</v>
      </c>
      <c r="F118" s="70">
        <v>0</v>
      </c>
      <c r="G118" s="70">
        <v>0</v>
      </c>
      <c r="H118" s="70">
        <v>0</v>
      </c>
      <c r="I118" s="84">
        <f t="shared" si="13"/>
        <v>0</v>
      </c>
      <c r="J118" s="84">
        <f t="shared" si="14"/>
        <v>0</v>
      </c>
      <c r="K118" s="90">
        <f t="shared" si="15"/>
        <v>0</v>
      </c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3"/>
      <c r="AD118" s="23"/>
    </row>
    <row r="119" spans="1:30">
      <c r="A119" s="36" t="s">
        <v>500</v>
      </c>
      <c r="B119" s="5" t="s">
        <v>244</v>
      </c>
      <c r="C119" s="72">
        <v>0</v>
      </c>
      <c r="D119" s="72">
        <v>0</v>
      </c>
      <c r="E119" s="72">
        <v>0</v>
      </c>
      <c r="F119" s="72">
        <v>0</v>
      </c>
      <c r="G119" s="72">
        <v>0</v>
      </c>
      <c r="H119" s="72">
        <v>0</v>
      </c>
      <c r="I119" s="84">
        <f t="shared" si="13"/>
        <v>0</v>
      </c>
      <c r="J119" s="84">
        <f t="shared" si="14"/>
        <v>0</v>
      </c>
      <c r="K119" s="90">
        <f t="shared" si="15"/>
        <v>0</v>
      </c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3"/>
      <c r="AD119" s="23"/>
    </row>
    <row r="120" spans="1:30">
      <c r="A120" s="36" t="s">
        <v>478</v>
      </c>
      <c r="B120" s="5" t="s">
        <v>245</v>
      </c>
      <c r="C120" s="72">
        <v>0</v>
      </c>
      <c r="D120" s="72">
        <v>0</v>
      </c>
      <c r="E120" s="72">
        <v>0</v>
      </c>
      <c r="F120" s="72">
        <v>0</v>
      </c>
      <c r="G120" s="72">
        <v>0</v>
      </c>
      <c r="H120" s="72">
        <v>0</v>
      </c>
      <c r="I120" s="84">
        <f t="shared" si="13"/>
        <v>0</v>
      </c>
      <c r="J120" s="84">
        <f t="shared" si="14"/>
        <v>0</v>
      </c>
      <c r="K120" s="90">
        <f t="shared" si="15"/>
        <v>0</v>
      </c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3"/>
      <c r="AD120" s="23"/>
    </row>
    <row r="121" spans="1:30">
      <c r="A121" s="37" t="s">
        <v>479</v>
      </c>
      <c r="B121" s="38" t="s">
        <v>246</v>
      </c>
      <c r="C121" s="73">
        <f t="shared" ref="C121:H121" si="25">SUM(C117:C120)</f>
        <v>0</v>
      </c>
      <c r="D121" s="73">
        <f t="shared" si="25"/>
        <v>0</v>
      </c>
      <c r="E121" s="73">
        <f t="shared" si="25"/>
        <v>0</v>
      </c>
      <c r="F121" s="73">
        <f t="shared" si="25"/>
        <v>0</v>
      </c>
      <c r="G121" s="73">
        <f t="shared" si="25"/>
        <v>0</v>
      </c>
      <c r="H121" s="73">
        <f t="shared" si="25"/>
        <v>0</v>
      </c>
      <c r="I121" s="66">
        <f t="shared" si="13"/>
        <v>0</v>
      </c>
      <c r="J121" s="66">
        <f t="shared" si="14"/>
        <v>0</v>
      </c>
      <c r="K121" s="66">
        <f t="shared" si="15"/>
        <v>0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3"/>
      <c r="AD121" s="23"/>
    </row>
    <row r="122" spans="1:30">
      <c r="A122" s="13" t="s">
        <v>247</v>
      </c>
      <c r="B122" s="5" t="s">
        <v>248</v>
      </c>
      <c r="C122" s="70">
        <v>0</v>
      </c>
      <c r="D122" s="70">
        <v>0</v>
      </c>
      <c r="E122" s="70">
        <v>0</v>
      </c>
      <c r="F122" s="70">
        <v>0</v>
      </c>
      <c r="G122" s="192">
        <v>0</v>
      </c>
      <c r="H122" s="192">
        <v>0</v>
      </c>
      <c r="I122" s="84">
        <f t="shared" si="13"/>
        <v>0</v>
      </c>
      <c r="J122" s="84">
        <f t="shared" si="14"/>
        <v>0</v>
      </c>
      <c r="K122" s="90">
        <f t="shared" si="15"/>
        <v>0</v>
      </c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3"/>
      <c r="AD122" s="23"/>
    </row>
    <row r="123" spans="1:30" ht="15.75">
      <c r="A123" s="39" t="s">
        <v>504</v>
      </c>
      <c r="B123" s="40" t="s">
        <v>249</v>
      </c>
      <c r="C123" s="109">
        <f t="shared" ref="C123:H123" si="26">C116+C121+C122</f>
        <v>0</v>
      </c>
      <c r="D123" s="109">
        <f t="shared" si="26"/>
        <v>3943</v>
      </c>
      <c r="E123" s="109">
        <f t="shared" si="26"/>
        <v>0</v>
      </c>
      <c r="F123" s="109">
        <f t="shared" si="26"/>
        <v>0</v>
      </c>
      <c r="G123" s="109">
        <f t="shared" si="26"/>
        <v>0</v>
      </c>
      <c r="H123" s="109">
        <f t="shared" si="26"/>
        <v>0</v>
      </c>
      <c r="I123" s="107">
        <f t="shared" si="13"/>
        <v>0</v>
      </c>
      <c r="J123" s="107">
        <f t="shared" si="14"/>
        <v>3943</v>
      </c>
      <c r="K123" s="107">
        <f t="shared" si="15"/>
        <v>0</v>
      </c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3"/>
      <c r="AD123" s="23"/>
    </row>
    <row r="124" spans="1:30" ht="15.75">
      <c r="A124" s="92" t="s">
        <v>531</v>
      </c>
      <c r="B124" s="93"/>
      <c r="C124" s="65">
        <f t="shared" ref="C124:H124" si="27">C26+C27+C52+C61+C75+C84+C89+C98+C123</f>
        <v>73471</v>
      </c>
      <c r="D124" s="65">
        <f t="shared" si="27"/>
        <v>92792</v>
      </c>
      <c r="E124" s="65">
        <f t="shared" si="27"/>
        <v>71579</v>
      </c>
      <c r="F124" s="65">
        <f t="shared" si="27"/>
        <v>70395</v>
      </c>
      <c r="G124" s="65">
        <f t="shared" si="27"/>
        <v>79249</v>
      </c>
      <c r="H124" s="65">
        <f t="shared" si="27"/>
        <v>78221</v>
      </c>
      <c r="I124" s="65">
        <f t="shared" si="13"/>
        <v>143866</v>
      </c>
      <c r="J124" s="65">
        <f t="shared" si="14"/>
        <v>172041</v>
      </c>
      <c r="K124" s="65">
        <f t="shared" si="15"/>
        <v>149800</v>
      </c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>
      <c r="B125" s="23"/>
      <c r="C125" s="67"/>
      <c r="D125" s="67"/>
      <c r="E125" s="67"/>
      <c r="F125" s="67"/>
      <c r="G125" s="23"/>
      <c r="H125" s="23"/>
      <c r="I125" s="23"/>
      <c r="J125" s="23"/>
      <c r="K125" s="94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>
      <c r="B126" s="23"/>
      <c r="C126" s="67"/>
      <c r="D126" s="67"/>
      <c r="E126" s="67"/>
      <c r="F126" s="67"/>
      <c r="G126" s="23"/>
      <c r="H126" s="23"/>
      <c r="I126" s="23"/>
      <c r="J126" s="23"/>
      <c r="K126" s="94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>
      <c r="B127" s="23"/>
      <c r="C127" s="67"/>
      <c r="D127" s="67"/>
      <c r="E127" s="67"/>
      <c r="F127" s="67"/>
      <c r="G127" s="23"/>
      <c r="H127" s="23"/>
      <c r="I127" s="23"/>
      <c r="J127" s="23"/>
      <c r="K127" s="94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>
      <c r="B128" s="23"/>
      <c r="C128" s="67"/>
      <c r="D128" s="67"/>
      <c r="E128" s="67"/>
      <c r="F128" s="67"/>
      <c r="G128" s="23"/>
      <c r="H128" s="23"/>
      <c r="I128" s="23"/>
      <c r="J128" s="23"/>
      <c r="K128" s="94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2:30">
      <c r="B129" s="23"/>
      <c r="C129" s="67"/>
      <c r="D129" s="67"/>
      <c r="E129" s="67"/>
      <c r="F129" s="67"/>
      <c r="G129" s="23"/>
      <c r="H129" s="23"/>
      <c r="I129" s="23"/>
      <c r="J129" s="23"/>
      <c r="K129" s="94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2:30">
      <c r="B130" s="23"/>
      <c r="C130" s="67"/>
      <c r="D130" s="67"/>
      <c r="E130" s="67"/>
      <c r="F130" s="67"/>
      <c r="G130" s="23"/>
      <c r="H130" s="23"/>
      <c r="I130" s="23"/>
      <c r="J130" s="23"/>
      <c r="K130" s="94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2:30">
      <c r="B131" s="23"/>
      <c r="C131" s="67"/>
      <c r="D131" s="67"/>
      <c r="E131" s="67"/>
      <c r="F131" s="67"/>
      <c r="G131" s="23"/>
      <c r="H131" s="23"/>
      <c r="I131" s="23"/>
      <c r="J131" s="23"/>
      <c r="K131" s="94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2:30">
      <c r="B132" s="23"/>
      <c r="C132" s="67"/>
      <c r="D132" s="67"/>
      <c r="E132" s="67"/>
      <c r="F132" s="67"/>
      <c r="G132" s="23"/>
      <c r="H132" s="23"/>
      <c r="I132" s="23"/>
      <c r="J132" s="23"/>
      <c r="K132" s="94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2:30">
      <c r="B133" s="23"/>
      <c r="C133" s="67"/>
      <c r="D133" s="67"/>
      <c r="E133" s="67"/>
      <c r="F133" s="67"/>
      <c r="G133" s="23"/>
      <c r="H133" s="23"/>
      <c r="I133" s="23"/>
      <c r="J133" s="23"/>
      <c r="K133" s="94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pans="2:30">
      <c r="B134" s="23"/>
      <c r="C134" s="67"/>
      <c r="D134" s="67"/>
      <c r="E134" s="67"/>
      <c r="F134" s="67"/>
      <c r="G134" s="23"/>
      <c r="H134" s="23"/>
      <c r="I134" s="23"/>
      <c r="J134" s="23"/>
      <c r="K134" s="9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2:30">
      <c r="B135" s="23"/>
      <c r="C135" s="67"/>
      <c r="D135" s="67"/>
      <c r="E135" s="67"/>
      <c r="F135" s="67"/>
      <c r="G135" s="23"/>
      <c r="H135" s="23"/>
      <c r="I135" s="23"/>
      <c r="J135" s="23"/>
      <c r="K135" s="94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pans="2:30">
      <c r="B136" s="23"/>
      <c r="C136" s="67"/>
      <c r="D136" s="67"/>
      <c r="E136" s="67"/>
      <c r="F136" s="67"/>
      <c r="G136" s="23"/>
      <c r="H136" s="23"/>
      <c r="I136" s="23"/>
      <c r="J136" s="23"/>
      <c r="K136" s="94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2:30">
      <c r="B137" s="23"/>
      <c r="C137" s="67"/>
      <c r="D137" s="67"/>
      <c r="E137" s="67"/>
      <c r="F137" s="67"/>
      <c r="G137" s="23"/>
      <c r="H137" s="23"/>
      <c r="I137" s="23"/>
      <c r="J137" s="23"/>
      <c r="K137" s="94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pans="2:30">
      <c r="B138" s="23"/>
      <c r="C138" s="67"/>
      <c r="D138" s="67"/>
      <c r="E138" s="67"/>
      <c r="F138" s="67"/>
      <c r="G138" s="23"/>
      <c r="H138" s="23"/>
      <c r="I138" s="23"/>
      <c r="J138" s="23"/>
      <c r="K138" s="94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2:30">
      <c r="B139" s="23"/>
      <c r="C139" s="67"/>
      <c r="D139" s="67"/>
      <c r="E139" s="67"/>
      <c r="F139" s="67"/>
      <c r="G139" s="23"/>
      <c r="H139" s="23"/>
      <c r="I139" s="23"/>
      <c r="J139" s="23"/>
      <c r="K139" s="94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2:30">
      <c r="B140" s="23"/>
      <c r="C140" s="67"/>
      <c r="D140" s="67"/>
      <c r="E140" s="67"/>
      <c r="F140" s="67"/>
      <c r="G140" s="23"/>
      <c r="H140" s="23"/>
      <c r="I140" s="23"/>
      <c r="J140" s="23"/>
      <c r="K140" s="94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pans="2:30">
      <c r="B141" s="23"/>
      <c r="C141" s="67"/>
      <c r="D141" s="67"/>
      <c r="E141" s="67"/>
      <c r="F141" s="67"/>
      <c r="G141" s="23"/>
      <c r="H141" s="23"/>
      <c r="I141" s="23"/>
      <c r="J141" s="23"/>
      <c r="K141" s="94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2:30">
      <c r="B142" s="23"/>
      <c r="C142" s="67"/>
      <c r="D142" s="67"/>
      <c r="E142" s="67"/>
      <c r="F142" s="67"/>
      <c r="G142" s="23"/>
      <c r="H142" s="23"/>
      <c r="I142" s="23"/>
      <c r="J142" s="23"/>
      <c r="K142" s="94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pans="2:30">
      <c r="B143" s="23"/>
      <c r="C143" s="67"/>
      <c r="D143" s="67"/>
      <c r="E143" s="67"/>
      <c r="F143" s="67"/>
      <c r="G143" s="23"/>
      <c r="H143" s="23"/>
      <c r="I143" s="23"/>
      <c r="J143" s="23"/>
      <c r="K143" s="94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pans="2:30">
      <c r="B144" s="23"/>
      <c r="C144" s="67"/>
      <c r="D144" s="67"/>
      <c r="E144" s="67"/>
      <c r="F144" s="67"/>
      <c r="G144" s="23"/>
      <c r="H144" s="23"/>
      <c r="I144" s="23"/>
      <c r="J144" s="23"/>
      <c r="K144" s="94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pans="2:30">
      <c r="B145" s="23"/>
      <c r="C145" s="67"/>
      <c r="D145" s="67"/>
      <c r="E145" s="67"/>
      <c r="F145" s="67"/>
      <c r="G145" s="23"/>
      <c r="H145" s="23"/>
      <c r="I145" s="23"/>
      <c r="J145" s="23"/>
      <c r="K145" s="94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pans="2:30">
      <c r="B146" s="23"/>
      <c r="C146" s="67"/>
      <c r="D146" s="67"/>
      <c r="E146" s="67"/>
      <c r="F146" s="67"/>
      <c r="G146" s="23"/>
      <c r="H146" s="23"/>
      <c r="I146" s="23"/>
      <c r="J146" s="23"/>
      <c r="K146" s="94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pans="2:30">
      <c r="B147" s="23"/>
      <c r="C147" s="67"/>
      <c r="D147" s="67"/>
      <c r="E147" s="67"/>
      <c r="F147" s="67"/>
      <c r="G147" s="23"/>
      <c r="H147" s="23"/>
      <c r="I147" s="23"/>
      <c r="J147" s="23"/>
      <c r="K147" s="94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2:30">
      <c r="B148" s="23"/>
      <c r="C148" s="67"/>
      <c r="D148" s="67"/>
      <c r="E148" s="67"/>
      <c r="F148" s="67"/>
      <c r="G148" s="23"/>
      <c r="H148" s="23"/>
      <c r="I148" s="23"/>
      <c r="J148" s="23"/>
      <c r="K148" s="94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pans="2:30">
      <c r="B149" s="23"/>
      <c r="C149" s="67"/>
      <c r="D149" s="67"/>
      <c r="E149" s="67"/>
      <c r="F149" s="67"/>
      <c r="G149" s="23"/>
      <c r="H149" s="23"/>
      <c r="I149" s="23"/>
      <c r="J149" s="23"/>
      <c r="K149" s="94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pans="2:30">
      <c r="B150" s="23"/>
      <c r="C150" s="67"/>
      <c r="D150" s="67"/>
      <c r="E150" s="67"/>
      <c r="F150" s="67"/>
      <c r="G150" s="23"/>
      <c r="H150" s="23"/>
      <c r="I150" s="23"/>
      <c r="J150" s="23"/>
      <c r="K150" s="94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2:30">
      <c r="B151" s="23"/>
      <c r="C151" s="67"/>
      <c r="D151" s="67"/>
      <c r="E151" s="67"/>
      <c r="F151" s="67"/>
      <c r="G151" s="23"/>
      <c r="H151" s="23"/>
      <c r="I151" s="23"/>
      <c r="J151" s="23"/>
      <c r="K151" s="94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pans="2:30">
      <c r="B152" s="23"/>
      <c r="C152" s="67"/>
      <c r="D152" s="67"/>
      <c r="E152" s="67"/>
      <c r="F152" s="67"/>
      <c r="G152" s="23"/>
      <c r="H152" s="23"/>
      <c r="I152" s="23"/>
      <c r="J152" s="23"/>
      <c r="K152" s="94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pans="2:30">
      <c r="B153" s="23"/>
      <c r="C153" s="67"/>
      <c r="D153" s="67"/>
      <c r="E153" s="67"/>
      <c r="F153" s="67"/>
      <c r="G153" s="23"/>
      <c r="H153" s="23"/>
      <c r="I153" s="23"/>
      <c r="J153" s="23"/>
      <c r="K153" s="94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pans="2:30">
      <c r="B154" s="23"/>
      <c r="C154" s="67"/>
      <c r="D154" s="67"/>
      <c r="E154" s="67"/>
      <c r="F154" s="67"/>
      <c r="G154" s="23"/>
      <c r="H154" s="23"/>
      <c r="I154" s="23"/>
      <c r="J154" s="23"/>
      <c r="K154" s="94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pans="2:30">
      <c r="B155" s="23"/>
      <c r="C155" s="67"/>
      <c r="D155" s="67"/>
      <c r="E155" s="67"/>
      <c r="F155" s="67"/>
      <c r="G155" s="23"/>
      <c r="H155" s="23"/>
      <c r="I155" s="23"/>
      <c r="J155" s="23"/>
      <c r="K155" s="94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pans="2:30">
      <c r="B156" s="23"/>
      <c r="C156" s="67"/>
      <c r="D156" s="67"/>
      <c r="E156" s="67"/>
      <c r="F156" s="67"/>
      <c r="G156" s="23"/>
      <c r="H156" s="23"/>
      <c r="I156" s="23"/>
      <c r="J156" s="23"/>
      <c r="K156" s="94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2:30">
      <c r="B157" s="23"/>
      <c r="C157" s="67"/>
      <c r="D157" s="67"/>
      <c r="E157" s="67"/>
      <c r="F157" s="67"/>
      <c r="G157" s="23"/>
      <c r="H157" s="23"/>
      <c r="I157" s="23"/>
      <c r="J157" s="23"/>
      <c r="K157" s="94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pans="2:30">
      <c r="B158" s="23"/>
      <c r="C158" s="67"/>
      <c r="D158" s="67"/>
      <c r="E158" s="67"/>
      <c r="F158" s="67"/>
      <c r="G158" s="23"/>
      <c r="H158" s="23"/>
      <c r="I158" s="23"/>
      <c r="J158" s="23"/>
      <c r="K158" s="94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2:30">
      <c r="B159" s="23"/>
      <c r="C159" s="67"/>
      <c r="D159" s="67"/>
      <c r="E159" s="67"/>
      <c r="F159" s="67"/>
      <c r="G159" s="23"/>
      <c r="H159" s="23"/>
      <c r="I159" s="23"/>
      <c r="J159" s="23"/>
      <c r="K159" s="94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2:30">
      <c r="B160" s="23"/>
      <c r="C160" s="67"/>
      <c r="D160" s="67"/>
      <c r="E160" s="67"/>
      <c r="F160" s="67"/>
      <c r="G160" s="23"/>
      <c r="H160" s="23"/>
      <c r="I160" s="23"/>
      <c r="J160" s="23"/>
      <c r="K160" s="94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pans="2:30">
      <c r="B161" s="23"/>
      <c r="C161" s="67"/>
      <c r="D161" s="67"/>
      <c r="E161" s="67"/>
      <c r="F161" s="67"/>
      <c r="G161" s="23"/>
      <c r="H161" s="23"/>
      <c r="I161" s="23"/>
      <c r="J161" s="23"/>
      <c r="K161" s="94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pans="2:30">
      <c r="B162" s="23"/>
      <c r="C162" s="67"/>
      <c r="D162" s="67"/>
      <c r="E162" s="67"/>
      <c r="F162" s="67"/>
      <c r="G162" s="23"/>
      <c r="H162" s="23"/>
      <c r="I162" s="23"/>
      <c r="J162" s="23"/>
      <c r="K162" s="94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pans="2:30">
      <c r="B163" s="23"/>
      <c r="C163" s="67"/>
      <c r="D163" s="67"/>
      <c r="E163" s="67"/>
      <c r="F163" s="67"/>
      <c r="G163" s="23"/>
      <c r="H163" s="23"/>
      <c r="I163" s="23"/>
      <c r="J163" s="23"/>
      <c r="K163" s="94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2:30">
      <c r="B164" s="23"/>
      <c r="C164" s="67"/>
      <c r="D164" s="67"/>
      <c r="E164" s="67"/>
      <c r="F164" s="67"/>
      <c r="G164" s="23"/>
      <c r="H164" s="23"/>
      <c r="I164" s="23"/>
      <c r="J164" s="23"/>
      <c r="K164" s="94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pans="2:30">
      <c r="B165" s="23"/>
      <c r="C165" s="67"/>
      <c r="D165" s="67"/>
      <c r="E165" s="67"/>
      <c r="F165" s="67"/>
      <c r="G165" s="23"/>
      <c r="H165" s="23"/>
      <c r="I165" s="23"/>
      <c r="J165" s="23"/>
      <c r="K165" s="94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pans="2:30">
      <c r="B166" s="23"/>
      <c r="C166" s="67"/>
      <c r="D166" s="67"/>
      <c r="E166" s="67"/>
      <c r="F166" s="67"/>
      <c r="G166" s="23"/>
      <c r="H166" s="23"/>
      <c r="I166" s="23"/>
      <c r="J166" s="23"/>
      <c r="K166" s="94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pans="2:30">
      <c r="B167" s="23"/>
      <c r="C167" s="67"/>
      <c r="D167" s="67"/>
      <c r="E167" s="67"/>
      <c r="F167" s="67"/>
      <c r="G167" s="23"/>
      <c r="H167" s="23"/>
      <c r="I167" s="23"/>
      <c r="J167" s="23"/>
      <c r="K167" s="94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pans="2:30">
      <c r="B168" s="23"/>
      <c r="C168" s="67"/>
      <c r="D168" s="67"/>
      <c r="E168" s="67"/>
      <c r="F168" s="67"/>
      <c r="G168" s="23"/>
      <c r="H168" s="23"/>
      <c r="I168" s="23"/>
      <c r="J168" s="23"/>
      <c r="K168" s="94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2:30">
      <c r="B169" s="23"/>
      <c r="C169" s="67"/>
      <c r="D169" s="67"/>
      <c r="E169" s="67"/>
      <c r="F169" s="67"/>
      <c r="G169" s="23"/>
      <c r="H169" s="23"/>
      <c r="I169" s="23"/>
      <c r="J169" s="23"/>
      <c r="K169" s="94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2:30">
      <c r="B170" s="23"/>
      <c r="C170" s="67"/>
      <c r="D170" s="67"/>
      <c r="E170" s="67"/>
      <c r="F170" s="67"/>
      <c r="G170" s="23"/>
      <c r="H170" s="23"/>
      <c r="I170" s="23"/>
      <c r="J170" s="23"/>
      <c r="K170" s="94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2:30">
      <c r="B171" s="23"/>
      <c r="C171" s="67"/>
      <c r="D171" s="67"/>
      <c r="E171" s="67"/>
      <c r="F171" s="67"/>
      <c r="G171" s="23"/>
      <c r="H171" s="23"/>
      <c r="I171" s="23"/>
      <c r="J171" s="23"/>
      <c r="K171" s="94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pans="2:30">
      <c r="B172" s="23"/>
      <c r="C172" s="67"/>
      <c r="D172" s="67"/>
      <c r="E172" s="67"/>
      <c r="F172" s="67"/>
      <c r="G172" s="23"/>
      <c r="H172" s="23"/>
      <c r="I172" s="23"/>
      <c r="J172" s="23"/>
      <c r="K172" s="94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pans="2:30">
      <c r="B173" s="23"/>
      <c r="C173" s="67"/>
      <c r="D173" s="67"/>
      <c r="E173" s="67"/>
      <c r="F173" s="67"/>
      <c r="G173" s="23"/>
      <c r="H173" s="23"/>
      <c r="I173" s="23"/>
      <c r="J173" s="23"/>
      <c r="K173" s="94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</sheetData>
  <mergeCells count="7">
    <mergeCell ref="A2:K2"/>
    <mergeCell ref="A3:K3"/>
    <mergeCell ref="A4:K4"/>
    <mergeCell ref="C6:E6"/>
    <mergeCell ref="F6:H6"/>
    <mergeCell ref="I6:K6"/>
    <mergeCell ref="C5:K5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9"/>
  <sheetViews>
    <sheetView zoomScale="75" zoomScaleNormal="75" workbookViewId="0">
      <selection activeCell="C5" sqref="C5:K5"/>
    </sheetView>
  </sheetViews>
  <sheetFormatPr defaultRowHeight="15"/>
  <cols>
    <col min="1" max="1" width="71.85546875" customWidth="1"/>
    <col min="2" max="2" width="7.7109375" customWidth="1"/>
    <col min="3" max="5" width="12.140625" style="88" customWidth="1"/>
    <col min="6" max="8" width="11" style="81" customWidth="1"/>
    <col min="9" max="11" width="12.140625" style="81" customWidth="1"/>
  </cols>
  <sheetData>
    <row r="1" spans="1:13">
      <c r="A1" s="79"/>
      <c r="B1" s="79"/>
      <c r="K1" s="194" t="s">
        <v>681</v>
      </c>
    </row>
    <row r="2" spans="1:13" ht="18">
      <c r="A2" s="227" t="s">
        <v>533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3" ht="24" customHeight="1">
      <c r="A3" s="229" t="s">
        <v>701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3" ht="24" customHeight="1">
      <c r="A4" s="235" t="s">
        <v>567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M4" s="61"/>
    </row>
    <row r="5" spans="1:13" ht="18">
      <c r="A5" s="89"/>
      <c r="C5" s="236" t="s">
        <v>413</v>
      </c>
      <c r="D5" s="236"/>
      <c r="E5" s="236"/>
      <c r="F5" s="236"/>
      <c r="G5" s="236"/>
      <c r="H5" s="236"/>
      <c r="I5" s="236"/>
      <c r="J5" s="236"/>
      <c r="K5" s="236"/>
    </row>
    <row r="6" spans="1:13">
      <c r="A6" s="81"/>
      <c r="C6" s="236" t="s">
        <v>409</v>
      </c>
      <c r="D6" s="236"/>
      <c r="E6" s="236"/>
      <c r="F6" s="236" t="s">
        <v>411</v>
      </c>
      <c r="G6" s="236"/>
      <c r="H6" s="236"/>
      <c r="I6" s="236" t="s">
        <v>408</v>
      </c>
      <c r="J6" s="236"/>
      <c r="K6" s="236"/>
    </row>
    <row r="7" spans="1:13" ht="25.5">
      <c r="A7" s="2" t="s">
        <v>82</v>
      </c>
      <c r="B7" s="3" t="s">
        <v>61</v>
      </c>
      <c r="C7" s="188" t="s">
        <v>53</v>
      </c>
      <c r="D7" s="188" t="s">
        <v>699</v>
      </c>
      <c r="E7" s="188" t="s">
        <v>700</v>
      </c>
      <c r="F7" s="188" t="s">
        <v>53</v>
      </c>
      <c r="G7" s="188" t="s">
        <v>699</v>
      </c>
      <c r="H7" s="188" t="s">
        <v>700</v>
      </c>
      <c r="I7" s="188" t="s">
        <v>53</v>
      </c>
      <c r="J7" s="188" t="s">
        <v>699</v>
      </c>
      <c r="K7" s="188" t="s">
        <v>700</v>
      </c>
    </row>
    <row r="8" spans="1:13" ht="15" customHeight="1">
      <c r="A8" s="31" t="s">
        <v>431</v>
      </c>
      <c r="B8" s="6" t="s">
        <v>250</v>
      </c>
      <c r="C8" s="90">
        <v>81812</v>
      </c>
      <c r="D8" s="90">
        <v>81812</v>
      </c>
      <c r="E8" s="90">
        <v>81812</v>
      </c>
      <c r="F8" s="195">
        <v>0</v>
      </c>
      <c r="G8" s="195">
        <v>0</v>
      </c>
      <c r="H8" s="195">
        <v>0</v>
      </c>
      <c r="I8" s="90">
        <f>$C8+$F8</f>
        <v>81812</v>
      </c>
      <c r="J8" s="90">
        <f>$D8+$G8</f>
        <v>81812</v>
      </c>
      <c r="K8" s="90">
        <f>$E8+$H8</f>
        <v>81812</v>
      </c>
    </row>
    <row r="9" spans="1:13" ht="15" customHeight="1">
      <c r="A9" s="5" t="s">
        <v>432</v>
      </c>
      <c r="B9" s="6" t="s">
        <v>251</v>
      </c>
      <c r="C9" s="90">
        <v>13430</v>
      </c>
      <c r="D9" s="90">
        <v>13491</v>
      </c>
      <c r="E9" s="90">
        <v>13491</v>
      </c>
      <c r="F9" s="195">
        <v>0</v>
      </c>
      <c r="G9" s="195">
        <v>0</v>
      </c>
      <c r="H9" s="195">
        <v>0</v>
      </c>
      <c r="I9" s="90">
        <f t="shared" ref="I9:I72" si="0">$C9+$F9</f>
        <v>13430</v>
      </c>
      <c r="J9" s="90">
        <f t="shared" ref="J9:J72" si="1">$D9+$G9</f>
        <v>13491</v>
      </c>
      <c r="K9" s="90">
        <f t="shared" ref="K9:K72" si="2">$E9+$H9</f>
        <v>13491</v>
      </c>
    </row>
    <row r="10" spans="1:13" ht="15" customHeight="1">
      <c r="A10" s="5" t="s">
        <v>433</v>
      </c>
      <c r="B10" s="6" t="s">
        <v>252</v>
      </c>
      <c r="C10" s="90">
        <v>3374</v>
      </c>
      <c r="D10" s="90">
        <v>6437</v>
      </c>
      <c r="E10" s="90">
        <v>6437</v>
      </c>
      <c r="F10" s="195">
        <v>0</v>
      </c>
      <c r="G10" s="195">
        <v>0</v>
      </c>
      <c r="H10" s="195">
        <v>0</v>
      </c>
      <c r="I10" s="90">
        <f t="shared" si="0"/>
        <v>3374</v>
      </c>
      <c r="J10" s="90">
        <f t="shared" si="1"/>
        <v>6437</v>
      </c>
      <c r="K10" s="90">
        <f t="shared" si="2"/>
        <v>6437</v>
      </c>
    </row>
    <row r="11" spans="1:13" ht="15" customHeight="1">
      <c r="A11" s="5" t="s">
        <v>434</v>
      </c>
      <c r="B11" s="6" t="s">
        <v>253</v>
      </c>
      <c r="C11" s="90">
        <v>814</v>
      </c>
      <c r="D11" s="90">
        <v>814</v>
      </c>
      <c r="E11" s="90">
        <v>814</v>
      </c>
      <c r="F11" s="195">
        <v>0</v>
      </c>
      <c r="G11" s="195">
        <v>0</v>
      </c>
      <c r="H11" s="195">
        <v>0</v>
      </c>
      <c r="I11" s="90">
        <f t="shared" si="0"/>
        <v>814</v>
      </c>
      <c r="J11" s="90">
        <f t="shared" si="1"/>
        <v>814</v>
      </c>
      <c r="K11" s="90">
        <f t="shared" si="2"/>
        <v>814</v>
      </c>
    </row>
    <row r="12" spans="1:13" ht="15" customHeight="1">
      <c r="A12" s="5" t="s">
        <v>435</v>
      </c>
      <c r="B12" s="6" t="s">
        <v>254</v>
      </c>
      <c r="C12" s="90"/>
      <c r="D12" s="90">
        <v>213</v>
      </c>
      <c r="E12" s="90">
        <v>213</v>
      </c>
      <c r="F12" s="195">
        <v>0</v>
      </c>
      <c r="G12" s="195">
        <v>0</v>
      </c>
      <c r="H12" s="195">
        <v>0</v>
      </c>
      <c r="I12" s="90">
        <f t="shared" si="0"/>
        <v>0</v>
      </c>
      <c r="J12" s="90">
        <f t="shared" si="1"/>
        <v>213</v>
      </c>
      <c r="K12" s="90">
        <f t="shared" si="2"/>
        <v>213</v>
      </c>
    </row>
    <row r="13" spans="1:13" ht="15" customHeight="1">
      <c r="A13" s="5" t="s">
        <v>442</v>
      </c>
      <c r="B13" s="6" t="s">
        <v>255</v>
      </c>
      <c r="C13" s="90"/>
      <c r="D13" s="90">
        <v>2751</v>
      </c>
      <c r="E13" s="90">
        <v>2751</v>
      </c>
      <c r="F13" s="195">
        <v>0</v>
      </c>
      <c r="G13" s="195">
        <v>0</v>
      </c>
      <c r="H13" s="195">
        <v>0</v>
      </c>
      <c r="I13" s="90">
        <f t="shared" si="0"/>
        <v>0</v>
      </c>
      <c r="J13" s="90">
        <f t="shared" si="1"/>
        <v>2751</v>
      </c>
      <c r="K13" s="90">
        <f t="shared" si="2"/>
        <v>2751</v>
      </c>
    </row>
    <row r="14" spans="1:13" ht="15" customHeight="1">
      <c r="A14" s="7" t="s">
        <v>443</v>
      </c>
      <c r="B14" s="8" t="s">
        <v>256</v>
      </c>
      <c r="C14" s="95">
        <f t="shared" ref="C14:H14" si="3">SUM(C8:C13)</f>
        <v>99430</v>
      </c>
      <c r="D14" s="95">
        <f t="shared" si="3"/>
        <v>105518</v>
      </c>
      <c r="E14" s="95">
        <f t="shared" si="3"/>
        <v>105518</v>
      </c>
      <c r="F14" s="95">
        <f t="shared" si="3"/>
        <v>0</v>
      </c>
      <c r="G14" s="95">
        <f t="shared" si="3"/>
        <v>0</v>
      </c>
      <c r="H14" s="95">
        <f t="shared" si="3"/>
        <v>0</v>
      </c>
      <c r="I14" s="66">
        <f t="shared" si="0"/>
        <v>99430</v>
      </c>
      <c r="J14" s="66">
        <f t="shared" si="1"/>
        <v>105518</v>
      </c>
      <c r="K14" s="66">
        <f t="shared" si="2"/>
        <v>105518</v>
      </c>
    </row>
    <row r="15" spans="1:13" ht="15" customHeight="1">
      <c r="A15" s="5" t="s">
        <v>257</v>
      </c>
      <c r="B15" s="6" t="s">
        <v>258</v>
      </c>
      <c r="C15" s="90"/>
      <c r="D15" s="90"/>
      <c r="E15" s="90"/>
      <c r="F15" s="83"/>
      <c r="G15" s="83"/>
      <c r="H15" s="83"/>
      <c r="I15" s="84">
        <f t="shared" si="0"/>
        <v>0</v>
      </c>
      <c r="J15" s="84">
        <f t="shared" si="1"/>
        <v>0</v>
      </c>
      <c r="K15" s="84">
        <f t="shared" si="2"/>
        <v>0</v>
      </c>
    </row>
    <row r="16" spans="1:13" ht="15" customHeight="1">
      <c r="A16" s="5" t="s">
        <v>452</v>
      </c>
      <c r="B16" s="6" t="s">
        <v>259</v>
      </c>
      <c r="C16" s="90"/>
      <c r="D16" s="90"/>
      <c r="E16" s="90"/>
      <c r="F16" s="83"/>
      <c r="G16" s="83"/>
      <c r="H16" s="83"/>
      <c r="I16" s="84">
        <f t="shared" si="0"/>
        <v>0</v>
      </c>
      <c r="J16" s="84">
        <f t="shared" si="1"/>
        <v>0</v>
      </c>
      <c r="K16" s="84">
        <f t="shared" si="2"/>
        <v>0</v>
      </c>
    </row>
    <row r="17" spans="1:11" ht="15" customHeight="1">
      <c r="A17" s="5" t="s">
        <v>444</v>
      </c>
      <c r="B17" s="6" t="s">
        <v>260</v>
      </c>
      <c r="C17" s="90"/>
      <c r="D17" s="90"/>
      <c r="E17" s="90"/>
      <c r="F17" s="83"/>
      <c r="G17" s="83"/>
      <c r="H17" s="83"/>
      <c r="I17" s="84">
        <f t="shared" si="0"/>
        <v>0</v>
      </c>
      <c r="J17" s="84">
        <f t="shared" si="1"/>
        <v>0</v>
      </c>
      <c r="K17" s="84">
        <f t="shared" si="2"/>
        <v>0</v>
      </c>
    </row>
    <row r="18" spans="1:11" ht="15" customHeight="1">
      <c r="A18" s="5" t="s">
        <v>445</v>
      </c>
      <c r="B18" s="6" t="s">
        <v>261</v>
      </c>
      <c r="C18" s="90"/>
      <c r="D18" s="90"/>
      <c r="E18" s="90"/>
      <c r="F18" s="83"/>
      <c r="G18" s="83"/>
      <c r="H18" s="83"/>
      <c r="I18" s="84">
        <f t="shared" si="0"/>
        <v>0</v>
      </c>
      <c r="J18" s="84">
        <f t="shared" si="1"/>
        <v>0</v>
      </c>
      <c r="K18" s="84">
        <f t="shared" si="2"/>
        <v>0</v>
      </c>
    </row>
    <row r="19" spans="1:11" ht="15" customHeight="1">
      <c r="A19" s="5" t="s">
        <v>446</v>
      </c>
      <c r="B19" s="6" t="s">
        <v>262</v>
      </c>
      <c r="C19" s="90">
        <v>8836</v>
      </c>
      <c r="D19" s="90">
        <v>13351</v>
      </c>
      <c r="E19" s="90">
        <v>13351</v>
      </c>
      <c r="F19" s="83">
        <v>0</v>
      </c>
      <c r="G19" s="83">
        <v>8552</v>
      </c>
      <c r="H19" s="83">
        <v>8552</v>
      </c>
      <c r="I19" s="84">
        <f t="shared" si="0"/>
        <v>8836</v>
      </c>
      <c r="J19" s="84">
        <f t="shared" si="1"/>
        <v>21903</v>
      </c>
      <c r="K19" s="84">
        <f t="shared" si="2"/>
        <v>21903</v>
      </c>
    </row>
    <row r="20" spans="1:11" ht="15" customHeight="1">
      <c r="A20" s="38" t="s">
        <v>447</v>
      </c>
      <c r="B20" s="46" t="s">
        <v>263</v>
      </c>
      <c r="C20" s="95">
        <f t="shared" ref="C20:H20" si="4">C14+SUM(C15:C19)</f>
        <v>108266</v>
      </c>
      <c r="D20" s="95">
        <f t="shared" si="4"/>
        <v>118869</v>
      </c>
      <c r="E20" s="95">
        <f t="shared" si="4"/>
        <v>118869</v>
      </c>
      <c r="F20" s="68">
        <f t="shared" si="4"/>
        <v>0</v>
      </c>
      <c r="G20" s="68">
        <f t="shared" si="4"/>
        <v>8552</v>
      </c>
      <c r="H20" s="68">
        <f t="shared" si="4"/>
        <v>8552</v>
      </c>
      <c r="I20" s="91">
        <f t="shared" si="0"/>
        <v>108266</v>
      </c>
      <c r="J20" s="91">
        <f t="shared" si="1"/>
        <v>127421</v>
      </c>
      <c r="K20" s="91">
        <f t="shared" si="2"/>
        <v>127421</v>
      </c>
    </row>
    <row r="21" spans="1:11" ht="15" customHeight="1">
      <c r="A21" s="5" t="s">
        <v>507</v>
      </c>
      <c r="B21" s="6" t="s">
        <v>270</v>
      </c>
      <c r="C21" s="90"/>
      <c r="D21" s="90"/>
      <c r="E21" s="90"/>
      <c r="F21" s="196"/>
      <c r="G21" s="196"/>
      <c r="H21" s="196"/>
      <c r="I21" s="126">
        <f t="shared" si="0"/>
        <v>0</v>
      </c>
      <c r="J21" s="126">
        <f t="shared" si="1"/>
        <v>0</v>
      </c>
      <c r="K21" s="126">
        <f t="shared" si="2"/>
        <v>0</v>
      </c>
    </row>
    <row r="22" spans="1:11" ht="15" customHeight="1">
      <c r="A22" s="5" t="s">
        <v>508</v>
      </c>
      <c r="B22" s="6" t="s">
        <v>271</v>
      </c>
      <c r="C22" s="90"/>
      <c r="D22" s="90"/>
      <c r="E22" s="90"/>
      <c r="F22" s="196"/>
      <c r="G22" s="196"/>
      <c r="H22" s="196"/>
      <c r="I22" s="126">
        <f t="shared" si="0"/>
        <v>0</v>
      </c>
      <c r="J22" s="126">
        <f t="shared" si="1"/>
        <v>0</v>
      </c>
      <c r="K22" s="126">
        <f t="shared" si="2"/>
        <v>0</v>
      </c>
    </row>
    <row r="23" spans="1:11" ht="15" customHeight="1">
      <c r="A23" s="7" t="s">
        <v>535</v>
      </c>
      <c r="B23" s="8" t="s">
        <v>272</v>
      </c>
      <c r="C23" s="95">
        <f t="shared" ref="C23:H23" si="5">SUM(C21:C22)</f>
        <v>0</v>
      </c>
      <c r="D23" s="95">
        <f t="shared" si="5"/>
        <v>0</v>
      </c>
      <c r="E23" s="95">
        <f t="shared" si="5"/>
        <v>0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90">
        <f t="shared" si="0"/>
        <v>0</v>
      </c>
      <c r="J23" s="90">
        <f t="shared" si="1"/>
        <v>0</v>
      </c>
      <c r="K23" s="90">
        <f t="shared" si="2"/>
        <v>0</v>
      </c>
    </row>
    <row r="24" spans="1:11" ht="15" customHeight="1">
      <c r="A24" s="5" t="s">
        <v>509</v>
      </c>
      <c r="B24" s="6" t="s">
        <v>273</v>
      </c>
      <c r="C24" s="90"/>
      <c r="D24" s="90"/>
      <c r="E24" s="90"/>
      <c r="F24" s="195"/>
      <c r="G24" s="195"/>
      <c r="H24" s="195"/>
      <c r="I24" s="90">
        <f t="shared" si="0"/>
        <v>0</v>
      </c>
      <c r="J24" s="90">
        <f t="shared" si="1"/>
        <v>0</v>
      </c>
      <c r="K24" s="90">
        <f t="shared" si="2"/>
        <v>0</v>
      </c>
    </row>
    <row r="25" spans="1:11" ht="15" customHeight="1">
      <c r="A25" s="5" t="s">
        <v>510</v>
      </c>
      <c r="B25" s="6" t="s">
        <v>274</v>
      </c>
      <c r="C25" s="90"/>
      <c r="D25" s="90"/>
      <c r="E25" s="90"/>
      <c r="F25" s="195"/>
      <c r="G25" s="195"/>
      <c r="H25" s="195"/>
      <c r="I25" s="90">
        <f t="shared" si="0"/>
        <v>0</v>
      </c>
      <c r="J25" s="90">
        <f t="shared" si="1"/>
        <v>0</v>
      </c>
      <c r="K25" s="90">
        <f t="shared" si="2"/>
        <v>0</v>
      </c>
    </row>
    <row r="26" spans="1:11" ht="15" customHeight="1">
      <c r="A26" s="5" t="s">
        <v>511</v>
      </c>
      <c r="B26" s="6" t="s">
        <v>275</v>
      </c>
      <c r="C26" s="90">
        <v>1600</v>
      </c>
      <c r="D26" s="90">
        <v>1612</v>
      </c>
      <c r="E26" s="90">
        <v>1632</v>
      </c>
      <c r="F26" s="195"/>
      <c r="G26" s="195"/>
      <c r="H26" s="195"/>
      <c r="I26" s="90">
        <f t="shared" si="0"/>
        <v>1600</v>
      </c>
      <c r="J26" s="90">
        <f t="shared" si="1"/>
        <v>1612</v>
      </c>
      <c r="K26" s="90">
        <f t="shared" si="2"/>
        <v>1632</v>
      </c>
    </row>
    <row r="27" spans="1:11" ht="15" customHeight="1">
      <c r="A27" s="5" t="s">
        <v>512</v>
      </c>
      <c r="B27" s="6" t="s">
        <v>276</v>
      </c>
      <c r="C27" s="90">
        <v>8000</v>
      </c>
      <c r="D27" s="90">
        <v>10552</v>
      </c>
      <c r="E27" s="90">
        <v>10704</v>
      </c>
      <c r="F27" s="195"/>
      <c r="G27" s="195"/>
      <c r="H27" s="195"/>
      <c r="I27" s="90">
        <f t="shared" si="0"/>
        <v>8000</v>
      </c>
      <c r="J27" s="90">
        <f t="shared" si="1"/>
        <v>10552</v>
      </c>
      <c r="K27" s="90">
        <f t="shared" si="2"/>
        <v>10704</v>
      </c>
    </row>
    <row r="28" spans="1:11" ht="15" customHeight="1">
      <c r="A28" s="5" t="s">
        <v>513</v>
      </c>
      <c r="B28" s="6" t="s">
        <v>279</v>
      </c>
      <c r="C28" s="90"/>
      <c r="D28" s="90"/>
      <c r="E28" s="90"/>
      <c r="F28" s="195"/>
      <c r="G28" s="195"/>
      <c r="H28" s="195"/>
      <c r="I28" s="90">
        <f t="shared" si="0"/>
        <v>0</v>
      </c>
      <c r="J28" s="90">
        <f t="shared" si="1"/>
        <v>0</v>
      </c>
      <c r="K28" s="90">
        <f t="shared" si="2"/>
        <v>0</v>
      </c>
    </row>
    <row r="29" spans="1:11" ht="15" customHeight="1">
      <c r="A29" s="5" t="s">
        <v>280</v>
      </c>
      <c r="B29" s="6" t="s">
        <v>281</v>
      </c>
      <c r="C29" s="90"/>
      <c r="D29" s="90"/>
      <c r="E29" s="90"/>
      <c r="F29" s="195"/>
      <c r="G29" s="195"/>
      <c r="H29" s="195"/>
      <c r="I29" s="90">
        <f t="shared" si="0"/>
        <v>0</v>
      </c>
      <c r="J29" s="90">
        <f t="shared" si="1"/>
        <v>0</v>
      </c>
      <c r="K29" s="90">
        <f t="shared" si="2"/>
        <v>0</v>
      </c>
    </row>
    <row r="30" spans="1:11" ht="15" customHeight="1">
      <c r="A30" s="5" t="s">
        <v>514</v>
      </c>
      <c r="B30" s="6" t="s">
        <v>282</v>
      </c>
      <c r="C30" s="69">
        <v>2000</v>
      </c>
      <c r="D30" s="69">
        <v>2507</v>
      </c>
      <c r="E30" s="69">
        <v>2507</v>
      </c>
      <c r="F30" s="195"/>
      <c r="G30" s="195"/>
      <c r="H30" s="195"/>
      <c r="I30" s="90">
        <f t="shared" si="0"/>
        <v>2000</v>
      </c>
      <c r="J30" s="90">
        <f t="shared" si="1"/>
        <v>2507</v>
      </c>
      <c r="K30" s="90">
        <f t="shared" si="2"/>
        <v>2507</v>
      </c>
    </row>
    <row r="31" spans="1:11" ht="15" customHeight="1">
      <c r="A31" s="5" t="s">
        <v>515</v>
      </c>
      <c r="B31" s="6" t="s">
        <v>287</v>
      </c>
      <c r="C31" s="90"/>
      <c r="D31" s="90"/>
      <c r="E31" s="90"/>
      <c r="F31" s="195"/>
      <c r="G31" s="195"/>
      <c r="H31" s="195"/>
      <c r="I31" s="90">
        <f t="shared" si="0"/>
        <v>0</v>
      </c>
      <c r="J31" s="90">
        <f t="shared" si="1"/>
        <v>0</v>
      </c>
      <c r="K31" s="90">
        <f t="shared" si="2"/>
        <v>0</v>
      </c>
    </row>
    <row r="32" spans="1:11" ht="15" customHeight="1">
      <c r="A32" s="7" t="s">
        <v>536</v>
      </c>
      <c r="B32" s="8" t="s">
        <v>290</v>
      </c>
      <c r="C32" s="95">
        <f t="shared" ref="C32:H32" si="6">SUM(C27:C31)</f>
        <v>10000</v>
      </c>
      <c r="D32" s="95">
        <f t="shared" si="6"/>
        <v>13059</v>
      </c>
      <c r="E32" s="95">
        <f t="shared" si="6"/>
        <v>13211</v>
      </c>
      <c r="F32" s="95">
        <f t="shared" si="6"/>
        <v>0</v>
      </c>
      <c r="G32" s="95">
        <f t="shared" si="6"/>
        <v>0</v>
      </c>
      <c r="H32" s="95">
        <f t="shared" si="6"/>
        <v>0</v>
      </c>
      <c r="I32" s="66">
        <f t="shared" si="0"/>
        <v>10000</v>
      </c>
      <c r="J32" s="66">
        <f t="shared" si="1"/>
        <v>13059</v>
      </c>
      <c r="K32" s="66">
        <f t="shared" si="2"/>
        <v>13211</v>
      </c>
    </row>
    <row r="33" spans="1:11" ht="15" customHeight="1">
      <c r="A33" s="5" t="s">
        <v>516</v>
      </c>
      <c r="B33" s="6" t="s">
        <v>291</v>
      </c>
      <c r="C33" s="90"/>
      <c r="D33" s="90">
        <v>338</v>
      </c>
      <c r="E33" s="90">
        <v>88</v>
      </c>
      <c r="F33" s="196">
        <v>0</v>
      </c>
      <c r="G33" s="196">
        <v>189</v>
      </c>
      <c r="H33" s="196">
        <v>189</v>
      </c>
      <c r="I33" s="126">
        <f t="shared" si="0"/>
        <v>0</v>
      </c>
      <c r="J33" s="126">
        <f t="shared" si="1"/>
        <v>527</v>
      </c>
      <c r="K33" s="126">
        <f t="shared" si="2"/>
        <v>277</v>
      </c>
    </row>
    <row r="34" spans="1:11" ht="15" customHeight="1">
      <c r="A34" s="38" t="s">
        <v>537</v>
      </c>
      <c r="B34" s="46" t="s">
        <v>292</v>
      </c>
      <c r="C34" s="95">
        <f t="shared" ref="C34:H34" si="7">C23+C24+C25+C26+C32+C33</f>
        <v>11600</v>
      </c>
      <c r="D34" s="95">
        <f t="shared" si="7"/>
        <v>15009</v>
      </c>
      <c r="E34" s="95">
        <f t="shared" si="7"/>
        <v>14931</v>
      </c>
      <c r="F34" s="68">
        <f t="shared" si="7"/>
        <v>0</v>
      </c>
      <c r="G34" s="68">
        <f t="shared" si="7"/>
        <v>189</v>
      </c>
      <c r="H34" s="68">
        <f t="shared" si="7"/>
        <v>189</v>
      </c>
      <c r="I34" s="66">
        <f t="shared" si="0"/>
        <v>11600</v>
      </c>
      <c r="J34" s="66">
        <f t="shared" si="1"/>
        <v>15198</v>
      </c>
      <c r="K34" s="66">
        <f t="shared" si="2"/>
        <v>15120</v>
      </c>
    </row>
    <row r="35" spans="1:11" ht="15" customHeight="1">
      <c r="A35" s="13" t="s">
        <v>293</v>
      </c>
      <c r="B35" s="6" t="s">
        <v>294</v>
      </c>
      <c r="C35" s="90"/>
      <c r="D35" s="90"/>
      <c r="E35" s="90"/>
      <c r="F35" s="195"/>
      <c r="G35" s="195"/>
      <c r="H35" s="195"/>
      <c r="I35" s="90">
        <f t="shared" si="0"/>
        <v>0</v>
      </c>
      <c r="J35" s="90">
        <f t="shared" si="1"/>
        <v>0</v>
      </c>
      <c r="K35" s="90">
        <f t="shared" si="2"/>
        <v>0</v>
      </c>
    </row>
    <row r="36" spans="1:11" ht="15" customHeight="1">
      <c r="A36" s="13" t="s">
        <v>517</v>
      </c>
      <c r="B36" s="6" t="s">
        <v>295</v>
      </c>
      <c r="C36" s="90">
        <v>0</v>
      </c>
      <c r="D36" s="90">
        <v>240</v>
      </c>
      <c r="E36" s="90">
        <v>240</v>
      </c>
      <c r="F36" s="195"/>
      <c r="G36" s="195"/>
      <c r="H36" s="195"/>
      <c r="I36" s="90">
        <f t="shared" si="0"/>
        <v>0</v>
      </c>
      <c r="J36" s="90">
        <f t="shared" si="1"/>
        <v>240</v>
      </c>
      <c r="K36" s="90">
        <f t="shared" si="2"/>
        <v>240</v>
      </c>
    </row>
    <row r="37" spans="1:11" ht="15" customHeight="1">
      <c r="A37" s="13" t="s">
        <v>518</v>
      </c>
      <c r="B37" s="6" t="s">
        <v>296</v>
      </c>
      <c r="C37" s="90"/>
      <c r="D37" s="90"/>
      <c r="E37" s="90"/>
      <c r="F37" s="195"/>
      <c r="G37" s="195"/>
      <c r="H37" s="195"/>
      <c r="I37" s="90">
        <f t="shared" si="0"/>
        <v>0</v>
      </c>
      <c r="J37" s="90">
        <f t="shared" si="1"/>
        <v>0</v>
      </c>
      <c r="K37" s="90">
        <f t="shared" si="2"/>
        <v>0</v>
      </c>
    </row>
    <row r="38" spans="1:11" ht="15" customHeight="1">
      <c r="A38" s="13" t="s">
        <v>519</v>
      </c>
      <c r="B38" s="6" t="s">
        <v>297</v>
      </c>
      <c r="C38" s="90"/>
      <c r="D38" s="90">
        <v>92</v>
      </c>
      <c r="E38" s="90">
        <v>92</v>
      </c>
      <c r="F38" s="195"/>
      <c r="G38" s="195"/>
      <c r="H38" s="195"/>
      <c r="I38" s="90">
        <f t="shared" si="0"/>
        <v>0</v>
      </c>
      <c r="J38" s="90">
        <f t="shared" si="1"/>
        <v>92</v>
      </c>
      <c r="K38" s="90">
        <f t="shared" si="2"/>
        <v>92</v>
      </c>
    </row>
    <row r="39" spans="1:11" ht="15" customHeight="1">
      <c r="A39" s="13" t="s">
        <v>298</v>
      </c>
      <c r="B39" s="6" t="s">
        <v>299</v>
      </c>
      <c r="C39" s="90"/>
      <c r="D39" s="90"/>
      <c r="E39" s="90"/>
      <c r="F39" s="195"/>
      <c r="G39" s="195"/>
      <c r="H39" s="195"/>
      <c r="I39" s="90">
        <f t="shared" si="0"/>
        <v>0</v>
      </c>
      <c r="J39" s="90">
        <f t="shared" si="1"/>
        <v>0</v>
      </c>
      <c r="K39" s="90">
        <f t="shared" si="2"/>
        <v>0</v>
      </c>
    </row>
    <row r="40" spans="1:11" ht="15" customHeight="1">
      <c r="A40" s="13" t="s">
        <v>300</v>
      </c>
      <c r="B40" s="6" t="s">
        <v>301</v>
      </c>
      <c r="C40" s="90"/>
      <c r="D40" s="90"/>
      <c r="E40" s="90"/>
      <c r="F40" s="195"/>
      <c r="G40" s="195"/>
      <c r="H40" s="195"/>
      <c r="I40" s="90">
        <f t="shared" si="0"/>
        <v>0</v>
      </c>
      <c r="J40" s="90">
        <f t="shared" si="1"/>
        <v>0</v>
      </c>
      <c r="K40" s="90">
        <f t="shared" si="2"/>
        <v>0</v>
      </c>
    </row>
    <row r="41" spans="1:11" ht="15" customHeight="1">
      <c r="A41" s="13" t="s">
        <v>302</v>
      </c>
      <c r="B41" s="6" t="s">
        <v>303</v>
      </c>
      <c r="C41" s="90"/>
      <c r="D41" s="90"/>
      <c r="E41" s="90"/>
      <c r="F41" s="195"/>
      <c r="G41" s="195"/>
      <c r="H41" s="195"/>
      <c r="I41" s="90">
        <f t="shared" si="0"/>
        <v>0</v>
      </c>
      <c r="J41" s="90">
        <f t="shared" si="1"/>
        <v>0</v>
      </c>
      <c r="K41" s="90">
        <f t="shared" si="2"/>
        <v>0</v>
      </c>
    </row>
    <row r="42" spans="1:11" ht="15" customHeight="1">
      <c r="A42" s="13" t="s">
        <v>520</v>
      </c>
      <c r="B42" s="6" t="s">
        <v>304</v>
      </c>
      <c r="C42" s="90"/>
      <c r="D42" s="90"/>
      <c r="E42" s="90"/>
      <c r="F42" s="195"/>
      <c r="G42" s="195"/>
      <c r="H42" s="195"/>
      <c r="I42" s="90">
        <f t="shared" si="0"/>
        <v>0</v>
      </c>
      <c r="J42" s="90">
        <f t="shared" si="1"/>
        <v>0</v>
      </c>
      <c r="K42" s="90">
        <f t="shared" si="2"/>
        <v>0</v>
      </c>
    </row>
    <row r="43" spans="1:11" ht="15" customHeight="1">
      <c r="A43" s="13" t="s">
        <v>521</v>
      </c>
      <c r="B43" s="6" t="s">
        <v>305</v>
      </c>
      <c r="C43" s="90"/>
      <c r="D43" s="90"/>
      <c r="E43" s="90"/>
      <c r="F43" s="195"/>
      <c r="G43" s="195"/>
      <c r="H43" s="195"/>
      <c r="I43" s="90">
        <f t="shared" si="0"/>
        <v>0</v>
      </c>
      <c r="J43" s="90">
        <f t="shared" si="1"/>
        <v>0</v>
      </c>
      <c r="K43" s="90">
        <f t="shared" si="2"/>
        <v>0</v>
      </c>
    </row>
    <row r="44" spans="1:11" ht="15" customHeight="1">
      <c r="A44" s="13" t="s">
        <v>436</v>
      </c>
      <c r="B44" s="6" t="s">
        <v>306</v>
      </c>
      <c r="C44" s="90"/>
      <c r="D44" s="90">
        <v>923</v>
      </c>
      <c r="E44" s="90">
        <v>923</v>
      </c>
      <c r="F44" s="195">
        <v>0</v>
      </c>
      <c r="G44" s="195">
        <v>113</v>
      </c>
      <c r="H44" s="195">
        <v>113</v>
      </c>
      <c r="I44" s="90">
        <f t="shared" si="0"/>
        <v>0</v>
      </c>
      <c r="J44" s="90">
        <f t="shared" si="1"/>
        <v>1036</v>
      </c>
      <c r="K44" s="90">
        <f t="shared" si="2"/>
        <v>1036</v>
      </c>
    </row>
    <row r="45" spans="1:11" ht="15" customHeight="1">
      <c r="A45" s="45" t="s">
        <v>437</v>
      </c>
      <c r="B45" s="46" t="s">
        <v>307</v>
      </c>
      <c r="C45" s="95">
        <f t="shared" ref="C45:H45" si="8">SUM(C35:C44)</f>
        <v>0</v>
      </c>
      <c r="D45" s="95">
        <f t="shared" si="8"/>
        <v>1255</v>
      </c>
      <c r="E45" s="95">
        <f t="shared" si="8"/>
        <v>1255</v>
      </c>
      <c r="F45" s="95">
        <f t="shared" si="8"/>
        <v>0</v>
      </c>
      <c r="G45" s="95">
        <f t="shared" si="8"/>
        <v>113</v>
      </c>
      <c r="H45" s="95">
        <f t="shared" si="8"/>
        <v>113</v>
      </c>
      <c r="I45" s="66">
        <f t="shared" si="0"/>
        <v>0</v>
      </c>
      <c r="J45" s="66">
        <f t="shared" si="1"/>
        <v>1368</v>
      </c>
      <c r="K45" s="66">
        <f t="shared" si="2"/>
        <v>1368</v>
      </c>
    </row>
    <row r="46" spans="1:11" ht="15" customHeight="1">
      <c r="A46" s="13" t="s">
        <v>453</v>
      </c>
      <c r="B46" s="6" t="s">
        <v>316</v>
      </c>
      <c r="C46" s="90"/>
      <c r="D46" s="90"/>
      <c r="E46" s="90"/>
      <c r="F46" s="196"/>
      <c r="G46" s="196"/>
      <c r="H46" s="196"/>
      <c r="I46" s="126">
        <f t="shared" si="0"/>
        <v>0</v>
      </c>
      <c r="J46" s="126">
        <f t="shared" si="1"/>
        <v>0</v>
      </c>
      <c r="K46" s="126">
        <f t="shared" si="2"/>
        <v>0</v>
      </c>
    </row>
    <row r="47" spans="1:11" ht="15" customHeight="1">
      <c r="A47" s="5" t="s">
        <v>448</v>
      </c>
      <c r="B47" s="6" t="s">
        <v>317</v>
      </c>
      <c r="C47" s="90">
        <v>2300</v>
      </c>
      <c r="D47" s="90">
        <v>2300</v>
      </c>
      <c r="E47" s="90">
        <v>4472</v>
      </c>
      <c r="F47" s="196"/>
      <c r="G47" s="196"/>
      <c r="H47" s="196"/>
      <c r="I47" s="126">
        <f t="shared" si="0"/>
        <v>2300</v>
      </c>
      <c r="J47" s="126">
        <f t="shared" si="1"/>
        <v>2300</v>
      </c>
      <c r="K47" s="126">
        <f t="shared" si="2"/>
        <v>4472</v>
      </c>
    </row>
    <row r="48" spans="1:11" ht="15" customHeight="1">
      <c r="A48" s="13" t="s">
        <v>438</v>
      </c>
      <c r="B48" s="6" t="s">
        <v>318</v>
      </c>
      <c r="C48" s="90"/>
      <c r="D48" s="90"/>
      <c r="E48" s="90"/>
      <c r="F48" s="196"/>
      <c r="G48" s="196"/>
      <c r="H48" s="196"/>
      <c r="I48" s="126">
        <f t="shared" si="0"/>
        <v>0</v>
      </c>
      <c r="J48" s="126">
        <f t="shared" si="1"/>
        <v>0</v>
      </c>
      <c r="K48" s="126">
        <f t="shared" si="2"/>
        <v>0</v>
      </c>
    </row>
    <row r="49" spans="1:11" ht="15" customHeight="1">
      <c r="A49" s="38" t="s">
        <v>439</v>
      </c>
      <c r="B49" s="46" t="s">
        <v>319</v>
      </c>
      <c r="C49" s="95">
        <f t="shared" ref="C49:H49" si="9">SUM(C46:C48)</f>
        <v>2300</v>
      </c>
      <c r="D49" s="95">
        <f t="shared" si="9"/>
        <v>2300</v>
      </c>
      <c r="E49" s="95">
        <f t="shared" si="9"/>
        <v>4472</v>
      </c>
      <c r="F49" s="68">
        <f t="shared" si="9"/>
        <v>0</v>
      </c>
      <c r="G49" s="68">
        <f t="shared" si="9"/>
        <v>0</v>
      </c>
      <c r="H49" s="68">
        <f t="shared" si="9"/>
        <v>0</v>
      </c>
      <c r="I49" s="66">
        <f t="shared" si="0"/>
        <v>2300</v>
      </c>
      <c r="J49" s="66">
        <f t="shared" si="1"/>
        <v>2300</v>
      </c>
      <c r="K49" s="66">
        <f t="shared" si="2"/>
        <v>4472</v>
      </c>
    </row>
    <row r="50" spans="1:11" ht="15" customHeight="1">
      <c r="A50" s="105" t="s">
        <v>440</v>
      </c>
      <c r="B50" s="110"/>
      <c r="C50" s="106">
        <f t="shared" ref="C50:H50" si="10">C20+C34+C45+C49</f>
        <v>122166</v>
      </c>
      <c r="D50" s="106">
        <f t="shared" si="10"/>
        <v>137433</v>
      </c>
      <c r="E50" s="106">
        <f t="shared" si="10"/>
        <v>139527</v>
      </c>
      <c r="F50" s="197">
        <f t="shared" si="10"/>
        <v>0</v>
      </c>
      <c r="G50" s="197">
        <f t="shared" si="10"/>
        <v>8854</v>
      </c>
      <c r="H50" s="197">
        <f t="shared" si="10"/>
        <v>8854</v>
      </c>
      <c r="I50" s="200">
        <f t="shared" si="0"/>
        <v>122166</v>
      </c>
      <c r="J50" s="200">
        <f t="shared" si="1"/>
        <v>146287</v>
      </c>
      <c r="K50" s="200">
        <f t="shared" si="2"/>
        <v>148381</v>
      </c>
    </row>
    <row r="51" spans="1:11" ht="15" customHeight="1">
      <c r="A51" s="5" t="s">
        <v>454</v>
      </c>
      <c r="B51" s="6" t="s">
        <v>264</v>
      </c>
      <c r="C51" s="90"/>
      <c r="D51" s="90">
        <v>84</v>
      </c>
      <c r="E51" s="90">
        <v>84</v>
      </c>
      <c r="F51" s="196"/>
      <c r="G51" s="196"/>
      <c r="H51" s="196"/>
      <c r="I51" s="126">
        <f t="shared" si="0"/>
        <v>0</v>
      </c>
      <c r="J51" s="126">
        <f t="shared" si="1"/>
        <v>84</v>
      </c>
      <c r="K51" s="126">
        <f t="shared" si="2"/>
        <v>84</v>
      </c>
    </row>
    <row r="52" spans="1:11" ht="15" customHeight="1">
      <c r="A52" s="5" t="s">
        <v>464</v>
      </c>
      <c r="B52" s="6" t="s">
        <v>265</v>
      </c>
      <c r="C52" s="90"/>
      <c r="D52" s="90"/>
      <c r="E52" s="90"/>
      <c r="F52" s="196"/>
      <c r="G52" s="196"/>
      <c r="H52" s="196"/>
      <c r="I52" s="126">
        <f t="shared" si="0"/>
        <v>0</v>
      </c>
      <c r="J52" s="126">
        <f t="shared" si="1"/>
        <v>0</v>
      </c>
      <c r="K52" s="126">
        <f t="shared" si="2"/>
        <v>0</v>
      </c>
    </row>
    <row r="53" spans="1:11" ht="15" customHeight="1">
      <c r="A53" s="5" t="s">
        <v>455</v>
      </c>
      <c r="B53" s="6" t="s">
        <v>266</v>
      </c>
      <c r="C53" s="90"/>
      <c r="D53" s="90"/>
      <c r="E53" s="90"/>
      <c r="F53" s="196"/>
      <c r="G53" s="196"/>
      <c r="H53" s="196"/>
      <c r="I53" s="126">
        <f t="shared" si="0"/>
        <v>0</v>
      </c>
      <c r="J53" s="126">
        <f t="shared" si="1"/>
        <v>0</v>
      </c>
      <c r="K53" s="126">
        <f t="shared" si="2"/>
        <v>0</v>
      </c>
    </row>
    <row r="54" spans="1:11" ht="15" customHeight="1">
      <c r="A54" s="5" t="s">
        <v>456</v>
      </c>
      <c r="B54" s="6" t="s">
        <v>267</v>
      </c>
      <c r="C54" s="90"/>
      <c r="D54" s="90"/>
      <c r="E54" s="90"/>
      <c r="F54" s="196"/>
      <c r="G54" s="196"/>
      <c r="H54" s="196"/>
      <c r="I54" s="126">
        <f t="shared" si="0"/>
        <v>0</v>
      </c>
      <c r="J54" s="126">
        <f t="shared" si="1"/>
        <v>0</v>
      </c>
      <c r="K54" s="126">
        <f t="shared" si="2"/>
        <v>0</v>
      </c>
    </row>
    <row r="55" spans="1:11" ht="15" customHeight="1">
      <c r="A55" s="5" t="s">
        <v>457</v>
      </c>
      <c r="B55" s="6" t="s">
        <v>268</v>
      </c>
      <c r="C55" s="69">
        <v>10000</v>
      </c>
      <c r="D55" s="69">
        <v>10000</v>
      </c>
      <c r="E55" s="69">
        <v>587</v>
      </c>
      <c r="F55" s="196"/>
      <c r="G55" s="196"/>
      <c r="H55" s="196"/>
      <c r="I55" s="126">
        <f t="shared" si="0"/>
        <v>10000</v>
      </c>
      <c r="J55" s="126">
        <f t="shared" si="1"/>
        <v>10000</v>
      </c>
      <c r="K55" s="126">
        <f t="shared" si="2"/>
        <v>587</v>
      </c>
    </row>
    <row r="56" spans="1:11" ht="15" customHeight="1">
      <c r="A56" s="38" t="s">
        <v>458</v>
      </c>
      <c r="B56" s="46" t="s">
        <v>269</v>
      </c>
      <c r="C56" s="95">
        <f t="shared" ref="C56:H56" si="11">SUM(C51:C55)</f>
        <v>10000</v>
      </c>
      <c r="D56" s="95">
        <f t="shared" si="11"/>
        <v>10084</v>
      </c>
      <c r="E56" s="95">
        <f t="shared" si="11"/>
        <v>671</v>
      </c>
      <c r="F56" s="68">
        <f t="shared" si="11"/>
        <v>0</v>
      </c>
      <c r="G56" s="68">
        <f t="shared" si="11"/>
        <v>0</v>
      </c>
      <c r="H56" s="68">
        <f t="shared" si="11"/>
        <v>0</v>
      </c>
      <c r="I56" s="66">
        <f t="shared" si="0"/>
        <v>10000</v>
      </c>
      <c r="J56" s="66">
        <f t="shared" si="1"/>
        <v>10084</v>
      </c>
      <c r="K56" s="66">
        <f t="shared" si="2"/>
        <v>671</v>
      </c>
    </row>
    <row r="57" spans="1:11" ht="15" customHeight="1">
      <c r="A57" s="13" t="s">
        <v>522</v>
      </c>
      <c r="B57" s="6" t="s">
        <v>308</v>
      </c>
      <c r="C57" s="90"/>
      <c r="D57" s="90"/>
      <c r="E57" s="90"/>
      <c r="F57" s="195"/>
      <c r="G57" s="195"/>
      <c r="H57" s="195"/>
      <c r="I57" s="90">
        <f t="shared" si="0"/>
        <v>0</v>
      </c>
      <c r="J57" s="90">
        <f t="shared" si="1"/>
        <v>0</v>
      </c>
      <c r="K57" s="90">
        <f t="shared" si="2"/>
        <v>0</v>
      </c>
    </row>
    <row r="58" spans="1:11" ht="15" customHeight="1">
      <c r="A58" s="13" t="s">
        <v>523</v>
      </c>
      <c r="B58" s="6" t="s">
        <v>309</v>
      </c>
      <c r="C58" s="90"/>
      <c r="D58" s="90"/>
      <c r="E58" s="90"/>
      <c r="F58" s="195"/>
      <c r="G58" s="195"/>
      <c r="H58" s="195"/>
      <c r="I58" s="90">
        <f t="shared" si="0"/>
        <v>0</v>
      </c>
      <c r="J58" s="90">
        <f t="shared" si="1"/>
        <v>0</v>
      </c>
      <c r="K58" s="90">
        <f t="shared" si="2"/>
        <v>0</v>
      </c>
    </row>
    <row r="59" spans="1:11" ht="15" customHeight="1">
      <c r="A59" s="13" t="s">
        <v>310</v>
      </c>
      <c r="B59" s="6" t="s">
        <v>311</v>
      </c>
      <c r="C59" s="90">
        <v>2700</v>
      </c>
      <c r="D59" s="90">
        <v>2700</v>
      </c>
      <c r="E59" s="90">
        <v>0</v>
      </c>
      <c r="F59" s="195"/>
      <c r="G59" s="195"/>
      <c r="H59" s="195"/>
      <c r="I59" s="90">
        <f t="shared" si="0"/>
        <v>2700</v>
      </c>
      <c r="J59" s="90">
        <f t="shared" si="1"/>
        <v>2700</v>
      </c>
      <c r="K59" s="90">
        <f t="shared" si="2"/>
        <v>0</v>
      </c>
    </row>
    <row r="60" spans="1:11" ht="15" customHeight="1">
      <c r="A60" s="13" t="s">
        <v>524</v>
      </c>
      <c r="B60" s="6" t="s">
        <v>312</v>
      </c>
      <c r="C60" s="90"/>
      <c r="D60" s="90"/>
      <c r="E60" s="90"/>
      <c r="F60" s="195"/>
      <c r="G60" s="195"/>
      <c r="H60" s="195"/>
      <c r="I60" s="90">
        <f t="shared" si="0"/>
        <v>0</v>
      </c>
      <c r="J60" s="90">
        <f t="shared" si="1"/>
        <v>0</v>
      </c>
      <c r="K60" s="90">
        <f t="shared" si="2"/>
        <v>0</v>
      </c>
    </row>
    <row r="61" spans="1:11" ht="15" customHeight="1">
      <c r="A61" s="13" t="s">
        <v>313</v>
      </c>
      <c r="B61" s="6" t="s">
        <v>314</v>
      </c>
      <c r="C61" s="90"/>
      <c r="D61" s="90"/>
      <c r="E61" s="90"/>
      <c r="F61" s="195"/>
      <c r="G61" s="195"/>
      <c r="H61" s="195"/>
      <c r="I61" s="90">
        <f t="shared" si="0"/>
        <v>0</v>
      </c>
      <c r="J61" s="90">
        <f t="shared" si="1"/>
        <v>0</v>
      </c>
      <c r="K61" s="90">
        <f t="shared" si="2"/>
        <v>0</v>
      </c>
    </row>
    <row r="62" spans="1:11" ht="15" customHeight="1">
      <c r="A62" s="38" t="s">
        <v>459</v>
      </c>
      <c r="B62" s="46" t="s">
        <v>315</v>
      </c>
      <c r="C62" s="95">
        <f t="shared" ref="C62:H62" si="12">SUM(C57:C61)</f>
        <v>2700</v>
      </c>
      <c r="D62" s="95">
        <f t="shared" si="12"/>
        <v>2700</v>
      </c>
      <c r="E62" s="95">
        <f t="shared" si="12"/>
        <v>0</v>
      </c>
      <c r="F62" s="95">
        <f t="shared" si="12"/>
        <v>0</v>
      </c>
      <c r="G62" s="95">
        <f t="shared" si="12"/>
        <v>0</v>
      </c>
      <c r="H62" s="95">
        <f t="shared" si="12"/>
        <v>0</v>
      </c>
      <c r="I62" s="66">
        <f t="shared" si="0"/>
        <v>2700</v>
      </c>
      <c r="J62" s="66">
        <f t="shared" si="1"/>
        <v>2700</v>
      </c>
      <c r="K62" s="66">
        <f t="shared" si="2"/>
        <v>0</v>
      </c>
    </row>
    <row r="63" spans="1:11" ht="15" customHeight="1">
      <c r="A63" s="13" t="s">
        <v>465</v>
      </c>
      <c r="B63" s="6" t="s">
        <v>320</v>
      </c>
      <c r="C63" s="90"/>
      <c r="D63" s="90"/>
      <c r="E63" s="90"/>
      <c r="F63" s="196"/>
      <c r="G63" s="196"/>
      <c r="H63" s="196"/>
      <c r="I63" s="126">
        <f t="shared" si="0"/>
        <v>0</v>
      </c>
      <c r="J63" s="126">
        <f t="shared" si="1"/>
        <v>0</v>
      </c>
      <c r="K63" s="126">
        <f t="shared" si="2"/>
        <v>0</v>
      </c>
    </row>
    <row r="64" spans="1:11" ht="15" customHeight="1">
      <c r="A64" s="5" t="s">
        <v>466</v>
      </c>
      <c r="B64" s="6" t="s">
        <v>321</v>
      </c>
      <c r="C64" s="90"/>
      <c r="D64" s="90"/>
      <c r="E64" s="90"/>
      <c r="F64" s="196"/>
      <c r="G64" s="196"/>
      <c r="H64" s="196"/>
      <c r="I64" s="126">
        <f t="shared" si="0"/>
        <v>0</v>
      </c>
      <c r="J64" s="126">
        <f t="shared" si="1"/>
        <v>0</v>
      </c>
      <c r="K64" s="126">
        <f t="shared" si="2"/>
        <v>0</v>
      </c>
    </row>
    <row r="65" spans="1:11" ht="15" customHeight="1">
      <c r="A65" s="13" t="s">
        <v>460</v>
      </c>
      <c r="B65" s="6" t="s">
        <v>322</v>
      </c>
      <c r="C65" s="90"/>
      <c r="D65" s="90"/>
      <c r="E65" s="90"/>
      <c r="F65" s="196"/>
      <c r="G65" s="196"/>
      <c r="H65" s="196"/>
      <c r="I65" s="126">
        <f t="shared" si="0"/>
        <v>0</v>
      </c>
      <c r="J65" s="126">
        <f t="shared" si="1"/>
        <v>0</v>
      </c>
      <c r="K65" s="126">
        <f t="shared" si="2"/>
        <v>0</v>
      </c>
    </row>
    <row r="66" spans="1:11" ht="15" customHeight="1">
      <c r="A66" s="38" t="s">
        <v>461</v>
      </c>
      <c r="B66" s="46" t="s">
        <v>323</v>
      </c>
      <c r="C66" s="95">
        <f t="shared" ref="C66:H66" si="13">SUM(C63:C65)</f>
        <v>0</v>
      </c>
      <c r="D66" s="95">
        <f t="shared" si="13"/>
        <v>0</v>
      </c>
      <c r="E66" s="95">
        <f t="shared" si="13"/>
        <v>0</v>
      </c>
      <c r="F66" s="68">
        <f t="shared" si="13"/>
        <v>0</v>
      </c>
      <c r="G66" s="68">
        <f t="shared" si="13"/>
        <v>0</v>
      </c>
      <c r="H66" s="68">
        <f t="shared" si="13"/>
        <v>0</v>
      </c>
      <c r="I66" s="66">
        <f t="shared" si="0"/>
        <v>0</v>
      </c>
      <c r="J66" s="66">
        <f t="shared" si="1"/>
        <v>0</v>
      </c>
      <c r="K66" s="66">
        <f t="shared" si="2"/>
        <v>0</v>
      </c>
    </row>
    <row r="67" spans="1:11" ht="15" customHeight="1">
      <c r="A67" s="105" t="s">
        <v>462</v>
      </c>
      <c r="B67" s="110"/>
      <c r="C67" s="106">
        <f t="shared" ref="C67:H67" si="14">C56+C62+C66</f>
        <v>12700</v>
      </c>
      <c r="D67" s="106">
        <f t="shared" si="14"/>
        <v>12784</v>
      </c>
      <c r="E67" s="106">
        <f t="shared" si="14"/>
        <v>671</v>
      </c>
      <c r="F67" s="197">
        <f t="shared" si="14"/>
        <v>0</v>
      </c>
      <c r="G67" s="197">
        <f t="shared" si="14"/>
        <v>0</v>
      </c>
      <c r="H67" s="197">
        <f t="shared" si="14"/>
        <v>0</v>
      </c>
      <c r="I67" s="200">
        <f t="shared" si="0"/>
        <v>12700</v>
      </c>
      <c r="J67" s="200">
        <f t="shared" si="1"/>
        <v>12784</v>
      </c>
      <c r="K67" s="200">
        <f t="shared" si="2"/>
        <v>671</v>
      </c>
    </row>
    <row r="68" spans="1:11" ht="15.75">
      <c r="A68" s="43" t="s">
        <v>538</v>
      </c>
      <c r="B68" s="35" t="s">
        <v>324</v>
      </c>
      <c r="C68" s="111">
        <f t="shared" ref="C68:H68" si="15">C20+C34+C45+C49+C56+C62+C66</f>
        <v>134866</v>
      </c>
      <c r="D68" s="111">
        <f>D20+D34+D45+D49+D56+D62+D66</f>
        <v>150217</v>
      </c>
      <c r="E68" s="111">
        <f>E20+E34+E45+E49+E56+E62+E66</f>
        <v>140198</v>
      </c>
      <c r="F68" s="107">
        <f t="shared" si="15"/>
        <v>0</v>
      </c>
      <c r="G68" s="107">
        <f t="shared" si="15"/>
        <v>8854</v>
      </c>
      <c r="H68" s="107">
        <f t="shared" si="15"/>
        <v>8854</v>
      </c>
      <c r="I68" s="107">
        <f t="shared" si="0"/>
        <v>134866</v>
      </c>
      <c r="J68" s="107">
        <f t="shared" si="1"/>
        <v>159071</v>
      </c>
      <c r="K68" s="107">
        <f t="shared" si="2"/>
        <v>149052</v>
      </c>
    </row>
    <row r="69" spans="1:11" ht="15.75">
      <c r="A69" s="96" t="s">
        <v>441</v>
      </c>
      <c r="B69" s="53"/>
      <c r="C69" s="113">
        <f>C50-'kiadások működés felhalmozás'!C76</f>
        <v>66395</v>
      </c>
      <c r="D69" s="113">
        <f>D50-'kiadások működés felhalmozás'!D76</f>
        <v>58684</v>
      </c>
      <c r="E69" s="113">
        <f>E50-'kiadások működés felhalmozás'!E76</f>
        <v>68238</v>
      </c>
      <c r="F69" s="198" t="e">
        <f>F50-'kiadások működés felhalmozás'!#REF!</f>
        <v>#REF!</v>
      </c>
      <c r="G69" s="198" t="e">
        <f>G50-'kiadások működés felhalmozás'!#REF!</f>
        <v>#REF!</v>
      </c>
      <c r="H69" s="198" t="e">
        <f>H50-'kiadások működés felhalmozás'!#REF!</f>
        <v>#REF!</v>
      </c>
      <c r="I69" s="220" t="e">
        <f t="shared" si="0"/>
        <v>#REF!</v>
      </c>
      <c r="J69" s="220" t="e">
        <f t="shared" si="1"/>
        <v>#REF!</v>
      </c>
      <c r="K69" s="220" t="e">
        <f t="shared" si="2"/>
        <v>#REF!</v>
      </c>
    </row>
    <row r="70" spans="1:11" ht="15.75">
      <c r="A70" s="96" t="s">
        <v>463</v>
      </c>
      <c r="B70" s="53"/>
      <c r="C70" s="113">
        <f>C67-'kiadások működés felhalmozás'!C99</f>
        <v>-5000</v>
      </c>
      <c r="D70" s="113">
        <f>D67-'kiadások működés felhalmozás'!D99</f>
        <v>2684</v>
      </c>
      <c r="E70" s="113">
        <f>E67-'kiadások működés felhalmozás'!E99</f>
        <v>381</v>
      </c>
      <c r="F70" s="199" t="e">
        <f>F67-'kiadások működés felhalmozás'!#REF!</f>
        <v>#REF!</v>
      </c>
      <c r="G70" s="199" t="e">
        <f>G67-'kiadások működés felhalmozás'!#REF!</f>
        <v>#REF!</v>
      </c>
      <c r="H70" s="199" t="e">
        <f>H67-'kiadások működés felhalmozás'!#REF!</f>
        <v>#REF!</v>
      </c>
      <c r="I70" s="221" t="e">
        <f t="shared" si="0"/>
        <v>#REF!</v>
      </c>
      <c r="J70" s="221" t="e">
        <f t="shared" si="1"/>
        <v>#REF!</v>
      </c>
      <c r="K70" s="221" t="e">
        <f t="shared" si="2"/>
        <v>#REF!</v>
      </c>
    </row>
    <row r="71" spans="1:11">
      <c r="A71" s="36" t="s">
        <v>525</v>
      </c>
      <c r="B71" s="5" t="s">
        <v>325</v>
      </c>
      <c r="C71" s="90"/>
      <c r="D71" s="90"/>
      <c r="E71" s="90"/>
      <c r="F71" s="196"/>
      <c r="G71" s="196"/>
      <c r="H71" s="196"/>
      <c r="I71" s="126">
        <f t="shared" si="0"/>
        <v>0</v>
      </c>
      <c r="J71" s="126">
        <f t="shared" si="1"/>
        <v>0</v>
      </c>
      <c r="K71" s="126">
        <f t="shared" si="2"/>
        <v>0</v>
      </c>
    </row>
    <row r="72" spans="1:11">
      <c r="A72" s="13" t="s">
        <v>467</v>
      </c>
      <c r="B72" s="5" t="s">
        <v>326</v>
      </c>
      <c r="C72" s="90"/>
      <c r="D72" s="90"/>
      <c r="E72" s="90"/>
      <c r="F72" s="196"/>
      <c r="G72" s="196"/>
      <c r="H72" s="196"/>
      <c r="I72" s="126">
        <f t="shared" si="0"/>
        <v>0</v>
      </c>
      <c r="J72" s="126">
        <f t="shared" si="1"/>
        <v>0</v>
      </c>
      <c r="K72" s="126">
        <f t="shared" si="2"/>
        <v>0</v>
      </c>
    </row>
    <row r="73" spans="1:11">
      <c r="A73" s="36" t="s">
        <v>526</v>
      </c>
      <c r="B73" s="5" t="s">
        <v>327</v>
      </c>
      <c r="C73" s="90"/>
      <c r="D73" s="90"/>
      <c r="E73" s="90"/>
      <c r="F73" s="196"/>
      <c r="G73" s="196"/>
      <c r="H73" s="196"/>
      <c r="I73" s="126">
        <f t="shared" ref="I73:I98" si="16">$C73+$F73</f>
        <v>0</v>
      </c>
      <c r="J73" s="126">
        <f t="shared" ref="J73:J98" si="17">$D73+$G73</f>
        <v>0</v>
      </c>
      <c r="K73" s="126">
        <f t="shared" ref="K73:K97" si="18">$E73+$H73</f>
        <v>0</v>
      </c>
    </row>
    <row r="74" spans="1:11">
      <c r="A74" s="15" t="s">
        <v>449</v>
      </c>
      <c r="B74" s="7" t="s">
        <v>328</v>
      </c>
      <c r="C74" s="95">
        <v>0</v>
      </c>
      <c r="D74" s="95">
        <f>SUM(D71:D73)</f>
        <v>0</v>
      </c>
      <c r="E74" s="95">
        <f>SUM(E71:E73)</f>
        <v>0</v>
      </c>
      <c r="F74" s="68">
        <f>SUM(F71:F73)</f>
        <v>0</v>
      </c>
      <c r="G74" s="68">
        <f>SUM(G71:G73)</f>
        <v>0</v>
      </c>
      <c r="H74" s="68">
        <f>SUM(H71:H73)</f>
        <v>0</v>
      </c>
      <c r="I74" s="66">
        <f t="shared" si="16"/>
        <v>0</v>
      </c>
      <c r="J74" s="66">
        <f t="shared" si="17"/>
        <v>0</v>
      </c>
      <c r="K74" s="66">
        <f t="shared" si="18"/>
        <v>0</v>
      </c>
    </row>
    <row r="75" spans="1:11">
      <c r="A75" s="13" t="s">
        <v>527</v>
      </c>
      <c r="B75" s="5" t="s">
        <v>329</v>
      </c>
      <c r="C75" s="90"/>
      <c r="D75" s="90"/>
      <c r="E75" s="90"/>
      <c r="F75" s="195"/>
      <c r="G75" s="195"/>
      <c r="H75" s="195"/>
      <c r="I75" s="90">
        <f t="shared" si="16"/>
        <v>0</v>
      </c>
      <c r="J75" s="90">
        <f t="shared" si="17"/>
        <v>0</v>
      </c>
      <c r="K75" s="90">
        <f t="shared" si="18"/>
        <v>0</v>
      </c>
    </row>
    <row r="76" spans="1:11">
      <c r="A76" s="36" t="s">
        <v>330</v>
      </c>
      <c r="B76" s="5" t="s">
        <v>331</v>
      </c>
      <c r="C76" s="90"/>
      <c r="D76" s="90"/>
      <c r="E76" s="90"/>
      <c r="F76" s="195"/>
      <c r="G76" s="195"/>
      <c r="H76" s="195"/>
      <c r="I76" s="90">
        <f t="shared" si="16"/>
        <v>0</v>
      </c>
      <c r="J76" s="90">
        <f t="shared" si="17"/>
        <v>0</v>
      </c>
      <c r="K76" s="90">
        <f t="shared" si="18"/>
        <v>0</v>
      </c>
    </row>
    <row r="77" spans="1:11">
      <c r="A77" s="13" t="s">
        <v>528</v>
      </c>
      <c r="B77" s="5" t="s">
        <v>332</v>
      </c>
      <c r="C77" s="90"/>
      <c r="D77" s="90"/>
      <c r="E77" s="90"/>
      <c r="F77" s="195"/>
      <c r="G77" s="195"/>
      <c r="H77" s="195"/>
      <c r="I77" s="90">
        <f t="shared" si="16"/>
        <v>0</v>
      </c>
      <c r="J77" s="90">
        <f t="shared" si="17"/>
        <v>0</v>
      </c>
      <c r="K77" s="90">
        <f t="shared" si="18"/>
        <v>0</v>
      </c>
    </row>
    <row r="78" spans="1:11">
      <c r="A78" s="36" t="s">
        <v>333</v>
      </c>
      <c r="B78" s="5" t="s">
        <v>334</v>
      </c>
      <c r="C78" s="90"/>
      <c r="D78" s="90"/>
      <c r="E78" s="90"/>
      <c r="F78" s="195"/>
      <c r="G78" s="195"/>
      <c r="H78" s="195"/>
      <c r="I78" s="90">
        <f t="shared" si="16"/>
        <v>0</v>
      </c>
      <c r="J78" s="90">
        <f t="shared" si="17"/>
        <v>0</v>
      </c>
      <c r="K78" s="90">
        <f t="shared" si="18"/>
        <v>0</v>
      </c>
    </row>
    <row r="79" spans="1:11">
      <c r="A79" s="14" t="s">
        <v>539</v>
      </c>
      <c r="B79" s="7" t="s">
        <v>335</v>
      </c>
      <c r="C79" s="95">
        <f t="shared" ref="C79:H79" si="19">SUM(C75:C78)</f>
        <v>0</v>
      </c>
      <c r="D79" s="95">
        <f t="shared" si="19"/>
        <v>0</v>
      </c>
      <c r="E79" s="95">
        <f t="shared" si="19"/>
        <v>0</v>
      </c>
      <c r="F79" s="95">
        <f t="shared" si="19"/>
        <v>0</v>
      </c>
      <c r="G79" s="95">
        <f t="shared" si="19"/>
        <v>0</v>
      </c>
      <c r="H79" s="95">
        <f t="shared" si="19"/>
        <v>0</v>
      </c>
      <c r="I79" s="66">
        <f t="shared" si="16"/>
        <v>0</v>
      </c>
      <c r="J79" s="66">
        <f t="shared" si="17"/>
        <v>0</v>
      </c>
      <c r="K79" s="66">
        <f t="shared" si="18"/>
        <v>0</v>
      </c>
    </row>
    <row r="80" spans="1:11">
      <c r="A80" s="13" t="s">
        <v>645</v>
      </c>
      <c r="B80" s="5" t="s">
        <v>336</v>
      </c>
      <c r="C80" s="69">
        <v>9000</v>
      </c>
      <c r="D80" s="69">
        <v>9000</v>
      </c>
      <c r="E80" s="69">
        <v>9000</v>
      </c>
      <c r="F80" s="196"/>
      <c r="G80" s="196"/>
      <c r="H80" s="196"/>
      <c r="I80" s="126">
        <f t="shared" si="16"/>
        <v>9000</v>
      </c>
      <c r="J80" s="126">
        <f t="shared" si="17"/>
        <v>9000</v>
      </c>
      <c r="K80" s="126">
        <f t="shared" si="18"/>
        <v>9000</v>
      </c>
    </row>
    <row r="81" spans="1:11">
      <c r="A81" s="13" t="s">
        <v>646</v>
      </c>
      <c r="B81" s="5" t="s">
        <v>336</v>
      </c>
      <c r="C81" s="90"/>
      <c r="D81" s="90"/>
      <c r="E81" s="90"/>
      <c r="F81" s="196"/>
      <c r="G81" s="196"/>
      <c r="H81" s="196"/>
      <c r="I81" s="126">
        <f t="shared" si="16"/>
        <v>0</v>
      </c>
      <c r="J81" s="126">
        <f t="shared" si="17"/>
        <v>0</v>
      </c>
      <c r="K81" s="126">
        <f t="shared" si="18"/>
        <v>0</v>
      </c>
    </row>
    <row r="82" spans="1:11">
      <c r="A82" s="5" t="s">
        <v>643</v>
      </c>
      <c r="B82" s="5" t="s">
        <v>337</v>
      </c>
      <c r="C82" s="90"/>
      <c r="D82" s="90"/>
      <c r="E82" s="90"/>
      <c r="F82" s="196"/>
      <c r="G82" s="196"/>
      <c r="H82" s="196"/>
      <c r="I82" s="126">
        <f t="shared" si="16"/>
        <v>0</v>
      </c>
      <c r="J82" s="126">
        <f t="shared" si="17"/>
        <v>0</v>
      </c>
      <c r="K82" s="126">
        <f t="shared" si="18"/>
        <v>0</v>
      </c>
    </row>
    <row r="83" spans="1:11">
      <c r="A83" s="5" t="s">
        <v>644</v>
      </c>
      <c r="B83" s="5" t="s">
        <v>337</v>
      </c>
      <c r="C83" s="90"/>
      <c r="D83" s="90"/>
      <c r="E83" s="90"/>
      <c r="F83" s="196"/>
      <c r="G83" s="196"/>
      <c r="H83" s="196"/>
      <c r="I83" s="126">
        <f t="shared" si="16"/>
        <v>0</v>
      </c>
      <c r="J83" s="126">
        <f t="shared" si="17"/>
        <v>0</v>
      </c>
      <c r="K83" s="126">
        <f t="shared" si="18"/>
        <v>0</v>
      </c>
    </row>
    <row r="84" spans="1:11">
      <c r="A84" s="7" t="s">
        <v>540</v>
      </c>
      <c r="B84" s="7" t="s">
        <v>338</v>
      </c>
      <c r="C84" s="95">
        <f t="shared" ref="C84:H84" si="20">SUM(C80:C83)</f>
        <v>9000</v>
      </c>
      <c r="D84" s="95">
        <f t="shared" si="20"/>
        <v>9000</v>
      </c>
      <c r="E84" s="95">
        <f t="shared" si="20"/>
        <v>9000</v>
      </c>
      <c r="F84" s="68">
        <f t="shared" si="20"/>
        <v>0</v>
      </c>
      <c r="G84" s="68">
        <f t="shared" si="20"/>
        <v>0</v>
      </c>
      <c r="H84" s="68">
        <f t="shared" si="20"/>
        <v>0</v>
      </c>
      <c r="I84" s="66">
        <f t="shared" si="16"/>
        <v>9000</v>
      </c>
      <c r="J84" s="66">
        <f t="shared" si="17"/>
        <v>9000</v>
      </c>
      <c r="K84" s="66">
        <f t="shared" si="18"/>
        <v>9000</v>
      </c>
    </row>
    <row r="85" spans="1:11">
      <c r="A85" s="36" t="s">
        <v>450</v>
      </c>
      <c r="B85" s="5" t="s">
        <v>339</v>
      </c>
      <c r="C85" s="90"/>
      <c r="D85" s="90">
        <v>3943</v>
      </c>
      <c r="E85" s="90">
        <v>3943</v>
      </c>
      <c r="F85" s="195"/>
      <c r="G85" s="195"/>
      <c r="H85" s="195"/>
      <c r="I85" s="90">
        <f t="shared" si="16"/>
        <v>0</v>
      </c>
      <c r="J85" s="90">
        <f t="shared" si="17"/>
        <v>3943</v>
      </c>
      <c r="K85" s="90">
        <f t="shared" si="18"/>
        <v>3943</v>
      </c>
    </row>
    <row r="86" spans="1:11">
      <c r="A86" s="36" t="s">
        <v>451</v>
      </c>
      <c r="B86" s="5" t="s">
        <v>340</v>
      </c>
      <c r="C86" s="90"/>
      <c r="D86" s="90"/>
      <c r="E86" s="90"/>
      <c r="F86" s="195"/>
      <c r="G86" s="195"/>
      <c r="H86" s="195"/>
      <c r="I86" s="90">
        <f t="shared" si="16"/>
        <v>0</v>
      </c>
      <c r="J86" s="90">
        <f t="shared" si="17"/>
        <v>0</v>
      </c>
      <c r="K86" s="90">
        <f t="shared" si="18"/>
        <v>0</v>
      </c>
    </row>
    <row r="87" spans="1:11">
      <c r="A87" s="36" t="s">
        <v>341</v>
      </c>
      <c r="B87" s="5" t="s">
        <v>342</v>
      </c>
      <c r="C87" s="90"/>
      <c r="D87" s="90"/>
      <c r="E87" s="90"/>
      <c r="F87" s="195"/>
      <c r="G87" s="201"/>
      <c r="H87" s="195"/>
      <c r="I87" s="90">
        <f t="shared" si="16"/>
        <v>0</v>
      </c>
      <c r="J87" s="90">
        <f t="shared" si="17"/>
        <v>0</v>
      </c>
      <c r="K87" s="90">
        <f t="shared" si="18"/>
        <v>0</v>
      </c>
    </row>
    <row r="88" spans="1:11">
      <c r="A88" s="36" t="s">
        <v>343</v>
      </c>
      <c r="B88" s="5" t="s">
        <v>344</v>
      </c>
      <c r="C88" s="90"/>
      <c r="D88" s="90"/>
      <c r="E88" s="90"/>
      <c r="F88" s="195"/>
      <c r="G88" s="195"/>
      <c r="H88" s="195"/>
      <c r="I88" s="90">
        <f t="shared" si="16"/>
        <v>0</v>
      </c>
      <c r="J88" s="90">
        <f t="shared" si="17"/>
        <v>0</v>
      </c>
      <c r="K88" s="90">
        <f t="shared" si="18"/>
        <v>0</v>
      </c>
    </row>
    <row r="89" spans="1:11">
      <c r="A89" s="13" t="s">
        <v>529</v>
      </c>
      <c r="B89" s="5" t="s">
        <v>345</v>
      </c>
      <c r="C89" s="90"/>
      <c r="D89" s="90"/>
      <c r="E89" s="90"/>
      <c r="F89" s="195"/>
      <c r="G89" s="195"/>
      <c r="H89" s="195"/>
      <c r="I89" s="90">
        <f t="shared" si="16"/>
        <v>0</v>
      </c>
      <c r="J89" s="90">
        <f t="shared" si="17"/>
        <v>0</v>
      </c>
      <c r="K89" s="90">
        <f t="shared" si="18"/>
        <v>0</v>
      </c>
    </row>
    <row r="90" spans="1:11">
      <c r="A90" s="15" t="s">
        <v>541</v>
      </c>
      <c r="B90" s="7" t="s">
        <v>346</v>
      </c>
      <c r="C90" s="91">
        <f t="shared" ref="C90:H90" si="21">C74+C79+C84+C85+C86+C87+C88+C89</f>
        <v>9000</v>
      </c>
      <c r="D90" s="91">
        <f t="shared" si="21"/>
        <v>12943</v>
      </c>
      <c r="E90" s="91">
        <f t="shared" si="21"/>
        <v>12943</v>
      </c>
      <c r="F90" s="91">
        <f t="shared" si="21"/>
        <v>0</v>
      </c>
      <c r="G90" s="91">
        <f t="shared" si="21"/>
        <v>0</v>
      </c>
      <c r="H90" s="91">
        <f t="shared" si="21"/>
        <v>0</v>
      </c>
      <c r="I90" s="66">
        <f t="shared" si="16"/>
        <v>9000</v>
      </c>
      <c r="J90" s="66">
        <f t="shared" si="17"/>
        <v>12943</v>
      </c>
      <c r="K90" s="66">
        <f t="shared" si="18"/>
        <v>12943</v>
      </c>
    </row>
    <row r="91" spans="1:11">
      <c r="A91" s="13" t="s">
        <v>347</v>
      </c>
      <c r="B91" s="5" t="s">
        <v>348</v>
      </c>
      <c r="C91" s="90"/>
      <c r="D91" s="90"/>
      <c r="E91" s="90"/>
      <c r="F91" s="196"/>
      <c r="G91" s="196"/>
      <c r="H91" s="196"/>
      <c r="I91" s="126">
        <f t="shared" si="16"/>
        <v>0</v>
      </c>
      <c r="J91" s="126">
        <f t="shared" si="17"/>
        <v>0</v>
      </c>
      <c r="K91" s="126">
        <f t="shared" si="18"/>
        <v>0</v>
      </c>
    </row>
    <row r="92" spans="1:11">
      <c r="A92" s="13" t="s">
        <v>349</v>
      </c>
      <c r="B92" s="5" t="s">
        <v>350</v>
      </c>
      <c r="C92" s="90"/>
      <c r="D92" s="90"/>
      <c r="E92" s="90"/>
      <c r="F92" s="196"/>
      <c r="G92" s="196"/>
      <c r="H92" s="196"/>
      <c r="I92" s="126">
        <f t="shared" si="16"/>
        <v>0</v>
      </c>
      <c r="J92" s="126">
        <f t="shared" si="17"/>
        <v>0</v>
      </c>
      <c r="K92" s="126">
        <f t="shared" si="18"/>
        <v>0</v>
      </c>
    </row>
    <row r="93" spans="1:11">
      <c r="A93" s="36" t="s">
        <v>351</v>
      </c>
      <c r="B93" s="5" t="s">
        <v>352</v>
      </c>
      <c r="C93" s="90"/>
      <c r="D93" s="90"/>
      <c r="E93" s="90"/>
      <c r="F93" s="196"/>
      <c r="G93" s="196"/>
      <c r="H93" s="196"/>
      <c r="I93" s="126">
        <f t="shared" si="16"/>
        <v>0</v>
      </c>
      <c r="J93" s="126">
        <f t="shared" si="17"/>
        <v>0</v>
      </c>
      <c r="K93" s="126">
        <f t="shared" si="18"/>
        <v>0</v>
      </c>
    </row>
    <row r="94" spans="1:11">
      <c r="A94" s="36" t="s">
        <v>530</v>
      </c>
      <c r="B94" s="5" t="s">
        <v>353</v>
      </c>
      <c r="C94" s="90"/>
      <c r="D94" s="90"/>
      <c r="E94" s="90"/>
      <c r="F94" s="196"/>
      <c r="G94" s="196"/>
      <c r="H94" s="196"/>
      <c r="I94" s="126">
        <f t="shared" si="16"/>
        <v>0</v>
      </c>
      <c r="J94" s="126">
        <f t="shared" si="17"/>
        <v>0</v>
      </c>
      <c r="K94" s="126">
        <f t="shared" si="18"/>
        <v>0</v>
      </c>
    </row>
    <row r="95" spans="1:11">
      <c r="A95" s="14" t="s">
        <v>542</v>
      </c>
      <c r="B95" s="7" t="s">
        <v>354</v>
      </c>
      <c r="C95" s="95">
        <f t="shared" ref="C95:H95" si="22">SUM(C91:C94)</f>
        <v>0</v>
      </c>
      <c r="D95" s="95">
        <f t="shared" si="22"/>
        <v>0</v>
      </c>
      <c r="E95" s="95">
        <f t="shared" si="22"/>
        <v>0</v>
      </c>
      <c r="F95" s="68">
        <f t="shared" si="22"/>
        <v>0</v>
      </c>
      <c r="G95" s="68">
        <f t="shared" si="22"/>
        <v>0</v>
      </c>
      <c r="H95" s="68">
        <f t="shared" si="22"/>
        <v>0</v>
      </c>
      <c r="I95" s="66">
        <f t="shared" si="16"/>
        <v>0</v>
      </c>
      <c r="J95" s="66">
        <f t="shared" si="17"/>
        <v>0</v>
      </c>
      <c r="K95" s="66">
        <f t="shared" si="18"/>
        <v>0</v>
      </c>
    </row>
    <row r="96" spans="1:11">
      <c r="A96" s="15" t="s">
        <v>355</v>
      </c>
      <c r="B96" s="7" t="s">
        <v>356</v>
      </c>
      <c r="C96" s="90"/>
      <c r="D96" s="90"/>
      <c r="E96" s="90"/>
      <c r="F96" s="195"/>
      <c r="G96" s="195"/>
      <c r="H96" s="195"/>
      <c r="I96" s="90">
        <f t="shared" si="16"/>
        <v>0</v>
      </c>
      <c r="J96" s="90">
        <f t="shared" si="17"/>
        <v>0</v>
      </c>
      <c r="K96" s="90">
        <f t="shared" si="18"/>
        <v>0</v>
      </c>
    </row>
    <row r="97" spans="1:11" ht="15.75">
      <c r="A97" s="39" t="s">
        <v>543</v>
      </c>
      <c r="B97" s="40" t="s">
        <v>357</v>
      </c>
      <c r="C97" s="111">
        <f t="shared" ref="C97:H97" si="23">C90+C95+C96</f>
        <v>9000</v>
      </c>
      <c r="D97" s="111">
        <f t="shared" si="23"/>
        <v>12943</v>
      </c>
      <c r="E97" s="111">
        <f t="shared" si="23"/>
        <v>12943</v>
      </c>
      <c r="F97" s="111">
        <f t="shared" si="23"/>
        <v>0</v>
      </c>
      <c r="G97" s="111">
        <f t="shared" si="23"/>
        <v>0</v>
      </c>
      <c r="H97" s="111">
        <f t="shared" si="23"/>
        <v>0</v>
      </c>
      <c r="I97" s="107">
        <f t="shared" si="16"/>
        <v>9000</v>
      </c>
      <c r="J97" s="107">
        <f t="shared" si="17"/>
        <v>12943</v>
      </c>
      <c r="K97" s="107">
        <f t="shared" si="18"/>
        <v>12943</v>
      </c>
    </row>
    <row r="98" spans="1:11" ht="15.75">
      <c r="A98" s="92" t="s">
        <v>532</v>
      </c>
      <c r="B98" s="93"/>
      <c r="C98" s="112">
        <f t="shared" ref="C98:H98" si="24">C68+C97</f>
        <v>143866</v>
      </c>
      <c r="D98" s="112">
        <f t="shared" si="24"/>
        <v>163160</v>
      </c>
      <c r="E98" s="112">
        <f t="shared" si="24"/>
        <v>153141</v>
      </c>
      <c r="F98" s="65">
        <f t="shared" si="24"/>
        <v>0</v>
      </c>
      <c r="G98" s="65">
        <f t="shared" si="24"/>
        <v>8854</v>
      </c>
      <c r="H98" s="65">
        <f t="shared" si="24"/>
        <v>8854</v>
      </c>
      <c r="I98" s="65">
        <f t="shared" si="16"/>
        <v>143866</v>
      </c>
      <c r="J98" s="65">
        <f t="shared" si="17"/>
        <v>172014</v>
      </c>
      <c r="K98" s="65">
        <f>$E98+$H98</f>
        <v>161995</v>
      </c>
    </row>
    <row r="99" spans="1:11">
      <c r="K99" s="81" t="s">
        <v>412</v>
      </c>
    </row>
  </sheetData>
  <mergeCells count="7">
    <mergeCell ref="A2:K2"/>
    <mergeCell ref="A3:K3"/>
    <mergeCell ref="A4:K4"/>
    <mergeCell ref="C6:E6"/>
    <mergeCell ref="F6:H6"/>
    <mergeCell ref="I6:K6"/>
    <mergeCell ref="C5:K5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workbookViewId="0">
      <selection activeCell="A4" sqref="A4:D4"/>
    </sheetView>
  </sheetViews>
  <sheetFormatPr defaultRowHeight="15"/>
  <cols>
    <col min="1" max="1" width="86.28515625" customWidth="1"/>
    <col min="2" max="2" width="28.28515625" customWidth="1"/>
    <col min="3" max="3" width="27.42578125" bestFit="1" customWidth="1"/>
    <col min="4" max="4" width="18.5703125" style="79" customWidth="1"/>
  </cols>
  <sheetData>
    <row r="1" spans="1:5" ht="15" customHeight="1">
      <c r="D1" s="75" t="s">
        <v>677</v>
      </c>
    </row>
    <row r="2" spans="1:5" ht="18" customHeight="1">
      <c r="A2" s="227" t="s">
        <v>533</v>
      </c>
      <c r="B2" s="227"/>
      <c r="C2" s="227"/>
      <c r="D2" s="227"/>
      <c r="E2" s="99"/>
    </row>
    <row r="3" spans="1:5" ht="25.5" customHeight="1">
      <c r="A3" s="229" t="s">
        <v>701</v>
      </c>
      <c r="B3" s="229"/>
      <c r="C3" s="229"/>
      <c r="D3" s="229"/>
    </row>
    <row r="4" spans="1:5" ht="23.25" customHeight="1">
      <c r="A4" s="235" t="s">
        <v>596</v>
      </c>
      <c r="B4" s="235"/>
      <c r="C4" s="235"/>
      <c r="D4" s="235"/>
    </row>
    <row r="5" spans="1:5" ht="15" customHeight="1">
      <c r="A5" s="1"/>
    </row>
    <row r="6" spans="1:5" ht="51" customHeight="1">
      <c r="A6" s="50" t="s">
        <v>595</v>
      </c>
      <c r="B6" s="77" t="s">
        <v>642</v>
      </c>
      <c r="C6" s="77" t="s">
        <v>414</v>
      </c>
      <c r="D6" s="63" t="s">
        <v>653</v>
      </c>
    </row>
    <row r="7" spans="1:5" ht="15" customHeight="1">
      <c r="A7" s="51" t="s">
        <v>569</v>
      </c>
      <c r="B7" s="52">
        <v>0</v>
      </c>
      <c r="C7" s="52">
        <v>2</v>
      </c>
      <c r="D7" s="82">
        <f t="shared" ref="D7:D33" si="0">SUM(B7:C7)</f>
        <v>2</v>
      </c>
    </row>
    <row r="8" spans="1:5" ht="15" customHeight="1">
      <c r="A8" s="51" t="s">
        <v>570</v>
      </c>
      <c r="B8" s="52">
        <v>0</v>
      </c>
      <c r="C8" s="52">
        <v>3</v>
      </c>
      <c r="D8" s="82">
        <f t="shared" si="0"/>
        <v>3</v>
      </c>
    </row>
    <row r="9" spans="1:5" ht="15" customHeight="1">
      <c r="A9" s="51" t="s">
        <v>571</v>
      </c>
      <c r="B9" s="52">
        <v>0</v>
      </c>
      <c r="C9" s="52">
        <v>12</v>
      </c>
      <c r="D9" s="82">
        <f t="shared" si="0"/>
        <v>12</v>
      </c>
    </row>
    <row r="10" spans="1:5" ht="15" customHeight="1">
      <c r="A10" s="51" t="s">
        <v>572</v>
      </c>
      <c r="B10" s="52">
        <v>0</v>
      </c>
      <c r="C10" s="52">
        <v>0</v>
      </c>
      <c r="D10" s="82">
        <f t="shared" si="0"/>
        <v>0</v>
      </c>
    </row>
    <row r="11" spans="1:5" ht="15" customHeight="1">
      <c r="A11" s="50" t="s">
        <v>590</v>
      </c>
      <c r="B11" s="74">
        <f>SUM(B7:B10)</f>
        <v>0</v>
      </c>
      <c r="C11" s="74">
        <f>SUM(C7:C10)</f>
        <v>17</v>
      </c>
      <c r="D11" s="100">
        <f t="shared" si="0"/>
        <v>17</v>
      </c>
    </row>
    <row r="12" spans="1:5" ht="15" customHeight="1">
      <c r="A12" s="51" t="s">
        <v>573</v>
      </c>
      <c r="B12" s="52">
        <v>0</v>
      </c>
      <c r="C12" s="52">
        <v>0</v>
      </c>
      <c r="D12" s="82">
        <f t="shared" si="0"/>
        <v>0</v>
      </c>
    </row>
    <row r="13" spans="1:5" ht="15" customHeight="1">
      <c r="A13" s="51" t="s">
        <v>574</v>
      </c>
      <c r="B13" s="52">
        <v>0</v>
      </c>
      <c r="C13" s="52">
        <v>0</v>
      </c>
      <c r="D13" s="82">
        <f t="shared" si="0"/>
        <v>0</v>
      </c>
    </row>
    <row r="14" spans="1:5" ht="15" customHeight="1">
      <c r="A14" s="51" t="s">
        <v>575</v>
      </c>
      <c r="B14" s="52">
        <v>0</v>
      </c>
      <c r="C14" s="52">
        <v>0</v>
      </c>
      <c r="D14" s="82">
        <f t="shared" si="0"/>
        <v>0</v>
      </c>
    </row>
    <row r="15" spans="1:5" ht="15" customHeight="1">
      <c r="A15" s="51" t="s">
        <v>576</v>
      </c>
      <c r="B15" s="52">
        <v>2</v>
      </c>
      <c r="C15" s="52">
        <v>0</v>
      </c>
      <c r="D15" s="82">
        <f t="shared" si="0"/>
        <v>2</v>
      </c>
    </row>
    <row r="16" spans="1:5" ht="15" customHeight="1">
      <c r="A16" s="51" t="s">
        <v>577</v>
      </c>
      <c r="B16" s="52">
        <v>1</v>
      </c>
      <c r="C16" s="52">
        <v>0</v>
      </c>
      <c r="D16" s="82">
        <f t="shared" si="0"/>
        <v>1</v>
      </c>
    </row>
    <row r="17" spans="1:4" ht="15" customHeight="1">
      <c r="A17" s="51" t="s">
        <v>578</v>
      </c>
      <c r="B17" s="52">
        <v>1</v>
      </c>
      <c r="C17" s="52">
        <v>0</v>
      </c>
      <c r="D17" s="82">
        <f t="shared" si="0"/>
        <v>1</v>
      </c>
    </row>
    <row r="18" spans="1:4" ht="15" customHeight="1">
      <c r="A18" s="51" t="s">
        <v>579</v>
      </c>
      <c r="B18" s="52">
        <v>0</v>
      </c>
      <c r="C18" s="52">
        <v>0</v>
      </c>
      <c r="D18" s="82">
        <f t="shared" si="0"/>
        <v>0</v>
      </c>
    </row>
    <row r="19" spans="1:4" ht="15" customHeight="1">
      <c r="A19" s="50" t="s">
        <v>591</v>
      </c>
      <c r="B19" s="74">
        <f>SUM(B13:B18)</f>
        <v>4</v>
      </c>
      <c r="C19" s="74">
        <f>SUM(C13:C18)</f>
        <v>0</v>
      </c>
      <c r="D19" s="100">
        <f t="shared" si="0"/>
        <v>4</v>
      </c>
    </row>
    <row r="20" spans="1:4" ht="15" customHeight="1">
      <c r="A20" s="51" t="s">
        <v>580</v>
      </c>
      <c r="B20" s="52">
        <v>7</v>
      </c>
      <c r="C20" s="52">
        <v>0</v>
      </c>
      <c r="D20" s="82">
        <f t="shared" si="0"/>
        <v>7</v>
      </c>
    </row>
    <row r="21" spans="1:4" ht="15" customHeight="1">
      <c r="A21" s="51" t="s">
        <v>697</v>
      </c>
      <c r="B21" s="52">
        <v>0</v>
      </c>
      <c r="C21" s="52">
        <v>0</v>
      </c>
      <c r="D21" s="82">
        <f t="shared" si="0"/>
        <v>0</v>
      </c>
    </row>
    <row r="22" spans="1:4" ht="15" customHeight="1">
      <c r="A22" s="51" t="s">
        <v>581</v>
      </c>
      <c r="B22" s="52">
        <v>8</v>
      </c>
      <c r="C22" s="52">
        <v>0</v>
      </c>
      <c r="D22" s="82">
        <f t="shared" si="0"/>
        <v>8</v>
      </c>
    </row>
    <row r="23" spans="1:4" ht="15" customHeight="1">
      <c r="A23" s="50" t="s">
        <v>592</v>
      </c>
      <c r="B23" s="74">
        <f>SUM(B20:B22)</f>
        <v>15</v>
      </c>
      <c r="C23" s="74">
        <f>SUM(C20:C22)</f>
        <v>0</v>
      </c>
      <c r="D23" s="100">
        <f t="shared" si="0"/>
        <v>15</v>
      </c>
    </row>
    <row r="24" spans="1:4" ht="15" customHeight="1">
      <c r="A24" s="51" t="s">
        <v>582</v>
      </c>
      <c r="B24" s="52">
        <v>1</v>
      </c>
      <c r="C24" s="52">
        <v>0</v>
      </c>
      <c r="D24" s="82">
        <f t="shared" si="0"/>
        <v>1</v>
      </c>
    </row>
    <row r="25" spans="1:4" ht="15" customHeight="1">
      <c r="A25" s="51" t="s">
        <v>583</v>
      </c>
      <c r="B25" s="52">
        <v>0</v>
      </c>
      <c r="C25" s="52">
        <v>0</v>
      </c>
      <c r="D25" s="82">
        <f t="shared" si="0"/>
        <v>0</v>
      </c>
    </row>
    <row r="26" spans="1:4" ht="15" customHeight="1">
      <c r="A26" s="51" t="s">
        <v>584</v>
      </c>
      <c r="B26" s="52">
        <v>0</v>
      </c>
      <c r="C26" s="52">
        <v>0</v>
      </c>
      <c r="D26" s="82">
        <f t="shared" si="0"/>
        <v>0</v>
      </c>
    </row>
    <row r="27" spans="1:4" ht="15" customHeight="1">
      <c r="A27" s="50" t="s">
        <v>593</v>
      </c>
      <c r="B27" s="74">
        <f>SUM(B24:B26)</f>
        <v>1</v>
      </c>
      <c r="C27" s="74">
        <f>SUM(C24:C26)</f>
        <v>0</v>
      </c>
      <c r="D27" s="100">
        <f t="shared" si="0"/>
        <v>1</v>
      </c>
    </row>
    <row r="28" spans="1:4" ht="37.5" customHeight="1">
      <c r="A28" s="50" t="s">
        <v>594</v>
      </c>
      <c r="B28" s="59">
        <f>B11+B19+B23+B27</f>
        <v>20</v>
      </c>
      <c r="C28" s="59">
        <f>C11+C19+C23+C27</f>
        <v>17</v>
      </c>
      <c r="D28" s="100">
        <f t="shared" si="0"/>
        <v>37</v>
      </c>
    </row>
    <row r="29" spans="1:4" ht="15" customHeight="1">
      <c r="A29" s="51" t="s">
        <v>585</v>
      </c>
      <c r="B29" s="52">
        <v>0</v>
      </c>
      <c r="C29" s="52">
        <v>0</v>
      </c>
      <c r="D29" s="82">
        <f t="shared" si="0"/>
        <v>0</v>
      </c>
    </row>
    <row r="30" spans="1:4" ht="15" customHeight="1">
      <c r="A30" s="51" t="s">
        <v>586</v>
      </c>
      <c r="B30" s="52">
        <v>0</v>
      </c>
      <c r="C30" s="52">
        <v>0</v>
      </c>
      <c r="D30" s="82">
        <f t="shared" si="0"/>
        <v>0</v>
      </c>
    </row>
    <row r="31" spans="1:4" ht="15" customHeight="1">
      <c r="A31" s="51" t="s">
        <v>587</v>
      </c>
      <c r="B31" s="52">
        <v>0</v>
      </c>
      <c r="C31" s="52">
        <v>0</v>
      </c>
      <c r="D31" s="82">
        <f t="shared" si="0"/>
        <v>0</v>
      </c>
    </row>
    <row r="32" spans="1:4" ht="15" customHeight="1">
      <c r="A32" s="51" t="s">
        <v>588</v>
      </c>
      <c r="B32" s="52">
        <v>0</v>
      </c>
      <c r="C32" s="52">
        <v>0</v>
      </c>
      <c r="D32" s="82">
        <f t="shared" si="0"/>
        <v>0</v>
      </c>
    </row>
    <row r="33" spans="1:4" ht="25.5" customHeight="1">
      <c r="A33" s="50" t="s">
        <v>589</v>
      </c>
      <c r="B33" s="74">
        <v>0</v>
      </c>
      <c r="C33" s="74">
        <v>0</v>
      </c>
      <c r="D33" s="100">
        <f t="shared" si="0"/>
        <v>0</v>
      </c>
    </row>
    <row r="34" spans="1:4" ht="15" customHeight="1">
      <c r="A34" s="238"/>
      <c r="B34" s="238"/>
    </row>
    <row r="35" spans="1:4" ht="15" customHeight="1">
      <c r="A35" s="237"/>
      <c r="B35" s="237"/>
    </row>
  </sheetData>
  <mergeCells count="5">
    <mergeCell ref="A35:B35"/>
    <mergeCell ref="A34:B34"/>
    <mergeCell ref="A2:D2"/>
    <mergeCell ref="A3:D3"/>
    <mergeCell ref="A4:D4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workbookViewId="0">
      <selection activeCell="C6" sqref="C6:E6"/>
    </sheetView>
  </sheetViews>
  <sheetFormatPr defaultRowHeight="15"/>
  <cols>
    <col min="1" max="1" width="100" customWidth="1"/>
    <col min="3" max="5" width="17" style="64" customWidth="1"/>
  </cols>
  <sheetData>
    <row r="1" spans="1:8" ht="15" customHeight="1">
      <c r="C1" s="75"/>
      <c r="D1" s="75"/>
      <c r="E1" s="75" t="s">
        <v>683</v>
      </c>
    </row>
    <row r="2" spans="1:8" ht="18" customHeight="1">
      <c r="A2" s="227" t="s">
        <v>533</v>
      </c>
      <c r="B2" s="227"/>
      <c r="C2" s="227"/>
      <c r="D2" s="227"/>
      <c r="E2" s="227"/>
      <c r="F2" s="99"/>
      <c r="G2" s="99"/>
      <c r="H2" s="99"/>
    </row>
    <row r="3" spans="1:8" ht="25.5" customHeight="1">
      <c r="A3" s="229" t="s">
        <v>701</v>
      </c>
      <c r="B3" s="229"/>
      <c r="C3" s="229"/>
      <c r="D3" s="229"/>
      <c r="E3" s="229"/>
      <c r="F3" s="76"/>
      <c r="G3" s="76"/>
      <c r="H3" s="76"/>
    </row>
    <row r="4" spans="1:8" ht="26.25" customHeight="1">
      <c r="A4" s="239" t="s">
        <v>62</v>
      </c>
      <c r="B4" s="239"/>
      <c r="C4" s="239"/>
      <c r="D4" s="239"/>
      <c r="E4" s="239"/>
    </row>
    <row r="5" spans="1:8" ht="18.75" customHeight="1">
      <c r="A5" s="60"/>
      <c r="B5" s="62"/>
      <c r="C5" s="114"/>
      <c r="D5" s="114"/>
      <c r="E5" s="114"/>
    </row>
    <row r="6" spans="1:8" ht="23.25" customHeight="1">
      <c r="A6" s="4"/>
      <c r="C6" s="240" t="s">
        <v>415</v>
      </c>
      <c r="D6" s="240"/>
      <c r="E6" s="240"/>
    </row>
    <row r="7" spans="1:8" ht="25.5">
      <c r="A7" s="42" t="s">
        <v>649</v>
      </c>
      <c r="B7" s="3" t="s">
        <v>83</v>
      </c>
      <c r="C7" s="115" t="s">
        <v>53</v>
      </c>
      <c r="D7" s="115" t="s">
        <v>699</v>
      </c>
      <c r="E7" s="115" t="s">
        <v>700</v>
      </c>
    </row>
    <row r="8" spans="1:8">
      <c r="A8" s="42" t="s">
        <v>471</v>
      </c>
      <c r="B8" s="7" t="s">
        <v>159</v>
      </c>
      <c r="C8" s="222">
        <v>0</v>
      </c>
      <c r="D8" s="222">
        <v>281</v>
      </c>
      <c r="E8" s="222">
        <v>281</v>
      </c>
    </row>
    <row r="9" spans="1:8">
      <c r="A9" s="12" t="s">
        <v>366</v>
      </c>
      <c r="B9" s="6" t="s">
        <v>161</v>
      </c>
      <c r="C9" s="116"/>
      <c r="D9" s="116"/>
      <c r="E9" s="116"/>
    </row>
    <row r="10" spans="1:8">
      <c r="A10" s="12" t="s">
        <v>367</v>
      </c>
      <c r="B10" s="6" t="s">
        <v>161</v>
      </c>
      <c r="C10" s="116"/>
      <c r="D10" s="116"/>
      <c r="E10" s="116"/>
    </row>
    <row r="11" spans="1:8">
      <c r="A11" s="12" t="s">
        <v>368</v>
      </c>
      <c r="B11" s="6" t="s">
        <v>161</v>
      </c>
      <c r="C11" s="116"/>
      <c r="D11" s="116"/>
      <c r="E11" s="116"/>
    </row>
    <row r="12" spans="1:8">
      <c r="A12" s="12" t="s">
        <v>369</v>
      </c>
      <c r="B12" s="6" t="s">
        <v>161</v>
      </c>
      <c r="C12" s="116"/>
      <c r="D12" s="116"/>
      <c r="E12" s="116"/>
    </row>
    <row r="13" spans="1:8">
      <c r="A13" s="13" t="s">
        <v>370</v>
      </c>
      <c r="B13" s="6" t="s">
        <v>161</v>
      </c>
      <c r="C13" s="116"/>
      <c r="D13" s="116"/>
      <c r="E13" s="116"/>
    </row>
    <row r="14" spans="1:8">
      <c r="A14" s="13" t="s">
        <v>371</v>
      </c>
      <c r="B14" s="6" t="s">
        <v>161</v>
      </c>
      <c r="C14" s="116"/>
      <c r="D14" s="116"/>
      <c r="E14" s="116"/>
    </row>
    <row r="15" spans="1:8">
      <c r="A15" s="15" t="s">
        <v>57</v>
      </c>
      <c r="B15" s="14" t="s">
        <v>161</v>
      </c>
      <c r="C15" s="117">
        <f>SUM(C9:C14)</f>
        <v>0</v>
      </c>
      <c r="D15" s="117">
        <f>SUM(D9:D14)</f>
        <v>0</v>
      </c>
      <c r="E15" s="117">
        <f>SUM(E9:E14)</f>
        <v>0</v>
      </c>
    </row>
    <row r="16" spans="1:8">
      <c r="A16" s="12" t="s">
        <v>372</v>
      </c>
      <c r="B16" s="6" t="s">
        <v>162</v>
      </c>
      <c r="C16" s="116">
        <v>3850</v>
      </c>
      <c r="D16" s="116">
        <v>3850</v>
      </c>
      <c r="E16" s="116">
        <v>2697</v>
      </c>
    </row>
    <row r="17" spans="1:5">
      <c r="A17" s="16" t="s">
        <v>56</v>
      </c>
      <c r="B17" s="14" t="s">
        <v>162</v>
      </c>
      <c r="C17" s="117">
        <f>SUM(C16)</f>
        <v>3850</v>
      </c>
      <c r="D17" s="117">
        <f>SUM(D16)</f>
        <v>3850</v>
      </c>
      <c r="E17" s="117">
        <f>SUM(E16)</f>
        <v>2697</v>
      </c>
    </row>
    <row r="18" spans="1:5">
      <c r="A18" s="12" t="s">
        <v>373</v>
      </c>
      <c r="B18" s="6" t="s">
        <v>163</v>
      </c>
      <c r="C18" s="116"/>
      <c r="D18" s="116"/>
      <c r="E18" s="116"/>
    </row>
    <row r="19" spans="1:5">
      <c r="A19" s="12" t="s">
        <v>374</v>
      </c>
      <c r="B19" s="6" t="s">
        <v>163</v>
      </c>
      <c r="C19" s="116"/>
      <c r="D19" s="116"/>
      <c r="E19" s="116"/>
    </row>
    <row r="20" spans="1:5">
      <c r="A20" s="13" t="s">
        <v>375</v>
      </c>
      <c r="B20" s="6" t="s">
        <v>163</v>
      </c>
      <c r="C20" s="116"/>
      <c r="D20" s="116"/>
      <c r="E20" s="116"/>
    </row>
    <row r="21" spans="1:5">
      <c r="A21" s="13" t="s">
        <v>376</v>
      </c>
      <c r="B21" s="6" t="s">
        <v>163</v>
      </c>
      <c r="C21" s="116"/>
      <c r="D21" s="116"/>
      <c r="E21" s="116"/>
    </row>
    <row r="22" spans="1:5">
      <c r="A22" s="13" t="s">
        <v>377</v>
      </c>
      <c r="B22" s="6" t="s">
        <v>163</v>
      </c>
      <c r="C22" s="116">
        <v>650</v>
      </c>
      <c r="D22" s="116">
        <v>650</v>
      </c>
      <c r="E22" s="116">
        <v>433</v>
      </c>
    </row>
    <row r="23" spans="1:5" ht="30">
      <c r="A23" s="17" t="s">
        <v>378</v>
      </c>
      <c r="B23" s="6" t="s">
        <v>163</v>
      </c>
      <c r="C23" s="116"/>
      <c r="D23" s="116"/>
      <c r="E23" s="116"/>
    </row>
    <row r="24" spans="1:5">
      <c r="A24" s="11" t="s">
        <v>55</v>
      </c>
      <c r="B24" s="14" t="s">
        <v>163</v>
      </c>
      <c r="C24" s="117">
        <f>SUM(C18:C23)</f>
        <v>650</v>
      </c>
      <c r="D24" s="117">
        <f>SUM(D18:D23)</f>
        <v>650</v>
      </c>
      <c r="E24" s="117">
        <f>SUM(E18:E23)</f>
        <v>433</v>
      </c>
    </row>
    <row r="25" spans="1:5">
      <c r="A25" s="12" t="s">
        <v>379</v>
      </c>
      <c r="B25" s="6" t="s">
        <v>164</v>
      </c>
      <c r="C25" s="116"/>
      <c r="D25" s="116"/>
      <c r="E25" s="116"/>
    </row>
    <row r="26" spans="1:5">
      <c r="A26" s="12" t="s">
        <v>380</v>
      </c>
      <c r="B26" s="6" t="s">
        <v>164</v>
      </c>
      <c r="C26" s="116"/>
      <c r="D26" s="116"/>
      <c r="E26" s="116"/>
    </row>
    <row r="27" spans="1:5">
      <c r="A27" s="11" t="s">
        <v>54</v>
      </c>
      <c r="B27" s="8" t="s">
        <v>164</v>
      </c>
      <c r="C27" s="117">
        <f>SUM(C25:C26)</f>
        <v>0</v>
      </c>
      <c r="D27" s="117">
        <f>SUM(D25:D26)</f>
        <v>0</v>
      </c>
      <c r="E27" s="117">
        <f>SUM(E25:E26)</f>
        <v>0</v>
      </c>
    </row>
    <row r="28" spans="1:5">
      <c r="A28" s="12" t="s">
        <v>381</v>
      </c>
      <c r="B28" s="6" t="s">
        <v>165</v>
      </c>
      <c r="C28" s="116"/>
      <c r="D28" s="116"/>
      <c r="E28" s="116"/>
    </row>
    <row r="29" spans="1:5">
      <c r="A29" s="12" t="s">
        <v>382</v>
      </c>
      <c r="B29" s="6" t="s">
        <v>165</v>
      </c>
      <c r="C29" s="116"/>
      <c r="D29" s="116"/>
      <c r="E29" s="116"/>
    </row>
    <row r="30" spans="1:5">
      <c r="A30" s="13" t="s">
        <v>383</v>
      </c>
      <c r="B30" s="6" t="s">
        <v>165</v>
      </c>
      <c r="C30" s="116"/>
      <c r="D30" s="116"/>
      <c r="E30" s="116"/>
    </row>
    <row r="31" spans="1:5">
      <c r="A31" s="13" t="s">
        <v>384</v>
      </c>
      <c r="B31" s="6" t="s">
        <v>165</v>
      </c>
      <c r="C31" s="116"/>
      <c r="D31" s="116"/>
      <c r="E31" s="116"/>
    </row>
    <row r="32" spans="1:5">
      <c r="A32" s="13" t="s">
        <v>385</v>
      </c>
      <c r="B32" s="6" t="s">
        <v>165</v>
      </c>
      <c r="C32" s="124"/>
      <c r="D32" s="124"/>
      <c r="E32" s="124"/>
    </row>
    <row r="33" spans="1:5">
      <c r="A33" s="13" t="s">
        <v>386</v>
      </c>
      <c r="B33" s="6" t="s">
        <v>165</v>
      </c>
      <c r="C33" s="116"/>
      <c r="D33" s="116"/>
      <c r="E33" s="116"/>
    </row>
    <row r="34" spans="1:5">
      <c r="A34" s="13" t="s">
        <v>387</v>
      </c>
      <c r="B34" s="6" t="s">
        <v>165</v>
      </c>
      <c r="C34" s="116">
        <v>500</v>
      </c>
      <c r="D34" s="116">
        <v>500</v>
      </c>
      <c r="E34" s="116">
        <v>198</v>
      </c>
    </row>
    <row r="35" spans="1:5">
      <c r="A35" s="13" t="s">
        <v>388</v>
      </c>
      <c r="B35" s="6" t="s">
        <v>165</v>
      </c>
      <c r="C35" s="116"/>
      <c r="D35" s="116"/>
      <c r="E35" s="116"/>
    </row>
    <row r="36" spans="1:5">
      <c r="A36" s="13" t="s">
        <v>389</v>
      </c>
      <c r="B36" s="6" t="s">
        <v>165</v>
      </c>
      <c r="C36" s="116"/>
      <c r="D36" s="116"/>
      <c r="E36" s="116"/>
    </row>
    <row r="37" spans="1:5">
      <c r="A37" s="13" t="s">
        <v>390</v>
      </c>
      <c r="B37" s="6" t="s">
        <v>165</v>
      </c>
      <c r="C37" s="116"/>
      <c r="D37" s="116"/>
      <c r="E37" s="116"/>
    </row>
    <row r="38" spans="1:5" ht="30">
      <c r="A38" s="13" t="s">
        <v>391</v>
      </c>
      <c r="B38" s="6" t="s">
        <v>165</v>
      </c>
      <c r="C38" s="116"/>
      <c r="D38" s="116"/>
      <c r="E38" s="116"/>
    </row>
    <row r="39" spans="1:5" ht="30">
      <c r="A39" s="13" t="s">
        <v>392</v>
      </c>
      <c r="B39" s="6" t="s">
        <v>165</v>
      </c>
      <c r="C39" s="116">
        <v>200</v>
      </c>
      <c r="D39" s="116">
        <v>200</v>
      </c>
      <c r="E39" s="116">
        <v>74</v>
      </c>
    </row>
    <row r="40" spans="1:5">
      <c r="A40" s="11" t="s">
        <v>393</v>
      </c>
      <c r="B40" s="14" t="s">
        <v>165</v>
      </c>
      <c r="C40" s="117">
        <f>SUM(C28:C39)</f>
        <v>700</v>
      </c>
      <c r="D40" s="117">
        <f>SUM(D28:D39)</f>
        <v>700</v>
      </c>
      <c r="E40" s="117">
        <f>SUM(E28:E39)</f>
        <v>272</v>
      </c>
    </row>
    <row r="41" spans="1:5" ht="15.75">
      <c r="A41" s="18" t="s">
        <v>394</v>
      </c>
      <c r="B41" s="9" t="s">
        <v>166</v>
      </c>
      <c r="C41" s="117">
        <f>C8+C15+C17+C24+C40+C27</f>
        <v>5200</v>
      </c>
      <c r="D41" s="117">
        <f>D8+D15+D17+D24+D40+D27</f>
        <v>5481</v>
      </c>
      <c r="E41" s="117">
        <f>E8+E15+E17+E24+E40+E27</f>
        <v>3683</v>
      </c>
    </row>
  </sheetData>
  <mergeCells count="4">
    <mergeCell ref="A2:E2"/>
    <mergeCell ref="A3:E3"/>
    <mergeCell ref="A4:E4"/>
    <mergeCell ref="C6:E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9"/>
  <sheetViews>
    <sheetView workbookViewId="0">
      <selection activeCell="D55" sqref="D55"/>
    </sheetView>
  </sheetViews>
  <sheetFormatPr defaultRowHeight="15"/>
  <cols>
    <col min="1" max="1" width="91.28515625" customWidth="1"/>
    <col min="2" max="2" width="10.85546875" customWidth="1"/>
    <col min="3" max="5" width="16.140625" style="64" customWidth="1"/>
  </cols>
  <sheetData>
    <row r="1" spans="1:8" ht="15" customHeight="1">
      <c r="C1" s="75"/>
      <c r="D1" s="75"/>
      <c r="E1" s="75" t="s">
        <v>686</v>
      </c>
    </row>
    <row r="2" spans="1:8" ht="18" customHeight="1">
      <c r="A2" s="227" t="s">
        <v>533</v>
      </c>
      <c r="B2" s="227"/>
      <c r="C2" s="227"/>
      <c r="D2" s="227"/>
      <c r="E2" s="227"/>
      <c r="F2" s="99"/>
      <c r="G2" s="99"/>
      <c r="H2" s="99"/>
    </row>
    <row r="3" spans="1:8" ht="25.5" customHeight="1">
      <c r="A3" s="229" t="s">
        <v>701</v>
      </c>
      <c r="B3" s="229"/>
      <c r="C3" s="229"/>
      <c r="D3" s="229"/>
      <c r="E3" s="229"/>
      <c r="F3" s="76"/>
      <c r="G3" s="76"/>
      <c r="H3" s="76"/>
    </row>
    <row r="4" spans="1:8" ht="27" customHeight="1">
      <c r="A4" s="239" t="s">
        <v>59</v>
      </c>
      <c r="B4" s="239"/>
      <c r="C4" s="239"/>
      <c r="D4" s="239"/>
      <c r="E4" s="239"/>
    </row>
    <row r="5" spans="1:8" ht="19.5" customHeight="1">
      <c r="A5" s="56"/>
      <c r="B5" s="57"/>
      <c r="C5" s="118"/>
      <c r="D5" s="118"/>
      <c r="E5" s="118"/>
    </row>
    <row r="6" spans="1:8" ht="18.75">
      <c r="A6" s="4"/>
      <c r="C6" s="241" t="s">
        <v>415</v>
      </c>
      <c r="D6" s="241"/>
      <c r="E6" s="241"/>
    </row>
    <row r="7" spans="1:8" ht="25.5">
      <c r="A7" s="42" t="s">
        <v>649</v>
      </c>
      <c r="B7" s="3" t="s">
        <v>83</v>
      </c>
      <c r="C7" s="115" t="s">
        <v>53</v>
      </c>
      <c r="D7" s="115" t="s">
        <v>699</v>
      </c>
      <c r="E7" s="115" t="s">
        <v>700</v>
      </c>
    </row>
    <row r="8" spans="1:8">
      <c r="A8" s="42" t="s">
        <v>168</v>
      </c>
      <c r="B8" s="5" t="s">
        <v>167</v>
      </c>
      <c r="C8" s="223"/>
      <c r="D8" s="223">
        <v>291</v>
      </c>
      <c r="E8" s="223">
        <v>291</v>
      </c>
    </row>
    <row r="9" spans="1:8">
      <c r="A9" s="13" t="s">
        <v>599</v>
      </c>
      <c r="B9" s="6" t="s">
        <v>171</v>
      </c>
      <c r="C9" s="116"/>
      <c r="D9" s="116"/>
      <c r="E9" s="116"/>
    </row>
    <row r="10" spans="1:8">
      <c r="A10" s="13" t="s">
        <v>600</v>
      </c>
      <c r="B10" s="6" t="s">
        <v>171</v>
      </c>
      <c r="C10" s="116"/>
      <c r="D10" s="116"/>
      <c r="E10" s="116"/>
    </row>
    <row r="11" spans="1:8">
      <c r="A11" s="13" t="s">
        <v>601</v>
      </c>
      <c r="B11" s="6" t="s">
        <v>171</v>
      </c>
      <c r="C11" s="116"/>
      <c r="D11" s="116"/>
      <c r="E11" s="116"/>
    </row>
    <row r="12" spans="1:8">
      <c r="A12" s="13" t="s">
        <v>602</v>
      </c>
      <c r="B12" s="6" t="s">
        <v>171</v>
      </c>
      <c r="C12" s="116"/>
      <c r="D12" s="116"/>
      <c r="E12" s="116"/>
    </row>
    <row r="13" spans="1:8">
      <c r="A13" s="13" t="s">
        <v>603</v>
      </c>
      <c r="B13" s="6" t="s">
        <v>171</v>
      </c>
      <c r="C13" s="116"/>
      <c r="D13" s="116"/>
      <c r="E13" s="116"/>
    </row>
    <row r="14" spans="1:8">
      <c r="A14" s="13" t="s">
        <v>604</v>
      </c>
      <c r="B14" s="6" t="s">
        <v>171</v>
      </c>
      <c r="C14" s="116"/>
      <c r="D14" s="116"/>
      <c r="E14" s="116"/>
    </row>
    <row r="15" spans="1:8">
      <c r="A15" s="13" t="s">
        <v>605</v>
      </c>
      <c r="B15" s="6" t="s">
        <v>171</v>
      </c>
      <c r="C15" s="116"/>
      <c r="D15" s="116"/>
      <c r="E15" s="116"/>
    </row>
    <row r="16" spans="1:8">
      <c r="A16" s="13" t="s">
        <v>606</v>
      </c>
      <c r="B16" s="6" t="s">
        <v>171</v>
      </c>
      <c r="C16" s="116"/>
      <c r="D16" s="116"/>
      <c r="E16" s="116"/>
    </row>
    <row r="17" spans="1:5">
      <c r="A17" s="13" t="s">
        <v>607</v>
      </c>
      <c r="B17" s="6" t="s">
        <v>171</v>
      </c>
      <c r="C17" s="116"/>
      <c r="D17" s="116"/>
      <c r="E17" s="116"/>
    </row>
    <row r="18" spans="1:5">
      <c r="A18" s="13" t="s">
        <v>608</v>
      </c>
      <c r="B18" s="6" t="s">
        <v>171</v>
      </c>
      <c r="C18" s="116"/>
      <c r="D18" s="116"/>
      <c r="E18" s="116"/>
    </row>
    <row r="19" spans="1:5" ht="25.5">
      <c r="A19" s="11" t="s">
        <v>395</v>
      </c>
      <c r="B19" s="8" t="s">
        <v>171</v>
      </c>
      <c r="C19" s="102">
        <f>SUM(C9:C18)</f>
        <v>0</v>
      </c>
      <c r="D19" s="102">
        <f>SUM(D9:D18)</f>
        <v>0</v>
      </c>
      <c r="E19" s="102">
        <f>SUM(E9:E18)</f>
        <v>0</v>
      </c>
    </row>
    <row r="20" spans="1:5">
      <c r="A20" s="13" t="s">
        <v>599</v>
      </c>
      <c r="B20" s="6" t="s">
        <v>172</v>
      </c>
      <c r="C20" s="116"/>
      <c r="D20" s="116"/>
      <c r="E20" s="116"/>
    </row>
    <row r="21" spans="1:5">
      <c r="A21" s="13" t="s">
        <v>600</v>
      </c>
      <c r="B21" s="6" t="s">
        <v>172</v>
      </c>
      <c r="C21" s="116"/>
      <c r="D21" s="116"/>
      <c r="E21" s="116"/>
    </row>
    <row r="22" spans="1:5">
      <c r="A22" s="13" t="s">
        <v>601</v>
      </c>
      <c r="B22" s="6" t="s">
        <v>172</v>
      </c>
      <c r="C22" s="116"/>
      <c r="D22" s="116"/>
      <c r="E22" s="116"/>
    </row>
    <row r="23" spans="1:5">
      <c r="A23" s="13" t="s">
        <v>602</v>
      </c>
      <c r="B23" s="6" t="s">
        <v>172</v>
      </c>
      <c r="C23" s="116"/>
      <c r="D23" s="116"/>
      <c r="E23" s="116"/>
    </row>
    <row r="24" spans="1:5">
      <c r="A24" s="13" t="s">
        <v>603</v>
      </c>
      <c r="B24" s="6" t="s">
        <v>172</v>
      </c>
      <c r="C24" s="116"/>
      <c r="D24" s="116"/>
      <c r="E24" s="116"/>
    </row>
    <row r="25" spans="1:5">
      <c r="A25" s="13" t="s">
        <v>604</v>
      </c>
      <c r="B25" s="6" t="s">
        <v>172</v>
      </c>
      <c r="C25" s="116"/>
      <c r="D25" s="116"/>
      <c r="E25" s="116"/>
    </row>
    <row r="26" spans="1:5">
      <c r="A26" s="13" t="s">
        <v>605</v>
      </c>
      <c r="B26" s="6" t="s">
        <v>172</v>
      </c>
      <c r="C26" s="116"/>
      <c r="D26" s="116"/>
      <c r="E26" s="116"/>
    </row>
    <row r="27" spans="1:5">
      <c r="A27" s="13" t="s">
        <v>606</v>
      </c>
      <c r="B27" s="6" t="s">
        <v>172</v>
      </c>
      <c r="C27" s="116"/>
      <c r="D27" s="116"/>
      <c r="E27" s="116"/>
    </row>
    <row r="28" spans="1:5">
      <c r="A28" s="13" t="s">
        <v>607</v>
      </c>
      <c r="B28" s="6" t="s">
        <v>172</v>
      </c>
      <c r="C28" s="116"/>
      <c r="D28" s="116"/>
      <c r="E28" s="116"/>
    </row>
    <row r="29" spans="1:5">
      <c r="A29" s="13" t="s">
        <v>608</v>
      </c>
      <c r="B29" s="6" t="s">
        <v>172</v>
      </c>
      <c r="C29" s="116"/>
      <c r="D29" s="116"/>
      <c r="E29" s="116"/>
    </row>
    <row r="30" spans="1:5" ht="25.5">
      <c r="A30" s="11" t="s">
        <v>396</v>
      </c>
      <c r="B30" s="8" t="s">
        <v>172</v>
      </c>
      <c r="C30" s="102">
        <f>SUM(C20:C29)</f>
        <v>0</v>
      </c>
      <c r="D30" s="102">
        <f>SUM(D20:D29)</f>
        <v>0</v>
      </c>
      <c r="E30" s="102">
        <f>SUM(E20:E29)</f>
        <v>0</v>
      </c>
    </row>
    <row r="31" spans="1:5">
      <c r="A31" s="13" t="s">
        <v>599</v>
      </c>
      <c r="B31" s="6" t="s">
        <v>173</v>
      </c>
      <c r="C31" s="116"/>
      <c r="D31" s="116"/>
      <c r="E31" s="116"/>
    </row>
    <row r="32" spans="1:5">
      <c r="A32" s="13" t="s">
        <v>600</v>
      </c>
      <c r="B32" s="6" t="s">
        <v>173</v>
      </c>
      <c r="C32" s="116"/>
      <c r="D32" s="116"/>
      <c r="E32" s="116"/>
    </row>
    <row r="33" spans="1:5">
      <c r="A33" s="13" t="s">
        <v>601</v>
      </c>
      <c r="B33" s="6" t="s">
        <v>173</v>
      </c>
      <c r="C33" s="116"/>
      <c r="D33" s="116"/>
      <c r="E33" s="116"/>
    </row>
    <row r="34" spans="1:5">
      <c r="A34" s="13" t="s">
        <v>602</v>
      </c>
      <c r="B34" s="6" t="s">
        <v>173</v>
      </c>
      <c r="C34" s="116"/>
      <c r="D34" s="116"/>
      <c r="E34" s="116"/>
    </row>
    <row r="35" spans="1:5">
      <c r="A35" s="13" t="s">
        <v>603</v>
      </c>
      <c r="B35" s="6" t="s">
        <v>173</v>
      </c>
      <c r="C35" s="116"/>
      <c r="D35" s="116"/>
      <c r="E35" s="116"/>
    </row>
    <row r="36" spans="1:5">
      <c r="A36" s="13" t="s">
        <v>604</v>
      </c>
      <c r="B36" s="6" t="s">
        <v>173</v>
      </c>
      <c r="C36" s="116"/>
      <c r="D36" s="116"/>
      <c r="E36" s="116"/>
    </row>
    <row r="37" spans="1:5">
      <c r="A37" s="13" t="s">
        <v>605</v>
      </c>
      <c r="B37" s="6" t="s">
        <v>173</v>
      </c>
      <c r="C37" s="116"/>
      <c r="D37" s="116">
        <v>785</v>
      </c>
      <c r="E37" s="116">
        <v>785</v>
      </c>
    </row>
    <row r="38" spans="1:5">
      <c r="A38" s="13" t="s">
        <v>606</v>
      </c>
      <c r="B38" s="6" t="s">
        <v>173</v>
      </c>
      <c r="C38" s="116">
        <v>16830</v>
      </c>
      <c r="D38" s="116">
        <v>17545</v>
      </c>
      <c r="E38" s="116">
        <v>17545</v>
      </c>
    </row>
    <row r="39" spans="1:5">
      <c r="A39" s="13" t="s">
        <v>607</v>
      </c>
      <c r="B39" s="6" t="s">
        <v>173</v>
      </c>
      <c r="C39" s="116"/>
      <c r="D39" s="116"/>
      <c r="E39" s="116"/>
    </row>
    <row r="40" spans="1:5">
      <c r="A40" s="13" t="s">
        <v>608</v>
      </c>
      <c r="B40" s="6" t="s">
        <v>173</v>
      </c>
      <c r="C40" s="116"/>
      <c r="D40" s="116"/>
      <c r="E40" s="116"/>
    </row>
    <row r="41" spans="1:5">
      <c r="A41" s="11" t="s">
        <v>397</v>
      </c>
      <c r="B41" s="8" t="s">
        <v>173</v>
      </c>
      <c r="C41" s="102">
        <f>SUM(C31:C40)</f>
        <v>16830</v>
      </c>
      <c r="D41" s="102">
        <f>SUM(D31:D40)</f>
        <v>18330</v>
      </c>
      <c r="E41" s="102">
        <f>SUM(E31:E40)</f>
        <v>18330</v>
      </c>
    </row>
    <row r="42" spans="1:5">
      <c r="A42" s="13" t="s">
        <v>609</v>
      </c>
      <c r="B42" s="5" t="s">
        <v>175</v>
      </c>
      <c r="C42" s="116"/>
      <c r="D42" s="116"/>
      <c r="E42" s="116"/>
    </row>
    <row r="43" spans="1:5">
      <c r="A43" s="13" t="s">
        <v>610</v>
      </c>
      <c r="B43" s="5" t="s">
        <v>175</v>
      </c>
      <c r="C43" s="116"/>
      <c r="D43" s="116"/>
      <c r="E43" s="116"/>
    </row>
    <row r="44" spans="1:5">
      <c r="A44" s="13" t="s">
        <v>611</v>
      </c>
      <c r="B44" s="5" t="s">
        <v>175</v>
      </c>
      <c r="C44" s="116"/>
      <c r="D44" s="116"/>
      <c r="E44" s="116"/>
    </row>
    <row r="45" spans="1:5">
      <c r="A45" s="5" t="s">
        <v>612</v>
      </c>
      <c r="B45" s="5" t="s">
        <v>175</v>
      </c>
      <c r="C45" s="116"/>
      <c r="D45" s="116"/>
      <c r="E45" s="116"/>
    </row>
    <row r="46" spans="1:5">
      <c r="A46" s="5" t="s">
        <v>613</v>
      </c>
      <c r="B46" s="5" t="s">
        <v>175</v>
      </c>
      <c r="C46" s="116"/>
      <c r="D46" s="116"/>
      <c r="E46" s="116"/>
    </row>
    <row r="47" spans="1:5">
      <c r="A47" s="5" t="s">
        <v>614</v>
      </c>
      <c r="B47" s="5" t="s">
        <v>175</v>
      </c>
      <c r="C47" s="116"/>
      <c r="D47" s="116"/>
      <c r="E47" s="116"/>
    </row>
    <row r="48" spans="1:5">
      <c r="A48" s="13" t="s">
        <v>615</v>
      </c>
      <c r="B48" s="5" t="s">
        <v>175</v>
      </c>
      <c r="C48" s="116"/>
      <c r="D48" s="116"/>
      <c r="E48" s="116"/>
    </row>
    <row r="49" spans="1:5">
      <c r="A49" s="13" t="s">
        <v>616</v>
      </c>
      <c r="B49" s="5" t="s">
        <v>175</v>
      </c>
      <c r="C49" s="116"/>
      <c r="D49" s="116"/>
      <c r="E49" s="116"/>
    </row>
    <row r="50" spans="1:5">
      <c r="A50" s="13" t="s">
        <v>617</v>
      </c>
      <c r="B50" s="5" t="s">
        <v>175</v>
      </c>
      <c r="C50" s="116"/>
      <c r="D50" s="116"/>
      <c r="E50" s="116"/>
    </row>
    <row r="51" spans="1:5">
      <c r="A51" s="13" t="s">
        <v>618</v>
      </c>
      <c r="B51" s="5" t="s">
        <v>175</v>
      </c>
      <c r="C51" s="116"/>
      <c r="D51" s="116"/>
      <c r="E51" s="116"/>
    </row>
    <row r="52" spans="1:5" ht="25.5">
      <c r="A52" s="11" t="s">
        <v>398</v>
      </c>
      <c r="B52" s="8" t="s">
        <v>175</v>
      </c>
      <c r="C52" s="102">
        <f>SUM(C42:C51)</f>
        <v>0</v>
      </c>
      <c r="D52" s="102">
        <f>SUM(D42:D51)</f>
        <v>0</v>
      </c>
      <c r="E52" s="102">
        <f>SUM(E42:E51)</f>
        <v>0</v>
      </c>
    </row>
    <row r="53" spans="1:5">
      <c r="A53" s="13" t="s">
        <v>609</v>
      </c>
      <c r="B53" s="5" t="s">
        <v>180</v>
      </c>
      <c r="C53" s="116"/>
      <c r="D53" s="116"/>
      <c r="E53" s="116"/>
    </row>
    <row r="54" spans="1:5">
      <c r="A54" s="13" t="s">
        <v>472</v>
      </c>
      <c r="B54" s="5" t="s">
        <v>180</v>
      </c>
      <c r="C54" s="116"/>
      <c r="D54" s="116">
        <v>562</v>
      </c>
      <c r="E54" s="116">
        <v>562</v>
      </c>
    </row>
    <row r="55" spans="1:5">
      <c r="A55" s="13" t="s">
        <v>610</v>
      </c>
      <c r="B55" s="5" t="s">
        <v>180</v>
      </c>
      <c r="C55" s="116">
        <v>820</v>
      </c>
      <c r="D55" s="116">
        <v>2699</v>
      </c>
      <c r="E55" s="116">
        <v>2699</v>
      </c>
    </row>
    <row r="56" spans="1:5">
      <c r="A56" s="13" t="s">
        <v>611</v>
      </c>
      <c r="B56" s="5" t="s">
        <v>180</v>
      </c>
      <c r="C56" s="116">
        <v>350</v>
      </c>
      <c r="D56" s="116">
        <v>0</v>
      </c>
      <c r="E56" s="116"/>
    </row>
    <row r="57" spans="1:5">
      <c r="A57" s="5" t="s">
        <v>612</v>
      </c>
      <c r="B57" s="5" t="s">
        <v>180</v>
      </c>
      <c r="C57" s="116"/>
      <c r="D57" s="116"/>
      <c r="E57" s="116"/>
    </row>
    <row r="58" spans="1:5">
      <c r="A58" s="5" t="s">
        <v>613</v>
      </c>
      <c r="B58" s="5" t="s">
        <v>180</v>
      </c>
      <c r="C58" s="116"/>
      <c r="D58" s="116"/>
      <c r="E58" s="116"/>
    </row>
    <row r="59" spans="1:5">
      <c r="A59" s="5" t="s">
        <v>614</v>
      </c>
      <c r="B59" s="5" t="s">
        <v>180</v>
      </c>
      <c r="C59" s="116"/>
      <c r="D59" s="116"/>
      <c r="E59" s="116"/>
    </row>
    <row r="60" spans="1:5">
      <c r="A60" s="13" t="s">
        <v>615</v>
      </c>
      <c r="B60" s="5" t="s">
        <v>180</v>
      </c>
      <c r="C60" s="116"/>
      <c r="D60" s="116"/>
      <c r="E60" s="116"/>
    </row>
    <row r="61" spans="1:5">
      <c r="A61" s="13" t="s">
        <v>619</v>
      </c>
      <c r="B61" s="5" t="s">
        <v>180</v>
      </c>
      <c r="C61" s="116"/>
      <c r="D61" s="116"/>
      <c r="E61" s="116"/>
    </row>
    <row r="62" spans="1:5">
      <c r="A62" s="13" t="s">
        <v>617</v>
      </c>
      <c r="B62" s="5" t="s">
        <v>180</v>
      </c>
      <c r="C62" s="116"/>
      <c r="D62" s="116"/>
      <c r="E62" s="116"/>
    </row>
    <row r="63" spans="1:5">
      <c r="A63" s="13" t="s">
        <v>618</v>
      </c>
      <c r="B63" s="5" t="s">
        <v>180</v>
      </c>
      <c r="C63" s="116"/>
      <c r="D63" s="116"/>
      <c r="E63" s="116"/>
    </row>
    <row r="64" spans="1:5">
      <c r="A64" s="15" t="s">
        <v>399</v>
      </c>
      <c r="B64" s="8" t="s">
        <v>180</v>
      </c>
      <c r="C64" s="102">
        <f>SUM(C53:C63)</f>
        <v>1170</v>
      </c>
      <c r="D64" s="102">
        <f>SUM(D53:D63)</f>
        <v>3261</v>
      </c>
      <c r="E64" s="102">
        <f>SUM(E53:E63)</f>
        <v>3261</v>
      </c>
    </row>
    <row r="65" spans="1:5">
      <c r="A65" s="13" t="s">
        <v>599</v>
      </c>
      <c r="B65" s="6" t="s">
        <v>207</v>
      </c>
      <c r="C65" s="116"/>
      <c r="D65" s="116"/>
      <c r="E65" s="116"/>
    </row>
    <row r="66" spans="1:5">
      <c r="A66" s="13" t="s">
        <v>600</v>
      </c>
      <c r="B66" s="6" t="s">
        <v>207</v>
      </c>
      <c r="C66" s="116"/>
      <c r="D66" s="116"/>
      <c r="E66" s="116"/>
    </row>
    <row r="67" spans="1:5">
      <c r="A67" s="13" t="s">
        <v>601</v>
      </c>
      <c r="B67" s="6" t="s">
        <v>207</v>
      </c>
      <c r="C67" s="116"/>
      <c r="D67" s="116"/>
      <c r="E67" s="116"/>
    </row>
    <row r="68" spans="1:5">
      <c r="A68" s="13" t="s">
        <v>602</v>
      </c>
      <c r="B68" s="6" t="s">
        <v>207</v>
      </c>
      <c r="C68" s="116"/>
      <c r="D68" s="116"/>
      <c r="E68" s="116"/>
    </row>
    <row r="69" spans="1:5">
      <c r="A69" s="13" t="s">
        <v>603</v>
      </c>
      <c r="B69" s="6" t="s">
        <v>207</v>
      </c>
      <c r="C69" s="116"/>
      <c r="D69" s="116"/>
      <c r="E69" s="116"/>
    </row>
    <row r="70" spans="1:5">
      <c r="A70" s="13" t="s">
        <v>604</v>
      </c>
      <c r="B70" s="6" t="s">
        <v>207</v>
      </c>
      <c r="C70" s="116"/>
      <c r="D70" s="116"/>
      <c r="E70" s="116"/>
    </row>
    <row r="71" spans="1:5">
      <c r="A71" s="13" t="s">
        <v>605</v>
      </c>
      <c r="B71" s="6" t="s">
        <v>207</v>
      </c>
      <c r="C71" s="116"/>
      <c r="D71" s="116"/>
      <c r="E71" s="116"/>
    </row>
    <row r="72" spans="1:5">
      <c r="A72" s="13" t="s">
        <v>606</v>
      </c>
      <c r="B72" s="6" t="s">
        <v>207</v>
      </c>
      <c r="C72" s="116"/>
      <c r="D72" s="116"/>
      <c r="E72" s="116"/>
    </row>
    <row r="73" spans="1:5">
      <c r="A73" s="13" t="s">
        <v>607</v>
      </c>
      <c r="B73" s="6" t="s">
        <v>207</v>
      </c>
      <c r="C73" s="116"/>
      <c r="D73" s="116"/>
      <c r="E73" s="116"/>
    </row>
    <row r="74" spans="1:5">
      <c r="A74" s="13" t="s">
        <v>608</v>
      </c>
      <c r="B74" s="6" t="s">
        <v>207</v>
      </c>
      <c r="C74" s="116"/>
      <c r="D74" s="116"/>
      <c r="E74" s="116"/>
    </row>
    <row r="75" spans="1:5" ht="25.5">
      <c r="A75" s="11" t="s">
        <v>473</v>
      </c>
      <c r="B75" s="8" t="s">
        <v>207</v>
      </c>
      <c r="C75" s="102">
        <f>SUM(C65:C74)</f>
        <v>0</v>
      </c>
      <c r="D75" s="102">
        <f>SUM(D65:D74)</f>
        <v>0</v>
      </c>
      <c r="E75" s="102">
        <f>SUM(E65:E74)</f>
        <v>0</v>
      </c>
    </row>
    <row r="76" spans="1:5">
      <c r="A76" s="13" t="s">
        <v>599</v>
      </c>
      <c r="B76" s="6" t="s">
        <v>208</v>
      </c>
      <c r="C76" s="116"/>
      <c r="D76" s="116"/>
      <c r="E76" s="116"/>
    </row>
    <row r="77" spans="1:5">
      <c r="A77" s="13" t="s">
        <v>600</v>
      </c>
      <c r="B77" s="6" t="s">
        <v>208</v>
      </c>
      <c r="C77" s="116"/>
      <c r="D77" s="116"/>
      <c r="E77" s="116"/>
    </row>
    <row r="78" spans="1:5">
      <c r="A78" s="13" t="s">
        <v>601</v>
      </c>
      <c r="B78" s="6" t="s">
        <v>208</v>
      </c>
      <c r="C78" s="116"/>
      <c r="D78" s="116"/>
      <c r="E78" s="116"/>
    </row>
    <row r="79" spans="1:5">
      <c r="A79" s="13" t="s">
        <v>602</v>
      </c>
      <c r="B79" s="6" t="s">
        <v>208</v>
      </c>
      <c r="C79" s="116"/>
      <c r="D79" s="116"/>
      <c r="E79" s="116"/>
    </row>
    <row r="80" spans="1:5">
      <c r="A80" s="13" t="s">
        <v>603</v>
      </c>
      <c r="B80" s="6" t="s">
        <v>208</v>
      </c>
      <c r="C80" s="116"/>
      <c r="D80" s="116"/>
      <c r="E80" s="116"/>
    </row>
    <row r="81" spans="1:5">
      <c r="A81" s="13" t="s">
        <v>604</v>
      </c>
      <c r="B81" s="6" t="s">
        <v>208</v>
      </c>
      <c r="C81" s="116"/>
      <c r="D81" s="116"/>
      <c r="E81" s="116"/>
    </row>
    <row r="82" spans="1:5">
      <c r="A82" s="13" t="s">
        <v>605</v>
      </c>
      <c r="B82" s="6" t="s">
        <v>208</v>
      </c>
      <c r="C82" s="116"/>
      <c r="D82" s="116"/>
      <c r="E82" s="116"/>
    </row>
    <row r="83" spans="1:5">
      <c r="A83" s="13" t="s">
        <v>606</v>
      </c>
      <c r="B83" s="6" t="s">
        <v>208</v>
      </c>
      <c r="C83" s="116"/>
      <c r="D83" s="116"/>
      <c r="E83" s="116"/>
    </row>
    <row r="84" spans="1:5">
      <c r="A84" s="13" t="s">
        <v>607</v>
      </c>
      <c r="B84" s="6" t="s">
        <v>208</v>
      </c>
      <c r="C84" s="116"/>
      <c r="D84" s="116"/>
      <c r="E84" s="116"/>
    </row>
    <row r="85" spans="1:5">
      <c r="A85" s="13" t="s">
        <v>608</v>
      </c>
      <c r="B85" s="6" t="s">
        <v>208</v>
      </c>
      <c r="C85" s="116"/>
      <c r="D85" s="116"/>
      <c r="E85" s="116"/>
    </row>
    <row r="86" spans="1:5" ht="25.5">
      <c r="A86" s="11" t="s">
        <v>407</v>
      </c>
      <c r="B86" s="8" t="s">
        <v>208</v>
      </c>
      <c r="C86" s="102">
        <f>SUM(C76:C85)</f>
        <v>0</v>
      </c>
      <c r="D86" s="102">
        <f>SUM(D76:D85)</f>
        <v>0</v>
      </c>
      <c r="E86" s="102">
        <f>SUM(E76:E85)</f>
        <v>0</v>
      </c>
    </row>
    <row r="87" spans="1:5">
      <c r="A87" s="13" t="s">
        <v>599</v>
      </c>
      <c r="B87" s="6" t="s">
        <v>209</v>
      </c>
      <c r="C87" s="116"/>
      <c r="D87" s="116"/>
      <c r="E87" s="116"/>
    </row>
    <row r="88" spans="1:5">
      <c r="A88" s="13" t="s">
        <v>600</v>
      </c>
      <c r="B88" s="6" t="s">
        <v>209</v>
      </c>
      <c r="C88" s="116"/>
      <c r="D88" s="116"/>
      <c r="E88" s="116"/>
    </row>
    <row r="89" spans="1:5">
      <c r="A89" s="13" t="s">
        <v>601</v>
      </c>
      <c r="B89" s="6" t="s">
        <v>209</v>
      </c>
      <c r="C89" s="116"/>
      <c r="D89" s="116"/>
      <c r="E89" s="116"/>
    </row>
    <row r="90" spans="1:5">
      <c r="A90" s="13" t="s">
        <v>602</v>
      </c>
      <c r="B90" s="6" t="s">
        <v>209</v>
      </c>
      <c r="C90" s="116"/>
      <c r="D90" s="116"/>
      <c r="E90" s="116"/>
    </row>
    <row r="91" spans="1:5">
      <c r="A91" s="13" t="s">
        <v>603</v>
      </c>
      <c r="B91" s="6" t="s">
        <v>209</v>
      </c>
      <c r="C91" s="116"/>
      <c r="D91" s="116"/>
      <c r="E91" s="116"/>
    </row>
    <row r="92" spans="1:5">
      <c r="A92" s="13" t="s">
        <v>604</v>
      </c>
      <c r="B92" s="6" t="s">
        <v>209</v>
      </c>
      <c r="C92" s="116"/>
      <c r="D92" s="116"/>
      <c r="E92" s="116"/>
    </row>
    <row r="93" spans="1:5">
      <c r="A93" s="13" t="s">
        <v>605</v>
      </c>
      <c r="B93" s="6" t="s">
        <v>209</v>
      </c>
      <c r="C93" s="116"/>
      <c r="D93" s="116"/>
      <c r="E93" s="116"/>
    </row>
    <row r="94" spans="1:5">
      <c r="A94" s="13" t="s">
        <v>606</v>
      </c>
      <c r="B94" s="6" t="s">
        <v>209</v>
      </c>
      <c r="C94" s="116"/>
      <c r="D94" s="116"/>
      <c r="E94" s="116"/>
    </row>
    <row r="95" spans="1:5">
      <c r="A95" s="13" t="s">
        <v>607</v>
      </c>
      <c r="B95" s="6" t="s">
        <v>209</v>
      </c>
      <c r="C95" s="116"/>
      <c r="D95" s="116"/>
      <c r="E95" s="116"/>
    </row>
    <row r="96" spans="1:5">
      <c r="A96" s="13" t="s">
        <v>608</v>
      </c>
      <c r="B96" s="6" t="s">
        <v>209</v>
      </c>
      <c r="C96" s="116"/>
      <c r="D96" s="116"/>
      <c r="E96" s="116"/>
    </row>
    <row r="97" spans="1:5">
      <c r="A97" s="11" t="s">
        <v>406</v>
      </c>
      <c r="B97" s="8" t="s">
        <v>209</v>
      </c>
      <c r="C97" s="102">
        <f>SUM(C87:C96)</f>
        <v>0</v>
      </c>
      <c r="D97" s="102">
        <f>SUM(D87:D96)</f>
        <v>0</v>
      </c>
      <c r="E97" s="102">
        <f>SUM(E87:E96)</f>
        <v>0</v>
      </c>
    </row>
    <row r="98" spans="1:5">
      <c r="A98" s="13" t="s">
        <v>609</v>
      </c>
      <c r="B98" s="5" t="s">
        <v>211</v>
      </c>
      <c r="C98" s="116"/>
      <c r="D98" s="116"/>
      <c r="E98" s="116"/>
    </row>
    <row r="99" spans="1:5">
      <c r="A99" s="13" t="s">
        <v>610</v>
      </c>
      <c r="B99" s="6" t="s">
        <v>211</v>
      </c>
      <c r="C99" s="116"/>
      <c r="D99" s="116"/>
      <c r="E99" s="116"/>
    </row>
    <row r="100" spans="1:5">
      <c r="A100" s="13" t="s">
        <v>611</v>
      </c>
      <c r="B100" s="5" t="s">
        <v>211</v>
      </c>
      <c r="C100" s="116"/>
      <c r="D100" s="116"/>
      <c r="E100" s="116"/>
    </row>
    <row r="101" spans="1:5">
      <c r="A101" s="5" t="s">
        <v>612</v>
      </c>
      <c r="B101" s="6" t="s">
        <v>211</v>
      </c>
      <c r="C101" s="116"/>
      <c r="D101" s="116"/>
      <c r="E101" s="116"/>
    </row>
    <row r="102" spans="1:5">
      <c r="A102" s="5" t="s">
        <v>613</v>
      </c>
      <c r="B102" s="5" t="s">
        <v>211</v>
      </c>
      <c r="C102" s="116"/>
      <c r="D102" s="116"/>
      <c r="E102" s="116"/>
    </row>
    <row r="103" spans="1:5">
      <c r="A103" s="5" t="s">
        <v>614</v>
      </c>
      <c r="B103" s="6" t="s">
        <v>211</v>
      </c>
      <c r="C103" s="116"/>
      <c r="D103" s="116"/>
      <c r="E103" s="116"/>
    </row>
    <row r="104" spans="1:5">
      <c r="A104" s="13" t="s">
        <v>615</v>
      </c>
      <c r="B104" s="5" t="s">
        <v>211</v>
      </c>
      <c r="C104" s="116"/>
      <c r="D104" s="116"/>
      <c r="E104" s="116"/>
    </row>
    <row r="105" spans="1:5">
      <c r="A105" s="13" t="s">
        <v>619</v>
      </c>
      <c r="B105" s="6" t="s">
        <v>211</v>
      </c>
      <c r="C105" s="116"/>
      <c r="D105" s="116"/>
      <c r="E105" s="116"/>
    </row>
    <row r="106" spans="1:5">
      <c r="A106" s="13" t="s">
        <v>617</v>
      </c>
      <c r="B106" s="5" t="s">
        <v>211</v>
      </c>
      <c r="C106" s="116"/>
      <c r="D106" s="116"/>
      <c r="E106" s="116"/>
    </row>
    <row r="107" spans="1:5">
      <c r="A107" s="13" t="s">
        <v>618</v>
      </c>
      <c r="B107" s="6" t="s">
        <v>211</v>
      </c>
      <c r="C107" s="116"/>
      <c r="D107" s="116"/>
      <c r="E107" s="116"/>
    </row>
    <row r="108" spans="1:5" ht="25.5">
      <c r="A108" s="11" t="s">
        <v>405</v>
      </c>
      <c r="B108" s="8" t="s">
        <v>211</v>
      </c>
      <c r="C108" s="102">
        <f>SUM(C98:C107)</f>
        <v>0</v>
      </c>
      <c r="D108" s="102">
        <f>SUM(D98:D107)</f>
        <v>0</v>
      </c>
      <c r="E108" s="102">
        <f>SUM(E98:E107)</f>
        <v>0</v>
      </c>
    </row>
    <row r="109" spans="1:5">
      <c r="A109" s="13" t="s">
        <v>609</v>
      </c>
      <c r="B109" s="5" t="s">
        <v>214</v>
      </c>
      <c r="C109" s="116"/>
      <c r="D109" s="116"/>
      <c r="E109" s="116"/>
    </row>
    <row r="110" spans="1:5">
      <c r="A110" s="13" t="s">
        <v>610</v>
      </c>
      <c r="B110" s="5" t="s">
        <v>214</v>
      </c>
      <c r="C110" s="116"/>
      <c r="D110" s="116"/>
      <c r="E110" s="116"/>
    </row>
    <row r="111" spans="1:5">
      <c r="A111" s="13" t="s">
        <v>611</v>
      </c>
      <c r="B111" s="5" t="s">
        <v>214</v>
      </c>
      <c r="C111" s="116"/>
      <c r="D111" s="116"/>
      <c r="E111" s="116"/>
    </row>
    <row r="112" spans="1:5">
      <c r="A112" s="5" t="s">
        <v>612</v>
      </c>
      <c r="B112" s="5" t="s">
        <v>214</v>
      </c>
      <c r="C112" s="116"/>
      <c r="D112" s="116"/>
      <c r="E112" s="116"/>
    </row>
    <row r="113" spans="1:5">
      <c r="A113" s="5" t="s">
        <v>613</v>
      </c>
      <c r="B113" s="5" t="s">
        <v>214</v>
      </c>
      <c r="C113" s="116"/>
      <c r="D113" s="116"/>
      <c r="E113" s="116"/>
    </row>
    <row r="114" spans="1:5">
      <c r="A114" s="5" t="s">
        <v>614</v>
      </c>
      <c r="B114" s="5" t="s">
        <v>214</v>
      </c>
      <c r="C114" s="116"/>
      <c r="D114" s="116"/>
      <c r="E114" s="116"/>
    </row>
    <row r="115" spans="1:5">
      <c r="A115" s="13" t="s">
        <v>615</v>
      </c>
      <c r="B115" s="5" t="s">
        <v>214</v>
      </c>
      <c r="C115" s="116"/>
      <c r="D115" s="116"/>
      <c r="E115" s="116"/>
    </row>
    <row r="116" spans="1:5">
      <c r="A116" s="13" t="s">
        <v>619</v>
      </c>
      <c r="B116" s="5" t="s">
        <v>214</v>
      </c>
      <c r="C116" s="116"/>
      <c r="D116" s="116"/>
      <c r="E116" s="116"/>
    </row>
    <row r="117" spans="1:5">
      <c r="A117" s="13" t="s">
        <v>617</v>
      </c>
      <c r="B117" s="5" t="s">
        <v>214</v>
      </c>
      <c r="C117" s="116"/>
      <c r="D117" s="116"/>
      <c r="E117" s="116"/>
    </row>
    <row r="118" spans="1:5">
      <c r="A118" s="13" t="s">
        <v>618</v>
      </c>
      <c r="B118" s="5" t="s">
        <v>214</v>
      </c>
      <c r="C118" s="116"/>
      <c r="D118" s="116"/>
      <c r="E118" s="116"/>
    </row>
    <row r="119" spans="1:5">
      <c r="A119" s="15" t="s">
        <v>495</v>
      </c>
      <c r="B119" s="8" t="s">
        <v>214</v>
      </c>
      <c r="C119" s="102">
        <f>SUM(C109:C118)</f>
        <v>0</v>
      </c>
      <c r="D119" s="102">
        <f>SUM(D109:D118)</f>
        <v>0</v>
      </c>
      <c r="E119" s="102">
        <f>SUM(E109:E118)</f>
        <v>0</v>
      </c>
    </row>
  </sheetData>
  <mergeCells count="4">
    <mergeCell ref="A2:E2"/>
    <mergeCell ref="A3:E3"/>
    <mergeCell ref="A4:E4"/>
    <mergeCell ref="C6:E6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8"/>
  <sheetViews>
    <sheetView workbookViewId="0">
      <selection activeCell="C6" sqref="C6:E6"/>
    </sheetView>
  </sheetViews>
  <sheetFormatPr defaultRowHeight="15"/>
  <cols>
    <col min="1" max="1" width="82.5703125" customWidth="1"/>
    <col min="3" max="5" width="16.28515625" style="64" customWidth="1"/>
  </cols>
  <sheetData>
    <row r="1" spans="1:5">
      <c r="C1" s="75"/>
      <c r="D1" s="75"/>
      <c r="E1" s="75" t="s">
        <v>687</v>
      </c>
    </row>
    <row r="2" spans="1:5" ht="18">
      <c r="A2" s="227" t="s">
        <v>533</v>
      </c>
      <c r="B2" s="227"/>
      <c r="C2" s="227"/>
      <c r="D2" s="227"/>
      <c r="E2" s="227"/>
    </row>
    <row r="3" spans="1:5" ht="27" customHeight="1">
      <c r="A3" s="229" t="s">
        <v>701</v>
      </c>
      <c r="B3" s="229"/>
      <c r="C3" s="229"/>
      <c r="D3" s="229"/>
      <c r="E3" s="229"/>
    </row>
    <row r="4" spans="1:5" ht="25.5" customHeight="1">
      <c r="A4" s="239" t="s">
        <v>60</v>
      </c>
      <c r="B4" s="239"/>
      <c r="C4" s="239"/>
      <c r="D4" s="239"/>
      <c r="E4" s="239"/>
    </row>
    <row r="5" spans="1:5" ht="15.75" customHeight="1">
      <c r="A5" s="56"/>
      <c r="B5" s="57"/>
      <c r="C5" s="118"/>
      <c r="D5" s="118"/>
      <c r="E5" s="118"/>
    </row>
    <row r="6" spans="1:5" ht="21" customHeight="1">
      <c r="A6" s="4"/>
      <c r="C6" s="242" t="s">
        <v>415</v>
      </c>
      <c r="D6" s="242"/>
      <c r="E6" s="242"/>
    </row>
    <row r="7" spans="1:5" ht="25.5">
      <c r="A7" s="42" t="s">
        <v>649</v>
      </c>
      <c r="B7" s="3" t="s">
        <v>83</v>
      </c>
      <c r="C7" s="115" t="s">
        <v>53</v>
      </c>
      <c r="D7" s="115" t="s">
        <v>699</v>
      </c>
      <c r="E7" s="115" t="s">
        <v>700</v>
      </c>
    </row>
    <row r="8" spans="1:5">
      <c r="A8" s="13" t="s">
        <v>620</v>
      </c>
      <c r="B8" s="6" t="s">
        <v>260</v>
      </c>
      <c r="C8" s="116"/>
      <c r="D8" s="116"/>
      <c r="E8" s="116"/>
    </row>
    <row r="9" spans="1:5">
      <c r="A9" s="13" t="s">
        <v>629</v>
      </c>
      <c r="B9" s="6" t="s">
        <v>260</v>
      </c>
      <c r="C9" s="116"/>
      <c r="D9" s="116"/>
      <c r="E9" s="116"/>
    </row>
    <row r="10" spans="1:5" ht="30">
      <c r="A10" s="13" t="s">
        <v>630</v>
      </c>
      <c r="B10" s="6" t="s">
        <v>260</v>
      </c>
      <c r="C10" s="116"/>
      <c r="D10" s="116"/>
      <c r="E10" s="116"/>
    </row>
    <row r="11" spans="1:5">
      <c r="A11" s="13" t="s">
        <v>628</v>
      </c>
      <c r="B11" s="6" t="s">
        <v>260</v>
      </c>
      <c r="C11" s="116"/>
      <c r="D11" s="116"/>
      <c r="E11" s="116"/>
    </row>
    <row r="12" spans="1:5">
      <c r="A12" s="13" t="s">
        <v>627</v>
      </c>
      <c r="B12" s="6" t="s">
        <v>260</v>
      </c>
      <c r="C12" s="116"/>
      <c r="D12" s="116"/>
      <c r="E12" s="116"/>
    </row>
    <row r="13" spans="1:5">
      <c r="A13" s="13" t="s">
        <v>626</v>
      </c>
      <c r="B13" s="6" t="s">
        <v>260</v>
      </c>
      <c r="C13" s="116"/>
      <c r="D13" s="116"/>
      <c r="E13" s="116"/>
    </row>
    <row r="14" spans="1:5">
      <c r="A14" s="13" t="s">
        <v>621</v>
      </c>
      <c r="B14" s="6" t="s">
        <v>260</v>
      </c>
      <c r="C14" s="116"/>
      <c r="D14" s="116"/>
      <c r="E14" s="116"/>
    </row>
    <row r="15" spans="1:5">
      <c r="A15" s="13" t="s">
        <v>622</v>
      </c>
      <c r="B15" s="6" t="s">
        <v>260</v>
      </c>
      <c r="C15" s="116"/>
      <c r="D15" s="116"/>
      <c r="E15" s="116"/>
    </row>
    <row r="16" spans="1:5">
      <c r="A16" s="13" t="s">
        <v>623</v>
      </c>
      <c r="B16" s="6" t="s">
        <v>260</v>
      </c>
      <c r="C16" s="116"/>
      <c r="D16" s="116"/>
      <c r="E16" s="116"/>
    </row>
    <row r="17" spans="1:5">
      <c r="A17" s="13" t="s">
        <v>624</v>
      </c>
      <c r="B17" s="6" t="s">
        <v>260</v>
      </c>
      <c r="C17" s="116"/>
      <c r="D17" s="116"/>
      <c r="E17" s="116"/>
    </row>
    <row r="18" spans="1:5" ht="25.5">
      <c r="A18" s="7" t="s">
        <v>505</v>
      </c>
      <c r="B18" s="8" t="s">
        <v>260</v>
      </c>
      <c r="C18" s="102">
        <f>SUM(C8:C17)</f>
        <v>0</v>
      </c>
      <c r="D18" s="102">
        <f>SUM(D8:D17)</f>
        <v>0</v>
      </c>
      <c r="E18" s="102">
        <f>SUM(E8:E17)</f>
        <v>0</v>
      </c>
    </row>
    <row r="19" spans="1:5">
      <c r="A19" s="13" t="s">
        <v>620</v>
      </c>
      <c r="B19" s="6" t="s">
        <v>261</v>
      </c>
      <c r="C19" s="116"/>
      <c r="D19" s="116"/>
      <c r="E19" s="116"/>
    </row>
    <row r="20" spans="1:5">
      <c r="A20" s="13" t="s">
        <v>629</v>
      </c>
      <c r="B20" s="6" t="s">
        <v>261</v>
      </c>
      <c r="C20" s="116"/>
      <c r="D20" s="116"/>
      <c r="E20" s="116"/>
    </row>
    <row r="21" spans="1:5" ht="30">
      <c r="A21" s="13" t="s">
        <v>630</v>
      </c>
      <c r="B21" s="6" t="s">
        <v>261</v>
      </c>
      <c r="C21" s="116"/>
      <c r="D21" s="116"/>
      <c r="E21" s="116"/>
    </row>
    <row r="22" spans="1:5">
      <c r="A22" s="13" t="s">
        <v>628</v>
      </c>
      <c r="B22" s="6" t="s">
        <v>261</v>
      </c>
      <c r="C22" s="116"/>
      <c r="D22" s="116"/>
      <c r="E22" s="116"/>
    </row>
    <row r="23" spans="1:5">
      <c r="A23" s="13" t="s">
        <v>627</v>
      </c>
      <c r="B23" s="6" t="s">
        <v>261</v>
      </c>
      <c r="C23" s="116"/>
      <c r="D23" s="116"/>
      <c r="E23" s="116"/>
    </row>
    <row r="24" spans="1:5">
      <c r="A24" s="13" t="s">
        <v>626</v>
      </c>
      <c r="B24" s="6" t="s">
        <v>261</v>
      </c>
      <c r="C24" s="116"/>
      <c r="D24" s="116"/>
      <c r="E24" s="116"/>
    </row>
    <row r="25" spans="1:5">
      <c r="A25" s="13" t="s">
        <v>621</v>
      </c>
      <c r="B25" s="6" t="s">
        <v>261</v>
      </c>
      <c r="C25" s="116"/>
      <c r="D25" s="116"/>
      <c r="E25" s="116"/>
    </row>
    <row r="26" spans="1:5">
      <c r="A26" s="13" t="s">
        <v>622</v>
      </c>
      <c r="B26" s="6" t="s">
        <v>261</v>
      </c>
      <c r="C26" s="116"/>
      <c r="D26" s="116"/>
      <c r="E26" s="116"/>
    </row>
    <row r="27" spans="1:5">
      <c r="A27" s="13" t="s">
        <v>623</v>
      </c>
      <c r="B27" s="6" t="s">
        <v>261</v>
      </c>
      <c r="C27" s="116"/>
      <c r="D27" s="116"/>
      <c r="E27" s="116"/>
    </row>
    <row r="28" spans="1:5">
      <c r="A28" s="13" t="s">
        <v>624</v>
      </c>
      <c r="B28" s="6" t="s">
        <v>261</v>
      </c>
      <c r="C28" s="116"/>
      <c r="D28" s="116"/>
      <c r="E28" s="116"/>
    </row>
    <row r="29" spans="1:5" ht="25.5">
      <c r="A29" s="7" t="s">
        <v>546</v>
      </c>
      <c r="B29" s="8" t="s">
        <v>261</v>
      </c>
      <c r="C29" s="102">
        <f>SUM(C19:C28)</f>
        <v>0</v>
      </c>
      <c r="D29" s="102">
        <f>SUM(D19:D28)</f>
        <v>0</v>
      </c>
      <c r="E29" s="102">
        <f>SUM(E19:E28)</f>
        <v>0</v>
      </c>
    </row>
    <row r="30" spans="1:5">
      <c r="A30" s="13" t="s">
        <v>620</v>
      </c>
      <c r="B30" s="6" t="s">
        <v>262</v>
      </c>
      <c r="C30" s="116">
        <v>3600</v>
      </c>
      <c r="D30" s="116">
        <v>281</v>
      </c>
      <c r="E30" s="116">
        <v>281</v>
      </c>
    </row>
    <row r="31" spans="1:5">
      <c r="A31" s="13" t="s">
        <v>629</v>
      </c>
      <c r="B31" s="6" t="s">
        <v>262</v>
      </c>
      <c r="C31" s="116"/>
      <c r="D31" s="116"/>
      <c r="E31" s="116"/>
    </row>
    <row r="32" spans="1:5" ht="30">
      <c r="A32" s="13" t="s">
        <v>630</v>
      </c>
      <c r="B32" s="6" t="s">
        <v>262</v>
      </c>
      <c r="C32" s="116"/>
      <c r="D32" s="116"/>
      <c r="E32" s="116"/>
    </row>
    <row r="33" spans="1:5">
      <c r="A33" s="13" t="s">
        <v>628</v>
      </c>
      <c r="B33" s="6" t="s">
        <v>262</v>
      </c>
      <c r="C33" s="116">
        <v>2100</v>
      </c>
      <c r="D33" s="116">
        <v>8998</v>
      </c>
      <c r="E33" s="116">
        <v>8998</v>
      </c>
    </row>
    <row r="34" spans="1:5">
      <c r="A34" s="13" t="s">
        <v>627</v>
      </c>
      <c r="B34" s="6" t="s">
        <v>262</v>
      </c>
      <c r="C34" s="116">
        <v>2240</v>
      </c>
      <c r="D34" s="116">
        <v>2445</v>
      </c>
      <c r="E34" s="116">
        <v>2445</v>
      </c>
    </row>
    <row r="35" spans="1:5">
      <c r="A35" s="13" t="s">
        <v>626</v>
      </c>
      <c r="B35" s="6" t="s">
        <v>262</v>
      </c>
      <c r="C35" s="116"/>
      <c r="D35" s="116"/>
      <c r="E35" s="116"/>
    </row>
    <row r="36" spans="1:5">
      <c r="A36" s="13" t="s">
        <v>621</v>
      </c>
      <c r="B36" s="6" t="s">
        <v>262</v>
      </c>
      <c r="C36" s="116">
        <v>896</v>
      </c>
      <c r="D36" s="116">
        <v>1427</v>
      </c>
      <c r="E36" s="116">
        <v>1427</v>
      </c>
    </row>
    <row r="37" spans="1:5">
      <c r="A37" s="13" t="s">
        <v>622</v>
      </c>
      <c r="B37" s="6" t="s">
        <v>262</v>
      </c>
      <c r="C37" s="116"/>
      <c r="D37" s="116">
        <v>200</v>
      </c>
      <c r="E37" s="116">
        <v>200</v>
      </c>
    </row>
    <row r="38" spans="1:5">
      <c r="A38" s="13" t="s">
        <v>623</v>
      </c>
      <c r="B38" s="6" t="s">
        <v>262</v>
      </c>
      <c r="C38" s="116"/>
      <c r="D38" s="116"/>
      <c r="E38" s="116"/>
    </row>
    <row r="39" spans="1:5">
      <c r="A39" s="13" t="s">
        <v>624</v>
      </c>
      <c r="B39" s="6" t="s">
        <v>262</v>
      </c>
      <c r="C39" s="116"/>
      <c r="D39" s="116"/>
      <c r="E39" s="116"/>
    </row>
    <row r="40" spans="1:5">
      <c r="A40" s="7" t="s">
        <v>545</v>
      </c>
      <c r="B40" s="8" t="s">
        <v>262</v>
      </c>
      <c r="C40" s="102">
        <f>SUM(C30:C39)</f>
        <v>8836</v>
      </c>
      <c r="D40" s="102">
        <f>SUM(D30:D39)</f>
        <v>13351</v>
      </c>
      <c r="E40" s="102">
        <f>SUM(E30:E39)</f>
        <v>13351</v>
      </c>
    </row>
    <row r="41" spans="1:5">
      <c r="A41" s="7" t="s">
        <v>470</v>
      </c>
      <c r="B41" s="8" t="s">
        <v>264</v>
      </c>
      <c r="C41" s="102">
        <v>0</v>
      </c>
      <c r="D41" s="102">
        <v>84</v>
      </c>
      <c r="E41" s="102">
        <v>84</v>
      </c>
    </row>
    <row r="42" spans="1:5">
      <c r="A42" s="13" t="s">
        <v>620</v>
      </c>
      <c r="B42" s="6" t="s">
        <v>266</v>
      </c>
      <c r="C42" s="116"/>
      <c r="D42" s="116"/>
      <c r="E42" s="116"/>
    </row>
    <row r="43" spans="1:5">
      <c r="A43" s="13" t="s">
        <v>629</v>
      </c>
      <c r="B43" s="6" t="s">
        <v>266</v>
      </c>
      <c r="C43" s="116"/>
      <c r="D43" s="116"/>
      <c r="E43" s="116"/>
    </row>
    <row r="44" spans="1:5" ht="30">
      <c r="A44" s="13" t="s">
        <v>630</v>
      </c>
      <c r="B44" s="6" t="s">
        <v>266</v>
      </c>
      <c r="C44" s="116"/>
      <c r="D44" s="116"/>
      <c r="E44" s="116"/>
    </row>
    <row r="45" spans="1:5">
      <c r="A45" s="13" t="s">
        <v>628</v>
      </c>
      <c r="B45" s="6" t="s">
        <v>266</v>
      </c>
      <c r="C45" s="116"/>
      <c r="D45" s="116"/>
      <c r="E45" s="116"/>
    </row>
    <row r="46" spans="1:5">
      <c r="A46" s="13" t="s">
        <v>627</v>
      </c>
      <c r="B46" s="6" t="s">
        <v>266</v>
      </c>
      <c r="C46" s="116"/>
      <c r="D46" s="116"/>
      <c r="E46" s="116"/>
    </row>
    <row r="47" spans="1:5">
      <c r="A47" s="13" t="s">
        <v>626</v>
      </c>
      <c r="B47" s="6" t="s">
        <v>266</v>
      </c>
      <c r="C47" s="116"/>
      <c r="D47" s="116"/>
      <c r="E47" s="116"/>
    </row>
    <row r="48" spans="1:5">
      <c r="A48" s="13" t="s">
        <v>621</v>
      </c>
      <c r="B48" s="6" t="s">
        <v>266</v>
      </c>
      <c r="C48" s="116"/>
      <c r="D48" s="116"/>
      <c r="E48" s="116"/>
    </row>
    <row r="49" spans="1:5">
      <c r="A49" s="13" t="s">
        <v>622</v>
      </c>
      <c r="B49" s="6" t="s">
        <v>266</v>
      </c>
      <c r="C49" s="116"/>
      <c r="D49" s="116"/>
      <c r="E49" s="116"/>
    </row>
    <row r="50" spans="1:5">
      <c r="A50" s="13" t="s">
        <v>623</v>
      </c>
      <c r="B50" s="6" t="s">
        <v>266</v>
      </c>
      <c r="C50" s="116"/>
      <c r="D50" s="116"/>
      <c r="E50" s="116"/>
    </row>
    <row r="51" spans="1:5">
      <c r="A51" s="13" t="s">
        <v>624</v>
      </c>
      <c r="B51" s="6" t="s">
        <v>266</v>
      </c>
      <c r="C51" s="116"/>
      <c r="D51" s="116"/>
      <c r="E51" s="116"/>
    </row>
    <row r="52" spans="1:5" ht="25.5">
      <c r="A52" s="7" t="s">
        <v>544</v>
      </c>
      <c r="B52" s="8" t="s">
        <v>266</v>
      </c>
      <c r="C52" s="102">
        <f>SUM(C42:C51)</f>
        <v>0</v>
      </c>
      <c r="D52" s="102">
        <f>SUM(D42:D51)</f>
        <v>0</v>
      </c>
      <c r="E52" s="102">
        <f>SUM(E42:E51)</f>
        <v>0</v>
      </c>
    </row>
    <row r="53" spans="1:5">
      <c r="A53" s="13" t="s">
        <v>625</v>
      </c>
      <c r="B53" s="6" t="s">
        <v>267</v>
      </c>
      <c r="C53" s="116"/>
      <c r="D53" s="116"/>
      <c r="E53" s="116"/>
    </row>
    <row r="54" spans="1:5">
      <c r="A54" s="13" t="s">
        <v>629</v>
      </c>
      <c r="B54" s="6" t="s">
        <v>267</v>
      </c>
      <c r="C54" s="116"/>
      <c r="D54" s="116"/>
      <c r="E54" s="116"/>
    </row>
    <row r="55" spans="1:5" ht="30">
      <c r="A55" s="13" t="s">
        <v>630</v>
      </c>
      <c r="B55" s="6" t="s">
        <v>267</v>
      </c>
      <c r="C55" s="116"/>
      <c r="D55" s="116"/>
      <c r="E55" s="116"/>
    </row>
    <row r="56" spans="1:5">
      <c r="A56" s="13" t="s">
        <v>628</v>
      </c>
      <c r="B56" s="6" t="s">
        <v>267</v>
      </c>
      <c r="C56" s="116"/>
      <c r="D56" s="116"/>
      <c r="E56" s="116"/>
    </row>
    <row r="57" spans="1:5">
      <c r="A57" s="13" t="s">
        <v>627</v>
      </c>
      <c r="B57" s="6" t="s">
        <v>267</v>
      </c>
      <c r="C57" s="116"/>
      <c r="D57" s="116"/>
      <c r="E57" s="116"/>
    </row>
    <row r="58" spans="1:5">
      <c r="A58" s="13" t="s">
        <v>626</v>
      </c>
      <c r="B58" s="6" t="s">
        <v>267</v>
      </c>
      <c r="C58" s="116"/>
      <c r="D58" s="116"/>
      <c r="E58" s="116"/>
    </row>
    <row r="59" spans="1:5">
      <c r="A59" s="13" t="s">
        <v>621</v>
      </c>
      <c r="B59" s="6" t="s">
        <v>267</v>
      </c>
      <c r="C59" s="116"/>
      <c r="D59" s="116"/>
      <c r="E59" s="116"/>
    </row>
    <row r="60" spans="1:5">
      <c r="A60" s="13" t="s">
        <v>622</v>
      </c>
      <c r="B60" s="6" t="s">
        <v>267</v>
      </c>
      <c r="C60" s="116"/>
      <c r="D60" s="116"/>
      <c r="E60" s="116"/>
    </row>
    <row r="61" spans="1:5">
      <c r="A61" s="13" t="s">
        <v>623</v>
      </c>
      <c r="B61" s="6" t="s">
        <v>267</v>
      </c>
      <c r="C61" s="116"/>
      <c r="D61" s="116"/>
      <c r="E61" s="116"/>
    </row>
    <row r="62" spans="1:5">
      <c r="A62" s="13" t="s">
        <v>624</v>
      </c>
      <c r="B62" s="6" t="s">
        <v>267</v>
      </c>
      <c r="C62" s="116"/>
      <c r="D62" s="116"/>
      <c r="E62" s="116"/>
    </row>
    <row r="63" spans="1:5" ht="25.5">
      <c r="A63" s="7" t="s">
        <v>547</v>
      </c>
      <c r="B63" s="8" t="s">
        <v>267</v>
      </c>
      <c r="C63" s="102">
        <f>SUM(C53:C62)</f>
        <v>0</v>
      </c>
      <c r="D63" s="102">
        <f>SUM(D53:D62)</f>
        <v>0</v>
      </c>
      <c r="E63" s="102">
        <f>SUM(E53:E62)</f>
        <v>0</v>
      </c>
    </row>
    <row r="64" spans="1:5">
      <c r="A64" s="13" t="s">
        <v>620</v>
      </c>
      <c r="B64" s="6" t="s">
        <v>268</v>
      </c>
      <c r="C64" s="116"/>
      <c r="D64" s="116"/>
      <c r="E64" s="116"/>
    </row>
    <row r="65" spans="1:5">
      <c r="A65" s="13" t="s">
        <v>629</v>
      </c>
      <c r="B65" s="6" t="s">
        <v>268</v>
      </c>
      <c r="C65" s="116"/>
      <c r="D65" s="116"/>
      <c r="E65" s="116"/>
    </row>
    <row r="66" spans="1:5" ht="30">
      <c r="A66" s="13" t="s">
        <v>630</v>
      </c>
      <c r="B66" s="6" t="s">
        <v>268</v>
      </c>
      <c r="C66" s="116">
        <v>10000</v>
      </c>
      <c r="D66" s="116">
        <v>10000</v>
      </c>
      <c r="E66" s="116">
        <v>587</v>
      </c>
    </row>
    <row r="67" spans="1:5">
      <c r="A67" s="13" t="s">
        <v>628</v>
      </c>
      <c r="B67" s="6" t="s">
        <v>268</v>
      </c>
      <c r="C67" s="116"/>
      <c r="D67" s="116"/>
      <c r="E67" s="116"/>
    </row>
    <row r="68" spans="1:5">
      <c r="A68" s="13" t="s">
        <v>627</v>
      </c>
      <c r="B68" s="6" t="s">
        <v>268</v>
      </c>
      <c r="C68" s="116"/>
      <c r="D68" s="116"/>
      <c r="E68" s="116"/>
    </row>
    <row r="69" spans="1:5">
      <c r="A69" s="13" t="s">
        <v>626</v>
      </c>
      <c r="B69" s="6" t="s">
        <v>268</v>
      </c>
      <c r="C69" s="116"/>
      <c r="D69" s="116"/>
      <c r="E69" s="116"/>
    </row>
    <row r="70" spans="1:5">
      <c r="A70" s="13" t="s">
        <v>621</v>
      </c>
      <c r="B70" s="6" t="s">
        <v>268</v>
      </c>
      <c r="C70" s="116"/>
      <c r="D70" s="116"/>
      <c r="E70" s="116"/>
    </row>
    <row r="71" spans="1:5">
      <c r="A71" s="13" t="s">
        <v>622</v>
      </c>
      <c r="B71" s="6" t="s">
        <v>268</v>
      </c>
      <c r="C71" s="116"/>
      <c r="D71" s="116"/>
      <c r="E71" s="116"/>
    </row>
    <row r="72" spans="1:5">
      <c r="A72" s="13" t="s">
        <v>623</v>
      </c>
      <c r="B72" s="6" t="s">
        <v>268</v>
      </c>
      <c r="C72" s="116"/>
      <c r="D72" s="116"/>
      <c r="E72" s="116"/>
    </row>
    <row r="73" spans="1:5">
      <c r="A73" s="13" t="s">
        <v>624</v>
      </c>
      <c r="B73" s="6" t="s">
        <v>268</v>
      </c>
      <c r="C73" s="116"/>
      <c r="D73" s="116"/>
      <c r="E73" s="116"/>
    </row>
    <row r="74" spans="1:5">
      <c r="A74" s="7" t="s">
        <v>506</v>
      </c>
      <c r="B74" s="8" t="s">
        <v>268</v>
      </c>
      <c r="C74" s="102">
        <f>SUM(C64:C73)</f>
        <v>10000</v>
      </c>
      <c r="D74" s="102">
        <f>SUM(D64:D73)</f>
        <v>10000</v>
      </c>
      <c r="E74" s="102">
        <f>SUM(E64:E73)</f>
        <v>587</v>
      </c>
    </row>
    <row r="75" spans="1:5">
      <c r="A75" s="13" t="s">
        <v>631</v>
      </c>
      <c r="B75" s="5" t="s">
        <v>317</v>
      </c>
      <c r="C75" s="116"/>
      <c r="D75" s="116"/>
      <c r="E75" s="116"/>
    </row>
    <row r="76" spans="1:5">
      <c r="A76" s="13" t="s">
        <v>632</v>
      </c>
      <c r="B76" s="5" t="s">
        <v>317</v>
      </c>
      <c r="C76" s="116">
        <v>2300</v>
      </c>
      <c r="D76" s="116">
        <v>2300</v>
      </c>
      <c r="E76" s="116">
        <v>4472</v>
      </c>
    </row>
    <row r="77" spans="1:5">
      <c r="A77" s="13" t="s">
        <v>640</v>
      </c>
      <c r="B77" s="5" t="s">
        <v>317</v>
      </c>
      <c r="C77" s="116"/>
      <c r="D77" s="116"/>
      <c r="E77" s="116"/>
    </row>
    <row r="78" spans="1:5">
      <c r="A78" s="5" t="s">
        <v>639</v>
      </c>
      <c r="B78" s="5" t="s">
        <v>317</v>
      </c>
      <c r="C78" s="116"/>
      <c r="D78" s="116"/>
      <c r="E78" s="116"/>
    </row>
    <row r="79" spans="1:5">
      <c r="A79" s="5" t="s">
        <v>638</v>
      </c>
      <c r="B79" s="5" t="s">
        <v>317</v>
      </c>
      <c r="C79" s="116"/>
      <c r="D79" s="116"/>
      <c r="E79" s="116"/>
    </row>
    <row r="80" spans="1:5">
      <c r="A80" s="5" t="s">
        <v>637</v>
      </c>
      <c r="B80" s="5" t="s">
        <v>317</v>
      </c>
      <c r="C80" s="116"/>
      <c r="D80" s="116"/>
      <c r="E80" s="116"/>
    </row>
    <row r="81" spans="1:5">
      <c r="A81" s="13" t="s">
        <v>636</v>
      </c>
      <c r="B81" s="5" t="s">
        <v>317</v>
      </c>
      <c r="C81" s="116"/>
      <c r="D81" s="116"/>
      <c r="E81" s="116"/>
    </row>
    <row r="82" spans="1:5">
      <c r="A82" s="13" t="s">
        <v>641</v>
      </c>
      <c r="B82" s="5" t="s">
        <v>317</v>
      </c>
      <c r="C82" s="116"/>
      <c r="D82" s="116"/>
      <c r="E82" s="116"/>
    </row>
    <row r="83" spans="1:5">
      <c r="A83" s="13" t="s">
        <v>633</v>
      </c>
      <c r="B83" s="5" t="s">
        <v>317</v>
      </c>
      <c r="C83" s="116"/>
      <c r="D83" s="116"/>
      <c r="E83" s="116"/>
    </row>
    <row r="84" spans="1:5">
      <c r="A84" s="13" t="s">
        <v>634</v>
      </c>
      <c r="B84" s="5" t="s">
        <v>317</v>
      </c>
      <c r="C84" s="116"/>
      <c r="D84" s="116"/>
      <c r="E84" s="116"/>
    </row>
    <row r="85" spans="1:5" ht="25.5">
      <c r="A85" s="7" t="s">
        <v>563</v>
      </c>
      <c r="B85" s="8" t="s">
        <v>317</v>
      </c>
      <c r="C85" s="102">
        <f>SUM(C75:C84)</f>
        <v>2300</v>
      </c>
      <c r="D85" s="102">
        <f>SUM(D75:D84)</f>
        <v>2300</v>
      </c>
      <c r="E85" s="102">
        <f>SUM(E75:E84)</f>
        <v>4472</v>
      </c>
    </row>
    <row r="86" spans="1:5">
      <c r="A86" s="13" t="s">
        <v>631</v>
      </c>
      <c r="B86" s="5" t="s">
        <v>318</v>
      </c>
      <c r="C86" s="116"/>
      <c r="D86" s="116"/>
      <c r="E86" s="116"/>
    </row>
    <row r="87" spans="1:5">
      <c r="A87" s="13" t="s">
        <v>632</v>
      </c>
      <c r="B87" s="5" t="s">
        <v>318</v>
      </c>
      <c r="C87" s="116"/>
      <c r="D87" s="116"/>
      <c r="E87" s="116"/>
    </row>
    <row r="88" spans="1:5">
      <c r="A88" s="13" t="s">
        <v>640</v>
      </c>
      <c r="B88" s="5" t="s">
        <v>318</v>
      </c>
      <c r="C88" s="116"/>
      <c r="D88" s="116"/>
      <c r="E88" s="116"/>
    </row>
    <row r="89" spans="1:5">
      <c r="A89" s="5" t="s">
        <v>639</v>
      </c>
      <c r="B89" s="5" t="s">
        <v>318</v>
      </c>
      <c r="C89" s="116"/>
      <c r="D89" s="116"/>
      <c r="E89" s="116"/>
    </row>
    <row r="90" spans="1:5">
      <c r="A90" s="5" t="s">
        <v>638</v>
      </c>
      <c r="B90" s="5" t="s">
        <v>318</v>
      </c>
      <c r="C90" s="116"/>
      <c r="D90" s="116"/>
      <c r="E90" s="116"/>
    </row>
    <row r="91" spans="1:5">
      <c r="A91" s="5" t="s">
        <v>637</v>
      </c>
      <c r="B91" s="5" t="s">
        <v>318</v>
      </c>
      <c r="C91" s="116"/>
      <c r="D91" s="116"/>
      <c r="E91" s="116"/>
    </row>
    <row r="92" spans="1:5">
      <c r="A92" s="13" t="s">
        <v>636</v>
      </c>
      <c r="B92" s="5" t="s">
        <v>318</v>
      </c>
      <c r="C92" s="116"/>
      <c r="D92" s="116"/>
      <c r="E92" s="116"/>
    </row>
    <row r="93" spans="1:5">
      <c r="A93" s="13" t="s">
        <v>635</v>
      </c>
      <c r="B93" s="5" t="s">
        <v>318</v>
      </c>
      <c r="C93" s="116"/>
      <c r="D93" s="116"/>
      <c r="E93" s="116"/>
    </row>
    <row r="94" spans="1:5">
      <c r="A94" s="13" t="s">
        <v>633</v>
      </c>
      <c r="B94" s="5" t="s">
        <v>318</v>
      </c>
      <c r="C94" s="116"/>
      <c r="D94" s="116"/>
      <c r="E94" s="116"/>
    </row>
    <row r="95" spans="1:5">
      <c r="A95" s="13" t="s">
        <v>634</v>
      </c>
      <c r="B95" s="5" t="s">
        <v>318</v>
      </c>
      <c r="C95" s="116"/>
      <c r="D95" s="116"/>
      <c r="E95" s="116"/>
    </row>
    <row r="96" spans="1:5">
      <c r="A96" s="15" t="s">
        <v>564</v>
      </c>
      <c r="B96" s="8" t="s">
        <v>318</v>
      </c>
      <c r="C96" s="102">
        <f>SUM(C86:C95)</f>
        <v>0</v>
      </c>
      <c r="D96" s="102">
        <f>SUM(D86:D95)</f>
        <v>0</v>
      </c>
      <c r="E96" s="102">
        <f>SUM(E86:E95)</f>
        <v>0</v>
      </c>
    </row>
    <row r="97" spans="1:5">
      <c r="A97" s="13" t="s">
        <v>631</v>
      </c>
      <c r="B97" s="5" t="s">
        <v>321</v>
      </c>
      <c r="C97" s="116"/>
      <c r="D97" s="116"/>
      <c r="E97" s="116"/>
    </row>
    <row r="98" spans="1:5">
      <c r="A98" s="13" t="s">
        <v>632</v>
      </c>
      <c r="B98" s="5" t="s">
        <v>321</v>
      </c>
      <c r="C98" s="116"/>
      <c r="D98" s="116"/>
      <c r="E98" s="116"/>
    </row>
    <row r="99" spans="1:5">
      <c r="A99" s="13" t="s">
        <v>640</v>
      </c>
      <c r="B99" s="5" t="s">
        <v>321</v>
      </c>
      <c r="C99" s="116"/>
      <c r="D99" s="116"/>
      <c r="E99" s="116"/>
    </row>
    <row r="100" spans="1:5">
      <c r="A100" s="5" t="s">
        <v>639</v>
      </c>
      <c r="B100" s="5" t="s">
        <v>321</v>
      </c>
      <c r="C100" s="116"/>
      <c r="D100" s="116"/>
      <c r="E100" s="116"/>
    </row>
    <row r="101" spans="1:5">
      <c r="A101" s="5" t="s">
        <v>638</v>
      </c>
      <c r="B101" s="5" t="s">
        <v>321</v>
      </c>
      <c r="C101" s="116"/>
      <c r="D101" s="116"/>
      <c r="E101" s="116"/>
    </row>
    <row r="102" spans="1:5">
      <c r="A102" s="5" t="s">
        <v>637</v>
      </c>
      <c r="B102" s="5" t="s">
        <v>321</v>
      </c>
      <c r="C102" s="116"/>
      <c r="D102" s="116"/>
      <c r="E102" s="116"/>
    </row>
    <row r="103" spans="1:5">
      <c r="A103" s="13" t="s">
        <v>636</v>
      </c>
      <c r="B103" s="5" t="s">
        <v>321</v>
      </c>
      <c r="C103" s="116"/>
      <c r="D103" s="116"/>
      <c r="E103" s="116"/>
    </row>
    <row r="104" spans="1:5">
      <c r="A104" s="13" t="s">
        <v>641</v>
      </c>
      <c r="B104" s="5" t="s">
        <v>321</v>
      </c>
      <c r="C104" s="116"/>
      <c r="D104" s="116"/>
      <c r="E104" s="116"/>
    </row>
    <row r="105" spans="1:5">
      <c r="A105" s="13" t="s">
        <v>633</v>
      </c>
      <c r="B105" s="5" t="s">
        <v>321</v>
      </c>
      <c r="C105" s="116"/>
      <c r="D105" s="116"/>
      <c r="E105" s="116"/>
    </row>
    <row r="106" spans="1:5">
      <c r="A106" s="13" t="s">
        <v>634</v>
      </c>
      <c r="B106" s="5" t="s">
        <v>321</v>
      </c>
      <c r="C106" s="116"/>
      <c r="D106" s="116"/>
      <c r="E106" s="116"/>
    </row>
    <row r="107" spans="1:5" ht="25.5">
      <c r="A107" s="7" t="s">
        <v>565</v>
      </c>
      <c r="B107" s="8" t="s">
        <v>321</v>
      </c>
      <c r="C107" s="102">
        <f>SUM(C97:C106)</f>
        <v>0</v>
      </c>
      <c r="D107" s="102">
        <f>SUM(D97:D106)</f>
        <v>0</v>
      </c>
      <c r="E107" s="102">
        <f>SUM(E97:E106)</f>
        <v>0</v>
      </c>
    </row>
    <row r="108" spans="1:5">
      <c r="A108" s="13" t="s">
        <v>631</v>
      </c>
      <c r="B108" s="5" t="s">
        <v>322</v>
      </c>
      <c r="C108" s="116"/>
      <c r="D108" s="116"/>
      <c r="E108" s="116"/>
    </row>
    <row r="109" spans="1:5">
      <c r="A109" s="13" t="s">
        <v>632</v>
      </c>
      <c r="B109" s="5" t="s">
        <v>322</v>
      </c>
      <c r="C109" s="116"/>
      <c r="D109" s="116"/>
      <c r="E109" s="116"/>
    </row>
    <row r="110" spans="1:5">
      <c r="A110" s="13" t="s">
        <v>640</v>
      </c>
      <c r="B110" s="5" t="s">
        <v>322</v>
      </c>
      <c r="C110" s="116"/>
      <c r="D110" s="116"/>
      <c r="E110" s="116"/>
    </row>
    <row r="111" spans="1:5">
      <c r="A111" s="5" t="s">
        <v>639</v>
      </c>
      <c r="B111" s="5" t="s">
        <v>322</v>
      </c>
      <c r="C111" s="116"/>
      <c r="D111" s="116"/>
      <c r="E111" s="116"/>
    </row>
    <row r="112" spans="1:5">
      <c r="A112" s="5" t="s">
        <v>638</v>
      </c>
      <c r="B112" s="5" t="s">
        <v>322</v>
      </c>
      <c r="C112" s="116"/>
      <c r="D112" s="116"/>
      <c r="E112" s="116"/>
    </row>
    <row r="113" spans="1:5">
      <c r="A113" s="5" t="s">
        <v>637</v>
      </c>
      <c r="B113" s="5" t="s">
        <v>322</v>
      </c>
      <c r="C113" s="116"/>
      <c r="D113" s="116"/>
      <c r="E113" s="116"/>
    </row>
    <row r="114" spans="1:5">
      <c r="A114" s="13" t="s">
        <v>636</v>
      </c>
      <c r="B114" s="5" t="s">
        <v>322</v>
      </c>
      <c r="C114" s="116"/>
      <c r="D114" s="116"/>
      <c r="E114" s="116"/>
    </row>
    <row r="115" spans="1:5">
      <c r="A115" s="13" t="s">
        <v>635</v>
      </c>
      <c r="B115" s="5" t="s">
        <v>322</v>
      </c>
      <c r="C115" s="116"/>
      <c r="D115" s="116"/>
      <c r="E115" s="116"/>
    </row>
    <row r="116" spans="1:5">
      <c r="A116" s="13" t="s">
        <v>633</v>
      </c>
      <c r="B116" s="5" t="s">
        <v>322</v>
      </c>
      <c r="C116" s="116"/>
      <c r="D116" s="116"/>
      <c r="E116" s="116"/>
    </row>
    <row r="117" spans="1:5">
      <c r="A117" s="13" t="s">
        <v>634</v>
      </c>
      <c r="B117" s="5" t="s">
        <v>322</v>
      </c>
      <c r="C117" s="116"/>
      <c r="D117" s="116"/>
      <c r="E117" s="116"/>
    </row>
    <row r="118" spans="1:5">
      <c r="A118" s="15" t="s">
        <v>566</v>
      </c>
      <c r="B118" s="8" t="s">
        <v>322</v>
      </c>
      <c r="C118" s="102">
        <f>SUM(C108:C117)</f>
        <v>0</v>
      </c>
      <c r="D118" s="102">
        <f>SUM(D108:D117)</f>
        <v>0</v>
      </c>
      <c r="E118" s="102">
        <f>SUM(E108:E117)</f>
        <v>0</v>
      </c>
    </row>
  </sheetData>
  <mergeCells count="4">
    <mergeCell ref="A2:E2"/>
    <mergeCell ref="A3:E3"/>
    <mergeCell ref="A4:E4"/>
    <mergeCell ref="C6:E6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C5" sqref="C5:E5"/>
    </sheetView>
  </sheetViews>
  <sheetFormatPr defaultRowHeight="15"/>
  <cols>
    <col min="1" max="1" width="65" customWidth="1"/>
    <col min="3" max="5" width="16.85546875" style="64" customWidth="1"/>
  </cols>
  <sheetData>
    <row r="1" spans="1:5">
      <c r="C1" s="75" t="s">
        <v>688</v>
      </c>
      <c r="D1" s="75" t="s">
        <v>688</v>
      </c>
      <c r="E1" s="75" t="s">
        <v>688</v>
      </c>
    </row>
    <row r="2" spans="1:5" ht="18">
      <c r="A2" s="227" t="s">
        <v>533</v>
      </c>
      <c r="B2" s="227"/>
      <c r="C2" s="227"/>
      <c r="D2" s="227"/>
      <c r="E2" s="227"/>
    </row>
    <row r="3" spans="1:5" ht="27" customHeight="1">
      <c r="A3" s="229" t="s">
        <v>701</v>
      </c>
      <c r="B3" s="229"/>
      <c r="C3" s="229"/>
      <c r="D3" s="229"/>
      <c r="E3" s="229"/>
    </row>
    <row r="4" spans="1:5" ht="26.25" customHeight="1">
      <c r="A4" s="239" t="s">
        <v>58</v>
      </c>
      <c r="B4" s="239"/>
      <c r="C4" s="239"/>
      <c r="D4" s="239"/>
      <c r="E4" s="239"/>
    </row>
    <row r="5" spans="1:5">
      <c r="C5" s="242" t="s">
        <v>415</v>
      </c>
      <c r="D5" s="242"/>
      <c r="E5" s="242"/>
    </row>
    <row r="6" spans="1:5" ht="25.5">
      <c r="A6" s="42" t="s">
        <v>649</v>
      </c>
      <c r="B6" s="3" t="s">
        <v>83</v>
      </c>
      <c r="C6" s="115" t="s">
        <v>53</v>
      </c>
      <c r="D6" s="115" t="s">
        <v>702</v>
      </c>
      <c r="E6" s="115" t="s">
        <v>700</v>
      </c>
    </row>
    <row r="7" spans="1:5">
      <c r="A7" s="5" t="s">
        <v>548</v>
      </c>
      <c r="B7" s="5" t="s">
        <v>275</v>
      </c>
      <c r="C7" s="116"/>
      <c r="D7" s="116"/>
      <c r="E7" s="116"/>
    </row>
    <row r="8" spans="1:5">
      <c r="A8" s="5" t="s">
        <v>549</v>
      </c>
      <c r="B8" s="5" t="s">
        <v>275</v>
      </c>
      <c r="C8" s="116"/>
      <c r="D8" s="116"/>
      <c r="E8" s="116"/>
    </row>
    <row r="9" spans="1:5">
      <c r="A9" s="5" t="s">
        <v>550</v>
      </c>
      <c r="B9" s="5" t="s">
        <v>275</v>
      </c>
      <c r="C9" s="116">
        <v>1600</v>
      </c>
      <c r="D9" s="116">
        <v>1612</v>
      </c>
      <c r="E9" s="116">
        <v>1632</v>
      </c>
    </row>
    <row r="10" spans="1:5">
      <c r="A10" s="5" t="s">
        <v>551</v>
      </c>
      <c r="B10" s="5" t="s">
        <v>275</v>
      </c>
      <c r="C10" s="116"/>
      <c r="D10" s="116"/>
      <c r="E10" s="116"/>
    </row>
    <row r="11" spans="1:5">
      <c r="A11" s="7" t="s">
        <v>511</v>
      </c>
      <c r="B11" s="8" t="s">
        <v>275</v>
      </c>
      <c r="C11" s="117">
        <f>SUM(C7:C10)</f>
        <v>1600</v>
      </c>
      <c r="D11" s="117">
        <f>SUM(D7:D10)</f>
        <v>1612</v>
      </c>
      <c r="E11" s="117">
        <f>SUM(E7:E10)</f>
        <v>1632</v>
      </c>
    </row>
    <row r="12" spans="1:5">
      <c r="A12" s="5" t="s">
        <v>512</v>
      </c>
      <c r="B12" s="6" t="s">
        <v>276</v>
      </c>
      <c r="C12" s="117">
        <v>8000</v>
      </c>
      <c r="D12" s="117">
        <v>10552</v>
      </c>
      <c r="E12" s="117">
        <v>10704</v>
      </c>
    </row>
    <row r="13" spans="1:5" ht="27">
      <c r="A13" s="49" t="s">
        <v>277</v>
      </c>
      <c r="B13" s="49" t="s">
        <v>276</v>
      </c>
      <c r="C13" s="116">
        <v>8000</v>
      </c>
      <c r="D13" s="116">
        <v>10552</v>
      </c>
      <c r="E13" s="116">
        <v>10704</v>
      </c>
    </row>
    <row r="14" spans="1:5" ht="27">
      <c r="A14" s="49" t="s">
        <v>278</v>
      </c>
      <c r="B14" s="49" t="s">
        <v>276</v>
      </c>
      <c r="C14" s="116"/>
      <c r="D14" s="116"/>
      <c r="E14" s="116"/>
    </row>
    <row r="15" spans="1:5">
      <c r="A15" s="5" t="s">
        <v>514</v>
      </c>
      <c r="B15" s="6" t="s">
        <v>282</v>
      </c>
      <c r="C15" s="117">
        <v>2000</v>
      </c>
      <c r="D15" s="117">
        <v>2507</v>
      </c>
      <c r="E15" s="117">
        <v>2507</v>
      </c>
    </row>
    <row r="16" spans="1:5" ht="27">
      <c r="A16" s="49" t="s">
        <v>283</v>
      </c>
      <c r="B16" s="49" t="s">
        <v>282</v>
      </c>
      <c r="C16" s="116"/>
      <c r="D16" s="116"/>
      <c r="E16" s="116"/>
    </row>
    <row r="17" spans="1:5" ht="27">
      <c r="A17" s="49" t="s">
        <v>284</v>
      </c>
      <c r="B17" s="49" t="s">
        <v>282</v>
      </c>
      <c r="C17" s="116">
        <v>2000</v>
      </c>
      <c r="D17" s="116">
        <v>2507</v>
      </c>
      <c r="E17" s="116">
        <v>2507</v>
      </c>
    </row>
    <row r="18" spans="1:5">
      <c r="A18" s="49" t="s">
        <v>285</v>
      </c>
      <c r="B18" s="49" t="s">
        <v>282</v>
      </c>
      <c r="C18" s="116"/>
      <c r="D18" s="116"/>
      <c r="E18" s="116"/>
    </row>
    <row r="19" spans="1:5">
      <c r="A19" s="49" t="s">
        <v>286</v>
      </c>
      <c r="B19" s="49" t="s">
        <v>282</v>
      </c>
      <c r="C19" s="116"/>
      <c r="D19" s="116"/>
      <c r="E19" s="116"/>
    </row>
    <row r="20" spans="1:5">
      <c r="A20" s="5" t="s">
        <v>552</v>
      </c>
      <c r="B20" s="6" t="s">
        <v>287</v>
      </c>
      <c r="C20" s="116"/>
      <c r="D20" s="116"/>
      <c r="E20" s="116"/>
    </row>
    <row r="21" spans="1:5">
      <c r="A21" s="49" t="s">
        <v>288</v>
      </c>
      <c r="B21" s="49" t="s">
        <v>287</v>
      </c>
      <c r="C21" s="116"/>
      <c r="D21" s="116"/>
      <c r="E21" s="116"/>
    </row>
    <row r="22" spans="1:5">
      <c r="A22" s="49" t="s">
        <v>289</v>
      </c>
      <c r="B22" s="49" t="s">
        <v>287</v>
      </c>
      <c r="C22" s="116"/>
      <c r="D22" s="116"/>
      <c r="E22" s="116"/>
    </row>
    <row r="23" spans="1:5">
      <c r="A23" s="7" t="s">
        <v>536</v>
      </c>
      <c r="B23" s="8" t="s">
        <v>290</v>
      </c>
      <c r="C23" s="120">
        <f>C12+C15+C20</f>
        <v>10000</v>
      </c>
      <c r="D23" s="120">
        <f>D12+D15+D20</f>
        <v>13059</v>
      </c>
      <c r="E23" s="120">
        <f>E12+E15+E20</f>
        <v>13211</v>
      </c>
    </row>
    <row r="24" spans="1:5">
      <c r="A24" s="5" t="s">
        <v>553</v>
      </c>
      <c r="B24" s="5" t="s">
        <v>291</v>
      </c>
      <c r="C24" s="116"/>
      <c r="D24" s="116"/>
      <c r="E24" s="116"/>
    </row>
    <row r="25" spans="1:5">
      <c r="A25" s="5" t="s">
        <v>554</v>
      </c>
      <c r="B25" s="5" t="s">
        <v>291</v>
      </c>
      <c r="C25" s="116"/>
      <c r="D25" s="116"/>
      <c r="E25" s="116"/>
    </row>
    <row r="26" spans="1:5">
      <c r="A26" s="5" t="s">
        <v>555</v>
      </c>
      <c r="B26" s="5" t="s">
        <v>291</v>
      </c>
      <c r="C26" s="116"/>
      <c r="D26" s="116"/>
      <c r="E26" s="116"/>
    </row>
    <row r="27" spans="1:5">
      <c r="A27" s="5" t="s">
        <v>556</v>
      </c>
      <c r="B27" s="5" t="s">
        <v>291</v>
      </c>
      <c r="C27" s="116"/>
      <c r="D27" s="116"/>
      <c r="E27" s="116"/>
    </row>
    <row r="28" spans="1:5">
      <c r="A28" s="5" t="s">
        <v>557</v>
      </c>
      <c r="B28" s="5" t="s">
        <v>291</v>
      </c>
      <c r="C28" s="116"/>
      <c r="D28" s="116"/>
      <c r="E28" s="116"/>
    </row>
    <row r="29" spans="1:5">
      <c r="A29" s="5" t="s">
        <v>558</v>
      </c>
      <c r="B29" s="5" t="s">
        <v>291</v>
      </c>
      <c r="C29" s="116"/>
      <c r="D29" s="116"/>
      <c r="E29" s="116"/>
    </row>
    <row r="30" spans="1:5">
      <c r="A30" s="5" t="s">
        <v>559</v>
      </c>
      <c r="B30" s="5" t="s">
        <v>291</v>
      </c>
      <c r="C30" s="116"/>
      <c r="D30" s="116"/>
      <c r="E30" s="116"/>
    </row>
    <row r="31" spans="1:5">
      <c r="A31" s="5" t="s">
        <v>560</v>
      </c>
      <c r="B31" s="5" t="s">
        <v>291</v>
      </c>
      <c r="C31" s="116"/>
      <c r="D31" s="116"/>
      <c r="E31" s="116"/>
    </row>
    <row r="32" spans="1:5" ht="45">
      <c r="A32" s="5" t="s">
        <v>561</v>
      </c>
      <c r="B32" s="5" t="s">
        <v>291</v>
      </c>
      <c r="C32" s="116"/>
      <c r="D32" s="116"/>
      <c r="E32" s="116"/>
    </row>
    <row r="33" spans="1:5">
      <c r="A33" s="5" t="s">
        <v>562</v>
      </c>
      <c r="B33" s="5" t="s">
        <v>291</v>
      </c>
      <c r="C33" s="116"/>
      <c r="D33" s="116">
        <v>338</v>
      </c>
      <c r="E33" s="116">
        <v>88</v>
      </c>
    </row>
    <row r="34" spans="1:5">
      <c r="A34" s="7" t="s">
        <v>516</v>
      </c>
      <c r="B34" s="8" t="s">
        <v>291</v>
      </c>
      <c r="C34" s="116">
        <f>SUM(C24:C33)</f>
        <v>0</v>
      </c>
      <c r="D34" s="116">
        <f>SUM(D24:D33)</f>
        <v>338</v>
      </c>
      <c r="E34" s="116">
        <f>SUM(E24:E33)</f>
        <v>88</v>
      </c>
    </row>
  </sheetData>
  <mergeCells count="4">
    <mergeCell ref="A4:E4"/>
    <mergeCell ref="A3:E3"/>
    <mergeCell ref="A2:E2"/>
    <mergeCell ref="C5:E5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15</vt:i4>
      </vt:variant>
    </vt:vector>
  </HeadingPairs>
  <TitlesOfParts>
    <vt:vector size="30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Maradvány</vt:lpstr>
      <vt:lpstr>Mérleg</vt:lpstr>
      <vt:lpstr>Eredménykimutatás</vt:lpstr>
      <vt:lpstr>Tárgyi eszk állomány </vt:lpstr>
      <vt:lpstr>Eszközök értékvesztése</vt:lpstr>
      <vt:lpstr>Eredménykimutatás!foot_4_place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Eredménykimutatás!Nyomtatási_terület</vt:lpstr>
      <vt:lpstr>'Eszközök értékvesztése'!Nyomtatási_terület</vt:lpstr>
      <vt:lpstr>'kiadások működés felhalmozás'!Nyomtatási_terület</vt:lpstr>
      <vt:lpstr>'kiemelt ei'!Nyomtatási_terület</vt:lpstr>
      <vt:lpstr>létszám!Nyomtatási_terület</vt:lpstr>
      <vt:lpstr>Maradvány!Nyomtatási_terület</vt:lpstr>
      <vt:lpstr>Mellékletek!Nyomtatási_terület</vt:lpstr>
      <vt:lpstr>Mérleg!Nyomtatási_terület</vt:lpstr>
      <vt:lpstr>'szociális kiadások'!Nyomtatási_terület</vt:lpstr>
      <vt:lpstr>'Tárgyi eszk állomány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Penzugy2</cp:lastModifiedBy>
  <cp:lastPrinted>2015-06-01T06:52:07Z</cp:lastPrinted>
  <dcterms:created xsi:type="dcterms:W3CDTF">2014-01-03T21:48:14Z</dcterms:created>
  <dcterms:modified xsi:type="dcterms:W3CDTF">2015-06-01T11:30:44Z</dcterms:modified>
</cp:coreProperties>
</file>