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4. melléklet" sheetId="1" r:id="rId1"/>
  </sheets>
  <externalReferences>
    <externalReference r:id="rId2"/>
  </externalReferences>
  <definedNames>
    <definedName name="A">#REF!</definedName>
    <definedName name="_xlnm.Print_Area" localSheetId="0">'4. melléklet'!$A$1:$I$94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  <c r="I91" i="1"/>
  <c r="F90" i="1"/>
  <c r="H89" i="1"/>
  <c r="I89" i="1" s="1"/>
  <c r="G89" i="1"/>
  <c r="G88" i="1"/>
  <c r="G93" i="1" s="1"/>
  <c r="F88" i="1"/>
  <c r="F93" i="1" s="1"/>
  <c r="I84" i="1"/>
  <c r="I83" i="1"/>
  <c r="H82" i="1"/>
  <c r="I82" i="1" s="1"/>
  <c r="G82" i="1"/>
  <c r="G85" i="1" s="1"/>
  <c r="F82" i="1"/>
  <c r="F85" i="1" s="1"/>
  <c r="I81" i="1"/>
  <c r="I80" i="1"/>
  <c r="G75" i="1"/>
  <c r="F75" i="1"/>
  <c r="I74" i="1"/>
  <c r="I73" i="1"/>
  <c r="I72" i="1"/>
  <c r="H71" i="1"/>
  <c r="H78" i="1" s="1"/>
  <c r="G71" i="1"/>
  <c r="G78" i="1" s="1"/>
  <c r="F71" i="1"/>
  <c r="F78" i="1" s="1"/>
  <c r="I70" i="1"/>
  <c r="I69" i="1"/>
  <c r="I68" i="1"/>
  <c r="I67" i="1"/>
  <c r="I59" i="1"/>
  <c r="I58" i="1"/>
  <c r="F57" i="1"/>
  <c r="I56" i="1"/>
  <c r="H55" i="1"/>
  <c r="G55" i="1"/>
  <c r="I55" i="1" s="1"/>
  <c r="F55" i="1"/>
  <c r="H54" i="1"/>
  <c r="G54" i="1"/>
  <c r="F54" i="1"/>
  <c r="F60" i="1" s="1"/>
  <c r="H44" i="1"/>
  <c r="G44" i="1"/>
  <c r="F44" i="1"/>
  <c r="I43" i="1"/>
  <c r="I42" i="1"/>
  <c r="H41" i="1"/>
  <c r="H51" i="1" s="1"/>
  <c r="I51" i="1" s="1"/>
  <c r="G41" i="1"/>
  <c r="G51" i="1" s="1"/>
  <c r="F41" i="1"/>
  <c r="F51" i="1" s="1"/>
  <c r="H37" i="1"/>
  <c r="I32" i="1"/>
  <c r="I30" i="1"/>
  <c r="I29" i="1"/>
  <c r="I28" i="1"/>
  <c r="I27" i="1"/>
  <c r="H26" i="1"/>
  <c r="I26" i="1" s="1"/>
  <c r="G26" i="1"/>
  <c r="F26" i="1"/>
  <c r="I25" i="1"/>
  <c r="I23" i="1"/>
  <c r="I22" i="1"/>
  <c r="H21" i="1"/>
  <c r="G21" i="1"/>
  <c r="I21" i="1" s="1"/>
  <c r="I20" i="1"/>
  <c r="H18" i="1"/>
  <c r="G18" i="1"/>
  <c r="I18" i="1" s="1"/>
  <c r="F18" i="1"/>
  <c r="I17" i="1"/>
  <c r="I14" i="1"/>
  <c r="I13" i="1"/>
  <c r="I12" i="1"/>
  <c r="I11" i="1"/>
  <c r="I10" i="1"/>
  <c r="I9" i="1"/>
  <c r="H8" i="1"/>
  <c r="I8" i="1" s="1"/>
  <c r="I7" i="1" s="1"/>
  <c r="G8" i="1"/>
  <c r="F8" i="1"/>
  <c r="H7" i="1"/>
  <c r="H52" i="1" s="1"/>
  <c r="G7" i="1"/>
  <c r="G39" i="1" s="1"/>
  <c r="F7" i="1"/>
  <c r="F52" i="1" s="1"/>
  <c r="F61" i="1" l="1"/>
  <c r="H61" i="1"/>
  <c r="I78" i="1"/>
  <c r="F86" i="1"/>
  <c r="G94" i="1"/>
  <c r="G61" i="1"/>
  <c r="G86" i="1"/>
  <c r="F94" i="1"/>
  <c r="F39" i="1"/>
  <c r="H39" i="1"/>
  <c r="I39" i="1" s="1"/>
  <c r="G52" i="1"/>
  <c r="I52" i="1" s="1"/>
  <c r="I54" i="1"/>
  <c r="G60" i="1"/>
  <c r="I71" i="1"/>
  <c r="H85" i="1"/>
  <c r="H88" i="1"/>
  <c r="I41" i="1"/>
  <c r="H60" i="1"/>
  <c r="I60" i="1" s="1"/>
  <c r="I85" i="1" l="1"/>
  <c r="I86" i="1" s="1"/>
  <c r="H86" i="1"/>
  <c r="I61" i="1"/>
  <c r="I88" i="1"/>
  <c r="I93" i="1" s="1"/>
  <c r="H93" i="1"/>
  <c r="H94" i="1" s="1"/>
  <c r="I94" i="1" s="1"/>
</calcChain>
</file>

<file path=xl/sharedStrings.xml><?xml version="1.0" encoding="utf-8"?>
<sst xmlns="http://schemas.openxmlformats.org/spreadsheetml/2006/main" count="279" uniqueCount="223">
  <si>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</si>
  <si>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</si>
  <si>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</si>
  <si>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</si>
  <si>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</si>
  <si>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</si>
  <si>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</si>
  <si>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</si>
  <si>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</si>
  <si>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</si>
  <si>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</si>
  <si>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</si>
  <si>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</si>
  <si>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</si>
  <si>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</si>
  <si>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</si>
  <si>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</si>
  <si>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</si>
  <si>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</si>
  <si>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</si>
  <si>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</si>
  <si>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</si>
  <si>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</si>
  <si>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</si>
  <si>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</si>
  <si>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</si>
  <si>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</si>
  <si>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</si>
  <si>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</si>
  <si>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</si>
  <si>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</si>
  <si>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</si>
  <si>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</si>
  <si>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</si>
  <si>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</si>
  <si>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</si>
  <si>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</si>
  <si>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</si>
  <si>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</si>
  <si>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</si>
  <si>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</si>
  <si>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</si>
  <si>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</si>
  <si>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</si>
  <si>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</si>
  <si>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</si>
  <si>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</si>
  <si>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</si>
  <si>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</si>
  <si>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</si>
  <si>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</si>
  <si>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</si>
  <si>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</si>
  <si>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</si>
  <si>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</si>
  <si>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</si>
  <si>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</si>
  <si>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</si>
  <si>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</si>
  <si>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</si>
  <si>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</si>
  <si>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</si>
  <si>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</si>
  <si>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</si>
  <si>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</si>
  <si>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</si>
  <si>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</si>
  <si>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</si>
  <si>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</si>
  <si>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</si>
  <si>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</si>
  <si>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</si>
  <si>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</si>
  <si>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</si>
  <si>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</si>
  <si>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</si>
  <si>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</si>
  <si>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</si>
  <si>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</si>
  <si>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</si>
  <si>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</si>
  <si>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</si>
  <si>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</si>
  <si>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</si>
  <si>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</si>
  <si>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</si>
  <si>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</si>
  <si>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</si>
  <si>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</si>
  <si>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</si>
  <si>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</si>
  <si>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</si>
  <si>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</si>
  <si>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</si>
  <si>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</si>
  <si>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</si>
  <si>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</si>
  <si>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</si>
  <si>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</si>
  <si>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</si>
  <si>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</si>
  <si>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</si>
  <si>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</si>
  <si>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</si>
  <si>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</si>
  <si>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B410</t>
  </si>
  <si>
    <t>Biztosító által fizetett kártérítés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</si>
  <si>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</si>
  <si>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</si>
  <si>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</si>
  <si>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</si>
  <si>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</si>
  <si>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</si>
  <si>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</si>
  <si>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</si>
  <si>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</si>
  <si>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</si>
  <si>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</si>
  <si>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</si>
  <si>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</si>
  <si>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</si>
  <si>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</si>
  <si>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</si>
  <si>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</si>
  <si>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</si>
  <si>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</si>
  <si>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</si>
  <si>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</si>
  <si>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</si>
  <si>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</si>
  <si>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</si>
  <si>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</si>
  <si>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</si>
  <si>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</si>
  <si>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</si>
  <si>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</si>
  <si>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</si>
  <si>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</si>
  <si>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</si>
  <si>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</si>
  <si>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</si>
  <si>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</si>
  <si>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</si>
  <si>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</si>
  <si>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B55</t>
  </si>
  <si>
    <t>Részesedések megszűnéséhez kapcsolódó bevétel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</si>
  <si>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</si>
  <si>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</si>
  <si>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</si>
  <si>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</si>
  <si>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</si>
  <si>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</si>
  <si>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</si>
  <si>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</si>
  <si>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</si>
  <si>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</si>
  <si>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</si>
  <si>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</si>
  <si>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</si>
  <si>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</si>
  <si>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</si>
  <si>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</si>
  <si>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</si>
  <si>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</si>
  <si>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</si>
  <si>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</si>
  <si>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</si>
  <si>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</si>
  <si>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</si>
  <si>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</si>
  <si>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</si>
  <si>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</si>
  <si>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</si>
  <si>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</si>
  <si>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</si>
  <si>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</si>
  <si>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</si>
  <si>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</si>
  <si>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</si>
  <si>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</si>
  <si>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</si>
  <si>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</si>
  <si>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</si>
  <si>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</si>
  <si>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</si>
  <si>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</si>
  <si>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</si>
  <si>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</si>
  <si>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</si>
  <si>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</si>
  <si>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</si>
  <si>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</si>
  <si>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</si>
  <si>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</si>
  <si>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</si>
  <si>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</si>
  <si>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</si>
  <si>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</si>
  <si>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</si>
  <si>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</si>
  <si>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</si>
  <si>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</si>
  <si>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</si>
  <si>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</si>
  <si>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</si>
  <si>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</si>
  <si>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</si>
  <si>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</si>
  <si>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</si>
  <si>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</si>
  <si>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</si>
  <si>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</si>
  <si>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</si>
  <si>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</si>
  <si>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</si>
  <si>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</si>
  <si>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</si>
  <si>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</si>
  <si>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</si>
  <si>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</si>
  <si>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</si>
  <si>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</si>
  <si>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4.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</si>
</sst>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sz val="10"/>
      <color theme="1"/>
      <name val="Times New Roman CE"/>
      <charset val="238"/>
    </font>
    <font>
      <b/>
      <sz val="9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2" fillId="0" borderId="6" xfId="0" applyFont="1" applyBorder="1"/>
    <xf numFmtId="0" fontId="3" fillId="0" borderId="6" xfId="0" applyFont="1" applyBorder="1"/>
    <xf numFmtId="3" fontId="3" fillId="0" borderId="6" xfId="0" applyNumberFormat="1" applyFont="1" applyBorder="1"/>
    <xf numFmtId="10" fontId="3" fillId="0" borderId="4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10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3" fillId="0" borderId="4" xfId="0" applyFont="1" applyBorder="1"/>
    <xf numFmtId="3" fontId="3" fillId="0" borderId="4" xfId="0" applyNumberFormat="1" applyFont="1" applyBorder="1"/>
    <xf numFmtId="0" fontId="1" fillId="0" borderId="6" xfId="0" applyFont="1" applyFill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3" fontId="0" fillId="0" borderId="6" xfId="0" applyNumberFormat="1" applyFont="1" applyBorder="1"/>
    <xf numFmtId="0" fontId="7" fillId="0" borderId="6" xfId="0" applyFont="1" applyFill="1" applyBorder="1"/>
    <xf numFmtId="0" fontId="2" fillId="0" borderId="4" xfId="0" applyFont="1" applyFill="1" applyBorder="1"/>
    <xf numFmtId="0" fontId="9" fillId="0" borderId="4" xfId="0" applyFont="1" applyFill="1" applyBorder="1"/>
    <xf numFmtId="0" fontId="9" fillId="0" borderId="4" xfId="0" applyFont="1" applyFill="1" applyBorder="1" applyAlignment="1">
      <alignment horizontal="left" indent="2"/>
    </xf>
    <xf numFmtId="3" fontId="9" fillId="0" borderId="6" xfId="0" applyNumberFormat="1" applyFont="1" applyFill="1" applyBorder="1"/>
    <xf numFmtId="0" fontId="9" fillId="0" borderId="0" xfId="0" applyFont="1" applyFill="1"/>
    <xf numFmtId="0" fontId="10" fillId="0" borderId="4" xfId="0" applyFont="1" applyFill="1" applyBorder="1"/>
    <xf numFmtId="0" fontId="3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3" fontId="12" fillId="0" borderId="6" xfId="0" applyNumberFormat="1" applyFont="1" applyBorder="1"/>
    <xf numFmtId="10" fontId="12" fillId="0" borderId="6" xfId="0" applyNumberFormat="1" applyFont="1" applyBorder="1"/>
    <xf numFmtId="0" fontId="13" fillId="0" borderId="0" xfId="0" applyFont="1"/>
    <xf numFmtId="3" fontId="13" fillId="0" borderId="0" xfId="0" applyNumberFormat="1" applyFont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7" fillId="0" borderId="4" xfId="0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Font="1" applyBorder="1" applyAlignment="1">
      <alignment horizontal="left" wrapText="1" indent="2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4"/>
  <sheetViews>
    <sheetView tabSelected="1" view="pageBreakPreview" zoomScale="85" zoomScaleNormal="100" zoomScaleSheetLayoutView="85" workbookViewId="0">
      <selection activeCell="R25" sqref="R25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F1" s="4"/>
      <c r="G1" s="4"/>
      <c r="H1" s="4"/>
      <c r="I1" s="4" t="s">
        <v>222</v>
      </c>
    </row>
    <row r="2" spans="1:9" x14ac:dyDescent="0.2">
      <c r="F2" s="4"/>
      <c r="G2" s="4"/>
      <c r="H2" s="4"/>
      <c r="I2" s="4"/>
    </row>
    <row r="3" spans="1:9" ht="26.25" customHeight="1" x14ac:dyDescent="0.2">
      <c r="A3" s="5" t="s">
        <v>0</v>
      </c>
      <c r="B3" s="6"/>
      <c r="C3" s="6"/>
      <c r="D3" s="7"/>
      <c r="E3" s="8" t="s">
        <v>1</v>
      </c>
      <c r="F3" s="9"/>
      <c r="G3" s="9"/>
      <c r="H3" s="9"/>
      <c r="I3" s="9"/>
    </row>
    <row r="4" spans="1:9" s="14" customFormat="1" ht="40.5" customHeight="1" x14ac:dyDescent="0.2">
      <c r="A4" s="10"/>
      <c r="B4" s="11" t="s">
        <v>2</v>
      </c>
      <c r="C4" s="11" t="s">
        <v>3</v>
      </c>
      <c r="D4" s="11" t="s">
        <v>4</v>
      </c>
      <c r="E4" s="12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9" s="19" customFormat="1" ht="13.5" customHeight="1" x14ac:dyDescent="0.25">
      <c r="A5" s="15" t="s">
        <v>10</v>
      </c>
      <c r="B5" s="16" t="s">
        <v>11</v>
      </c>
      <c r="C5" s="16" t="s">
        <v>12</v>
      </c>
      <c r="D5" s="16" t="s">
        <v>13</v>
      </c>
      <c r="E5" s="17" t="s">
        <v>14</v>
      </c>
      <c r="F5" s="18" t="s">
        <v>15</v>
      </c>
      <c r="G5" s="18" t="s">
        <v>16</v>
      </c>
      <c r="H5" s="18" t="s">
        <v>17</v>
      </c>
      <c r="I5" s="18" t="s">
        <v>18</v>
      </c>
    </row>
    <row r="6" spans="1:9" x14ac:dyDescent="0.2">
      <c r="A6" s="20" t="s">
        <v>19</v>
      </c>
      <c r="B6" s="21" t="s">
        <v>19</v>
      </c>
      <c r="C6" s="22" t="s">
        <v>20</v>
      </c>
      <c r="D6" s="22"/>
      <c r="E6" s="22"/>
      <c r="F6" s="22"/>
      <c r="G6" s="23"/>
      <c r="H6" s="23"/>
      <c r="I6" s="23"/>
    </row>
    <row r="7" spans="1:9" x14ac:dyDescent="0.2">
      <c r="A7" s="20" t="s">
        <v>21</v>
      </c>
      <c r="B7" s="24"/>
      <c r="C7" s="25" t="s">
        <v>22</v>
      </c>
      <c r="D7" s="25"/>
      <c r="E7" s="25" t="s">
        <v>23</v>
      </c>
      <c r="F7" s="26">
        <f>F8+F15+F16+F17</f>
        <v>533292678</v>
      </c>
      <c r="G7" s="26">
        <f>G8+G15+G16+G17</f>
        <v>610326399</v>
      </c>
      <c r="H7" s="26">
        <f>H8+H15+H16+H17</f>
        <v>605922730</v>
      </c>
      <c r="I7" s="27">
        <f>I8+I15+I16+I17</f>
        <v>1.9751489020810133</v>
      </c>
    </row>
    <row r="8" spans="1:9" x14ac:dyDescent="0.2">
      <c r="A8" s="28" t="s">
        <v>24</v>
      </c>
      <c r="B8" s="29"/>
      <c r="C8" s="30"/>
      <c r="D8" s="30" t="s">
        <v>25</v>
      </c>
      <c r="E8" s="30" t="s">
        <v>26</v>
      </c>
      <c r="F8" s="31">
        <f>F9+F10+F11+F12+F13</f>
        <v>404364678</v>
      </c>
      <c r="G8" s="31">
        <f>G9+G10+G11+G12+G13+G14</f>
        <v>433124208</v>
      </c>
      <c r="H8" s="31">
        <f>+H9+H10+H11+H12+H13+H14</f>
        <v>433124208</v>
      </c>
      <c r="I8" s="32">
        <f>+H8/G8</f>
        <v>1</v>
      </c>
    </row>
    <row r="9" spans="1:9" x14ac:dyDescent="0.2">
      <c r="A9" s="20" t="s">
        <v>27</v>
      </c>
      <c r="B9" s="29"/>
      <c r="C9" s="30"/>
      <c r="D9" s="30" t="s">
        <v>28</v>
      </c>
      <c r="E9" s="33" t="s">
        <v>29</v>
      </c>
      <c r="F9" s="31">
        <v>115851620</v>
      </c>
      <c r="G9" s="31">
        <v>120144624</v>
      </c>
      <c r="H9" s="31">
        <v>120144624</v>
      </c>
      <c r="I9" s="32">
        <f t="shared" ref="I9:I17" si="0">+H9/G9</f>
        <v>1</v>
      </c>
    </row>
    <row r="10" spans="1:9" x14ac:dyDescent="0.2">
      <c r="A10" s="28" t="s">
        <v>30</v>
      </c>
      <c r="B10" s="29"/>
      <c r="C10" s="30"/>
      <c r="D10" s="30" t="s">
        <v>31</v>
      </c>
      <c r="E10" s="33" t="s">
        <v>32</v>
      </c>
      <c r="F10" s="31">
        <v>162389984</v>
      </c>
      <c r="G10" s="31">
        <v>162320210</v>
      </c>
      <c r="H10" s="31">
        <v>162320210</v>
      </c>
      <c r="I10" s="32">
        <f t="shared" si="0"/>
        <v>1</v>
      </c>
    </row>
    <row r="11" spans="1:9" x14ac:dyDescent="0.2">
      <c r="A11" s="20" t="s">
        <v>33</v>
      </c>
      <c r="B11" s="29"/>
      <c r="C11" s="30"/>
      <c r="D11" s="30" t="s">
        <v>34</v>
      </c>
      <c r="E11" s="33" t="s">
        <v>35</v>
      </c>
      <c r="F11" s="31">
        <v>118341564</v>
      </c>
      <c r="G11" s="31">
        <v>123261653</v>
      </c>
      <c r="H11" s="31">
        <v>123261653</v>
      </c>
      <c r="I11" s="32">
        <f t="shared" si="0"/>
        <v>1</v>
      </c>
    </row>
    <row r="12" spans="1:9" x14ac:dyDescent="0.2">
      <c r="A12" s="28" t="s">
        <v>36</v>
      </c>
      <c r="B12" s="29"/>
      <c r="C12" s="30"/>
      <c r="D12" s="30" t="s">
        <v>37</v>
      </c>
      <c r="E12" s="33" t="s">
        <v>38</v>
      </c>
      <c r="F12" s="31">
        <v>7781510</v>
      </c>
      <c r="G12" s="31">
        <v>9600739</v>
      </c>
      <c r="H12" s="31">
        <v>9600739</v>
      </c>
      <c r="I12" s="32">
        <f t="shared" si="0"/>
        <v>1</v>
      </c>
    </row>
    <row r="13" spans="1:9" x14ac:dyDescent="0.2">
      <c r="A13" s="20" t="s">
        <v>39</v>
      </c>
      <c r="B13" s="29"/>
      <c r="C13" s="30"/>
      <c r="D13" s="30" t="s">
        <v>40</v>
      </c>
      <c r="E13" s="33" t="s">
        <v>41</v>
      </c>
      <c r="F13" s="31">
        <v>0</v>
      </c>
      <c r="G13" s="31">
        <v>16310000</v>
      </c>
      <c r="H13" s="31">
        <v>16310000</v>
      </c>
      <c r="I13" s="32">
        <f t="shared" si="0"/>
        <v>1</v>
      </c>
    </row>
    <row r="14" spans="1:9" x14ac:dyDescent="0.2">
      <c r="A14" s="28" t="s">
        <v>42</v>
      </c>
      <c r="B14" s="29"/>
      <c r="C14" s="30"/>
      <c r="D14" s="30" t="s">
        <v>43</v>
      </c>
      <c r="E14" s="33" t="s">
        <v>44</v>
      </c>
      <c r="F14" s="31"/>
      <c r="G14" s="31">
        <v>1486982</v>
      </c>
      <c r="H14" s="31">
        <v>1486982</v>
      </c>
      <c r="I14" s="32">
        <f t="shared" si="0"/>
        <v>1</v>
      </c>
    </row>
    <row r="15" spans="1:9" x14ac:dyDescent="0.2">
      <c r="A15" s="20" t="s">
        <v>45</v>
      </c>
      <c r="B15" s="29"/>
      <c r="C15" s="30"/>
      <c r="D15" s="30" t="s">
        <v>46</v>
      </c>
      <c r="E15" s="30" t="s">
        <v>47</v>
      </c>
      <c r="F15" s="31"/>
      <c r="G15" s="31"/>
      <c r="H15" s="31"/>
      <c r="I15" s="32"/>
    </row>
    <row r="16" spans="1:9" ht="25.5" x14ac:dyDescent="0.2">
      <c r="A16" s="28" t="s">
        <v>48</v>
      </c>
      <c r="B16" s="29"/>
      <c r="C16" s="30"/>
      <c r="D16" s="30" t="s">
        <v>49</v>
      </c>
      <c r="E16" s="34" t="s">
        <v>50</v>
      </c>
      <c r="F16" s="31"/>
      <c r="G16" s="31"/>
      <c r="H16" s="31"/>
      <c r="I16" s="32"/>
    </row>
    <row r="17" spans="1:9" x14ac:dyDescent="0.2">
      <c r="A17" s="20" t="s">
        <v>51</v>
      </c>
      <c r="B17" s="29"/>
      <c r="C17" s="30"/>
      <c r="D17" s="30" t="s">
        <v>52</v>
      </c>
      <c r="E17" s="30" t="s">
        <v>53</v>
      </c>
      <c r="F17" s="31">
        <v>128928000</v>
      </c>
      <c r="G17" s="31">
        <v>177202191</v>
      </c>
      <c r="H17" s="31">
        <v>172798522</v>
      </c>
      <c r="I17" s="32">
        <f t="shared" si="0"/>
        <v>0.97514890208101324</v>
      </c>
    </row>
    <row r="18" spans="1:9" x14ac:dyDescent="0.2">
      <c r="A18" s="28" t="s">
        <v>54</v>
      </c>
      <c r="B18" s="29"/>
      <c r="C18" s="35" t="s">
        <v>55</v>
      </c>
      <c r="D18" s="35"/>
      <c r="E18" s="35" t="s">
        <v>56</v>
      </c>
      <c r="F18" s="36">
        <f>F19+F20+F21+F25</f>
        <v>221000000</v>
      </c>
      <c r="G18" s="36">
        <f>G19+G20+G21+G25</f>
        <v>221000000</v>
      </c>
      <c r="H18" s="36">
        <f>H19+H20+H21+H25</f>
        <v>311832729</v>
      </c>
      <c r="I18" s="27">
        <f>+H18/G18</f>
        <v>1.4110078235294117</v>
      </c>
    </row>
    <row r="19" spans="1:9" x14ac:dyDescent="0.2">
      <c r="A19" s="20" t="s">
        <v>57</v>
      </c>
      <c r="B19" s="29"/>
      <c r="C19" s="30"/>
      <c r="D19" s="30" t="s">
        <v>58</v>
      </c>
      <c r="E19" s="30" t="s">
        <v>59</v>
      </c>
      <c r="F19" s="31"/>
      <c r="G19" s="31"/>
      <c r="H19" s="31"/>
      <c r="I19" s="31"/>
    </row>
    <row r="20" spans="1:9" x14ac:dyDescent="0.2">
      <c r="A20" s="28" t="s">
        <v>60</v>
      </c>
      <c r="B20" s="29"/>
      <c r="C20" s="30"/>
      <c r="D20" s="30" t="s">
        <v>61</v>
      </c>
      <c r="E20" s="30" t="s">
        <v>62</v>
      </c>
      <c r="F20" s="31">
        <v>44000000</v>
      </c>
      <c r="G20" s="31">
        <v>44000000</v>
      </c>
      <c r="H20" s="31">
        <v>49454063</v>
      </c>
      <c r="I20" s="32">
        <f>+H20/G20</f>
        <v>1.1239559772727272</v>
      </c>
    </row>
    <row r="21" spans="1:9" x14ac:dyDescent="0.2">
      <c r="A21" s="20" t="s">
        <v>63</v>
      </c>
      <c r="B21" s="29"/>
      <c r="C21" s="30"/>
      <c r="D21" s="30" t="s">
        <v>64</v>
      </c>
      <c r="E21" s="30" t="s">
        <v>65</v>
      </c>
      <c r="F21" s="31">
        <v>176000000</v>
      </c>
      <c r="G21" s="31">
        <f>G22+G23+G24</f>
        <v>176000000</v>
      </c>
      <c r="H21" s="31">
        <f>H22+H23+H24</f>
        <v>259307275</v>
      </c>
      <c r="I21" s="32">
        <f>+H21/G21</f>
        <v>1.4733367897727272</v>
      </c>
    </row>
    <row r="22" spans="1:9" x14ac:dyDescent="0.2">
      <c r="A22" s="28" t="s">
        <v>66</v>
      </c>
      <c r="B22" s="29"/>
      <c r="C22" s="30"/>
      <c r="D22" s="30" t="s">
        <v>67</v>
      </c>
      <c r="E22" s="33" t="s">
        <v>68</v>
      </c>
      <c r="F22" s="31">
        <v>165000000</v>
      </c>
      <c r="G22" s="31">
        <v>165000000</v>
      </c>
      <c r="H22" s="31">
        <v>243732886</v>
      </c>
      <c r="I22" s="32">
        <f>+H22/G22</f>
        <v>1.477169006060606</v>
      </c>
    </row>
    <row r="23" spans="1:9" x14ac:dyDescent="0.2">
      <c r="A23" s="20" t="s">
        <v>69</v>
      </c>
      <c r="B23" s="29"/>
      <c r="C23" s="30"/>
      <c r="D23" s="30" t="s">
        <v>70</v>
      </c>
      <c r="E23" s="33" t="s">
        <v>71</v>
      </c>
      <c r="F23" s="31">
        <v>11000000</v>
      </c>
      <c r="G23" s="31">
        <v>11000000</v>
      </c>
      <c r="H23" s="31">
        <v>15574389</v>
      </c>
      <c r="I23" s="32">
        <f>+H23/G23</f>
        <v>1.4158535454545456</v>
      </c>
    </row>
    <row r="24" spans="1:9" x14ac:dyDescent="0.2">
      <c r="A24" s="28" t="s">
        <v>72</v>
      </c>
      <c r="B24" s="29"/>
      <c r="C24" s="30"/>
      <c r="D24" s="30" t="s">
        <v>73</v>
      </c>
      <c r="E24" s="33" t="s">
        <v>74</v>
      </c>
      <c r="F24" s="31"/>
      <c r="G24" s="31"/>
      <c r="H24" s="31"/>
      <c r="I24" s="32"/>
    </row>
    <row r="25" spans="1:9" x14ac:dyDescent="0.2">
      <c r="A25" s="20" t="s">
        <v>75</v>
      </c>
      <c r="B25" s="29"/>
      <c r="C25" s="30"/>
      <c r="D25" s="30" t="s">
        <v>76</v>
      </c>
      <c r="E25" s="30" t="s">
        <v>77</v>
      </c>
      <c r="F25" s="31">
        <v>1000000</v>
      </c>
      <c r="G25" s="31">
        <v>1000000</v>
      </c>
      <c r="H25" s="31">
        <v>3071391</v>
      </c>
      <c r="I25" s="32">
        <f t="shared" ref="I25:I30" si="1">+H25/G25</f>
        <v>3.0713910000000002</v>
      </c>
    </row>
    <row r="26" spans="1:9" x14ac:dyDescent="0.2">
      <c r="A26" s="28" t="s">
        <v>78</v>
      </c>
      <c r="B26" s="29"/>
      <c r="C26" s="35" t="s">
        <v>79</v>
      </c>
      <c r="D26" s="35"/>
      <c r="E26" s="35" t="s">
        <v>80</v>
      </c>
      <c r="F26" s="36">
        <f>+F27+F28+F29+F30+F32</f>
        <v>16641000</v>
      </c>
      <c r="G26" s="36">
        <f>G28+G29+G30+G31+G32+G33+G34+G36+G27</f>
        <v>30573000</v>
      </c>
      <c r="H26" s="36">
        <f>H28+H29+H30+H31+H32+H33+H34+H36+H27+H35</f>
        <v>20918419</v>
      </c>
      <c r="I26" s="27">
        <f t="shared" si="1"/>
        <v>0.68421218068230139</v>
      </c>
    </row>
    <row r="27" spans="1:9" x14ac:dyDescent="0.2">
      <c r="A27" s="20" t="s">
        <v>81</v>
      </c>
      <c r="B27" s="29"/>
      <c r="C27" s="30"/>
      <c r="D27" s="30" t="s">
        <v>82</v>
      </c>
      <c r="E27" s="33" t="s">
        <v>83</v>
      </c>
      <c r="F27" s="31">
        <v>300000</v>
      </c>
      <c r="G27" s="31">
        <v>300000</v>
      </c>
      <c r="H27" s="31">
        <v>1897884</v>
      </c>
      <c r="I27" s="32">
        <f t="shared" si="1"/>
        <v>6.3262799999999997</v>
      </c>
    </row>
    <row r="28" spans="1:9" x14ac:dyDescent="0.2">
      <c r="A28" s="28" t="s">
        <v>84</v>
      </c>
      <c r="B28" s="29"/>
      <c r="C28" s="30"/>
      <c r="D28" s="30" t="s">
        <v>85</v>
      </c>
      <c r="E28" s="33" t="s">
        <v>86</v>
      </c>
      <c r="F28" s="31">
        <v>7690000</v>
      </c>
      <c r="G28" s="31">
        <v>17872000</v>
      </c>
      <c r="H28" s="31">
        <v>4806473</v>
      </c>
      <c r="I28" s="32">
        <f t="shared" si="1"/>
        <v>0.2689387309758281</v>
      </c>
    </row>
    <row r="29" spans="1:9" x14ac:dyDescent="0.2">
      <c r="A29" s="20" t="s">
        <v>87</v>
      </c>
      <c r="B29" s="29"/>
      <c r="C29" s="30"/>
      <c r="D29" s="30" t="s">
        <v>88</v>
      </c>
      <c r="E29" s="33" t="s">
        <v>89</v>
      </c>
      <c r="F29" s="31">
        <v>3168000</v>
      </c>
      <c r="G29" s="31">
        <v>4168000</v>
      </c>
      <c r="H29" s="31">
        <v>6804777</v>
      </c>
      <c r="I29" s="32">
        <f t="shared" si="1"/>
        <v>1.6326240403071017</v>
      </c>
    </row>
    <row r="30" spans="1:9" x14ac:dyDescent="0.2">
      <c r="A30" s="28" t="s">
        <v>90</v>
      </c>
      <c r="B30" s="29"/>
      <c r="C30" s="30"/>
      <c r="D30" s="30" t="s">
        <v>91</v>
      </c>
      <c r="E30" s="33" t="s">
        <v>92</v>
      </c>
      <c r="F30" s="31">
        <v>3626000</v>
      </c>
      <c r="G30" s="31">
        <v>3626000</v>
      </c>
      <c r="H30" s="31">
        <v>2317752</v>
      </c>
      <c r="I30" s="32">
        <f t="shared" si="1"/>
        <v>0.63920353006067288</v>
      </c>
    </row>
    <row r="31" spans="1:9" x14ac:dyDescent="0.2">
      <c r="A31" s="20" t="s">
        <v>93</v>
      </c>
      <c r="B31" s="29"/>
      <c r="C31" s="30"/>
      <c r="D31" s="30" t="s">
        <v>94</v>
      </c>
      <c r="E31" s="33" t="s">
        <v>95</v>
      </c>
      <c r="F31" s="31"/>
      <c r="G31" s="31"/>
      <c r="H31" s="31"/>
      <c r="I31" s="32"/>
    </row>
    <row r="32" spans="1:9" x14ac:dyDescent="0.2">
      <c r="A32" s="28" t="s">
        <v>96</v>
      </c>
      <c r="B32" s="29"/>
      <c r="C32" s="30"/>
      <c r="D32" s="30" t="s">
        <v>97</v>
      </c>
      <c r="E32" s="33" t="s">
        <v>98</v>
      </c>
      <c r="F32" s="31">
        <v>1857000</v>
      </c>
      <c r="G32" s="31">
        <v>4607000</v>
      </c>
      <c r="H32" s="31">
        <v>794198</v>
      </c>
      <c r="I32" s="32">
        <f>+H32/G32</f>
        <v>0.17238940742348599</v>
      </c>
    </row>
    <row r="33" spans="1:9" x14ac:dyDescent="0.2">
      <c r="A33" s="20" t="s">
        <v>99</v>
      </c>
      <c r="B33" s="29"/>
      <c r="C33" s="30"/>
      <c r="D33" s="30" t="s">
        <v>100</v>
      </c>
      <c r="E33" s="33" t="s">
        <v>101</v>
      </c>
      <c r="F33" s="31"/>
      <c r="G33" s="31"/>
      <c r="H33" s="31">
        <v>2228000</v>
      </c>
      <c r="I33" s="32"/>
    </row>
    <row r="34" spans="1:9" x14ac:dyDescent="0.2">
      <c r="A34" s="28" t="s">
        <v>102</v>
      </c>
      <c r="B34" s="29"/>
      <c r="C34" s="30"/>
      <c r="D34" s="30" t="s">
        <v>103</v>
      </c>
      <c r="E34" s="33" t="s">
        <v>104</v>
      </c>
      <c r="F34" s="31"/>
      <c r="G34" s="31"/>
      <c r="H34" s="31">
        <v>762917</v>
      </c>
      <c r="I34" s="32"/>
    </row>
    <row r="35" spans="1:9" x14ac:dyDescent="0.2">
      <c r="A35" s="37"/>
      <c r="B35" s="29"/>
      <c r="C35" s="30"/>
      <c r="D35" s="30" t="s">
        <v>105</v>
      </c>
      <c r="E35" s="33" t="s">
        <v>106</v>
      </c>
      <c r="F35" s="31"/>
      <c r="G35" s="31"/>
      <c r="H35" s="31">
        <v>204982</v>
      </c>
      <c r="I35" s="32"/>
    </row>
    <row r="36" spans="1:9" x14ac:dyDescent="0.2">
      <c r="A36" s="20" t="s">
        <v>107</v>
      </c>
      <c r="B36" s="29"/>
      <c r="C36" s="30"/>
      <c r="D36" s="30" t="s">
        <v>108</v>
      </c>
      <c r="E36" s="33" t="s">
        <v>109</v>
      </c>
      <c r="F36" s="31"/>
      <c r="G36" s="31"/>
      <c r="H36" s="31">
        <v>1101436</v>
      </c>
      <c r="I36" s="32"/>
    </row>
    <row r="37" spans="1:9" x14ac:dyDescent="0.2">
      <c r="A37" s="28" t="s">
        <v>110</v>
      </c>
      <c r="B37" s="29"/>
      <c r="C37" s="35" t="s">
        <v>111</v>
      </c>
      <c r="D37" s="35"/>
      <c r="E37" s="35" t="s">
        <v>112</v>
      </c>
      <c r="F37" s="36"/>
      <c r="G37" s="36"/>
      <c r="H37" s="36">
        <f>+H38</f>
        <v>801900</v>
      </c>
      <c r="I37" s="36"/>
    </row>
    <row r="38" spans="1:9" x14ac:dyDescent="0.2">
      <c r="A38" s="20" t="s">
        <v>113</v>
      </c>
      <c r="B38" s="29"/>
      <c r="C38" s="30"/>
      <c r="D38" s="30" t="s">
        <v>114</v>
      </c>
      <c r="E38" s="33" t="s">
        <v>115</v>
      </c>
      <c r="F38" s="31"/>
      <c r="G38" s="31"/>
      <c r="H38" s="31">
        <v>801900</v>
      </c>
      <c r="I38" s="31"/>
    </row>
    <row r="39" spans="1:9" x14ac:dyDescent="0.2">
      <c r="A39" s="28"/>
      <c r="B39" s="38" t="s">
        <v>116</v>
      </c>
      <c r="C39" s="38"/>
      <c r="D39" s="38"/>
      <c r="E39" s="39"/>
      <c r="F39" s="36">
        <f>+F7+F18+F26+F37</f>
        <v>770933678</v>
      </c>
      <c r="G39" s="36">
        <f>+G7+G18+G26+G37</f>
        <v>861899399</v>
      </c>
      <c r="H39" s="36">
        <f>+H7+H18+H26+H37</f>
        <v>939475778</v>
      </c>
      <c r="I39" s="27">
        <f>+H39/G39</f>
        <v>1.0900063036243051</v>
      </c>
    </row>
    <row r="40" spans="1:9" x14ac:dyDescent="0.2">
      <c r="A40" s="28" t="s">
        <v>117</v>
      </c>
      <c r="B40" s="21" t="s">
        <v>118</v>
      </c>
      <c r="C40" s="40" t="s">
        <v>119</v>
      </c>
      <c r="D40" s="40"/>
      <c r="E40" s="40"/>
      <c r="F40" s="41"/>
      <c r="G40" s="42"/>
      <c r="H40" s="42"/>
      <c r="I40" s="42"/>
    </row>
    <row r="41" spans="1:9" x14ac:dyDescent="0.2">
      <c r="A41" s="20" t="s">
        <v>120</v>
      </c>
      <c r="B41" s="29"/>
      <c r="C41" s="35" t="s">
        <v>121</v>
      </c>
      <c r="D41" s="35"/>
      <c r="E41" s="35" t="s">
        <v>122</v>
      </c>
      <c r="F41" s="26">
        <f>F42+F43</f>
        <v>0</v>
      </c>
      <c r="G41" s="26">
        <f>G42+G43</f>
        <v>124640792</v>
      </c>
      <c r="H41" s="26">
        <f>H42+H43</f>
        <v>94788849</v>
      </c>
      <c r="I41" s="27">
        <f>+H41/G41</f>
        <v>0.76049620255943173</v>
      </c>
    </row>
    <row r="42" spans="1:9" x14ac:dyDescent="0.2">
      <c r="A42" s="28" t="s">
        <v>123</v>
      </c>
      <c r="B42" s="29"/>
      <c r="C42" s="30"/>
      <c r="D42" s="30" t="s">
        <v>124</v>
      </c>
      <c r="E42" s="33" t="s">
        <v>125</v>
      </c>
      <c r="F42" s="43"/>
      <c r="G42" s="43">
        <v>11457389</v>
      </c>
      <c r="H42" s="43">
        <v>11457389</v>
      </c>
      <c r="I42" s="32">
        <f>+H42/G42</f>
        <v>1</v>
      </c>
    </row>
    <row r="43" spans="1:9" x14ac:dyDescent="0.2">
      <c r="A43" s="20" t="s">
        <v>126</v>
      </c>
      <c r="B43" s="29"/>
      <c r="C43" s="30"/>
      <c r="D43" s="30" t="s">
        <v>127</v>
      </c>
      <c r="E43" s="33" t="s">
        <v>128</v>
      </c>
      <c r="F43" s="43"/>
      <c r="G43" s="43">
        <v>113183403</v>
      </c>
      <c r="H43" s="43">
        <v>83331460</v>
      </c>
      <c r="I43" s="32">
        <f>+H43/G43</f>
        <v>0.73625158628602105</v>
      </c>
    </row>
    <row r="44" spans="1:9" x14ac:dyDescent="0.2">
      <c r="A44" s="28" t="s">
        <v>129</v>
      </c>
      <c r="B44" s="29"/>
      <c r="C44" s="35" t="s">
        <v>130</v>
      </c>
      <c r="D44" s="35"/>
      <c r="E44" s="35" t="s">
        <v>131</v>
      </c>
      <c r="F44" s="26">
        <f>F45+F46+F47+F48</f>
        <v>0</v>
      </c>
      <c r="G44" s="26">
        <f>G45+G46+G47+G48</f>
        <v>0</v>
      </c>
      <c r="H44" s="26">
        <f>H45+H46+H47+H48+H49</f>
        <v>82109</v>
      </c>
      <c r="I44" s="27"/>
    </row>
    <row r="45" spans="1:9" x14ac:dyDescent="0.2">
      <c r="A45" s="20" t="s">
        <v>132</v>
      </c>
      <c r="B45" s="29"/>
      <c r="C45" s="30"/>
      <c r="D45" s="30" t="s">
        <v>133</v>
      </c>
      <c r="E45" s="33" t="s">
        <v>134</v>
      </c>
      <c r="F45" s="43"/>
      <c r="G45" s="43"/>
      <c r="H45" s="43"/>
      <c r="I45" s="43"/>
    </row>
    <row r="46" spans="1:9" x14ac:dyDescent="0.2">
      <c r="A46" s="28" t="s">
        <v>135</v>
      </c>
      <c r="B46" s="29"/>
      <c r="C46" s="30"/>
      <c r="D46" s="30" t="s">
        <v>136</v>
      </c>
      <c r="E46" s="33" t="s">
        <v>137</v>
      </c>
      <c r="F46" s="43"/>
      <c r="G46" s="43"/>
      <c r="H46" s="43"/>
      <c r="I46" s="43"/>
    </row>
    <row r="47" spans="1:9" x14ac:dyDescent="0.2">
      <c r="A47" s="20" t="s">
        <v>138</v>
      </c>
      <c r="B47" s="29"/>
      <c r="C47" s="30"/>
      <c r="D47" s="30" t="s">
        <v>139</v>
      </c>
      <c r="E47" s="33" t="s">
        <v>140</v>
      </c>
      <c r="F47" s="43"/>
      <c r="G47" s="43"/>
      <c r="H47" s="43"/>
      <c r="I47" s="43"/>
    </row>
    <row r="48" spans="1:9" x14ac:dyDescent="0.2">
      <c r="A48" s="28" t="s">
        <v>141</v>
      </c>
      <c r="B48" s="29"/>
      <c r="C48" s="30"/>
      <c r="D48" s="30" t="s">
        <v>142</v>
      </c>
      <c r="E48" s="33" t="s">
        <v>143</v>
      </c>
      <c r="F48" s="43"/>
      <c r="G48" s="43"/>
      <c r="H48" s="43"/>
      <c r="I48" s="43"/>
    </row>
    <row r="49" spans="1:13" s="49" customFormat="1" x14ac:dyDescent="0.2">
      <c r="A49" s="44"/>
      <c r="B49" s="45"/>
      <c r="C49" s="46"/>
      <c r="D49" s="46" t="s">
        <v>144</v>
      </c>
      <c r="E49" s="47" t="s">
        <v>145</v>
      </c>
      <c r="F49" s="48"/>
      <c r="G49" s="48"/>
      <c r="H49" s="48">
        <v>82109</v>
      </c>
      <c r="I49" s="48"/>
    </row>
    <row r="50" spans="1:13" x14ac:dyDescent="0.2">
      <c r="A50" s="20" t="s">
        <v>146</v>
      </c>
      <c r="B50" s="29"/>
      <c r="C50" s="35" t="s">
        <v>147</v>
      </c>
      <c r="D50" s="35"/>
      <c r="E50" s="35" t="s">
        <v>148</v>
      </c>
      <c r="F50" s="26"/>
      <c r="G50" s="26"/>
      <c r="H50" s="26"/>
      <c r="I50" s="26"/>
    </row>
    <row r="51" spans="1:13" s="51" customFormat="1" x14ac:dyDescent="0.2">
      <c r="A51" s="50"/>
      <c r="B51" s="38" t="s">
        <v>149</v>
      </c>
      <c r="C51" s="38"/>
      <c r="D51" s="38"/>
      <c r="E51" s="39"/>
      <c r="F51" s="36">
        <f>+F41+F44+F50</f>
        <v>0</v>
      </c>
      <c r="G51" s="36">
        <f>+G41+G44+G50</f>
        <v>124640792</v>
      </c>
      <c r="H51" s="36">
        <f>+H41+H44+H50</f>
        <v>94870958</v>
      </c>
      <c r="I51" s="27">
        <f>+H51/G51</f>
        <v>0.76115496762889634</v>
      </c>
    </row>
    <row r="52" spans="1:13" x14ac:dyDescent="0.2">
      <c r="A52" s="28" t="s">
        <v>150</v>
      </c>
      <c r="B52" s="52" t="s">
        <v>151</v>
      </c>
      <c r="C52" s="53"/>
      <c r="D52" s="53"/>
      <c r="E52" s="54" t="s">
        <v>152</v>
      </c>
      <c r="F52" s="26">
        <f>+F7+F18+F26+F37+F41+F44+F50</f>
        <v>770933678</v>
      </c>
      <c r="G52" s="26">
        <f>+G7+G18+G26+G37+G41+G44+G50</f>
        <v>986540191</v>
      </c>
      <c r="H52" s="26">
        <f>+H7+H18+H26+H37+H41+H44+H50</f>
        <v>1034346736</v>
      </c>
      <c r="I52" s="27">
        <f>+H52/G52</f>
        <v>1.0484587910722027</v>
      </c>
    </row>
    <row r="53" spans="1:13" x14ac:dyDescent="0.2">
      <c r="A53" s="20" t="s">
        <v>153</v>
      </c>
      <c r="B53" s="21" t="s">
        <v>21</v>
      </c>
      <c r="C53" s="55" t="s">
        <v>154</v>
      </c>
      <c r="D53" s="55"/>
      <c r="E53" s="55"/>
      <c r="F53" s="56"/>
      <c r="G53" s="42"/>
      <c r="H53" s="42"/>
      <c r="I53" s="42"/>
    </row>
    <row r="54" spans="1:13" x14ac:dyDescent="0.2">
      <c r="A54" s="28" t="s">
        <v>155</v>
      </c>
      <c r="B54" s="29"/>
      <c r="C54" s="35" t="s">
        <v>156</v>
      </c>
      <c r="D54" s="35"/>
      <c r="E54" s="35" t="s">
        <v>157</v>
      </c>
      <c r="F54" s="26">
        <f>+F55</f>
        <v>816712845</v>
      </c>
      <c r="G54" s="26">
        <f>+G55</f>
        <v>886711448</v>
      </c>
      <c r="H54" s="26">
        <f>+H55</f>
        <v>886711448</v>
      </c>
      <c r="I54" s="27">
        <f>+H54/G54</f>
        <v>1</v>
      </c>
    </row>
    <row r="55" spans="1:13" x14ac:dyDescent="0.2">
      <c r="A55" s="20" t="s">
        <v>158</v>
      </c>
      <c r="B55" s="29"/>
      <c r="C55" s="30"/>
      <c r="D55" s="30" t="s">
        <v>159</v>
      </c>
      <c r="E55" s="30" t="s">
        <v>160</v>
      </c>
      <c r="F55" s="43">
        <f>+F56+F58</f>
        <v>816712845</v>
      </c>
      <c r="G55" s="43">
        <f>+G56+G57+G58+G59</f>
        <v>886711448</v>
      </c>
      <c r="H55" s="43">
        <f>+H56+H57+H58+H59</f>
        <v>886711448</v>
      </c>
      <c r="I55" s="32">
        <f>+H55/G55</f>
        <v>1</v>
      </c>
    </row>
    <row r="56" spans="1:13" x14ac:dyDescent="0.2">
      <c r="A56" s="28" t="s">
        <v>161</v>
      </c>
      <c r="B56" s="29"/>
      <c r="C56" s="30"/>
      <c r="D56" s="30" t="s">
        <v>162</v>
      </c>
      <c r="E56" s="33" t="s">
        <v>163</v>
      </c>
      <c r="F56" s="43">
        <v>30000000</v>
      </c>
      <c r="G56" s="43">
        <v>30000000</v>
      </c>
      <c r="H56" s="43">
        <v>30000000</v>
      </c>
      <c r="I56" s="32">
        <f>+H56/G56</f>
        <v>1</v>
      </c>
    </row>
    <row r="57" spans="1:13" x14ac:dyDescent="0.2">
      <c r="A57" s="20" t="s">
        <v>164</v>
      </c>
      <c r="B57" s="29"/>
      <c r="C57" s="30"/>
      <c r="D57" s="30" t="s">
        <v>165</v>
      </c>
      <c r="E57" s="33" t="s">
        <v>166</v>
      </c>
      <c r="F57" s="43">
        <f>+G57+H57+I57</f>
        <v>0</v>
      </c>
      <c r="G57" s="43"/>
      <c r="H57" s="43"/>
      <c r="I57" s="32"/>
    </row>
    <row r="58" spans="1:13" x14ac:dyDescent="0.2">
      <c r="A58" s="28" t="s">
        <v>167</v>
      </c>
      <c r="B58" s="29"/>
      <c r="C58" s="30"/>
      <c r="D58" s="30" t="s">
        <v>168</v>
      </c>
      <c r="E58" s="33" t="s">
        <v>169</v>
      </c>
      <c r="F58" s="43">
        <v>786712845</v>
      </c>
      <c r="G58" s="43">
        <v>841256970</v>
      </c>
      <c r="H58" s="43">
        <v>841256970</v>
      </c>
      <c r="I58" s="32">
        <f>+H58/G58</f>
        <v>1</v>
      </c>
    </row>
    <row r="59" spans="1:13" x14ac:dyDescent="0.2">
      <c r="A59" s="20" t="s">
        <v>170</v>
      </c>
      <c r="B59" s="29"/>
      <c r="C59" s="30"/>
      <c r="D59" s="30" t="s">
        <v>171</v>
      </c>
      <c r="E59" s="33" t="s">
        <v>172</v>
      </c>
      <c r="F59" s="43"/>
      <c r="G59" s="43">
        <v>15454478</v>
      </c>
      <c r="H59" s="43">
        <v>15454478</v>
      </c>
      <c r="I59" s="32">
        <f>+H59/G59</f>
        <v>1</v>
      </c>
    </row>
    <row r="60" spans="1:13" x14ac:dyDescent="0.2">
      <c r="A60" s="28" t="s">
        <v>173</v>
      </c>
      <c r="B60" s="29"/>
      <c r="C60" s="30"/>
      <c r="D60" s="30"/>
      <c r="E60" s="29" t="s">
        <v>174</v>
      </c>
      <c r="F60" s="26">
        <f>+F54</f>
        <v>816712845</v>
      </c>
      <c r="G60" s="26">
        <f>+G54</f>
        <v>886711448</v>
      </c>
      <c r="H60" s="26">
        <f>+H54</f>
        <v>886711448</v>
      </c>
      <c r="I60" s="27">
        <f>+H60/G60</f>
        <v>1</v>
      </c>
    </row>
    <row r="61" spans="1:13" s="62" customFormat="1" ht="16.5" x14ac:dyDescent="0.25">
      <c r="A61" s="20" t="s">
        <v>175</v>
      </c>
      <c r="B61" s="57" t="s">
        <v>176</v>
      </c>
      <c r="C61" s="58"/>
      <c r="D61" s="58"/>
      <c r="E61" s="59"/>
      <c r="F61" s="60">
        <f>+F60+F39</f>
        <v>1587646523</v>
      </c>
      <c r="G61" s="60">
        <f>+G54+G52</f>
        <v>1873251639</v>
      </c>
      <c r="H61" s="60">
        <f>+H54+H52</f>
        <v>1921058184</v>
      </c>
      <c r="I61" s="61">
        <f>+H61/G61</f>
        <v>1.0255206209377832</v>
      </c>
      <c r="M61" s="63"/>
    </row>
    <row r="63" spans="1:13" ht="41.25" customHeight="1" x14ac:dyDescent="0.2">
      <c r="A63" s="64"/>
      <c r="B63" s="65" t="s">
        <v>2</v>
      </c>
      <c r="C63" s="11" t="s">
        <v>3</v>
      </c>
      <c r="D63" s="11" t="s">
        <v>4</v>
      </c>
      <c r="E63" s="12" t="s">
        <v>5</v>
      </c>
      <c r="F63" s="13" t="s">
        <v>6</v>
      </c>
      <c r="G63" s="13" t="s">
        <v>7</v>
      </c>
      <c r="H63" s="13" t="s">
        <v>8</v>
      </c>
      <c r="I63" s="13" t="s">
        <v>9</v>
      </c>
    </row>
    <row r="64" spans="1:13" s="19" customFormat="1" ht="13.5" customHeight="1" x14ac:dyDescent="0.25">
      <c r="A64" s="15" t="s">
        <v>10</v>
      </c>
      <c r="B64" s="16" t="s">
        <v>11</v>
      </c>
      <c r="C64" s="16" t="s">
        <v>12</v>
      </c>
      <c r="D64" s="16" t="s">
        <v>13</v>
      </c>
      <c r="E64" s="17" t="s">
        <v>14</v>
      </c>
      <c r="F64" s="18" t="s">
        <v>15</v>
      </c>
      <c r="G64" s="18" t="s">
        <v>16</v>
      </c>
      <c r="H64" s="18" t="s">
        <v>17</v>
      </c>
      <c r="I64" s="18" t="s">
        <v>18</v>
      </c>
    </row>
    <row r="65" spans="1:12" x14ac:dyDescent="0.2">
      <c r="A65" s="64" t="s">
        <v>19</v>
      </c>
      <c r="B65" s="66" t="s">
        <v>19</v>
      </c>
      <c r="C65" s="40" t="s">
        <v>20</v>
      </c>
      <c r="D65" s="40"/>
      <c r="E65" s="40"/>
      <c r="F65" s="41"/>
      <c r="G65" s="42"/>
      <c r="H65" s="42"/>
      <c r="I65" s="42"/>
    </row>
    <row r="66" spans="1:12" s="69" customFormat="1" ht="14.25" customHeight="1" x14ac:dyDescent="0.2">
      <c r="A66" s="28" t="s">
        <v>118</v>
      </c>
      <c r="B66" s="67"/>
      <c r="C66" s="67"/>
      <c r="D66" s="67"/>
      <c r="E66" s="15"/>
      <c r="F66" s="68"/>
      <c r="G66" s="68"/>
      <c r="H66" s="68"/>
      <c r="I66" s="68"/>
    </row>
    <row r="67" spans="1:12" x14ac:dyDescent="0.2">
      <c r="A67" s="64" t="s">
        <v>21</v>
      </c>
      <c r="B67" s="70"/>
      <c r="C67" s="30" t="s">
        <v>177</v>
      </c>
      <c r="D67" s="30"/>
      <c r="E67" s="30" t="s">
        <v>178</v>
      </c>
      <c r="F67" s="31">
        <v>158482000</v>
      </c>
      <c r="G67" s="31">
        <v>168734170</v>
      </c>
      <c r="H67" s="31">
        <v>149580225</v>
      </c>
      <c r="I67" s="32">
        <f>+H67/G67</f>
        <v>0.88648449214524838</v>
      </c>
    </row>
    <row r="68" spans="1:12" x14ac:dyDescent="0.2">
      <c r="A68" s="28" t="s">
        <v>24</v>
      </c>
      <c r="B68" s="70"/>
      <c r="C68" s="30" t="s">
        <v>179</v>
      </c>
      <c r="D68" s="30"/>
      <c r="E68" s="30" t="s">
        <v>180</v>
      </c>
      <c r="F68" s="31">
        <v>21793000</v>
      </c>
      <c r="G68" s="31">
        <v>23110863</v>
      </c>
      <c r="H68" s="31">
        <v>19490976</v>
      </c>
      <c r="I68" s="32">
        <f t="shared" ref="I68:I78" si="2">+H68/G68</f>
        <v>0.8433685925099379</v>
      </c>
    </row>
    <row r="69" spans="1:12" x14ac:dyDescent="0.2">
      <c r="A69" s="64" t="s">
        <v>27</v>
      </c>
      <c r="B69" s="70"/>
      <c r="C69" s="30" t="s">
        <v>181</v>
      </c>
      <c r="D69" s="30"/>
      <c r="E69" s="30" t="s">
        <v>182</v>
      </c>
      <c r="F69" s="31">
        <v>106531000</v>
      </c>
      <c r="G69" s="31">
        <v>195841697</v>
      </c>
      <c r="H69" s="31">
        <v>161960449</v>
      </c>
      <c r="I69" s="32">
        <f t="shared" si="2"/>
        <v>0.82699676055196769</v>
      </c>
    </row>
    <row r="70" spans="1:12" x14ac:dyDescent="0.2">
      <c r="A70" s="28" t="s">
        <v>30</v>
      </c>
      <c r="B70" s="70"/>
      <c r="C70" s="30" t="s">
        <v>183</v>
      </c>
      <c r="D70" s="30"/>
      <c r="E70" s="30" t="s">
        <v>184</v>
      </c>
      <c r="F70" s="31">
        <v>8000000</v>
      </c>
      <c r="G70" s="31">
        <v>8000000</v>
      </c>
      <c r="H70" s="31">
        <v>5472934</v>
      </c>
      <c r="I70" s="32">
        <f t="shared" si="2"/>
        <v>0.68411675000000005</v>
      </c>
    </row>
    <row r="71" spans="1:12" x14ac:dyDescent="0.2">
      <c r="A71" s="64" t="s">
        <v>33</v>
      </c>
      <c r="B71" s="70"/>
      <c r="C71" s="30" t="s">
        <v>185</v>
      </c>
      <c r="D71" s="30"/>
      <c r="E71" s="30" t="s">
        <v>186</v>
      </c>
      <c r="F71" s="31">
        <f>+F75+F73+F74</f>
        <v>609416000</v>
      </c>
      <c r="G71" s="31">
        <f>+G72+G73+G74+G75</f>
        <v>210529562</v>
      </c>
      <c r="H71" s="31">
        <f>+H72+H73+H74+H75</f>
        <v>36604655</v>
      </c>
      <c r="I71" s="32">
        <f t="shared" si="2"/>
        <v>0.17386943027031995</v>
      </c>
    </row>
    <row r="72" spans="1:12" x14ac:dyDescent="0.2">
      <c r="A72" s="28" t="s">
        <v>36</v>
      </c>
      <c r="B72" s="70"/>
      <c r="C72" s="30"/>
      <c r="D72" s="30" t="s">
        <v>187</v>
      </c>
      <c r="E72" s="33" t="s">
        <v>188</v>
      </c>
      <c r="F72" s="31">
        <v>0</v>
      </c>
      <c r="G72" s="31">
        <v>18500</v>
      </c>
      <c r="H72" s="31">
        <v>18500</v>
      </c>
      <c r="I72" s="32">
        <f t="shared" si="2"/>
        <v>1</v>
      </c>
    </row>
    <row r="73" spans="1:12" x14ac:dyDescent="0.2">
      <c r="A73" s="64" t="s">
        <v>39</v>
      </c>
      <c r="B73" s="70"/>
      <c r="C73" s="30"/>
      <c r="D73" s="30" t="s">
        <v>189</v>
      </c>
      <c r="E73" s="33" t="s">
        <v>190</v>
      </c>
      <c r="F73" s="31">
        <v>29189000</v>
      </c>
      <c r="G73" s="31">
        <v>29189000</v>
      </c>
      <c r="H73" s="31">
        <v>27771155</v>
      </c>
      <c r="I73" s="32">
        <f t="shared" si="2"/>
        <v>0.95142536571996295</v>
      </c>
    </row>
    <row r="74" spans="1:12" x14ac:dyDescent="0.2">
      <c r="A74" s="28" t="s">
        <v>42</v>
      </c>
      <c r="B74" s="70"/>
      <c r="C74" s="30"/>
      <c r="D74" s="30" t="s">
        <v>191</v>
      </c>
      <c r="E74" s="33" t="s">
        <v>192</v>
      </c>
      <c r="F74" s="31">
        <v>10000000</v>
      </c>
      <c r="G74" s="31">
        <v>10000000</v>
      </c>
      <c r="H74" s="31">
        <v>8815000</v>
      </c>
      <c r="I74" s="32">
        <f t="shared" si="2"/>
        <v>0.88149999999999995</v>
      </c>
    </row>
    <row r="75" spans="1:12" x14ac:dyDescent="0.2">
      <c r="A75" s="64" t="s">
        <v>45</v>
      </c>
      <c r="B75" s="70"/>
      <c r="C75" s="30"/>
      <c r="D75" s="30" t="s">
        <v>193</v>
      </c>
      <c r="E75" s="33" t="s">
        <v>194</v>
      </c>
      <c r="F75" s="31">
        <f>+F76+F77</f>
        <v>570227000</v>
      </c>
      <c r="G75" s="31">
        <f>+G76+G77</f>
        <v>171322062</v>
      </c>
      <c r="H75" s="31"/>
      <c r="I75" s="32"/>
    </row>
    <row r="76" spans="1:12" x14ac:dyDescent="0.2">
      <c r="A76" s="28" t="s">
        <v>48</v>
      </c>
      <c r="B76" s="70"/>
      <c r="C76" s="30"/>
      <c r="D76" s="30"/>
      <c r="E76" s="71" t="s">
        <v>195</v>
      </c>
      <c r="F76" s="31">
        <v>12000000</v>
      </c>
      <c r="G76" s="31">
        <v>63460268</v>
      </c>
      <c r="H76" s="31"/>
      <c r="I76" s="32"/>
    </row>
    <row r="77" spans="1:12" x14ac:dyDescent="0.2">
      <c r="A77" s="64" t="s">
        <v>51</v>
      </c>
      <c r="B77" s="70"/>
      <c r="C77" s="30"/>
      <c r="D77" s="30"/>
      <c r="E77" s="71" t="s">
        <v>196</v>
      </c>
      <c r="F77" s="31">
        <v>558227000</v>
      </c>
      <c r="G77" s="31">
        <v>107861794</v>
      </c>
      <c r="H77" s="31"/>
      <c r="I77" s="32"/>
    </row>
    <row r="78" spans="1:12" x14ac:dyDescent="0.2">
      <c r="A78" s="28" t="s">
        <v>54</v>
      </c>
      <c r="B78" s="38" t="s">
        <v>197</v>
      </c>
      <c r="C78" s="38"/>
      <c r="D78" s="38"/>
      <c r="E78" s="39"/>
      <c r="F78" s="31">
        <f>+F71+F69+F70+F68+F67</f>
        <v>904222000</v>
      </c>
      <c r="G78" s="31">
        <f>+G67+G68+G69+G70+G71</f>
        <v>606216292</v>
      </c>
      <c r="H78" s="31">
        <f>+H67+H68+H69+H70+H71</f>
        <v>373109239</v>
      </c>
      <c r="I78" s="32">
        <f t="shared" si="2"/>
        <v>0.6154721407586321</v>
      </c>
    </row>
    <row r="79" spans="1:12" x14ac:dyDescent="0.2">
      <c r="A79" s="64" t="s">
        <v>57</v>
      </c>
      <c r="B79" s="72" t="s">
        <v>118</v>
      </c>
      <c r="C79" s="40" t="s">
        <v>119</v>
      </c>
      <c r="D79" s="40"/>
      <c r="E79" s="40"/>
      <c r="F79" s="41"/>
      <c r="G79" s="42"/>
      <c r="H79" s="42"/>
      <c r="I79" s="42"/>
    </row>
    <row r="80" spans="1:12" x14ac:dyDescent="0.2">
      <c r="A80" s="28" t="s">
        <v>60</v>
      </c>
      <c r="B80" s="70"/>
      <c r="C80" s="30" t="s">
        <v>198</v>
      </c>
      <c r="D80" s="30"/>
      <c r="E80" s="30" t="s">
        <v>199</v>
      </c>
      <c r="F80" s="31">
        <v>107114000</v>
      </c>
      <c r="G80" s="31">
        <v>577501873</v>
      </c>
      <c r="H80" s="31">
        <v>504740888</v>
      </c>
      <c r="I80" s="32">
        <f t="shared" ref="I80:I85" si="3">+H80/G80</f>
        <v>0.87400736101162391</v>
      </c>
      <c r="L80" s="73"/>
    </row>
    <row r="81" spans="1:9" x14ac:dyDescent="0.2">
      <c r="A81" s="64" t="s">
        <v>63</v>
      </c>
      <c r="B81" s="70"/>
      <c r="C81" s="30" t="s">
        <v>200</v>
      </c>
      <c r="D81" s="30"/>
      <c r="E81" s="30" t="s">
        <v>201</v>
      </c>
      <c r="F81" s="31">
        <v>8606000</v>
      </c>
      <c r="G81" s="31">
        <v>116188911</v>
      </c>
      <c r="H81" s="31">
        <v>87385958</v>
      </c>
      <c r="I81" s="32">
        <f t="shared" si="3"/>
        <v>0.75210239297276826</v>
      </c>
    </row>
    <row r="82" spans="1:9" x14ac:dyDescent="0.2">
      <c r="A82" s="28" t="s">
        <v>66</v>
      </c>
      <c r="B82" s="29"/>
      <c r="C82" s="30" t="s">
        <v>202</v>
      </c>
      <c r="D82" s="30"/>
      <c r="E82" s="30" t="s">
        <v>203</v>
      </c>
      <c r="F82" s="31">
        <f>+F83+F84</f>
        <v>1500000</v>
      </c>
      <c r="G82" s="31">
        <f>+G83+G84</f>
        <v>6297709</v>
      </c>
      <c r="H82" s="31">
        <f>+H83+H84</f>
        <v>6038110</v>
      </c>
      <c r="I82" s="32">
        <f t="shared" si="3"/>
        <v>0.9587788194087723</v>
      </c>
    </row>
    <row r="83" spans="1:9" x14ac:dyDescent="0.2">
      <c r="A83" s="64" t="s">
        <v>69</v>
      </c>
      <c r="B83" s="70"/>
      <c r="C83" s="30"/>
      <c r="D83" s="30" t="s">
        <v>204</v>
      </c>
      <c r="E83" s="74" t="s">
        <v>205</v>
      </c>
      <c r="F83" s="31">
        <v>1500000</v>
      </c>
      <c r="G83" s="31">
        <v>5657709</v>
      </c>
      <c r="H83" s="31">
        <v>5398110</v>
      </c>
      <c r="I83" s="32">
        <f t="shared" si="3"/>
        <v>0.95411587976688095</v>
      </c>
    </row>
    <row r="84" spans="1:9" x14ac:dyDescent="0.2">
      <c r="A84" s="28" t="s">
        <v>72</v>
      </c>
      <c r="B84" s="29"/>
      <c r="C84" s="30"/>
      <c r="D84" s="30" t="s">
        <v>206</v>
      </c>
      <c r="E84" s="74" t="s">
        <v>207</v>
      </c>
      <c r="F84" s="31">
        <v>0</v>
      </c>
      <c r="G84" s="31">
        <v>640000</v>
      </c>
      <c r="H84" s="31">
        <v>640000</v>
      </c>
      <c r="I84" s="32">
        <f t="shared" si="3"/>
        <v>1</v>
      </c>
    </row>
    <row r="85" spans="1:9" x14ac:dyDescent="0.2">
      <c r="A85" s="64" t="s">
        <v>75</v>
      </c>
      <c r="B85" s="75" t="s">
        <v>208</v>
      </c>
      <c r="C85" s="75"/>
      <c r="D85" s="75"/>
      <c r="E85" s="76"/>
      <c r="F85" s="31">
        <f>+F80+F81+F82</f>
        <v>117220000</v>
      </c>
      <c r="G85" s="31">
        <f>+G80+G81+G82</f>
        <v>699988493</v>
      </c>
      <c r="H85" s="31">
        <f>+H80+H81+H82</f>
        <v>598164956</v>
      </c>
      <c r="I85" s="32">
        <f t="shared" si="3"/>
        <v>0.85453541305571146</v>
      </c>
    </row>
    <row r="86" spans="1:9" x14ac:dyDescent="0.2">
      <c r="A86" s="28" t="s">
        <v>78</v>
      </c>
      <c r="B86" s="53" t="s">
        <v>151</v>
      </c>
      <c r="C86" s="53"/>
      <c r="D86" s="53"/>
      <c r="E86" s="54" t="s">
        <v>209</v>
      </c>
      <c r="F86" s="36">
        <f>+F85+F78</f>
        <v>1021442000</v>
      </c>
      <c r="G86" s="36">
        <f>+G85+G78</f>
        <v>1306204785</v>
      </c>
      <c r="H86" s="36">
        <f>+H85+H78</f>
        <v>971274195</v>
      </c>
      <c r="I86" s="27">
        <f>+I85+I78</f>
        <v>1.4700075538143436</v>
      </c>
    </row>
    <row r="87" spans="1:9" x14ac:dyDescent="0.2">
      <c r="A87" s="64" t="s">
        <v>81</v>
      </c>
      <c r="B87" s="72" t="s">
        <v>21</v>
      </c>
      <c r="C87" s="55" t="s">
        <v>154</v>
      </c>
      <c r="D87" s="55"/>
      <c r="E87" s="55"/>
      <c r="F87" s="56"/>
      <c r="G87" s="42"/>
      <c r="H87" s="42"/>
      <c r="I87" s="42"/>
    </row>
    <row r="88" spans="1:9" x14ac:dyDescent="0.2">
      <c r="A88" s="28" t="s">
        <v>84</v>
      </c>
      <c r="B88" s="70"/>
      <c r="C88" s="30" t="s">
        <v>210</v>
      </c>
      <c r="D88" s="30"/>
      <c r="E88" s="30" t="s">
        <v>211</v>
      </c>
      <c r="F88" s="31">
        <f>+F89</f>
        <v>566204523</v>
      </c>
      <c r="G88" s="31">
        <f>+G89</f>
        <v>567046854</v>
      </c>
      <c r="H88" s="31">
        <f>+H89</f>
        <v>499191532</v>
      </c>
      <c r="I88" s="32">
        <f>+H88/G88</f>
        <v>0.88033559921663895</v>
      </c>
    </row>
    <row r="89" spans="1:9" x14ac:dyDescent="0.2">
      <c r="A89" s="64" t="s">
        <v>87</v>
      </c>
      <c r="B89" s="70"/>
      <c r="C89" s="30"/>
      <c r="D89" s="30" t="s">
        <v>212</v>
      </c>
      <c r="E89" s="30" t="s">
        <v>213</v>
      </c>
      <c r="F89" s="31">
        <v>566204523</v>
      </c>
      <c r="G89" s="31">
        <f>+G90+G91+G92</f>
        <v>567046854</v>
      </c>
      <c r="H89" s="31">
        <f>+H91+H92</f>
        <v>499191532</v>
      </c>
      <c r="I89" s="32">
        <f>+H89/G89</f>
        <v>0.88033559921663895</v>
      </c>
    </row>
    <row r="90" spans="1:9" x14ac:dyDescent="0.2">
      <c r="A90" s="28" t="s">
        <v>90</v>
      </c>
      <c r="B90" s="70"/>
      <c r="C90" s="30"/>
      <c r="D90" s="30" t="s">
        <v>214</v>
      </c>
      <c r="E90" s="33" t="s">
        <v>215</v>
      </c>
      <c r="F90" s="31">
        <f>+G90+H90+I90</f>
        <v>0</v>
      </c>
      <c r="G90" s="31"/>
      <c r="H90" s="31"/>
      <c r="I90" s="32"/>
    </row>
    <row r="91" spans="1:9" x14ac:dyDescent="0.2">
      <c r="A91" s="64" t="s">
        <v>93</v>
      </c>
      <c r="B91" s="70"/>
      <c r="C91" s="30"/>
      <c r="D91" s="30" t="s">
        <v>216</v>
      </c>
      <c r="E91" s="33" t="s">
        <v>217</v>
      </c>
      <c r="F91" s="31">
        <v>13833523</v>
      </c>
      <c r="G91" s="31">
        <v>13833523</v>
      </c>
      <c r="H91" s="31">
        <v>13833523</v>
      </c>
      <c r="I91" s="32">
        <f>+H91/G91</f>
        <v>1</v>
      </c>
    </row>
    <row r="92" spans="1:9" x14ac:dyDescent="0.2">
      <c r="A92" s="28" t="s">
        <v>96</v>
      </c>
      <c r="B92" s="70"/>
      <c r="C92" s="30"/>
      <c r="D92" s="30" t="s">
        <v>218</v>
      </c>
      <c r="E92" s="77" t="s">
        <v>219</v>
      </c>
      <c r="F92" s="31">
        <v>552371000</v>
      </c>
      <c r="G92" s="31">
        <v>553213331</v>
      </c>
      <c r="H92" s="31">
        <v>485358009</v>
      </c>
      <c r="I92" s="32">
        <f>+H92/G92</f>
        <v>0.87734329923441412</v>
      </c>
    </row>
    <row r="93" spans="1:9" x14ac:dyDescent="0.2">
      <c r="A93" s="64" t="s">
        <v>99</v>
      </c>
      <c r="B93" s="53"/>
      <c r="C93" s="53"/>
      <c r="D93" s="53"/>
      <c r="E93" s="54" t="s">
        <v>220</v>
      </c>
      <c r="F93" s="36">
        <f>+F88</f>
        <v>566204523</v>
      </c>
      <c r="G93" s="36">
        <f>+G88</f>
        <v>567046854</v>
      </c>
      <c r="H93" s="36">
        <f>+H88</f>
        <v>499191532</v>
      </c>
      <c r="I93" s="27">
        <f>+I88</f>
        <v>0.88033559921663895</v>
      </c>
    </row>
    <row r="94" spans="1:9" s="62" customFormat="1" ht="18" customHeight="1" x14ac:dyDescent="0.25">
      <c r="A94" s="28" t="s">
        <v>102</v>
      </c>
      <c r="B94" s="57" t="s">
        <v>221</v>
      </c>
      <c r="C94" s="58"/>
      <c r="D94" s="58"/>
      <c r="E94" s="59"/>
      <c r="F94" s="60">
        <f>+F93+F86</f>
        <v>1587646523</v>
      </c>
      <c r="G94" s="60">
        <f>+G93+G86</f>
        <v>1873251639</v>
      </c>
      <c r="H94" s="60">
        <f>+H93+H86</f>
        <v>1470465727</v>
      </c>
      <c r="I94" s="61">
        <f>+H94/G94</f>
        <v>0.7849803498824004</v>
      </c>
    </row>
  </sheetData>
  <sheetProtection formatCells="0"/>
  <mergeCells count="13">
    <mergeCell ref="B94:E94"/>
    <mergeCell ref="B61:E61"/>
    <mergeCell ref="C65:F65"/>
    <mergeCell ref="B78:E78"/>
    <mergeCell ref="C79:F79"/>
    <mergeCell ref="B85:E85"/>
    <mergeCell ref="C87:F87"/>
    <mergeCell ref="A3:D3"/>
    <mergeCell ref="C6:F6"/>
    <mergeCell ref="B39:E39"/>
    <mergeCell ref="C40:F40"/>
    <mergeCell ref="B51:E51"/>
    <mergeCell ref="C53:F53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melléklet</vt:lpstr>
      <vt:lpstr>'4.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2020-06-30T07:18:22Z</dcterms:created>
  <dcterms:modified xsi:type="dcterms:W3CDTF">2020-06-30T07:19:51Z</dcterms:modified>
</cp:coreProperties>
</file>