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2017\Költségvetés 2017\Önk\"/>
    </mc:Choice>
  </mc:AlternateContent>
  <bookViews>
    <workbookView xWindow="0" yWindow="0" windowWidth="19320" windowHeight="12120" activeTab="4"/>
  </bookViews>
  <sheets>
    <sheet name="Címrend" sheetId="17" r:id="rId1"/>
    <sheet name="1" sheetId="9" r:id="rId2"/>
    <sheet name="2" sheetId="16" r:id="rId3"/>
    <sheet name="3" sheetId="3" r:id="rId4"/>
    <sheet name="4" sheetId="4" r:id="rId5"/>
    <sheet name="5" sheetId="5" r:id="rId6"/>
    <sheet name="6" sheetId="6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8" r:id="rId14"/>
    <sheet name="14" sheetId="19" r:id="rId15"/>
    <sheet name="15" sheetId="20" r:id="rId16"/>
    <sheet name="16" sheetId="21" r:id="rId17"/>
  </sheets>
  <definedNames>
    <definedName name="_xlnm.Print_Titles" localSheetId="3">'3'!$3:$7</definedName>
    <definedName name="_xlnm.Print_Titles" localSheetId="4">'4'!$3:$7</definedName>
    <definedName name="_xlnm.Print_Titles" localSheetId="6">'6'!$3:$7</definedName>
    <definedName name="_xlnm.Print_Area" localSheetId="16">'16'!$A$1:$AJ$37</definedName>
    <definedName name="_xlnm.Print_Area" localSheetId="3">'3'!$A$1:$AJ$159</definedName>
    <definedName name="_xlnm.Print_Area" localSheetId="4">'4'!$A$1:$AJ$131</definedName>
    <definedName name="_xlnm.Print_Area" localSheetId="6">'6'!$A$1:$AJ$37</definedName>
  </definedNames>
  <calcPr calcId="162913"/>
</workbook>
</file>

<file path=xl/calcChain.xml><?xml version="1.0" encoding="utf-8"?>
<calcChain xmlns="http://schemas.openxmlformats.org/spreadsheetml/2006/main">
  <c r="M20" i="15" l="1"/>
  <c r="L20" i="15"/>
  <c r="K20" i="15"/>
  <c r="J20" i="15"/>
  <c r="I20" i="15"/>
  <c r="H20" i="15"/>
  <c r="G20" i="15"/>
  <c r="F20" i="15"/>
  <c r="E20" i="15"/>
  <c r="D20" i="15"/>
  <c r="C20" i="15"/>
  <c r="B20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D39" i="16"/>
  <c r="D30" i="9"/>
  <c r="AG105" i="4"/>
  <c r="AG66" i="4"/>
  <c r="AG69" i="4"/>
  <c r="AG9" i="4"/>
  <c r="AG116" i="3" l="1"/>
  <c r="AG101" i="3"/>
  <c r="H13" i="9" l="1"/>
  <c r="F46" i="16" l="1"/>
  <c r="M22" i="15" l="1"/>
  <c r="L22" i="15"/>
  <c r="K22" i="15"/>
  <c r="J22" i="15"/>
  <c r="I22" i="15"/>
  <c r="H22" i="15"/>
  <c r="G22" i="15"/>
  <c r="F22" i="15"/>
  <c r="E22" i="15"/>
  <c r="D22" i="15"/>
  <c r="C22" i="15"/>
  <c r="B22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M9" i="15"/>
  <c r="L9" i="15"/>
  <c r="K9" i="15"/>
  <c r="J9" i="15"/>
  <c r="I9" i="15"/>
  <c r="H9" i="15"/>
  <c r="G9" i="15"/>
  <c r="F9" i="15"/>
  <c r="E9" i="15"/>
  <c r="D9" i="15"/>
  <c r="C9" i="15"/>
  <c r="B9" i="15"/>
  <c r="M8" i="15"/>
  <c r="L8" i="15"/>
  <c r="K8" i="15"/>
  <c r="J8" i="15"/>
  <c r="I8" i="15"/>
  <c r="H8" i="15"/>
  <c r="G8" i="15"/>
  <c r="F8" i="15"/>
  <c r="E8" i="15"/>
  <c r="D8" i="15"/>
  <c r="C8" i="15"/>
  <c r="B8" i="15"/>
  <c r="M7" i="15"/>
  <c r="L7" i="15"/>
  <c r="K7" i="15"/>
  <c r="J7" i="15"/>
  <c r="I7" i="15"/>
  <c r="H7" i="15"/>
  <c r="G7" i="15"/>
  <c r="F7" i="15"/>
  <c r="E7" i="15"/>
  <c r="D7" i="15"/>
  <c r="C7" i="15"/>
  <c r="B7" i="15"/>
  <c r="AG27" i="3"/>
  <c r="AG28" i="3"/>
  <c r="AG26" i="3"/>
  <c r="AG137" i="3"/>
  <c r="E11" i="10"/>
  <c r="E10" i="10"/>
  <c r="E9" i="10"/>
  <c r="D11" i="10"/>
  <c r="AG76" i="4" l="1"/>
  <c r="K23" i="15" l="1"/>
  <c r="J23" i="15"/>
  <c r="I23" i="15"/>
  <c r="F23" i="15"/>
  <c r="E23" i="15"/>
  <c r="D23" i="15"/>
  <c r="N17" i="15"/>
  <c r="N13" i="15"/>
  <c r="AG49" i="19"/>
  <c r="AG48" i="19"/>
  <c r="AG38" i="19"/>
  <c r="AG126" i="3"/>
  <c r="AG50" i="3"/>
  <c r="AG61" i="3"/>
  <c r="AG49" i="3"/>
  <c r="AG39" i="3"/>
  <c r="AG46" i="3" s="1"/>
  <c r="AG36" i="3"/>
  <c r="AG90" i="4"/>
  <c r="E38" i="16"/>
  <c r="E46" i="16"/>
  <c r="F57" i="16"/>
  <c r="F66" i="16" s="1"/>
  <c r="AG34" i="21"/>
  <c r="AG27" i="21"/>
  <c r="AG19" i="21"/>
  <c r="AG28" i="21" s="1"/>
  <c r="AG37" i="21" s="1"/>
  <c r="AG16" i="21"/>
  <c r="AG11" i="21"/>
  <c r="AG79" i="20"/>
  <c r="AG73" i="20"/>
  <c r="AG67" i="20"/>
  <c r="AG58" i="20"/>
  <c r="AG61" i="20" s="1"/>
  <c r="AG45" i="20"/>
  <c r="AG38" i="20"/>
  <c r="AG29" i="20"/>
  <c r="AG40" i="20"/>
  <c r="AG26" i="20"/>
  <c r="AG14" i="20"/>
  <c r="AG20" i="20" s="1"/>
  <c r="AG119" i="19"/>
  <c r="AG109" i="19"/>
  <c r="AG104" i="19"/>
  <c r="AG96" i="19"/>
  <c r="AG84" i="19"/>
  <c r="AG79" i="19"/>
  <c r="AG69" i="19"/>
  <c r="AG63" i="19"/>
  <c r="AG60" i="19"/>
  <c r="AG35" i="19"/>
  <c r="AG28" i="19"/>
  <c r="AG26" i="19"/>
  <c r="AG22" i="19"/>
  <c r="AG27" i="19" s="1"/>
  <c r="AG121" i="19" s="1"/>
  <c r="D28" i="18"/>
  <c r="D29" i="18"/>
  <c r="H24" i="18"/>
  <c r="D24" i="18"/>
  <c r="D25" i="18" s="1"/>
  <c r="H19" i="18"/>
  <c r="H30" i="18" s="1"/>
  <c r="D19" i="18"/>
  <c r="D30" i="18" s="1"/>
  <c r="E39" i="16"/>
  <c r="E59" i="16"/>
  <c r="E64" i="16"/>
  <c r="F59" i="16"/>
  <c r="F64" i="16" s="1"/>
  <c r="E16" i="16"/>
  <c r="E15" i="16"/>
  <c r="E14" i="16"/>
  <c r="E13" i="16"/>
  <c r="E12" i="16"/>
  <c r="E11" i="16"/>
  <c r="F26" i="16"/>
  <c r="D62" i="16"/>
  <c r="D46" i="16"/>
  <c r="E57" i="16" s="1"/>
  <c r="E66" i="16" s="1"/>
  <c r="D59" i="16"/>
  <c r="D64" i="16" s="1"/>
  <c r="F17" i="16"/>
  <c r="F30" i="16" s="1"/>
  <c r="D17" i="16"/>
  <c r="G65" i="16"/>
  <c r="G64" i="16"/>
  <c r="G66" i="16"/>
  <c r="F49" i="16"/>
  <c r="D49" i="16"/>
  <c r="F31" i="16"/>
  <c r="F35" i="16" s="1"/>
  <c r="E31" i="16"/>
  <c r="E35" i="16" s="1"/>
  <c r="D31" i="16"/>
  <c r="D35" i="16"/>
  <c r="D26" i="16"/>
  <c r="F10" i="16"/>
  <c r="D10" i="16"/>
  <c r="D59" i="9"/>
  <c r="D50" i="9"/>
  <c r="L15" i="15"/>
  <c r="H15" i="15"/>
  <c r="D15" i="15"/>
  <c r="N9" i="15"/>
  <c r="J15" i="15"/>
  <c r="I15" i="15"/>
  <c r="F15" i="15"/>
  <c r="E15" i="15"/>
  <c r="N8" i="15"/>
  <c r="M15" i="15"/>
  <c r="K15" i="15"/>
  <c r="G15" i="15"/>
  <c r="N7" i="15"/>
  <c r="M23" i="15"/>
  <c r="N22" i="15"/>
  <c r="M21" i="15"/>
  <c r="L21" i="15"/>
  <c r="K21" i="15"/>
  <c r="J21" i="15"/>
  <c r="I21" i="15"/>
  <c r="H21" i="15"/>
  <c r="G21" i="15"/>
  <c r="F21" i="15"/>
  <c r="E21" i="15"/>
  <c r="D21" i="15"/>
  <c r="N21" i="15" s="1"/>
  <c r="C21" i="15"/>
  <c r="B21" i="15"/>
  <c r="N20" i="15"/>
  <c r="L23" i="15"/>
  <c r="H23" i="15"/>
  <c r="G23" i="15"/>
  <c r="N19" i="15"/>
  <c r="C23" i="15"/>
  <c r="N12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N11" i="15" s="1"/>
  <c r="N10" i="15"/>
  <c r="C15" i="15"/>
  <c r="N14" i="15"/>
  <c r="E15" i="10"/>
  <c r="E14" i="10"/>
  <c r="E13" i="10"/>
  <c r="D15" i="10"/>
  <c r="D14" i="10"/>
  <c r="D13" i="10"/>
  <c r="D10" i="10"/>
  <c r="D9" i="10"/>
  <c r="E8" i="10"/>
  <c r="D8" i="10"/>
  <c r="H59" i="9"/>
  <c r="H55" i="9"/>
  <c r="D56" i="9" s="1"/>
  <c r="D55" i="9"/>
  <c r="H46" i="9"/>
  <c r="H50" i="9" s="1"/>
  <c r="B23" i="15"/>
  <c r="I20" i="14"/>
  <c r="G19" i="14"/>
  <c r="F19" i="14"/>
  <c r="E19" i="14"/>
  <c r="D19" i="14"/>
  <c r="I19" i="14" s="1"/>
  <c r="I18" i="14"/>
  <c r="H17" i="14"/>
  <c r="G17" i="14"/>
  <c r="F17" i="14"/>
  <c r="E17" i="14"/>
  <c r="D17" i="14"/>
  <c r="I17" i="14"/>
  <c r="I16" i="14"/>
  <c r="H15" i="14"/>
  <c r="D15" i="14"/>
  <c r="I15" i="14"/>
  <c r="I14" i="14"/>
  <c r="I13" i="14"/>
  <c r="H12" i="14"/>
  <c r="H21" i="14" s="1"/>
  <c r="G12" i="14"/>
  <c r="G21" i="14" s="1"/>
  <c r="F12" i="14"/>
  <c r="F21" i="14"/>
  <c r="E12" i="14"/>
  <c r="E21" i="14" s="1"/>
  <c r="D12" i="14"/>
  <c r="I11" i="14"/>
  <c r="I10" i="14"/>
  <c r="D9" i="14"/>
  <c r="D21" i="14" s="1"/>
  <c r="I21" i="14" s="1"/>
  <c r="D25" i="13"/>
  <c r="C25" i="13"/>
  <c r="D21" i="12"/>
  <c r="C21" i="12"/>
  <c r="B21" i="12"/>
  <c r="E21" i="12" s="1"/>
  <c r="E20" i="12"/>
  <c r="E19" i="12"/>
  <c r="E18" i="12"/>
  <c r="E17" i="12"/>
  <c r="D14" i="12"/>
  <c r="E14" i="12" s="1"/>
  <c r="C14" i="12"/>
  <c r="B14" i="12"/>
  <c r="E13" i="12"/>
  <c r="E12" i="12"/>
  <c r="E11" i="12"/>
  <c r="E10" i="12"/>
  <c r="E9" i="12"/>
  <c r="E8" i="12"/>
  <c r="AG145" i="3"/>
  <c r="C26" i="11"/>
  <c r="C13" i="11"/>
  <c r="C28" i="11" s="1"/>
  <c r="C19" i="11"/>
  <c r="B16" i="10"/>
  <c r="F12" i="10"/>
  <c r="F16" i="10" s="1"/>
  <c r="F7" i="10"/>
  <c r="H17" i="9"/>
  <c r="H22" i="9"/>
  <c r="H26" i="9"/>
  <c r="AG26" i="4"/>
  <c r="D17" i="9"/>
  <c r="AG61" i="4"/>
  <c r="AG68" i="4" s="1"/>
  <c r="AG58" i="4"/>
  <c r="AG35" i="4"/>
  <c r="AG21" i="4"/>
  <c r="AG16" i="4"/>
  <c r="AG81" i="3"/>
  <c r="AG89" i="3"/>
  <c r="AG22" i="3"/>
  <c r="D26" i="9"/>
  <c r="D29" i="9" s="1"/>
  <c r="D22" i="9"/>
  <c r="D23" i="9" s="1"/>
  <c r="AG129" i="4"/>
  <c r="AG121" i="4"/>
  <c r="AG113" i="4"/>
  <c r="AG50" i="4"/>
  <c r="AG70" i="3"/>
  <c r="AG157" i="3"/>
  <c r="AG136" i="3"/>
  <c r="AG96" i="3"/>
  <c r="AG64" i="3"/>
  <c r="AG34" i="6"/>
  <c r="AG27" i="6"/>
  <c r="AG19" i="6"/>
  <c r="AG16" i="6"/>
  <c r="AG11" i="6"/>
  <c r="AG34" i="5"/>
  <c r="AG27" i="5"/>
  <c r="AG18" i="5"/>
  <c r="AG11" i="5"/>
  <c r="AG28" i="5" s="1"/>
  <c r="AG37" i="5" s="1"/>
  <c r="AG102" i="4"/>
  <c r="AG55" i="4"/>
  <c r="I12" i="14"/>
  <c r="N18" i="15"/>
  <c r="AG45" i="19"/>
  <c r="AG70" i="19" s="1"/>
  <c r="G68" i="16"/>
  <c r="E10" i="16"/>
  <c r="D51" i="9" l="1"/>
  <c r="D31" i="18"/>
  <c r="AG81" i="20"/>
  <c r="D30" i="16"/>
  <c r="AG28" i="6"/>
  <c r="AG37" i="6" s="1"/>
  <c r="D62" i="9"/>
  <c r="D63" i="9"/>
  <c r="H30" i="9"/>
  <c r="D18" i="9"/>
  <c r="D16" i="10"/>
  <c r="E16" i="10"/>
  <c r="AG71" i="3"/>
  <c r="AG159" i="3"/>
  <c r="AG30" i="4"/>
  <c r="AG42" i="4" s="1"/>
  <c r="AG72" i="4"/>
  <c r="F58" i="16"/>
  <c r="F65" i="16"/>
  <c r="N23" i="15"/>
  <c r="E17" i="16"/>
  <c r="E30" i="16" s="1"/>
  <c r="B15" i="15"/>
  <c r="N15" i="15" s="1"/>
  <c r="D57" i="16"/>
  <c r="D66" i="16" s="1"/>
  <c r="H63" i="9"/>
  <c r="D20" i="18"/>
  <c r="AG131" i="4" l="1"/>
  <c r="D58" i="16"/>
  <c r="D65" i="16"/>
  <c r="D64" i="9"/>
  <c r="D31" i="9"/>
  <c r="E65" i="16"/>
  <c r="E58" i="16"/>
  <c r="D68" i="16"/>
</calcChain>
</file>

<file path=xl/sharedStrings.xml><?xml version="1.0" encoding="utf-8"?>
<sst xmlns="http://schemas.openxmlformats.org/spreadsheetml/2006/main" count="1897" uniqueCount="964">
  <si>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</si>
  <si>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</si>
  <si>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</si>
  <si>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</si>
  <si>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</si>
  <si>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</si>
  <si>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</si>
  <si>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</si>
  <si>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</si>
  <si>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</si>
  <si>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</si>
  <si>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</si>
  <si>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</si>
  <si>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</si>
  <si>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</si>
  <si>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</si>
  <si>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</si>
  <si>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</si>
  <si>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</si>
  <si>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</si>
  <si>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</si>
  <si>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</si>
  <si>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</si>
  <si>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</si>
  <si>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</si>
  <si>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</si>
  <si>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</si>
  <si>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</si>
  <si>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</si>
  <si>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</si>
  <si>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</si>
  <si>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</si>
  <si>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</si>
  <si>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</si>
  <si>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</si>
  <si>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</si>
  <si>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</si>
  <si>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</si>
  <si>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</si>
  <si>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</si>
  <si>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K63</t>
  </si>
  <si>
    <t>K62</t>
  </si>
  <si>
    <t>Ingatlanok beszerzése, létesítése</t>
  </si>
  <si>
    <t>K61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</si>
  <si>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</si>
  <si>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</si>
  <si>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</si>
  <si>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</si>
  <si>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</si>
  <si>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</si>
  <si>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</si>
  <si>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</si>
  <si>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</si>
  <si>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</si>
  <si>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</si>
  <si>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</si>
  <si>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</si>
  <si>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</si>
  <si>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</si>
  <si>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</si>
  <si>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</si>
  <si>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</si>
  <si>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</si>
  <si>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</si>
  <si>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</si>
  <si>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</si>
  <si>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</si>
  <si>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</si>
  <si>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</si>
  <si>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</si>
  <si>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</si>
  <si>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</si>
  <si>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</si>
  <si>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</si>
  <si>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</si>
  <si>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</si>
  <si>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</si>
  <si>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</si>
  <si>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</si>
  <si>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</si>
  <si>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</si>
  <si>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</si>
  <si>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</si>
  <si>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</si>
  <si>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</si>
  <si>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</si>
  <si>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</si>
  <si>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</si>
  <si>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</si>
  <si>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</si>
  <si>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</si>
  <si>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</si>
  <si>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</si>
  <si>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</si>
  <si>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</si>
  <si>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</si>
  <si>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</si>
  <si>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</si>
  <si>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</si>
  <si>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</si>
  <si>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</si>
  <si>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</si>
  <si>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</si>
  <si>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</si>
  <si>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</si>
  <si>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</si>
  <si>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</si>
  <si>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</si>
  <si>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</si>
  <si>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</si>
  <si>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</si>
  <si>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</si>
  <si>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</si>
  <si>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</si>
  <si>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</si>
  <si>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</si>
  <si>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</si>
  <si>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</si>
  <si>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</si>
  <si>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</si>
  <si>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</si>
  <si>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</si>
  <si>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</si>
  <si>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</si>
  <si>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</si>
  <si>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</si>
  <si>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</si>
  <si>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</si>
  <si>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</si>
  <si>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</si>
  <si>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</si>
  <si>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</si>
  <si>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</si>
  <si>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</si>
  <si>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</si>
  <si>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</si>
  <si>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</si>
  <si>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</si>
  <si>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</si>
  <si>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</si>
  <si>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</si>
  <si>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</si>
  <si>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</si>
  <si>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</si>
  <si>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</si>
  <si>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</si>
  <si>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</si>
  <si>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</si>
  <si>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</si>
  <si>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</si>
  <si>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</si>
  <si>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</si>
  <si>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</si>
  <si>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</si>
  <si>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</si>
  <si>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</si>
  <si>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</si>
  <si>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</si>
  <si>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</si>
  <si>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</si>
  <si>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</si>
  <si>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</si>
  <si>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</si>
  <si>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</si>
  <si>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</si>
  <si>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</si>
  <si>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</si>
  <si>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</si>
  <si>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</si>
  <si>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</si>
  <si>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</si>
  <si>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</si>
  <si>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</si>
  <si>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</si>
  <si>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</si>
  <si>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</si>
  <si>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</si>
  <si>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</si>
  <si>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</si>
  <si>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</si>
  <si>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</si>
  <si>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</si>
  <si>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</si>
  <si>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</si>
  <si>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</si>
  <si>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</si>
  <si>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</si>
  <si>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</si>
  <si>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</si>
  <si>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</si>
  <si>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</si>
  <si>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</si>
  <si>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</si>
  <si>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</si>
  <si>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</si>
  <si>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</si>
  <si>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</si>
  <si>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</si>
  <si>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</si>
  <si>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</si>
  <si>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</si>
  <si>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</si>
  <si>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</si>
  <si>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</si>
  <si>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</si>
  <si>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</si>
  <si>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</si>
  <si>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</si>
  <si>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</si>
  <si>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</si>
  <si>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</si>
  <si>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</si>
  <si>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</si>
  <si>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</si>
  <si>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</si>
  <si>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</si>
  <si>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</si>
  <si>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</si>
  <si>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</si>
  <si>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</si>
  <si>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</si>
  <si>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</si>
  <si>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</si>
  <si>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</si>
  <si>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</si>
  <si>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</si>
  <si>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</si>
  <si>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</si>
  <si>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</si>
  <si>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</si>
  <si>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</si>
  <si>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</si>
  <si>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</si>
  <si>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</si>
  <si>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</si>
  <si>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</si>
  <si>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</si>
  <si>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</si>
  <si>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</si>
  <si>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</si>
  <si>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</si>
  <si>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</si>
  <si>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</si>
  <si>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</si>
  <si>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</si>
  <si>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Előirányzat</t>
  </si>
  <si>
    <t>Rovat
száma</t>
  </si>
  <si>
    <t>Rovat megnevezése</t>
  </si>
  <si>
    <t>Sor-
szám</t>
  </si>
  <si>
    <t>forintban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</si>
  <si>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</si>
  <si>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</si>
  <si>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</si>
  <si>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</si>
  <si>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</si>
  <si>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</si>
  <si>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</si>
  <si>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</si>
  <si>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</si>
  <si>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</si>
  <si>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</si>
  <si>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</si>
  <si>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</si>
  <si>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</si>
  <si>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</si>
  <si>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</si>
  <si>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</si>
  <si>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</si>
  <si>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</si>
  <si>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</si>
  <si>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</si>
  <si>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</si>
  <si>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</si>
  <si>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</si>
  <si>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</si>
  <si>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</si>
  <si>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</si>
  <si>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</si>
  <si>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</si>
  <si>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</si>
  <si>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</si>
  <si>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</si>
  <si>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</si>
  <si>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</si>
  <si>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</si>
  <si>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</si>
  <si>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</si>
  <si>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</si>
  <si>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</si>
  <si>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</si>
  <si>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</si>
  <si>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</si>
  <si>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</si>
  <si>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</si>
  <si>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</si>
  <si>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</si>
  <si>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</si>
  <si>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</si>
  <si>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</si>
  <si>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</si>
  <si>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</si>
  <si>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</si>
  <si>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</si>
  <si>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</si>
  <si>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</si>
  <si>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</si>
  <si>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</si>
  <si>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</si>
  <si>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</si>
  <si>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</si>
  <si>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</si>
  <si>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</si>
  <si>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</si>
  <si>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</si>
  <si>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</si>
  <si>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</si>
  <si>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</si>
  <si>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</si>
  <si>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</si>
  <si>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</si>
  <si>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</si>
  <si>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</si>
  <si>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</si>
  <si>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</si>
  <si>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</si>
  <si>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</si>
  <si>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</si>
  <si>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</si>
  <si>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</si>
  <si>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</si>
  <si>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</si>
  <si>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</si>
  <si>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</si>
  <si>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</si>
  <si>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</si>
  <si>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</si>
  <si>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</si>
  <si>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</si>
  <si>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</si>
  <si>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</si>
  <si>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</si>
  <si>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</si>
  <si>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</si>
  <si>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</si>
  <si>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</si>
  <si>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</si>
  <si>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</si>
  <si>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</si>
  <si>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</si>
  <si>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</si>
  <si>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</si>
  <si>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</si>
  <si>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</si>
  <si>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</si>
  <si>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</si>
  <si>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</si>
  <si>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</si>
  <si>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</si>
  <si>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</si>
  <si>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</si>
  <si>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</si>
  <si>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</si>
  <si>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</si>
  <si>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</si>
  <si>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</si>
  <si>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</si>
  <si>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</si>
  <si>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</si>
  <si>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</si>
  <si>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</si>
  <si>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</si>
  <si>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</si>
  <si>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</si>
  <si>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</si>
  <si>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</si>
  <si>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</si>
  <si>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</si>
  <si>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</si>
  <si>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</si>
  <si>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</si>
  <si>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</si>
  <si>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</si>
  <si>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</si>
  <si>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</si>
  <si>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</si>
  <si>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</si>
  <si>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</si>
  <si>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</si>
  <si>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</si>
  <si>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</si>
  <si>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</si>
  <si>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</si>
  <si>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</si>
  <si>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</si>
  <si>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</si>
  <si>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</si>
  <si>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</si>
  <si>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</si>
  <si>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</si>
  <si>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</si>
  <si>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</si>
  <si>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</si>
  <si>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</si>
  <si>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</si>
  <si>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</si>
  <si>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</si>
  <si>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</si>
  <si>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</si>
  <si>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</si>
  <si>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</si>
  <si>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</si>
  <si>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</si>
  <si>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</si>
  <si>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</si>
  <si>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</si>
  <si>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</si>
  <si>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</si>
  <si>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</si>
  <si>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</si>
  <si>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</si>
  <si>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</si>
  <si>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</si>
  <si>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</si>
  <si>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</si>
  <si>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</si>
  <si>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</si>
  <si>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</si>
  <si>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</si>
  <si>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</si>
  <si>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</si>
  <si>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</si>
  <si>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</si>
  <si>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</si>
  <si>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</si>
  <si>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</si>
  <si>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</si>
  <si>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</si>
  <si>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</si>
  <si>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</si>
  <si>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</si>
  <si>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</si>
  <si>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</si>
  <si>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</si>
  <si>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</si>
  <si>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</si>
  <si>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</si>
  <si>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</si>
  <si>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</si>
  <si>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</si>
  <si>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</si>
  <si>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</si>
  <si>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</si>
  <si>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</si>
  <si>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</si>
  <si>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</si>
  <si>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</si>
  <si>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</si>
  <si>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</si>
  <si>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</si>
  <si>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</si>
  <si>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</si>
  <si>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</si>
  <si>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</si>
  <si>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</si>
  <si>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</si>
  <si>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</si>
  <si>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</si>
  <si>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</si>
  <si>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</si>
  <si>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</si>
  <si>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</si>
  <si>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</si>
  <si>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</si>
  <si>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</si>
  <si>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</si>
  <si>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</si>
  <si>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</si>
  <si>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</si>
  <si>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</si>
  <si>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</si>
  <si>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</si>
  <si>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</si>
  <si>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</si>
  <si>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</si>
  <si>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</si>
  <si>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</si>
  <si>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</si>
  <si>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</si>
  <si>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</si>
  <si>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</si>
  <si>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</si>
  <si>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</si>
  <si>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</si>
  <si>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</si>
  <si>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</si>
  <si>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</si>
  <si>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</si>
  <si>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</si>
  <si>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</si>
  <si>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</si>
  <si>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</si>
  <si>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</si>
  <si>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</si>
  <si>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</si>
  <si>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</si>
  <si>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</si>
  <si>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</si>
  <si>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</si>
  <si>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</si>
  <si>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</si>
  <si>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</si>
  <si>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</si>
  <si>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</si>
  <si>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</si>
  <si>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</si>
  <si>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</si>
  <si>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</si>
  <si>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B8. Finanszírozási bevételek</t>
  </si>
  <si>
    <t>12.</t>
  </si>
  <si>
    <t>11.</t>
  </si>
  <si>
    <t>10.</t>
  </si>
  <si>
    <t>9.</t>
  </si>
  <si>
    <t>8.</t>
  </si>
  <si>
    <t>7.</t>
  </si>
  <si>
    <t>6.</t>
  </si>
  <si>
    <t>5.</t>
  </si>
  <si>
    <t>Sor-szám</t>
  </si>
  <si>
    <t>Összesen</t>
  </si>
  <si>
    <t>Működési bevételek (=34+…+40+43+46+...+48)</t>
  </si>
  <si>
    <t>Felhalmozási bevételek (=50+…+54)</t>
  </si>
  <si>
    <t>Felhalmozási célú átvett pénzeszközök (=62+…+66)</t>
  </si>
  <si>
    <t>K201</t>
  </si>
  <si>
    <t>ebből: szociális hozzájárulási adó</t>
  </si>
  <si>
    <t>ebből: egészségügyi hozzájárulás</t>
  </si>
  <si>
    <t>K204</t>
  </si>
  <si>
    <t>ebből: táppénz hozzájárulás</t>
  </si>
  <si>
    <t>K205</t>
  </si>
  <si>
    <t>ebből: munkáltatót terhelő személyi jövedelemadó</t>
  </si>
  <si>
    <t>K207</t>
  </si>
  <si>
    <t xml:space="preserve"> - könyvek, folyóiratok</t>
  </si>
  <si>
    <t xml:space="preserve"> - szakmai anyag, kisért.tárgyi e., szellemi termék</t>
  </si>
  <si>
    <t xml:space="preserve"> - hajtó- és kenőanyag</t>
  </si>
  <si>
    <t xml:space="preserve"> - irodaszer, nyomtatvány</t>
  </si>
  <si>
    <t xml:space="preserve"> - élelmiszerek</t>
  </si>
  <si>
    <t xml:space="preserve"> - nem szakmai a., kisért.tárgyi e., szellemi termék</t>
  </si>
  <si>
    <t xml:space="preserve"> - munkaruha</t>
  </si>
  <si>
    <t xml:space="preserve"> - áram</t>
  </si>
  <si>
    <t xml:space="preserve"> - gáz</t>
  </si>
  <si>
    <t xml:space="preserve"> - víz</t>
  </si>
  <si>
    <t xml:space="preserve"> - biztosítási díjak</t>
  </si>
  <si>
    <t xml:space="preserve">2017. ÉVI KÖLTSÉGVETÉS  </t>
  </si>
  <si>
    <t>Megnevezés</t>
  </si>
  <si>
    <t>Eredeti előirányzat</t>
  </si>
  <si>
    <t>BEVÉTELEK</t>
  </si>
  <si>
    <t>KIADÁSOK</t>
  </si>
  <si>
    <t>Működési bevételek</t>
  </si>
  <si>
    <t>Személyi juttatások</t>
  </si>
  <si>
    <t xml:space="preserve">Munkaadókat terhelő járulékok </t>
  </si>
  <si>
    <t>Dologi és egyéb folyó kiadások</t>
  </si>
  <si>
    <t>Ellátottak pénzbeli juttatásai</t>
  </si>
  <si>
    <t>A.</t>
  </si>
  <si>
    <t>Működési bevételek (1+2+3+49)</t>
  </si>
  <si>
    <t>Működési kiadások (1+….+5)</t>
  </si>
  <si>
    <t>I.</t>
  </si>
  <si>
    <t xml:space="preserve">Működési bevételek és működési kiadások különbözete: </t>
  </si>
  <si>
    <t>Felhalmozási és tőkejellegű bevételek</t>
  </si>
  <si>
    <t>Beruházási kiadások</t>
  </si>
  <si>
    <t>Felújítás</t>
  </si>
  <si>
    <t>Egyéb felhalmozási kiadások</t>
  </si>
  <si>
    <t>B.</t>
  </si>
  <si>
    <t>Felhalmozási bevételek (5+6+7)</t>
  </si>
  <si>
    <t>Felhalmozási kiadások (6+….+8)</t>
  </si>
  <si>
    <t>II.</t>
  </si>
  <si>
    <t>Felhalmozási bevételek és kiadások különbözete:</t>
  </si>
  <si>
    <t>Pénzmaradvány igénybevétele</t>
  </si>
  <si>
    <t>C.</t>
  </si>
  <si>
    <t>Finanszírozási bevételek (8+9+10+11)</t>
  </si>
  <si>
    <t>D.</t>
  </si>
  <si>
    <t>Finanszírozási kiadások</t>
  </si>
  <si>
    <t>Költségvetési Bevételek Összesen (A+B+C)</t>
  </si>
  <si>
    <t>E.</t>
  </si>
  <si>
    <t>Tárgyévi kiadások és bevételek egyenlege</t>
  </si>
  <si>
    <t>Központi, irányítószervi támogatás</t>
  </si>
  <si>
    <t xml:space="preserve">III. </t>
  </si>
  <si>
    <t>Finanszírozási bevételek és kiadások különbözete:</t>
  </si>
  <si>
    <t xml:space="preserve"> működési, felhalmozási és finanszírozási célú bevételi és kiadási előirányzatok bemutatása tájékoztató jelleggel</t>
  </si>
  <si>
    <t>1.sz.melléklet</t>
  </si>
  <si>
    <t xml:space="preserve"> - szociális tüzifa</t>
  </si>
  <si>
    <t>K48-17</t>
  </si>
  <si>
    <t xml:space="preserve"> - települési támogatás - lakhatáshoz kapcsolódó</t>
  </si>
  <si>
    <t>K48-24</t>
  </si>
  <si>
    <t xml:space="preserve"> - települési támogatás - gyógyszer, gyógyászati segédeszköz</t>
  </si>
  <si>
    <t xml:space="preserve"> - települési támogatás - újszülött </t>
  </si>
  <si>
    <t xml:space="preserve"> - települési támogatás - eseti jelleggel nyújtott</t>
  </si>
  <si>
    <t xml:space="preserve"> - települési támogatás - halálesethez kapcsolódó</t>
  </si>
  <si>
    <t xml:space="preserve"> - települési támogatás - köztemetés</t>
  </si>
  <si>
    <t>Informatikai eszközök beszerzése, létesítése (fénymásoló)</t>
  </si>
  <si>
    <t xml:space="preserve"> - Kistérség</t>
  </si>
  <si>
    <t xml:space="preserve"> - Belső ellenőrzés</t>
  </si>
  <si>
    <t xml:space="preserve"> - Jelzőrendszeres házi segítségnyújtás</t>
  </si>
  <si>
    <t xml:space="preserve"> - Házi segítségnyújtás</t>
  </si>
  <si>
    <t xml:space="preserve"> - Családsegítő</t>
  </si>
  <si>
    <t xml:space="preserve"> - Gyermekjóléti szolgálat</t>
  </si>
  <si>
    <t xml:space="preserve"> - Sármellék-Zalavár Kármentesítési Társulás</t>
  </si>
  <si>
    <t xml:space="preserve"> - Légimentők</t>
  </si>
  <si>
    <t xml:space="preserve"> - TÖOSZ tagdíj</t>
  </si>
  <si>
    <t xml:space="preserve"> - Balatoni Szövetség</t>
  </si>
  <si>
    <t xml:space="preserve"> - Bursa Hungarica</t>
  </si>
  <si>
    <t xml:space="preserve"> - Zalavári Soprtegyesület</t>
  </si>
  <si>
    <t xml:space="preserve"> - Rendőrség telefon hozzájárulás</t>
  </si>
  <si>
    <t xml:space="preserve"> - Egyházközség</t>
  </si>
  <si>
    <t xml:space="preserve"> - Víz- és csat.szolg.tám. DRV</t>
  </si>
  <si>
    <t xml:space="preserve"> - Település-üzemeltetéshez kapcsolódó feladat ált.tám.</t>
  </si>
  <si>
    <t xml:space="preserve"> - Egyéb önk-i feladatok támogatása</t>
  </si>
  <si>
    <t xml:space="preserve"> - Lakott külterülettel kapcsolatos feladatok támogatása</t>
  </si>
  <si>
    <t xml:space="preserve"> - Üdülőhelyi feladatok támogatása</t>
  </si>
  <si>
    <t xml:space="preserve"> - Települési önk-ok működésének támogatása</t>
  </si>
  <si>
    <t xml:space="preserve"> - Óvodapedagógus 2 fő bér és járulék</t>
  </si>
  <si>
    <t xml:space="preserve"> - Óvodapedagógus kisegítő </t>
  </si>
  <si>
    <t xml:space="preserve"> - Óvodapedagógusok elismert létszáma, pótlólagos összeg</t>
  </si>
  <si>
    <t xml:space="preserve"> - Óvoda működési támogatás</t>
  </si>
  <si>
    <t xml:space="preserve"> - Szociális feladatok támogatása</t>
  </si>
  <si>
    <t xml:space="preserve"> - Szociális étkeztetés támogatása</t>
  </si>
  <si>
    <t xml:space="preserve"> - Gyermekétkeztetés támogatása</t>
  </si>
  <si>
    <t xml:space="preserve"> - Lakossági víz- és csatorna szolg.tám.</t>
  </si>
  <si>
    <t xml:space="preserve"> - Rendszeres gyermekvédelmi támogatás</t>
  </si>
  <si>
    <t xml:space="preserve"> - Védőnői finanszírozás</t>
  </si>
  <si>
    <t xml:space="preserve"> - Iskola eü. Finanszírozás</t>
  </si>
  <si>
    <t xml:space="preserve"> - Mezőőri hozzájárulás</t>
  </si>
  <si>
    <t xml:space="preserve"> - Közfoglalkoztatás támogatás</t>
  </si>
  <si>
    <t xml:space="preserve"> - Alsópáhok támogatása</t>
  </si>
  <si>
    <t xml:space="preserve"> - Építményadó</t>
  </si>
  <si>
    <t xml:space="preserve"> - Magánszemélyek kommunális adója</t>
  </si>
  <si>
    <t xml:space="preserve"> - Iparűzési adó</t>
  </si>
  <si>
    <t>Gépjárműadók (40%)</t>
  </si>
  <si>
    <t xml:space="preserve"> - Idegenforgalmi adó</t>
  </si>
  <si>
    <t xml:space="preserve"> - Talajterhelési díj</t>
  </si>
  <si>
    <t xml:space="preserve"> - Késedelmi pótlék</t>
  </si>
  <si>
    <t xml:space="preserve"> - ZSA Kft. Osztalék</t>
  </si>
  <si>
    <t xml:space="preserve"> - Vagyonkezelői díj</t>
  </si>
  <si>
    <t xml:space="preserve"> - Koncessziós, eszközhasználati díj - DRV</t>
  </si>
  <si>
    <t xml:space="preserve"> - Horgászat</t>
  </si>
  <si>
    <t xml:space="preserve"> - Vadászati terület bérlés</t>
  </si>
  <si>
    <t xml:space="preserve"> - Mezőgazdasági terület bérlés</t>
  </si>
  <si>
    <t xml:space="preserve"> - Terembérlet</t>
  </si>
  <si>
    <t xml:space="preserve"> - Petőfi S.u. 22/B.</t>
  </si>
  <si>
    <t>Közvetített szolgáltatások ellenértéke (Petőfi S.u. 22/B áram)</t>
  </si>
  <si>
    <t xml:space="preserve"> - Internet használat, fénymásolás</t>
  </si>
  <si>
    <t xml:space="preserve"> - Sírhely megváltás</t>
  </si>
  <si>
    <t xml:space="preserve"> - Kossuth L.u. 64. (MNM, Hosszú Gy.)</t>
  </si>
  <si>
    <t xml:space="preserve"> - Útiköltség térítés</t>
  </si>
  <si>
    <t>ÁHT-n belüli megelőlegezés visszafizetése</t>
  </si>
  <si>
    <t>Központi, irányítószervi támogatás folyósítása</t>
  </si>
  <si>
    <t>Működési célű támogatások ÁHT-n belülről</t>
  </si>
  <si>
    <t>Felhalmozási célú támogatások ÁHT-n belülről</t>
  </si>
  <si>
    <t>Közhatalmi bevételek</t>
  </si>
  <si>
    <t>Működési célú átvett pénzeszköz</t>
  </si>
  <si>
    <t>Felhalmozási célú átvett pénzeszköz</t>
  </si>
  <si>
    <t xml:space="preserve"> - Szociális tüzifa támogatás</t>
  </si>
  <si>
    <t xml:space="preserve">Működési célú pénzeszközátadás </t>
  </si>
  <si>
    <t xml:space="preserve">Egyéb működési kiadások </t>
  </si>
  <si>
    <t>Felhalmozási kiadások feladatonként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</si>
  <si>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</si>
  <si>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</si>
  <si>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</si>
  <si>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</si>
  <si>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</si>
  <si>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ÖSSZESEN:</t>
  </si>
  <si>
    <t>5.sz.melléklet</t>
  </si>
  <si>
    <t>Éves létszám-előirányzat Önkormányzat</t>
  </si>
  <si>
    <t>Kormányzati funkció</t>
  </si>
  <si>
    <t>Szakfeladat megnevezése</t>
  </si>
  <si>
    <t>Éves létszám-előirányzat  (fő)</t>
  </si>
  <si>
    <t>011130</t>
  </si>
  <si>
    <t>Önkormányzatok és önk. hivatalok jogalkotó és ált. igazgatási tevékenysége</t>
  </si>
  <si>
    <t>066020</t>
  </si>
  <si>
    <t>Város és községgazdálkodási egyéb szolgáltatások</t>
  </si>
  <si>
    <t>074031</t>
  </si>
  <si>
    <t>Család és nővédelmi egészségügyi gondozás</t>
  </si>
  <si>
    <t>082044</t>
  </si>
  <si>
    <t>Könyvtári állomány gyarapítása, nyilvántartása</t>
  </si>
  <si>
    <t>096015</t>
  </si>
  <si>
    <t>Gyermekétkeztetés köznevelési intézményben</t>
  </si>
  <si>
    <t>107051</t>
  </si>
  <si>
    <t>Szociális étkeztetés</t>
  </si>
  <si>
    <t>Önkormányzat összesen</t>
  </si>
  <si>
    <t xml:space="preserve">Éves létszám-előirányzata Közfoglalkoztatás </t>
  </si>
  <si>
    <t>Szakfeladat száma</t>
  </si>
  <si>
    <t>Éves létszám-előirányzat (fő)</t>
  </si>
  <si>
    <t>041233</t>
  </si>
  <si>
    <t>Hosszabb időtartamú közfoglalkoztatás</t>
  </si>
  <si>
    <t>Közfoglalkoztatás összesen</t>
  </si>
  <si>
    <t>Éves létszám-előirányzat Óvoda</t>
  </si>
  <si>
    <t>091110; 091140</t>
  </si>
  <si>
    <t>Óvodai nevelés, ellátás, szakmai feladatai; Óvodai nevelés, ellátás működtetési feladatai</t>
  </si>
  <si>
    <t>Óvoda összesen</t>
  </si>
  <si>
    <t>Önkormányzat és intézményei összesen</t>
  </si>
  <si>
    <t>2017. ÉVI KÖLTSÉGVETÉS</t>
  </si>
  <si>
    <t>Zöldterület-kezelés, Egyéb szabadidős szolgáltatás</t>
  </si>
  <si>
    <t>066010, 086090</t>
  </si>
  <si>
    <t>ZALAVÁR KÖZSÉG ÖNKORMÁNYZATA</t>
  </si>
  <si>
    <t>SZEMÉLYI JUTTATÁSOK ÉS MUNKAADÓKAT TERHELŐ JÁRULÉKOK</t>
  </si>
  <si>
    <t>DOLOGI KIADÁSOK</t>
  </si>
  <si>
    <t>ÖNKORMÁNYZAT ÁLTAL FOLYÓSÍTOTT SZOCIÁLIS ELLÁTÁSOK, TÁMOGATÁSOK</t>
  </si>
  <si>
    <t>ELVONÁSOK ÉS BEFIZETÉSEK</t>
  </si>
  <si>
    <t>MŰKÖDÉSI CÉLÚ PÉNZESZKÖZÁTADÁSOK</t>
  </si>
  <si>
    <t>BERUHÁZÁSOK, FELÚJÍTÁSOK</t>
  </si>
  <si>
    <t>EGYÉB FELHALMOZÁSI CÉLÚ KIADÁSOK</t>
  </si>
  <si>
    <t>MŰKÖDÉSI CÉLÚ TÁMOGATÁS ÁHT-N BELÜLRŐL</t>
  </si>
  <si>
    <t>FELHALMOZÁSI CÉLÚ TÁMOGATÁSOK ÁHT-N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</si>
  <si>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</si>
  <si>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</si>
  <si>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</si>
  <si>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</si>
  <si>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</si>
  <si>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Immateriális javak beszerzése, létesítése (építési szabályzat)</t>
  </si>
  <si>
    <t xml:space="preserve"> - kultúrház tetőcsere</t>
  </si>
  <si>
    <t xml:space="preserve"> - szolgálati lakás felújítás</t>
  </si>
  <si>
    <t>Ingatlanok felújítása</t>
  </si>
  <si>
    <t xml:space="preserve"> - külterületi utak önrész</t>
  </si>
  <si>
    <t>Európai Uniós támogatással megvalósuló projektek bevételei, kiadásai, hozzájárulások</t>
  </si>
  <si>
    <t>EU-s projekt azonosítója:</t>
  </si>
  <si>
    <t>Források</t>
  </si>
  <si>
    <t>Saját erő</t>
  </si>
  <si>
    <t>saját erőből központi támogatás</t>
  </si>
  <si>
    <t>EU-s forrás</t>
  </si>
  <si>
    <t>Társfinanszírozás</t>
  </si>
  <si>
    <t>Hitel</t>
  </si>
  <si>
    <t xml:space="preserve">Egyéb forrás 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</si>
  <si>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</si>
  <si>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</si>
  <si>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</si>
  <si>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</si>
  <si>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</si>
  <si>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Tartalék</t>
  </si>
  <si>
    <t>7.sz.melléklet</t>
  </si>
  <si>
    <t xml:space="preserve">Adott, közvetített támogatások  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</si>
  <si>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</si>
  <si>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</si>
  <si>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</si>
  <si>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</si>
  <si>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</si>
  <si>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</si>
  <si>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</si>
  <si>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</si>
  <si>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</si>
  <si>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</si>
  <si>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</si>
  <si>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</si>
  <si>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</si>
  <si>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</si>
  <si>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</si>
  <si>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</si>
  <si>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</si>
  <si>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</si>
  <si>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</si>
  <si>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</si>
  <si>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</si>
  <si>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</si>
  <si>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</si>
  <si>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</si>
  <si>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</si>
  <si>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</si>
  <si>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</si>
  <si>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Összesen:</t>
  </si>
  <si>
    <t>Többéves kihatással járó kötelezettségvállalások listája</t>
  </si>
  <si>
    <t>Kötelezettség jogcíme</t>
  </si>
  <si>
    <t>Köt. váll.
 éve</t>
  </si>
  <si>
    <t>Kiadás vonzata évenként</t>
  </si>
  <si>
    <t>2016.</t>
  </si>
  <si>
    <t>9=(4+5+6+7+8)</t>
  </si>
  <si>
    <t>Működési célú hiteltörlesztés tőke</t>
  </si>
  <si>
    <t>Felhalmozási célú hiteltörlesztés (tőke+kamat)</t>
  </si>
  <si>
    <t>Beruházás feladatonként</t>
  </si>
  <si>
    <t>Felújítás célonként</t>
  </si>
  <si>
    <t>............................</t>
  </si>
  <si>
    <t xml:space="preserve">Egyéb </t>
  </si>
  <si>
    <t>Összesen (1+4+7+9+11)</t>
  </si>
  <si>
    <t xml:space="preserve"> forintban </t>
  </si>
  <si>
    <t>2017.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</si>
  <si>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</si>
  <si>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</si>
  <si>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</si>
  <si>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</si>
  <si>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</si>
  <si>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</si>
  <si>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</si>
  <si>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</si>
  <si>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</si>
  <si>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</si>
  <si>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</si>
  <si>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</si>
  <si>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</si>
  <si>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</si>
  <si>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</si>
  <si>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</si>
  <si>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>Felhalmozási kiadások</t>
  </si>
  <si>
    <t>Megelőlegezés visszafizetése</t>
  </si>
  <si>
    <t xml:space="preserve">Kiadások összesen </t>
  </si>
  <si>
    <t xml:space="preserve">Bevételek összesen </t>
  </si>
  <si>
    <t>2017. ÉVI ELŐIRÁNYZAT-FELHASZNÁLÁSI TERV</t>
  </si>
  <si>
    <t>10.sz.melléklet</t>
  </si>
  <si>
    <t>ZALAVÁR KÖZSÉG ÖNKORMÁNYZATA ÉS KÖLTSÉGVETÉSI SZERVEI</t>
  </si>
  <si>
    <t>Külterületi utak felújítása önrész</t>
  </si>
  <si>
    <t>Kultúrház tetőcsere</t>
  </si>
  <si>
    <t>Szolgálati lakás felújítás</t>
  </si>
  <si>
    <t>Felhasználás
2017. XII.31-ig</t>
  </si>
  <si>
    <t>2017. évi előirányzat</t>
  </si>
  <si>
    <t>2017. év utáni szükséglet
(6=2 - 4 - 5)</t>
  </si>
  <si>
    <t>Építési szabályzat</t>
  </si>
  <si>
    <t>Fénymásoló beszerzés</t>
  </si>
  <si>
    <t>Gépjármű beszerzés önerő</t>
  </si>
  <si>
    <r>
      <t xml:space="preserve">Költségvetési kiadások összesen </t>
    </r>
    <r>
      <rPr>
        <sz val="12"/>
        <rFont val="Arial"/>
        <family val="2"/>
        <charset val="238"/>
      </rPr>
      <t>(A+B+C+D)</t>
    </r>
  </si>
  <si>
    <t>Működési célú támogatások</t>
  </si>
  <si>
    <t>Felhalmozási célú támogatások</t>
  </si>
  <si>
    <t>3.sz.melléklet</t>
  </si>
  <si>
    <t>Kötelező feladat</t>
  </si>
  <si>
    <t>Önként vállalt feladat</t>
  </si>
  <si>
    <t>Állami feladat</t>
  </si>
  <si>
    <t>Működési célú pénzeszközátadás AHT-n kívülre és belül</t>
  </si>
  <si>
    <t>Irányítószerv alá tartozó költségvetési szervnek folyósított támogatás</t>
  </si>
  <si>
    <t xml:space="preserve">Felhalmozási költségvetés kiadásai </t>
  </si>
  <si>
    <t>Felújítások</t>
  </si>
  <si>
    <t>Lakásépítés</t>
  </si>
  <si>
    <t>EU-s forrásból finanszírozott támogatással megvalósuló programok, projektek kiadásai</t>
  </si>
  <si>
    <t>EU-s forrásból finansz.támogatással megv.pr., projektek önk. hozzájárulásának kiadásai</t>
  </si>
  <si>
    <t>Egyéb felhalmozási célú kiadások</t>
  </si>
  <si>
    <t>III.</t>
  </si>
  <si>
    <t>Támogatási kölcsönök</t>
  </si>
  <si>
    <t xml:space="preserve">IV. </t>
  </si>
  <si>
    <t>Általános tartalék</t>
  </si>
  <si>
    <t>Céltartalék</t>
  </si>
  <si>
    <t>V.</t>
  </si>
  <si>
    <t>Költségvetési szervek finanszírozása</t>
  </si>
  <si>
    <t>VI.</t>
  </si>
  <si>
    <t>Finanszírozási célú pénzügyi műveletek kiadásai</t>
  </si>
  <si>
    <t>Működési célú pénzügyi műveletek kiadásai</t>
  </si>
  <si>
    <t>Felhalmozási célú pénzügyi műveletek kiadásai</t>
  </si>
  <si>
    <t>Függő, átfutó kiadások</t>
  </si>
  <si>
    <t>Finanszírozási kiadások (VI.)</t>
  </si>
  <si>
    <t>2.1.</t>
  </si>
  <si>
    <t>Helyi adók</t>
  </si>
  <si>
    <t>2.2.</t>
  </si>
  <si>
    <t>Illetékek</t>
  </si>
  <si>
    <t>Átengedett központi adók</t>
  </si>
  <si>
    <t>2.3.</t>
  </si>
  <si>
    <t>Bírságok, díjak, pótlékok</t>
  </si>
  <si>
    <t>2.4.</t>
  </si>
  <si>
    <t>Kezességvállalással kapcsolatos megtérülés</t>
  </si>
  <si>
    <t>2.5.</t>
  </si>
  <si>
    <t>Egyéb fizetési kötlezettségből származó bevétel</t>
  </si>
  <si>
    <t>3.1.</t>
  </si>
  <si>
    <t>3.4.</t>
  </si>
  <si>
    <t>VI. Felhalmozási és tőkejellegű bevételek</t>
  </si>
  <si>
    <t>5.1.</t>
  </si>
  <si>
    <t>Tárgyi eszközök, immateriális javak értékesítése</t>
  </si>
  <si>
    <t>5.2.</t>
  </si>
  <si>
    <t>Önkormányzatot megillető vagyoni értékű jog értékesítése, hasznosítása</t>
  </si>
  <si>
    <t>5.3</t>
  </si>
  <si>
    <t>Pénzügyi befeketetésből származó bevételek</t>
  </si>
  <si>
    <t>VII. Átvett pénzeszközök</t>
  </si>
  <si>
    <t>7.1.</t>
  </si>
  <si>
    <t>Működési célú pénzeszköz átvétel államháztartáson kívülről</t>
  </si>
  <si>
    <t>7.2.</t>
  </si>
  <si>
    <t>Falhalmozási célú pénzeszköz átvétel államháztartáson kívülről</t>
  </si>
  <si>
    <t>VIII. Támogatási kölcsönök visszatérülése</t>
  </si>
  <si>
    <t>Költségvetési bevételek összesen (I+II+III+IV+V+VI+VII)</t>
  </si>
  <si>
    <t>A.Költségvetési kiadások és B.költségvetési bevételek egyenlege (A-B)</t>
  </si>
  <si>
    <t>IX. Pénzmaradvány igénybevétele</t>
  </si>
  <si>
    <t>9.1.</t>
  </si>
  <si>
    <t>Működési célra</t>
  </si>
  <si>
    <t>9.2.</t>
  </si>
  <si>
    <t>Felhalmozási célra</t>
  </si>
  <si>
    <t>10.1.</t>
  </si>
  <si>
    <t>Finanszírozási bevételek (9+10)</t>
  </si>
  <si>
    <t>Tárgyévi kiadások  össsesen (A+F)</t>
  </si>
  <si>
    <t>F.</t>
  </si>
  <si>
    <t>Tárgyévi bevételek összesen (B+E)</t>
  </si>
  <si>
    <t xml:space="preserve">2017.ÉVI KÖLTSÉGVETÉS  </t>
  </si>
  <si>
    <t>KIADÁSAINAK ÉS BEVÉTELEINEK FŐ ÖSSZESÍTŐJE</t>
  </si>
  <si>
    <t>2.sz.melléklet</t>
  </si>
  <si>
    <r>
      <t xml:space="preserve">Költségvetési kiadások összesen </t>
    </r>
    <r>
      <rPr>
        <sz val="10"/>
        <rFont val="Arial"/>
        <family val="2"/>
        <charset val="238"/>
      </rPr>
      <t>(I+II+III+IV+V)</t>
    </r>
  </si>
  <si>
    <t>Társadalom-, szociálpolitikai ellátás</t>
  </si>
  <si>
    <t>II. Közhatalmi bevételek</t>
  </si>
  <si>
    <t>III. Működési támogatások, kiegészítések</t>
  </si>
  <si>
    <t xml:space="preserve">6. </t>
  </si>
  <si>
    <t>Önkormányzatok működési támogatása</t>
  </si>
  <si>
    <t>Egyéb működési célú támogatás</t>
  </si>
  <si>
    <t>I. Működési bevételek</t>
  </si>
  <si>
    <t>X. Belföldi finanszírozás bevételei</t>
  </si>
  <si>
    <t>Központi irányítószervi támogatás</t>
  </si>
  <si>
    <t>4.sz.melléklet</t>
  </si>
  <si>
    <t>12.sz.melléklet</t>
  </si>
  <si>
    <t xml:space="preserve">  11.sz.melléklet</t>
  </si>
  <si>
    <t>9.sz.melléklet</t>
  </si>
  <si>
    <t xml:space="preserve">       8. sz.melléklet</t>
  </si>
  <si>
    <t>6.sz.melléklet</t>
  </si>
  <si>
    <t>CÍMREND</t>
  </si>
  <si>
    <t>1.sz.</t>
  </si>
  <si>
    <t>2.sz.</t>
  </si>
  <si>
    <t>3.sz.</t>
  </si>
  <si>
    <t>4.sz.</t>
  </si>
  <si>
    <t>5.sz.</t>
  </si>
  <si>
    <t>6.sz.</t>
  </si>
  <si>
    <t>7.sz.</t>
  </si>
  <si>
    <t>8.sz.</t>
  </si>
  <si>
    <t>Felhalmozási kiadások feladatokként</t>
  </si>
  <si>
    <t>9.sz.</t>
  </si>
  <si>
    <t>Éves létszám-előirányzat</t>
  </si>
  <si>
    <t>10.sz.</t>
  </si>
  <si>
    <t>11.sz.</t>
  </si>
  <si>
    <t>Adott, közvetített támogatások</t>
  </si>
  <si>
    <t>12.sz.</t>
  </si>
  <si>
    <t xml:space="preserve">Többéves kihatással járó kötelezettségvállalások listája </t>
  </si>
  <si>
    <t>13.sz.</t>
  </si>
  <si>
    <t>2017. ÉVI KÖLTSÉGVETÉSE</t>
  </si>
  <si>
    <t>Finanszírozási bevételek</t>
  </si>
  <si>
    <t>Önkormányzat költségvetési kiadásai</t>
  </si>
  <si>
    <t>Önkormányzat költségvetési bevételek</t>
  </si>
  <si>
    <t>2017. évi előirányzat-felhasználási terv</t>
  </si>
  <si>
    <t>ZALAVÁRI ÓVODA</t>
  </si>
  <si>
    <t>Önkormányzatok sajátos működési bevételei</t>
  </si>
  <si>
    <t>Működési támogatások</t>
  </si>
  <si>
    <t>Egyéb működési kiadások (a+b+c+d)</t>
  </si>
  <si>
    <t>Támogatásértékű működési kiadások</t>
  </si>
  <si>
    <t>Működési célú pénzeszközátadás AHT-n kívülre</t>
  </si>
  <si>
    <t>Társadalom-, szociálpolitikai és egyéb juttatás, Önormányzat által folyósított ellátások</t>
  </si>
  <si>
    <t>Felhalmozási támogatások</t>
  </si>
  <si>
    <t>Egyéb felhalmozási bevételek</t>
  </si>
  <si>
    <t>13.sz.melléklet</t>
  </si>
  <si>
    <t xml:space="preserve">Zalavári Óvoda működési,felhalmozási és finanszírozási célú bevételi és kiadási előirányzatok bemutatása </t>
  </si>
  <si>
    <t>14.sz</t>
  </si>
  <si>
    <t>15.sz</t>
  </si>
  <si>
    <t>16.sz</t>
  </si>
  <si>
    <t>Immateriális javak beszerzése, létesítése</t>
  </si>
  <si>
    <t>Informatikai eszközök beszerzése, létesítése</t>
  </si>
  <si>
    <t>Egyéb tárgyi eszközök beszerzése, létesítése</t>
  </si>
  <si>
    <t>14.sz.melléklet</t>
  </si>
  <si>
    <t>Gépjárműadók</t>
  </si>
  <si>
    <t>Közvetített szolgáltatások ellenértéke</t>
  </si>
  <si>
    <t xml:space="preserve"> - szociális étkezés</t>
  </si>
  <si>
    <t xml:space="preserve"> - iskolai étkezés</t>
  </si>
  <si>
    <t xml:space="preserve"> - óvodai étkezés</t>
  </si>
  <si>
    <t xml:space="preserve"> - vendég étkezés</t>
  </si>
  <si>
    <t xml:space="preserve"> - munkahelyi étkezés</t>
  </si>
  <si>
    <t>15.sz.melléklet</t>
  </si>
  <si>
    <t>16.sz.melléklet</t>
  </si>
  <si>
    <t>Zalavári Óvoda költségvetési kiadásai</t>
  </si>
  <si>
    <t>Zalavári Óvoda költségvetési bevételei</t>
  </si>
  <si>
    <t>Zalavári Óvoda finanszírozási bevételei</t>
  </si>
  <si>
    <t xml:space="preserve"> - Igazgatási szolgáltatási díjak</t>
  </si>
  <si>
    <t>2016. előtti kifizetés</t>
  </si>
  <si>
    <t>2018.</t>
  </si>
  <si>
    <t>2018. 
után</t>
  </si>
  <si>
    <t>ZALAVÁR KÖZSÉG ÖNKORMÁNYZATA ÉS KÖLTSÉGVETÉSI SZERVE</t>
  </si>
  <si>
    <t>Az önkormányzat és költségvetési szerve bevételeinek és kiadásainak fő összesítője</t>
  </si>
  <si>
    <t xml:space="preserve">Az önkormányzat és költségvetési szerve működési,felhalmozási és finanszírozási célú bevételi és kiadási előirányzatainak bemutatása </t>
  </si>
  <si>
    <t xml:space="preserve"> - Telenor bérleti díj</t>
  </si>
  <si>
    <t xml:space="preserve"> - Leader Egyesület</t>
  </si>
  <si>
    <t>Magtár tető felújítás</t>
  </si>
  <si>
    <t xml:space="preserve"> - magtártető felújítás</t>
  </si>
  <si>
    <t>Egyéb tárgyi eszközök beszerzése, létesítése (gépjármű - önerő)</t>
  </si>
  <si>
    <t xml:space="preserve"> - Monitoring</t>
  </si>
  <si>
    <t xml:space="preserve"> - Bérkompenzáció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</si>
</sst>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F_t_-;\-* #,##0.00\ _F_t_-;_-* &quot;-&quot;??\ _F_t_-;_-@_-"/>
    <numFmt numFmtId="164" formatCode="00"/>
    <numFmt numFmtId="165" formatCode="\ ##########"/>
    <numFmt numFmtId="166" formatCode="0__"/>
    <numFmt numFmtId="167" formatCode="_-* #,##0.00\ _€_-;\-* #,##0.00\ _€_-;_-* &quot;-&quot;??\ _€_-;_-@_-"/>
    <numFmt numFmtId="168" formatCode="#,##0\ _F_t"/>
    <numFmt numFmtId="169" formatCode="#,###"/>
    <numFmt numFmtId="170" formatCode="_-* #,##0\ _F_t_-;\-* #,##0\ _F_t_-;_-* &quot;-&quot;??\ _F_t_-;_-@_-"/>
    <numFmt numFmtId="171" formatCode="#"/>
  </numFmts>
  <fonts count="47" x14ac:knownFonts="1">
    <font>
      <sz val="10"/>
      <name val="MS Sans Serif"/>
      <charset val="238"/>
    </font>
    <font>
      <b/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MS Sans Serif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u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i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8"/>
      <name val="Times New Roman CE"/>
      <charset val="238"/>
    </font>
    <font>
      <i/>
      <sz val="11"/>
      <name val="Arial"/>
      <family val="2"/>
      <charset val="238"/>
    </font>
    <font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9"/>
      <color indexed="8"/>
      <name val="Arial"/>
      <family val="2"/>
      <charset val="238"/>
    </font>
    <font>
      <sz val="10"/>
      <name val="MS Sans Serif"/>
      <charset val="238"/>
    </font>
    <font>
      <u/>
      <sz val="14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7" fillId="0" borderId="0"/>
    <xf numFmtId="0" fontId="11" fillId="0" borderId="0"/>
    <xf numFmtId="0" fontId="10" fillId="0" borderId="0"/>
    <xf numFmtId="0" fontId="4" fillId="0" borderId="0"/>
    <xf numFmtId="0" fontId="12" fillId="0" borderId="0"/>
    <xf numFmtId="0" fontId="11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22" fillId="0" borderId="0"/>
    <xf numFmtId="0" fontId="4" fillId="0" borderId="0"/>
  </cellStyleXfs>
  <cellXfs count="858">
    <xf numFmtId="0" fontId="0" fillId="0" borderId="0" xfId="0"/>
    <xf numFmtId="0" fontId="3" fillId="0" borderId="0" xfId="3" applyFont="1" applyFill="1"/>
    <xf numFmtId="164" fontId="3" fillId="0" borderId="0" xfId="3" applyNumberFormat="1" applyFont="1" applyFill="1"/>
    <xf numFmtId="0" fontId="3" fillId="0" borderId="0" xfId="3" applyFont="1" applyFill="1" applyAlignment="1">
      <alignment vertical="center"/>
    </xf>
    <xf numFmtId="0" fontId="5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horizontal="left"/>
    </xf>
    <xf numFmtId="0" fontId="0" fillId="0" borderId="1" xfId="0" applyBorder="1"/>
    <xf numFmtId="0" fontId="15" fillId="0" borderId="1" xfId="11" applyFont="1" applyBorder="1" applyAlignment="1">
      <alignment horizontal="right"/>
    </xf>
    <xf numFmtId="0" fontId="16" fillId="0" borderId="0" xfId="3" applyFont="1" applyFill="1"/>
    <xf numFmtId="0" fontId="5" fillId="6" borderId="0" xfId="3" applyFont="1" applyFill="1"/>
    <xf numFmtId="0" fontId="3" fillId="6" borderId="0" xfId="3" applyFont="1" applyFill="1"/>
    <xf numFmtId="0" fontId="17" fillId="6" borderId="0" xfId="3" applyFont="1" applyFill="1"/>
    <xf numFmtId="0" fontId="5" fillId="0" borderId="0" xfId="3" applyFont="1" applyFill="1" applyBorder="1"/>
    <xf numFmtId="0" fontId="5" fillId="0" borderId="0" xfId="3" applyFont="1" applyFill="1" applyAlignment="1">
      <alignment horizontal="left"/>
    </xf>
    <xf numFmtId="0" fontId="21" fillId="6" borderId="0" xfId="3" applyFont="1" applyFill="1"/>
    <xf numFmtId="0" fontId="23" fillId="0" borderId="0" xfId="0" applyFont="1"/>
    <xf numFmtId="0" fontId="3" fillId="7" borderId="0" xfId="3" applyFont="1" applyFill="1"/>
    <xf numFmtId="0" fontId="3" fillId="0" borderId="0" xfId="3" applyFont="1" applyFill="1" applyAlignment="1"/>
    <xf numFmtId="169" fontId="4" fillId="0" borderId="2" xfId="13" applyNumberFormat="1" applyFont="1" applyFill="1" applyBorder="1" applyAlignment="1">
      <alignment horizontal="center" vertical="center" wrapText="1"/>
    </xf>
    <xf numFmtId="169" fontId="4" fillId="0" borderId="0" xfId="13" applyNumberFormat="1" applyFont="1" applyFill="1" applyBorder="1" applyAlignment="1">
      <alignment vertical="center" wrapText="1"/>
    </xf>
    <xf numFmtId="169" fontId="4" fillId="0" borderId="3" xfId="13" applyNumberFormat="1" applyFont="1" applyFill="1" applyBorder="1" applyAlignment="1">
      <alignment horizontal="right" wrapText="1"/>
    </xf>
    <xf numFmtId="169" fontId="28" fillId="0" borderId="2" xfId="13" applyNumberFormat="1" applyFont="1" applyFill="1" applyBorder="1" applyAlignment="1">
      <alignment horizontal="center" vertical="center" wrapText="1"/>
    </xf>
    <xf numFmtId="169" fontId="28" fillId="0" borderId="0" xfId="13" applyNumberFormat="1" applyFont="1" applyFill="1" applyBorder="1" applyAlignment="1">
      <alignment vertical="center" wrapText="1"/>
    </xf>
    <xf numFmtId="169" fontId="30" fillId="0" borderId="4" xfId="13" applyNumberFormat="1" applyFont="1" applyFill="1" applyBorder="1" applyAlignment="1">
      <alignment horizontal="center" vertical="center" wrapText="1"/>
    </xf>
    <xf numFmtId="169" fontId="30" fillId="0" borderId="5" xfId="13" applyNumberFormat="1" applyFont="1" applyFill="1" applyBorder="1" applyAlignment="1">
      <alignment horizontal="center" vertical="center" wrapText="1"/>
    </xf>
    <xf numFmtId="169" fontId="30" fillId="0" borderId="6" xfId="13" applyNumberFormat="1" applyFont="1" applyFill="1" applyBorder="1" applyAlignment="1" applyProtection="1">
      <alignment horizontal="center" vertical="center" wrapText="1"/>
    </xf>
    <xf numFmtId="169" fontId="31" fillId="0" borderId="7" xfId="13" applyNumberFormat="1" applyFont="1" applyFill="1" applyBorder="1" applyAlignment="1" applyProtection="1">
      <alignment horizontal="center" vertical="center" wrapText="1"/>
    </xf>
    <xf numFmtId="169" fontId="31" fillId="0" borderId="8" xfId="13" applyNumberFormat="1" applyFont="1" applyFill="1" applyBorder="1" applyAlignment="1" applyProtection="1">
      <alignment horizontal="center" vertical="center" wrapText="1"/>
    </xf>
    <xf numFmtId="169" fontId="31" fillId="0" borderId="9" xfId="13" applyNumberFormat="1" applyFont="1" applyFill="1" applyBorder="1" applyAlignment="1" applyProtection="1">
      <alignment horizontal="center" vertical="center" wrapText="1"/>
    </xf>
    <xf numFmtId="169" fontId="32" fillId="0" borderId="10" xfId="13" applyNumberFormat="1" applyFont="1" applyFill="1" applyBorder="1" applyAlignment="1" applyProtection="1">
      <alignment horizontal="left" vertical="center" wrapText="1" indent="1"/>
      <protection locked="0"/>
    </xf>
    <xf numFmtId="169" fontId="33" fillId="0" borderId="11" xfId="13" applyNumberFormat="1" applyFont="1" applyFill="1" applyBorder="1" applyAlignment="1" applyProtection="1">
      <alignment vertical="center" wrapText="1"/>
      <protection locked="0"/>
    </xf>
    <xf numFmtId="1" fontId="33" fillId="0" borderId="11" xfId="13" applyNumberFormat="1" applyFont="1" applyFill="1" applyBorder="1" applyAlignment="1" applyProtection="1">
      <alignment vertical="center" wrapText="1"/>
      <protection locked="0"/>
    </xf>
    <xf numFmtId="169" fontId="33" fillId="0" borderId="12" xfId="13" applyNumberFormat="1" applyFont="1" applyFill="1" applyBorder="1" applyAlignment="1" applyProtection="1">
      <alignment vertical="center" wrapText="1"/>
    </xf>
    <xf numFmtId="169" fontId="34" fillId="0" borderId="10" xfId="13" applyNumberFormat="1" applyFont="1" applyFill="1" applyBorder="1" applyAlignment="1" applyProtection="1">
      <alignment horizontal="left" vertical="center" wrapText="1" indent="1"/>
      <protection locked="0"/>
    </xf>
    <xf numFmtId="1" fontId="33" fillId="0" borderId="11" xfId="13" applyNumberFormat="1" applyFont="1" applyFill="1" applyBorder="1" applyAlignment="1" applyProtection="1">
      <alignment horizontal="right" vertical="center" wrapText="1"/>
      <protection locked="0"/>
    </xf>
    <xf numFmtId="169" fontId="30" fillId="0" borderId="4" xfId="13" applyNumberFormat="1" applyFont="1" applyFill="1" applyBorder="1" applyAlignment="1">
      <alignment horizontal="left" vertical="center" wrapText="1"/>
    </xf>
    <xf numFmtId="169" fontId="30" fillId="0" borderId="5" xfId="13" applyNumberFormat="1" applyFont="1" applyFill="1" applyBorder="1" applyAlignment="1">
      <alignment vertical="center" wrapText="1"/>
    </xf>
    <xf numFmtId="169" fontId="30" fillId="3" borderId="5" xfId="13" applyNumberFormat="1" applyFont="1" applyFill="1" applyBorder="1" applyAlignment="1" applyProtection="1">
      <alignment vertical="center" wrapText="1"/>
    </xf>
    <xf numFmtId="0" fontId="27" fillId="0" borderId="0" xfId="0" applyFont="1" applyAlignment="1">
      <alignment horizontal="center"/>
    </xf>
    <xf numFmtId="0" fontId="23" fillId="0" borderId="2" xfId="0" applyFont="1" applyBorder="1"/>
    <xf numFmtId="0" fontId="34" fillId="0" borderId="2" xfId="0" applyFont="1" applyBorder="1" applyAlignment="1">
      <alignment horizontal="left" vertical="center" wrapText="1"/>
    </xf>
    <xf numFmtId="0" fontId="4" fillId="0" borderId="2" xfId="0" applyFont="1" applyBorder="1"/>
    <xf numFmtId="170" fontId="4" fillId="0" borderId="0" xfId="1" applyNumberFormat="1" applyFont="1" applyBorder="1"/>
    <xf numFmtId="170" fontId="4" fillId="0" borderId="3" xfId="1" applyNumberFormat="1" applyFont="1" applyBorder="1"/>
    <xf numFmtId="0" fontId="34" fillId="0" borderId="4" xfId="0" applyFont="1" applyBorder="1"/>
    <xf numFmtId="170" fontId="34" fillId="0" borderId="5" xfId="1" applyNumberFormat="1" applyFont="1" applyBorder="1" applyAlignment="1">
      <alignment horizontal="center"/>
    </xf>
    <xf numFmtId="170" fontId="34" fillId="0" borderId="6" xfId="1" applyNumberFormat="1" applyFont="1" applyBorder="1" applyAlignment="1">
      <alignment horizontal="center"/>
    </xf>
    <xf numFmtId="0" fontId="34" fillId="0" borderId="15" xfId="0" applyFont="1" applyBorder="1"/>
    <xf numFmtId="170" fontId="34" fillId="0" borderId="16" xfId="1" applyNumberFormat="1" applyFont="1" applyBorder="1"/>
    <xf numFmtId="170" fontId="34" fillId="0" borderId="17" xfId="1" applyNumberFormat="1" applyFont="1" applyBorder="1"/>
    <xf numFmtId="0" fontId="36" fillId="0" borderId="10" xfId="0" applyFont="1" applyBorder="1" applyAlignment="1">
      <alignment horizontal="right"/>
    </xf>
    <xf numFmtId="170" fontId="34" fillId="0" borderId="11" xfId="1" applyNumberFormat="1" applyFont="1" applyBorder="1"/>
    <xf numFmtId="0" fontId="34" fillId="0" borderId="10" xfId="0" applyFont="1" applyBorder="1"/>
    <xf numFmtId="0" fontId="34" fillId="0" borderId="18" xfId="0" applyFont="1" applyBorder="1"/>
    <xf numFmtId="170" fontId="34" fillId="0" borderId="19" xfId="1" applyNumberFormat="1" applyFont="1" applyBorder="1"/>
    <xf numFmtId="170" fontId="34" fillId="0" borderId="20" xfId="1" applyNumberFormat="1" applyFont="1" applyBorder="1"/>
    <xf numFmtId="170" fontId="34" fillId="0" borderId="5" xfId="1" applyNumberFormat="1" applyFont="1" applyBorder="1"/>
    <xf numFmtId="170" fontId="34" fillId="0" borderId="6" xfId="1" applyNumberFormat="1" applyFont="1" applyBorder="1"/>
    <xf numFmtId="0" fontId="34" fillId="0" borderId="2" xfId="0" applyFont="1" applyBorder="1"/>
    <xf numFmtId="170" fontId="34" fillId="0" borderId="0" xfId="1" applyNumberFormat="1" applyFont="1" applyBorder="1"/>
    <xf numFmtId="170" fontId="34" fillId="0" borderId="3" xfId="1" applyNumberFormat="1" applyFont="1" applyBorder="1"/>
    <xf numFmtId="0" fontId="4" fillId="0" borderId="0" xfId="0" applyFont="1"/>
    <xf numFmtId="0" fontId="32" fillId="0" borderId="11" xfId="0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49" fontId="34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 wrapText="1"/>
    </xf>
    <xf numFmtId="49" fontId="34" fillId="0" borderId="2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22" fillId="0" borderId="0" xfId="13" applyFill="1" applyAlignment="1">
      <alignment horizontal="right" vertical="center" wrapText="1"/>
    </xf>
    <xf numFmtId="0" fontId="40" fillId="0" borderId="10" xfId="13" applyFont="1" applyFill="1" applyBorder="1" applyAlignment="1">
      <alignment horizontal="center" vertical="center" wrapText="1"/>
    </xf>
    <xf numFmtId="169" fontId="40" fillId="0" borderId="12" xfId="13" applyNumberFormat="1" applyFont="1" applyFill="1" applyBorder="1" applyAlignment="1" applyProtection="1">
      <alignment horizontal="right" vertical="center" wrapText="1" indent="1"/>
      <protection locked="0"/>
    </xf>
    <xf numFmtId="169" fontId="40" fillId="0" borderId="11" xfId="13" applyNumberFormat="1" applyFont="1" applyFill="1" applyBorder="1" applyAlignment="1" applyProtection="1">
      <alignment horizontal="right" vertical="center" wrapText="1" indent="1"/>
      <protection locked="0"/>
    </xf>
    <xf numFmtId="169" fontId="39" fillId="0" borderId="11" xfId="13" applyNumberFormat="1" applyFont="1" applyFill="1" applyBorder="1" applyAlignment="1">
      <alignment vertical="center" wrapText="1"/>
    </xf>
    <xf numFmtId="0" fontId="30" fillId="0" borderId="11" xfId="13" applyFont="1" applyFill="1" applyBorder="1" applyAlignment="1">
      <alignment horizontal="center" vertical="center" wrapText="1"/>
    </xf>
    <xf numFmtId="0" fontId="31" fillId="0" borderId="11" xfId="13" applyFont="1" applyFill="1" applyBorder="1" applyAlignment="1">
      <alignment horizontal="center" vertical="center" wrapText="1"/>
    </xf>
    <xf numFmtId="0" fontId="40" fillId="0" borderId="11" xfId="13" applyFont="1" applyFill="1" applyBorder="1" applyAlignment="1" applyProtection="1">
      <alignment horizontal="left" vertical="center" wrapText="1" indent="1"/>
      <protection locked="0"/>
    </xf>
    <xf numFmtId="0" fontId="40" fillId="0" borderId="11" xfId="13" applyFont="1" applyFill="1" applyBorder="1" applyAlignment="1" applyProtection="1">
      <alignment horizontal="left" vertical="center" wrapText="1" indent="8"/>
      <protection locked="0"/>
    </xf>
    <xf numFmtId="0" fontId="40" fillId="0" borderId="11" xfId="13" applyFont="1" applyFill="1" applyBorder="1" applyAlignment="1" applyProtection="1">
      <alignment vertical="center" wrapText="1"/>
      <protection locked="0"/>
    </xf>
    <xf numFmtId="0" fontId="27" fillId="0" borderId="23" xfId="0" applyFont="1" applyBorder="1" applyAlignment="1"/>
    <xf numFmtId="0" fontId="0" fillId="0" borderId="0" xfId="0" applyBorder="1"/>
    <xf numFmtId="169" fontId="39" fillId="0" borderId="10" xfId="13" applyNumberFormat="1" applyFont="1" applyFill="1" applyBorder="1" applyAlignment="1">
      <alignment horizontal="center" vertical="center" wrapText="1"/>
    </xf>
    <xf numFmtId="169" fontId="33" fillId="0" borderId="12" xfId="13" applyNumberFormat="1" applyFont="1" applyFill="1" applyBorder="1" applyAlignment="1">
      <alignment horizontal="right" vertical="center"/>
    </xf>
    <xf numFmtId="0" fontId="30" fillId="0" borderId="10" xfId="13" applyFont="1" applyFill="1" applyBorder="1" applyAlignment="1">
      <alignment horizontal="center" vertical="center" wrapText="1"/>
    </xf>
    <xf numFmtId="0" fontId="30" fillId="0" borderId="12" xfId="13" applyFont="1" applyFill="1" applyBorder="1" applyAlignment="1">
      <alignment horizontal="center" vertical="center" wrapText="1"/>
    </xf>
    <xf numFmtId="0" fontId="31" fillId="0" borderId="10" xfId="13" applyFont="1" applyFill="1" applyBorder="1" applyAlignment="1">
      <alignment horizontal="center" vertical="center" wrapText="1"/>
    </xf>
    <xf numFmtId="0" fontId="31" fillId="0" borderId="12" xfId="13" applyFont="1" applyFill="1" applyBorder="1" applyAlignment="1">
      <alignment horizontal="center" vertical="center" wrapText="1"/>
    </xf>
    <xf numFmtId="0" fontId="31" fillId="0" borderId="24" xfId="13" applyFont="1" applyFill="1" applyBorder="1" applyAlignment="1">
      <alignment horizontal="center" vertical="center" wrapText="1"/>
    </xf>
    <xf numFmtId="0" fontId="30" fillId="0" borderId="25" xfId="13" applyFont="1" applyFill="1" applyBorder="1" applyAlignment="1">
      <alignment vertical="center" wrapText="1"/>
    </xf>
    <xf numFmtId="169" fontId="31" fillId="0" borderId="25" xfId="13" applyNumberFormat="1" applyFont="1" applyFill="1" applyBorder="1" applyAlignment="1">
      <alignment vertical="center" wrapText="1"/>
    </xf>
    <xf numFmtId="169" fontId="31" fillId="0" borderId="26" xfId="13" applyNumberFormat="1" applyFont="1" applyFill="1" applyBorder="1" applyAlignment="1">
      <alignment vertical="center" wrapText="1"/>
    </xf>
    <xf numFmtId="0" fontId="27" fillId="0" borderId="0" xfId="0" applyFont="1" applyAlignment="1"/>
    <xf numFmtId="169" fontId="29" fillId="0" borderId="3" xfId="13" applyNumberFormat="1" applyFont="1" applyFill="1" applyBorder="1" applyAlignment="1">
      <alignment horizontal="right"/>
    </xf>
    <xf numFmtId="169" fontId="30" fillId="0" borderId="27" xfId="13" applyNumberFormat="1" applyFont="1" applyFill="1" applyBorder="1" applyAlignment="1">
      <alignment horizontal="center" vertical="center"/>
    </xf>
    <xf numFmtId="169" fontId="30" fillId="0" borderId="28" xfId="13" applyNumberFormat="1" applyFont="1" applyFill="1" applyBorder="1" applyAlignment="1">
      <alignment horizontal="center" vertical="center"/>
    </xf>
    <xf numFmtId="169" fontId="30" fillId="0" borderId="26" xfId="13" applyNumberFormat="1" applyFont="1" applyFill="1" applyBorder="1" applyAlignment="1">
      <alignment horizontal="center" vertical="center" wrapText="1"/>
    </xf>
    <xf numFmtId="169" fontId="31" fillId="0" borderId="29" xfId="13" applyNumberFormat="1" applyFont="1" applyFill="1" applyBorder="1" applyAlignment="1">
      <alignment horizontal="center" vertical="center" wrapText="1"/>
    </xf>
    <xf numFmtId="169" fontId="31" fillId="0" borderId="30" xfId="13" applyNumberFormat="1" applyFont="1" applyFill="1" applyBorder="1" applyAlignment="1">
      <alignment horizontal="center" vertical="center" wrapText="1"/>
    </xf>
    <xf numFmtId="169" fontId="31" fillId="0" borderId="31" xfId="13" applyNumberFormat="1" applyFont="1" applyFill="1" applyBorder="1" applyAlignment="1">
      <alignment horizontal="center" vertical="center" wrapText="1"/>
    </xf>
    <xf numFmtId="169" fontId="31" fillId="0" borderId="6" xfId="13" applyNumberFormat="1" applyFont="1" applyFill="1" applyBorder="1" applyAlignment="1">
      <alignment horizontal="center" vertical="center" wrapText="1"/>
    </xf>
    <xf numFmtId="169" fontId="31" fillId="0" borderId="32" xfId="13" applyNumberFormat="1" applyFont="1" applyFill="1" applyBorder="1" applyAlignment="1">
      <alignment horizontal="center" vertical="center" wrapText="1"/>
    </xf>
    <xf numFmtId="169" fontId="31" fillId="0" borderId="4" xfId="13" applyNumberFormat="1" applyFont="1" applyFill="1" applyBorder="1" applyAlignment="1">
      <alignment horizontal="center" vertical="center" wrapText="1"/>
    </xf>
    <xf numFmtId="169" fontId="31" fillId="0" borderId="30" xfId="13" applyNumberFormat="1" applyFont="1" applyFill="1" applyBorder="1" applyAlignment="1">
      <alignment horizontal="left" vertical="center" wrapText="1" indent="1"/>
    </xf>
    <xf numFmtId="169" fontId="40" fillId="0" borderId="5" xfId="13" applyNumberFormat="1" applyFont="1" applyFill="1" applyBorder="1" applyAlignment="1" applyProtection="1">
      <alignment horizontal="left" vertical="center" wrapText="1" indent="2"/>
    </xf>
    <xf numFmtId="169" fontId="40" fillId="0" borderId="30" xfId="13" applyNumberFormat="1" applyFont="1" applyFill="1" applyBorder="1" applyAlignment="1" applyProtection="1">
      <alignment vertical="center" wrapText="1"/>
    </xf>
    <xf numFmtId="169" fontId="40" fillId="0" borderId="4" xfId="13" applyNumberFormat="1" applyFont="1" applyFill="1" applyBorder="1" applyAlignment="1" applyProtection="1">
      <alignment vertical="center" wrapText="1"/>
    </xf>
    <xf numFmtId="169" fontId="40" fillId="0" borderId="5" xfId="13" applyNumberFormat="1" applyFont="1" applyFill="1" applyBorder="1" applyAlignment="1" applyProtection="1">
      <alignment vertical="center" wrapText="1"/>
    </xf>
    <xf numFmtId="169" fontId="40" fillId="0" borderId="6" xfId="13" applyNumberFormat="1" applyFont="1" applyFill="1" applyBorder="1" applyAlignment="1" applyProtection="1">
      <alignment vertical="center" wrapText="1"/>
    </xf>
    <xf numFmtId="169" fontId="40" fillId="0" borderId="30" xfId="13" applyNumberFormat="1" applyFont="1" applyFill="1" applyBorder="1" applyAlignment="1">
      <alignment vertical="center" wrapText="1"/>
    </xf>
    <xf numFmtId="169" fontId="31" fillId="0" borderId="10" xfId="13" applyNumberFormat="1" applyFont="1" applyFill="1" applyBorder="1" applyAlignment="1">
      <alignment horizontal="center" vertical="center" wrapText="1"/>
    </xf>
    <xf numFmtId="169" fontId="40" fillId="0" borderId="33" xfId="13" applyNumberFormat="1" applyFont="1" applyFill="1" applyBorder="1" applyAlignment="1" applyProtection="1">
      <alignment horizontal="left" vertical="center" wrapText="1" indent="1"/>
      <protection locked="0"/>
    </xf>
    <xf numFmtId="171" fontId="4" fillId="0" borderId="11" xfId="13" applyNumberFormat="1" applyFont="1" applyFill="1" applyBorder="1" applyAlignment="1" applyProtection="1">
      <alignment horizontal="left" vertical="center" wrapText="1" indent="2"/>
      <protection locked="0"/>
    </xf>
    <xf numFmtId="169" fontId="40" fillId="0" borderId="33" xfId="13" applyNumberFormat="1" applyFont="1" applyFill="1" applyBorder="1" applyAlignment="1" applyProtection="1">
      <alignment vertical="center" wrapText="1"/>
      <protection locked="0"/>
    </xf>
    <xf numFmtId="169" fontId="40" fillId="0" borderId="10" xfId="13" applyNumberFormat="1" applyFont="1" applyFill="1" applyBorder="1" applyAlignment="1" applyProtection="1">
      <alignment vertical="center" wrapText="1"/>
      <protection locked="0"/>
    </xf>
    <xf numFmtId="169" fontId="40" fillId="0" borderId="11" xfId="13" applyNumberFormat="1" applyFont="1" applyFill="1" applyBorder="1" applyAlignment="1" applyProtection="1">
      <alignment vertical="center" wrapText="1"/>
      <protection locked="0"/>
    </xf>
    <xf numFmtId="169" fontId="40" fillId="0" borderId="12" xfId="13" applyNumberFormat="1" applyFont="1" applyFill="1" applyBorder="1" applyAlignment="1" applyProtection="1">
      <alignment vertical="center" wrapText="1"/>
      <protection locked="0"/>
    </xf>
    <xf numFmtId="169" fontId="40" fillId="0" borderId="33" xfId="13" applyNumberFormat="1" applyFont="1" applyFill="1" applyBorder="1" applyAlignment="1">
      <alignment vertical="center" wrapText="1"/>
    </xf>
    <xf numFmtId="169" fontId="31" fillId="0" borderId="30" xfId="13" applyNumberFormat="1" applyFont="1" applyFill="1" applyBorder="1" applyAlignment="1" applyProtection="1">
      <alignment horizontal="left" vertical="center" wrapText="1" indent="1"/>
      <protection locked="0"/>
    </xf>
    <xf numFmtId="169" fontId="4" fillId="0" borderId="5" xfId="13" applyNumberFormat="1" applyFont="1" applyFill="1" applyBorder="1" applyAlignment="1" applyProtection="1">
      <alignment horizontal="left" vertical="center" wrapText="1" indent="2"/>
    </xf>
    <xf numFmtId="14" fontId="4" fillId="0" borderId="11" xfId="13" applyNumberFormat="1" applyFont="1" applyFill="1" applyBorder="1" applyAlignment="1" applyProtection="1">
      <alignment horizontal="left" vertical="center" wrapText="1" indent="2"/>
      <protection locked="0"/>
    </xf>
    <xf numFmtId="169" fontId="31" fillId="0" borderId="18" xfId="13" applyNumberFormat="1" applyFont="1" applyFill="1" applyBorder="1" applyAlignment="1">
      <alignment horizontal="center" vertical="center" wrapText="1"/>
    </xf>
    <xf numFmtId="169" fontId="40" fillId="0" borderId="34" xfId="13" applyNumberFormat="1" applyFont="1" applyFill="1" applyBorder="1" applyAlignment="1" applyProtection="1">
      <alignment horizontal="left" vertical="center" wrapText="1" indent="1"/>
      <protection locked="0"/>
    </xf>
    <xf numFmtId="171" fontId="4" fillId="0" borderId="19" xfId="13" applyNumberFormat="1" applyFont="1" applyFill="1" applyBorder="1" applyAlignment="1" applyProtection="1">
      <alignment horizontal="left" vertical="center" wrapText="1" indent="2"/>
      <protection locked="0"/>
    </xf>
    <xf numFmtId="169" fontId="40" fillId="0" borderId="34" xfId="13" applyNumberFormat="1" applyFont="1" applyFill="1" applyBorder="1" applyAlignment="1" applyProtection="1">
      <alignment vertical="center" wrapText="1"/>
      <protection locked="0"/>
    </xf>
    <xf numFmtId="169" fontId="40" fillId="0" borderId="18" xfId="13" applyNumberFormat="1" applyFont="1" applyFill="1" applyBorder="1" applyAlignment="1" applyProtection="1">
      <alignment vertical="center" wrapText="1"/>
      <protection locked="0"/>
    </xf>
    <xf numFmtId="169" fontId="40" fillId="0" borderId="19" xfId="13" applyNumberFormat="1" applyFont="1" applyFill="1" applyBorder="1" applyAlignment="1" applyProtection="1">
      <alignment vertical="center" wrapText="1"/>
      <protection locked="0"/>
    </xf>
    <xf numFmtId="169" fontId="40" fillId="0" borderId="35" xfId="13" applyNumberFormat="1" applyFont="1" applyFill="1" applyBorder="1" applyAlignment="1" applyProtection="1">
      <alignment vertical="center" wrapText="1"/>
      <protection locked="0"/>
    </xf>
    <xf numFmtId="169" fontId="40" fillId="0" borderId="34" xfId="13" applyNumberFormat="1" applyFont="1" applyFill="1" applyBorder="1" applyAlignment="1">
      <alignment vertical="center" wrapText="1"/>
    </xf>
    <xf numFmtId="169" fontId="40" fillId="0" borderId="30" xfId="13" applyNumberFormat="1" applyFont="1" applyFill="1" applyBorder="1" applyAlignment="1" applyProtection="1">
      <alignment vertical="center" wrapText="1"/>
      <protection locked="0"/>
    </xf>
    <xf numFmtId="169" fontId="40" fillId="0" borderId="4" xfId="13" applyNumberFormat="1" applyFont="1" applyFill="1" applyBorder="1" applyAlignment="1" applyProtection="1">
      <alignment vertical="center" wrapText="1"/>
      <protection locked="0"/>
    </xf>
    <xf numFmtId="169" fontId="40" fillId="0" borderId="5" xfId="13" applyNumberFormat="1" applyFont="1" applyFill="1" applyBorder="1" applyAlignment="1" applyProtection="1">
      <alignment vertical="center" wrapText="1"/>
      <protection locked="0"/>
    </xf>
    <xf numFmtId="169" fontId="40" fillId="0" borderId="6" xfId="13" applyNumberFormat="1" applyFont="1" applyFill="1" applyBorder="1" applyAlignment="1" applyProtection="1">
      <alignment vertical="center" wrapText="1"/>
      <protection locked="0"/>
    </xf>
    <xf numFmtId="169" fontId="31" fillId="0" borderId="13" xfId="13" applyNumberFormat="1" applyFont="1" applyFill="1" applyBorder="1" applyAlignment="1">
      <alignment horizontal="center" vertical="center" wrapText="1"/>
    </xf>
    <xf numFmtId="169" fontId="40" fillId="0" borderId="36" xfId="13" applyNumberFormat="1" applyFont="1" applyFill="1" applyBorder="1" applyAlignment="1" applyProtection="1">
      <alignment horizontal="left" vertical="center" wrapText="1" indent="1"/>
      <protection locked="0"/>
    </xf>
    <xf numFmtId="171" fontId="4" fillId="0" borderId="37" xfId="13" applyNumberFormat="1" applyFont="1" applyFill="1" applyBorder="1" applyAlignment="1" applyProtection="1">
      <alignment horizontal="left" vertical="center" wrapText="1" indent="2"/>
      <protection locked="0"/>
    </xf>
    <xf numFmtId="169" fontId="40" fillId="0" borderId="32" xfId="13" applyNumberFormat="1" applyFont="1" applyFill="1" applyBorder="1" applyAlignment="1" applyProtection="1">
      <alignment vertical="center" wrapText="1"/>
      <protection locked="0"/>
    </xf>
    <xf numFmtId="169" fontId="40" fillId="0" borderId="13" xfId="13" applyNumberFormat="1" applyFont="1" applyFill="1" applyBorder="1" applyAlignment="1" applyProtection="1">
      <alignment vertical="center" wrapText="1"/>
      <protection locked="0"/>
    </xf>
    <xf numFmtId="169" fontId="40" fillId="0" borderId="14" xfId="13" applyNumberFormat="1" applyFont="1" applyFill="1" applyBorder="1" applyAlignment="1" applyProtection="1">
      <alignment vertical="center" wrapText="1"/>
      <protection locked="0"/>
    </xf>
    <xf numFmtId="169" fontId="40" fillId="0" borderId="20" xfId="13" applyNumberFormat="1" applyFont="1" applyFill="1" applyBorder="1" applyAlignment="1" applyProtection="1">
      <alignment vertical="center" wrapText="1"/>
      <protection locked="0"/>
    </xf>
    <xf numFmtId="169" fontId="40" fillId="0" borderId="32" xfId="13" applyNumberFormat="1" applyFont="1" applyFill="1" applyBorder="1" applyAlignment="1">
      <alignment vertical="center" wrapText="1"/>
    </xf>
    <xf numFmtId="169" fontId="4" fillId="3" borderId="31" xfId="13" applyNumberFormat="1" applyFont="1" applyFill="1" applyBorder="1" applyAlignment="1" applyProtection="1">
      <alignment horizontal="left" vertical="center" wrapText="1" indent="2"/>
    </xf>
    <xf numFmtId="0" fontId="32" fillId="0" borderId="2" xfId="14" applyFont="1" applyBorder="1" applyAlignment="1">
      <alignment horizontal="center" vertical="center"/>
    </xf>
    <xf numFmtId="0" fontId="32" fillId="0" borderId="0" xfId="14" applyFont="1" applyBorder="1" applyAlignment="1">
      <alignment horizontal="center" vertical="center"/>
    </xf>
    <xf numFmtId="0" fontId="32" fillId="0" borderId="10" xfId="14" applyFont="1" applyBorder="1" applyAlignment="1">
      <alignment horizontal="center" vertical="center"/>
    </xf>
    <xf numFmtId="0" fontId="4" fillId="0" borderId="11" xfId="14" applyFont="1" applyBorder="1" applyAlignment="1">
      <alignment horizontal="center" vertical="center"/>
    </xf>
    <xf numFmtId="0" fontId="32" fillId="0" borderId="12" xfId="14" applyFont="1" applyBorder="1" applyAlignment="1">
      <alignment horizontal="center" vertical="center"/>
    </xf>
    <xf numFmtId="0" fontId="40" fillId="0" borderId="10" xfId="14" applyFont="1" applyBorder="1" applyAlignment="1">
      <alignment vertical="center"/>
    </xf>
    <xf numFmtId="168" fontId="40" fillId="0" borderId="22" xfId="11" applyNumberFormat="1" applyFont="1" applyBorder="1" applyAlignment="1">
      <alignment horizontal="center" vertical="center"/>
    </xf>
    <xf numFmtId="168" fontId="31" fillId="0" borderId="12" xfId="14" applyNumberFormat="1" applyFont="1" applyBorder="1" applyAlignment="1">
      <alignment horizontal="center" vertical="center"/>
    </xf>
    <xf numFmtId="168" fontId="40" fillId="0" borderId="11" xfId="14" applyNumberFormat="1" applyFont="1" applyBorder="1" applyAlignment="1">
      <alignment vertical="center"/>
    </xf>
    <xf numFmtId="0" fontId="8" fillId="0" borderId="10" xfId="14" applyFont="1" applyBorder="1" applyAlignment="1">
      <alignment vertical="center"/>
    </xf>
    <xf numFmtId="0" fontId="20" fillId="3" borderId="10" xfId="14" applyFont="1" applyFill="1" applyBorder="1" applyAlignment="1">
      <alignment vertical="center"/>
    </xf>
    <xf numFmtId="168" fontId="40" fillId="3" borderId="11" xfId="14" applyNumberFormat="1" applyFont="1" applyFill="1" applyBorder="1" applyAlignment="1">
      <alignment vertical="center"/>
    </xf>
    <xf numFmtId="168" fontId="40" fillId="3" borderId="11" xfId="14" applyNumberFormat="1" applyFont="1" applyFill="1" applyBorder="1" applyAlignment="1">
      <alignment horizontal="left" vertical="center"/>
    </xf>
    <xf numFmtId="168" fontId="31" fillId="3" borderId="12" xfId="14" applyNumberFormat="1" applyFont="1" applyFill="1" applyBorder="1" applyAlignment="1">
      <alignment horizontal="center" vertical="center"/>
    </xf>
    <xf numFmtId="0" fontId="40" fillId="0" borderId="10" xfId="14" applyFont="1" applyBorder="1" applyAlignment="1">
      <alignment horizontal="left" vertical="center"/>
    </xf>
    <xf numFmtId="0" fontId="18" fillId="0" borderId="24" xfId="14" applyFont="1" applyBorder="1" applyAlignment="1">
      <alignment vertical="center"/>
    </xf>
    <xf numFmtId="168" fontId="31" fillId="0" borderId="25" xfId="14" applyNumberFormat="1" applyFont="1" applyBorder="1" applyAlignment="1">
      <alignment vertical="center"/>
    </xf>
    <xf numFmtId="168" fontId="31" fillId="0" borderId="25" xfId="14" applyNumberFormat="1" applyFont="1" applyBorder="1" applyAlignment="1">
      <alignment horizontal="left" vertical="center"/>
    </xf>
    <xf numFmtId="1" fontId="33" fillId="0" borderId="12" xfId="13" applyNumberFormat="1" applyFont="1" applyFill="1" applyBorder="1" applyAlignment="1" applyProtection="1">
      <alignment vertical="center" wrapText="1"/>
    </xf>
    <xf numFmtId="1" fontId="30" fillId="0" borderId="6" xfId="13" applyNumberFormat="1" applyFont="1" applyFill="1" applyBorder="1" applyAlignment="1" applyProtection="1">
      <alignment vertical="center" wrapText="1"/>
    </xf>
    <xf numFmtId="0" fontId="18" fillId="0" borderId="11" xfId="11" applyFont="1" applyBorder="1" applyAlignment="1">
      <alignment horizontal="center" vertical="center" wrapText="1"/>
    </xf>
    <xf numFmtId="0" fontId="32" fillId="0" borderId="11" xfId="11" applyFont="1" applyBorder="1" applyAlignment="1">
      <alignment horizontal="center" vertical="center"/>
    </xf>
    <xf numFmtId="168" fontId="34" fillId="0" borderId="11" xfId="2" applyNumberFormat="1" applyFont="1" applyFill="1" applyBorder="1" applyAlignment="1">
      <alignment horizontal="center"/>
    </xf>
    <xf numFmtId="0" fontId="34" fillId="0" borderId="11" xfId="11" applyFont="1" applyBorder="1" applyAlignment="1">
      <alignment horizontal="center" vertical="center"/>
    </xf>
    <xf numFmtId="0" fontId="34" fillId="3" borderId="11" xfId="11" applyFont="1" applyFill="1" applyBorder="1" applyAlignment="1">
      <alignment horizontal="left"/>
    </xf>
    <xf numFmtId="168" fontId="37" fillId="3" borderId="11" xfId="2" applyNumberFormat="1" applyFont="1" applyFill="1" applyBorder="1" applyAlignment="1">
      <alignment horizontal="center"/>
    </xf>
    <xf numFmtId="0" fontId="18" fillId="0" borderId="11" xfId="11" applyFont="1" applyBorder="1" applyAlignment="1">
      <alignment horizontal="left"/>
    </xf>
    <xf numFmtId="168" fontId="17" fillId="0" borderId="11" xfId="2" applyNumberFormat="1" applyFont="1" applyFill="1" applyBorder="1" applyAlignment="1">
      <alignment horizontal="center"/>
    </xf>
    <xf numFmtId="0" fontId="18" fillId="0" borderId="14" xfId="11" applyFont="1" applyBorder="1" applyAlignment="1">
      <alignment horizontal="center" vertical="center"/>
    </xf>
    <xf numFmtId="0" fontId="18" fillId="0" borderId="11" xfId="11" applyFont="1" applyBorder="1" applyAlignment="1">
      <alignment vertical="center"/>
    </xf>
    <xf numFmtId="168" fontId="18" fillId="0" borderId="11" xfId="2" applyNumberFormat="1" applyFont="1" applyFill="1" applyBorder="1" applyAlignment="1">
      <alignment horizontal="center"/>
    </xf>
    <xf numFmtId="0" fontId="18" fillId="0" borderId="11" xfId="11" applyFont="1" applyBorder="1" applyAlignment="1">
      <alignment horizontal="center" vertical="center"/>
    </xf>
    <xf numFmtId="0" fontId="34" fillId="0" borderId="19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/>
    </xf>
    <xf numFmtId="0" fontId="32" fillId="3" borderId="11" xfId="11" applyFont="1" applyFill="1" applyBorder="1" applyAlignment="1">
      <alignment horizontal="center" vertical="center"/>
    </xf>
    <xf numFmtId="0" fontId="34" fillId="3" borderId="11" xfId="11" applyFont="1" applyFill="1" applyBorder="1" applyAlignment="1">
      <alignment horizontal="center" vertical="center"/>
    </xf>
    <xf numFmtId="168" fontId="32" fillId="0" borderId="11" xfId="2" applyNumberFormat="1" applyFont="1" applyFill="1" applyBorder="1" applyAlignment="1">
      <alignment horizontal="center"/>
    </xf>
    <xf numFmtId="0" fontId="27" fillId="0" borderId="11" xfId="11" applyFont="1" applyBorder="1" applyAlignment="1">
      <alignment horizontal="center" vertical="center"/>
    </xf>
    <xf numFmtId="0" fontId="4" fillId="0" borderId="24" xfId="0" applyFont="1" applyBorder="1"/>
    <xf numFmtId="168" fontId="27" fillId="0" borderId="25" xfId="11" applyNumberFormat="1" applyFont="1" applyBorder="1" applyAlignment="1">
      <alignment horizontal="center"/>
    </xf>
    <xf numFmtId="0" fontId="27" fillId="0" borderId="25" xfId="11" applyFont="1" applyBorder="1" applyAlignment="1">
      <alignment horizontal="center" vertical="center"/>
    </xf>
    <xf numFmtId="168" fontId="27" fillId="0" borderId="26" xfId="2" applyNumberFormat="1" applyFont="1" applyFill="1" applyBorder="1" applyAlignment="1">
      <alignment horizontal="center"/>
    </xf>
    <xf numFmtId="0" fontId="4" fillId="0" borderId="1" xfId="0" applyFont="1" applyBorder="1"/>
    <xf numFmtId="0" fontId="32" fillId="0" borderId="1" xfId="11" applyFont="1" applyBorder="1" applyAlignment="1">
      <alignment horizontal="right"/>
    </xf>
    <xf numFmtId="168" fontId="31" fillId="0" borderId="26" xfId="14" applyNumberFormat="1" applyFont="1" applyBorder="1" applyAlignment="1">
      <alignment horizontal="center" vertical="center"/>
    </xf>
    <xf numFmtId="0" fontId="34" fillId="0" borderId="0" xfId="11" applyFont="1" applyAlignment="1">
      <alignment horizontal="center" vertical="center"/>
    </xf>
    <xf numFmtId="0" fontId="4" fillId="0" borderId="0" xfId="11" applyFont="1" applyAlignment="1">
      <alignment vertical="center"/>
    </xf>
    <xf numFmtId="0" fontId="4" fillId="0" borderId="0" xfId="11" applyFont="1" applyAlignment="1">
      <alignment horizontal="right" vertical="center"/>
    </xf>
    <xf numFmtId="0" fontId="18" fillId="0" borderId="38" xfId="11" applyFont="1" applyBorder="1" applyAlignment="1">
      <alignment horizontal="center" vertical="center" wrapText="1"/>
    </xf>
    <xf numFmtId="0" fontId="34" fillId="0" borderId="10" xfId="11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/>
    </xf>
    <xf numFmtId="0" fontId="8" fillId="0" borderId="5" xfId="11" applyFont="1" applyBorder="1" applyAlignment="1">
      <alignment horizontal="left" vertical="center"/>
    </xf>
    <xf numFmtId="168" fontId="8" fillId="0" borderId="39" xfId="11" applyNumberFormat="1" applyFont="1" applyBorder="1" applyAlignment="1">
      <alignment horizontal="center" vertical="center"/>
    </xf>
    <xf numFmtId="16" fontId="4" fillId="0" borderId="15" xfId="11" applyNumberFormat="1" applyFont="1" applyBorder="1" applyAlignment="1">
      <alignment horizontal="center" vertical="center"/>
    </xf>
    <xf numFmtId="0" fontId="4" fillId="0" borderId="10" xfId="11" applyFont="1" applyBorder="1" applyAlignment="1">
      <alignment horizontal="center" vertical="center"/>
    </xf>
    <xf numFmtId="0" fontId="4" fillId="0" borderId="18" xfId="11" applyFont="1" applyBorder="1" applyAlignment="1">
      <alignment horizontal="center" vertical="center"/>
    </xf>
    <xf numFmtId="170" fontId="8" fillId="0" borderId="39" xfId="1" applyNumberFormat="1" applyFont="1" applyBorder="1" applyAlignment="1">
      <alignment vertical="center"/>
    </xf>
    <xf numFmtId="0" fontId="4" fillId="0" borderId="15" xfId="11" applyFont="1" applyBorder="1" applyAlignment="1">
      <alignment horizontal="center" vertical="center"/>
    </xf>
    <xf numFmtId="0" fontId="4" fillId="3" borderId="15" xfId="11" applyFont="1" applyFill="1" applyBorder="1" applyAlignment="1">
      <alignment horizontal="center" vertical="center"/>
    </xf>
    <xf numFmtId="168" fontId="8" fillId="0" borderId="39" xfId="2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left"/>
    </xf>
    <xf numFmtId="168" fontId="4" fillId="0" borderId="39" xfId="2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left"/>
    </xf>
    <xf numFmtId="49" fontId="4" fillId="0" borderId="19" xfId="0" applyNumberFormat="1" applyFont="1" applyBorder="1" applyAlignment="1">
      <alignment horizontal="left"/>
    </xf>
    <xf numFmtId="49" fontId="4" fillId="0" borderId="16" xfId="11" applyNumberFormat="1" applyFont="1" applyBorder="1" applyAlignment="1">
      <alignment horizontal="left"/>
    </xf>
    <xf numFmtId="49" fontId="4" fillId="0" borderId="11" xfId="11" applyNumberFormat="1" applyFont="1" applyBorder="1" applyAlignment="1">
      <alignment horizontal="left"/>
    </xf>
    <xf numFmtId="49" fontId="4" fillId="0" borderId="19" xfId="11" applyNumberFormat="1" applyFont="1" applyBorder="1" applyAlignment="1">
      <alignment horizontal="left"/>
    </xf>
    <xf numFmtId="0" fontId="8" fillId="0" borderId="2" xfId="11" applyFont="1" applyBorder="1" applyAlignment="1">
      <alignment horizontal="center" vertical="center"/>
    </xf>
    <xf numFmtId="0" fontId="8" fillId="0" borderId="15" xfId="11" applyFont="1" applyBorder="1" applyAlignment="1">
      <alignment horizontal="center" vertical="center"/>
    </xf>
    <xf numFmtId="0" fontId="8" fillId="0" borderId="18" xfId="11" applyFont="1" applyBorder="1" applyAlignment="1">
      <alignment horizontal="center" vertical="center"/>
    </xf>
    <xf numFmtId="0" fontId="8" fillId="0" borderId="5" xfId="11" applyFont="1" applyBorder="1" applyAlignment="1">
      <alignment vertical="center"/>
    </xf>
    <xf numFmtId="0" fontId="4" fillId="0" borderId="0" xfId="11" applyFont="1" applyAlignment="1">
      <alignment horizontal="center" vertical="center"/>
    </xf>
    <xf numFmtId="0" fontId="4" fillId="0" borderId="0" xfId="11" applyFont="1" applyAlignment="1">
      <alignment vertical="center" wrapText="1"/>
    </xf>
    <xf numFmtId="0" fontId="4" fillId="0" borderId="0" xfId="11" applyFont="1" applyAlignment="1">
      <alignment horizontal="center" vertical="center" wrapText="1"/>
    </xf>
    <xf numFmtId="168" fontId="20" fillId="0" borderId="11" xfId="2" applyNumberFormat="1" applyFont="1" applyFill="1" applyBorder="1" applyAlignment="1">
      <alignment horizontal="center"/>
    </xf>
    <xf numFmtId="168" fontId="18" fillId="0" borderId="12" xfId="2" applyNumberFormat="1" applyFont="1" applyBorder="1" applyAlignment="1">
      <alignment horizontal="center"/>
    </xf>
    <xf numFmtId="168" fontId="4" fillId="0" borderId="0" xfId="11" applyNumberFormat="1" applyFont="1" applyAlignment="1">
      <alignment horizontal="center" vertical="center" wrapText="1"/>
    </xf>
    <xf numFmtId="0" fontId="44" fillId="0" borderId="0" xfId="0" applyFont="1"/>
    <xf numFmtId="168" fontId="21" fillId="0" borderId="11" xfId="2" applyNumberFormat="1" applyFont="1" applyFill="1" applyBorder="1" applyAlignment="1">
      <alignment horizontal="center"/>
    </xf>
    <xf numFmtId="168" fontId="32" fillId="0" borderId="25" xfId="11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40" xfId="0" applyFont="1" applyBorder="1"/>
    <xf numFmtId="0" fontId="4" fillId="0" borderId="21" xfId="0" applyFont="1" applyBorder="1"/>
    <xf numFmtId="0" fontId="4" fillId="0" borderId="41" xfId="0" applyFont="1" applyBorder="1"/>
    <xf numFmtId="0" fontId="4" fillId="0" borderId="40" xfId="11" applyFont="1" applyBorder="1" applyAlignment="1">
      <alignment horizontal="left"/>
    </xf>
    <xf numFmtId="0" fontId="4" fillId="0" borderId="21" xfId="11" applyFont="1" applyBorder="1" applyAlignment="1">
      <alignment horizontal="left"/>
    </xf>
    <xf numFmtId="0" fontId="4" fillId="0" borderId="41" xfId="11" applyFont="1" applyBorder="1" applyAlignment="1">
      <alignment horizontal="left"/>
    </xf>
    <xf numFmtId="0" fontId="8" fillId="0" borderId="31" xfId="11" applyFont="1" applyBorder="1" applyAlignment="1">
      <alignment vertical="center"/>
    </xf>
    <xf numFmtId="168" fontId="4" fillId="0" borderId="42" xfId="11" applyNumberFormat="1" applyFont="1" applyBorder="1" applyAlignment="1">
      <alignment horizontal="center" vertical="center"/>
    </xf>
    <xf numFmtId="168" fontId="8" fillId="0" borderId="43" xfId="2" applyNumberFormat="1" applyFont="1" applyBorder="1" applyAlignment="1">
      <alignment horizontal="center"/>
    </xf>
    <xf numFmtId="168" fontId="8" fillId="0" borderId="42" xfId="2" applyNumberFormat="1" applyFont="1" applyBorder="1" applyAlignment="1">
      <alignment horizontal="center"/>
    </xf>
    <xf numFmtId="168" fontId="8" fillId="0" borderId="44" xfId="2" applyNumberFormat="1" applyFont="1" applyBorder="1" applyAlignment="1">
      <alignment horizontal="center"/>
    </xf>
    <xf numFmtId="168" fontId="4" fillId="0" borderId="42" xfId="2" applyNumberFormat="1" applyFont="1" applyBorder="1" applyAlignment="1">
      <alignment horizontal="center"/>
    </xf>
    <xf numFmtId="168" fontId="8" fillId="0" borderId="45" xfId="2" applyNumberFormat="1" applyFont="1" applyBorder="1" applyAlignment="1">
      <alignment horizontal="center"/>
    </xf>
    <xf numFmtId="168" fontId="8" fillId="0" borderId="39" xfId="11" applyNumberFormat="1" applyFont="1" applyBorder="1" applyAlignment="1">
      <alignment horizontal="center"/>
    </xf>
    <xf numFmtId="0" fontId="8" fillId="3" borderId="46" xfId="11" applyFont="1" applyFill="1" applyBorder="1" applyAlignment="1">
      <alignment horizontal="center" vertical="center" wrapText="1"/>
    </xf>
    <xf numFmtId="168" fontId="8" fillId="0" borderId="30" xfId="11" applyNumberFormat="1" applyFont="1" applyBorder="1" applyAlignment="1">
      <alignment horizontal="center" vertical="center"/>
    </xf>
    <xf numFmtId="168" fontId="4" fillId="0" borderId="36" xfId="11" applyNumberFormat="1" applyFont="1" applyBorder="1" applyAlignment="1">
      <alignment horizontal="center" vertical="center"/>
    </xf>
    <xf numFmtId="168" fontId="4" fillId="0" borderId="33" xfId="11" applyNumberFormat="1" applyFont="1" applyBorder="1" applyAlignment="1">
      <alignment horizontal="center" vertical="center"/>
    </xf>
    <xf numFmtId="168" fontId="4" fillId="0" borderId="34" xfId="11" applyNumberFormat="1" applyFont="1" applyBorder="1" applyAlignment="1">
      <alignment horizontal="center" vertical="center"/>
    </xf>
    <xf numFmtId="168" fontId="8" fillId="0" borderId="30" xfId="2" applyNumberFormat="1" applyFont="1" applyBorder="1" applyAlignment="1">
      <alignment horizontal="center"/>
    </xf>
    <xf numFmtId="168" fontId="4" fillId="0" borderId="36" xfId="2" applyNumberFormat="1" applyFont="1" applyBorder="1" applyAlignment="1">
      <alignment horizontal="center"/>
    </xf>
    <xf numFmtId="168" fontId="4" fillId="0" borderId="33" xfId="2" applyNumberFormat="1" applyFont="1" applyBorder="1" applyAlignment="1">
      <alignment horizontal="center"/>
    </xf>
    <xf numFmtId="168" fontId="8" fillId="0" borderId="34" xfId="2" applyNumberFormat="1" applyFont="1" applyBorder="1" applyAlignment="1">
      <alignment horizontal="center"/>
    </xf>
    <xf numFmtId="168" fontId="8" fillId="0" borderId="36" xfId="2" applyNumberFormat="1" applyFont="1" applyBorder="1" applyAlignment="1">
      <alignment horizontal="center"/>
    </xf>
    <xf numFmtId="168" fontId="8" fillId="0" borderId="33" xfId="2" applyNumberFormat="1" applyFont="1" applyBorder="1" applyAlignment="1">
      <alignment horizontal="center"/>
    </xf>
    <xf numFmtId="168" fontId="4" fillId="3" borderId="36" xfId="2" applyNumberFormat="1" applyFont="1" applyFill="1" applyBorder="1" applyAlignment="1">
      <alignment horizontal="center"/>
    </xf>
    <xf numFmtId="168" fontId="4" fillId="0" borderId="34" xfId="2" applyNumberFormat="1" applyFont="1" applyBorder="1" applyAlignment="1">
      <alignment horizontal="center"/>
    </xf>
    <xf numFmtId="168" fontId="5" fillId="0" borderId="30" xfId="2" applyNumberFormat="1" applyFont="1" applyBorder="1" applyAlignment="1">
      <alignment horizontal="center"/>
    </xf>
    <xf numFmtId="168" fontId="3" fillId="0" borderId="36" xfId="2" applyNumberFormat="1" applyFont="1" applyBorder="1" applyAlignment="1">
      <alignment horizontal="center"/>
    </xf>
    <xf numFmtId="168" fontId="3" fillId="0" borderId="33" xfId="2" applyNumberFormat="1" applyFont="1" applyBorder="1" applyAlignment="1">
      <alignment horizontal="center"/>
    </xf>
    <xf numFmtId="168" fontId="3" fillId="0" borderId="34" xfId="2" applyNumberFormat="1" applyFont="1" applyBorder="1" applyAlignment="1">
      <alignment horizontal="center"/>
    </xf>
    <xf numFmtId="168" fontId="4" fillId="0" borderId="30" xfId="2" applyNumberFormat="1" applyFont="1" applyBorder="1" applyAlignment="1">
      <alignment horizontal="center"/>
    </xf>
    <xf numFmtId="168" fontId="8" fillId="0" borderId="46" xfId="2" applyNumberFormat="1" applyFont="1" applyBorder="1" applyAlignment="1">
      <alignment horizontal="center"/>
    </xf>
    <xf numFmtId="168" fontId="8" fillId="0" borderId="30" xfId="11" applyNumberFormat="1" applyFont="1" applyBorder="1" applyAlignment="1">
      <alignment horizontal="center"/>
    </xf>
    <xf numFmtId="0" fontId="8" fillId="3" borderId="34" xfId="11" applyFont="1" applyFill="1" applyBorder="1" applyAlignment="1">
      <alignment horizontal="center" vertical="center" wrapText="1"/>
    </xf>
    <xf numFmtId="170" fontId="4" fillId="0" borderId="43" xfId="1" applyNumberFormat="1" applyFont="1" applyBorder="1" applyAlignment="1">
      <alignment vertical="center"/>
    </xf>
    <xf numFmtId="170" fontId="4" fillId="0" borderId="42" xfId="1" applyNumberFormat="1" applyFont="1" applyBorder="1" applyAlignment="1">
      <alignment vertical="center"/>
    </xf>
    <xf numFmtId="170" fontId="4" fillId="0" borderId="42" xfId="1" applyNumberFormat="1" applyFont="1" applyBorder="1" applyAlignment="1">
      <alignment horizontal="center" vertical="center"/>
    </xf>
    <xf numFmtId="170" fontId="4" fillId="0" borderId="44" xfId="1" applyNumberFormat="1" applyFont="1" applyBorder="1" applyAlignment="1">
      <alignment vertical="center"/>
    </xf>
    <xf numFmtId="170" fontId="4" fillId="0" borderId="39" xfId="1" applyNumberFormat="1" applyFont="1" applyBorder="1" applyAlignment="1">
      <alignment vertical="center"/>
    </xf>
    <xf numFmtId="168" fontId="4" fillId="3" borderId="43" xfId="2" applyNumberFormat="1" applyFont="1" applyFill="1" applyBorder="1" applyAlignment="1">
      <alignment horizontal="center"/>
    </xf>
    <xf numFmtId="168" fontId="4" fillId="0" borderId="39" xfId="2" applyNumberFormat="1" applyFont="1" applyFill="1" applyBorder="1" applyAlignment="1">
      <alignment horizontal="center"/>
    </xf>
    <xf numFmtId="170" fontId="8" fillId="0" borderId="43" xfId="1" applyNumberFormat="1" applyFont="1" applyBorder="1" applyAlignment="1">
      <alignment vertical="center"/>
    </xf>
    <xf numFmtId="170" fontId="8" fillId="0" borderId="44" xfId="1" applyNumberFormat="1" applyFont="1" applyBorder="1" applyAlignment="1">
      <alignment vertical="center"/>
    </xf>
    <xf numFmtId="168" fontId="4" fillId="0" borderId="36" xfId="2" applyNumberFormat="1" applyFont="1" applyFill="1" applyBorder="1" applyAlignment="1">
      <alignment horizontal="center"/>
    </xf>
    <xf numFmtId="168" fontId="4" fillId="0" borderId="33" xfId="2" applyNumberFormat="1" applyFont="1" applyFill="1" applyBorder="1" applyAlignment="1">
      <alignment horizontal="center"/>
    </xf>
    <xf numFmtId="168" fontId="4" fillId="0" borderId="34" xfId="2" applyNumberFormat="1" applyFont="1" applyFill="1" applyBorder="1" applyAlignment="1">
      <alignment horizontal="center"/>
    </xf>
    <xf numFmtId="168" fontId="8" fillId="0" borderId="30" xfId="2" applyNumberFormat="1" applyFont="1" applyFill="1" applyBorder="1" applyAlignment="1">
      <alignment horizontal="center"/>
    </xf>
    <xf numFmtId="168" fontId="4" fillId="0" borderId="30" xfId="2" applyNumberFormat="1" applyFont="1" applyFill="1" applyBorder="1" applyAlignment="1">
      <alignment horizontal="center"/>
    </xf>
    <xf numFmtId="168" fontId="4" fillId="0" borderId="47" xfId="2" applyNumberFormat="1" applyFont="1" applyBorder="1" applyAlignment="1">
      <alignment horizontal="center"/>
    </xf>
    <xf numFmtId="168" fontId="4" fillId="4" borderId="48" xfId="2" applyNumberFormat="1" applyFont="1" applyFill="1" applyBorder="1" applyAlignment="1">
      <alignment horizontal="center"/>
    </xf>
    <xf numFmtId="168" fontId="31" fillId="0" borderId="42" xfId="14" applyNumberFormat="1" applyFont="1" applyBorder="1" applyAlignment="1">
      <alignment horizontal="center" vertical="center"/>
    </xf>
    <xf numFmtId="168" fontId="40" fillId="0" borderId="11" xfId="11" applyNumberFormat="1" applyFont="1" applyBorder="1" applyAlignment="1">
      <alignment horizontal="center" vertical="center"/>
    </xf>
    <xf numFmtId="0" fontId="4" fillId="0" borderId="1" xfId="11" applyFont="1" applyBorder="1" applyAlignment="1">
      <alignment horizontal="right"/>
    </xf>
    <xf numFmtId="0" fontId="45" fillId="0" borderId="0" xfId="11" applyFont="1" applyAlignment="1">
      <alignment horizontal="left" vertical="center"/>
    </xf>
    <xf numFmtId="0" fontId="42" fillId="0" borderId="0" xfId="11" applyFont="1" applyAlignment="1">
      <alignment horizontal="center" vertical="center"/>
    </xf>
    <xf numFmtId="168" fontId="20" fillId="0" borderId="11" xfId="2" applyNumberFormat="1" applyFont="1" applyFill="1" applyBorder="1" applyAlignment="1">
      <alignment horizontal="right"/>
    </xf>
    <xf numFmtId="168" fontId="21" fillId="0" borderId="11" xfId="2" applyNumberFormat="1" applyFont="1" applyFill="1" applyBorder="1" applyAlignment="1">
      <alignment horizontal="right"/>
    </xf>
    <xf numFmtId="168" fontId="21" fillId="3" borderId="11" xfId="2" applyNumberFormat="1" applyFont="1" applyFill="1" applyBorder="1" applyAlignment="1">
      <alignment horizontal="center"/>
    </xf>
    <xf numFmtId="0" fontId="4" fillId="0" borderId="25" xfId="11" applyFont="1" applyBorder="1" applyAlignment="1">
      <alignment horizontal="center" vertical="center"/>
    </xf>
    <xf numFmtId="168" fontId="17" fillId="0" borderId="11" xfId="2" applyNumberFormat="1" applyFont="1" applyFill="1" applyBorder="1" applyAlignment="1">
      <alignment horizontal="right"/>
    </xf>
    <xf numFmtId="168" fontId="18" fillId="0" borderId="11" xfId="2" applyNumberFormat="1" applyFont="1" applyFill="1" applyBorder="1" applyAlignment="1">
      <alignment horizontal="right"/>
    </xf>
    <xf numFmtId="168" fontId="18" fillId="0" borderId="25" xfId="11" applyNumberFormat="1" applyFont="1" applyBorder="1" applyAlignment="1">
      <alignment horizontal="right"/>
    </xf>
    <xf numFmtId="0" fontId="4" fillId="0" borderId="10" xfId="0" applyFont="1" applyBorder="1"/>
    <xf numFmtId="0" fontId="8" fillId="0" borderId="12" xfId="11" applyFont="1" applyFill="1" applyBorder="1" applyAlignment="1">
      <alignment horizontal="center" vertical="center" wrapText="1"/>
    </xf>
    <xf numFmtId="168" fontId="21" fillId="0" borderId="12" xfId="2" applyNumberFormat="1" applyFont="1" applyFill="1" applyBorder="1" applyAlignment="1">
      <alignment horizontal="right"/>
    </xf>
    <xf numFmtId="0" fontId="4" fillId="3" borderId="10" xfId="0" applyFont="1" applyFill="1" applyBorder="1"/>
    <xf numFmtId="168" fontId="20" fillId="0" borderId="12" xfId="2" applyNumberFormat="1" applyFont="1" applyFill="1" applyBorder="1" applyAlignment="1">
      <alignment horizontal="right"/>
    </xf>
    <xf numFmtId="0" fontId="18" fillId="0" borderId="10" xfId="0" applyFont="1" applyBorder="1"/>
    <xf numFmtId="168" fontId="18" fillId="0" borderId="12" xfId="2" applyNumberFormat="1" applyFont="1" applyFill="1" applyBorder="1" applyAlignment="1">
      <alignment horizontal="right"/>
    </xf>
    <xf numFmtId="168" fontId="18" fillId="0" borderId="12" xfId="2" applyNumberFormat="1" applyFont="1" applyBorder="1" applyAlignment="1">
      <alignment horizontal="right"/>
    </xf>
    <xf numFmtId="168" fontId="18" fillId="3" borderId="12" xfId="2" applyNumberFormat="1" applyFont="1" applyFill="1" applyBorder="1" applyAlignment="1">
      <alignment horizontal="right"/>
    </xf>
    <xf numFmtId="168" fontId="20" fillId="3" borderId="12" xfId="2" applyNumberFormat="1" applyFont="1" applyFill="1" applyBorder="1" applyAlignment="1">
      <alignment horizontal="right"/>
    </xf>
    <xf numFmtId="0" fontId="32" fillId="0" borderId="0" xfId="1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4" fillId="0" borderId="10" xfId="11" applyFont="1" applyFill="1" applyBorder="1" applyAlignment="1">
      <alignment horizontal="center" vertical="center"/>
    </xf>
    <xf numFmtId="0" fontId="34" fillId="0" borderId="24" xfId="11" applyFont="1" applyFill="1" applyBorder="1" applyAlignment="1">
      <alignment horizontal="center" vertical="center"/>
    </xf>
    <xf numFmtId="168" fontId="21" fillId="0" borderId="12" xfId="2" applyNumberFormat="1" applyFont="1" applyFill="1" applyBorder="1" applyAlignment="1">
      <alignment horizontal="center"/>
    </xf>
    <xf numFmtId="168" fontId="20" fillId="0" borderId="12" xfId="2" applyNumberFormat="1" applyFont="1" applyFill="1" applyBorder="1" applyAlignment="1">
      <alignment horizontal="center"/>
    </xf>
    <xf numFmtId="168" fontId="18" fillId="0" borderId="12" xfId="2" applyNumberFormat="1" applyFont="1" applyFill="1" applyBorder="1" applyAlignment="1">
      <alignment horizontal="center"/>
    </xf>
    <xf numFmtId="168" fontId="32" fillId="3" borderId="12" xfId="2" applyNumberFormat="1" applyFont="1" applyFill="1" applyBorder="1" applyAlignment="1">
      <alignment horizontal="center"/>
    </xf>
    <xf numFmtId="168" fontId="34" fillId="3" borderId="12" xfId="2" applyNumberFormat="1" applyFont="1" applyFill="1" applyBorder="1" applyAlignment="1">
      <alignment horizontal="center"/>
    </xf>
    <xf numFmtId="168" fontId="32" fillId="0" borderId="12" xfId="2" applyNumberFormat="1" applyFont="1" applyFill="1" applyBorder="1" applyAlignment="1">
      <alignment horizontal="center"/>
    </xf>
    <xf numFmtId="168" fontId="8" fillId="0" borderId="29" xfId="11" applyNumberFormat="1" applyFont="1" applyBorder="1" applyAlignment="1">
      <alignment horizontal="center" vertical="center"/>
    </xf>
    <xf numFmtId="168" fontId="4" fillId="0" borderId="47" xfId="11" applyNumberFormat="1" applyFont="1" applyBorder="1" applyAlignment="1">
      <alignment horizontal="center" vertical="center"/>
    </xf>
    <xf numFmtId="168" fontId="4" fillId="0" borderId="2" xfId="11" applyNumberFormat="1" applyFont="1" applyBorder="1" applyAlignment="1">
      <alignment horizontal="center" vertical="center"/>
    </xf>
    <xf numFmtId="168" fontId="4" fillId="0" borderId="49" xfId="2" applyNumberFormat="1" applyFont="1" applyBorder="1" applyAlignment="1">
      <alignment horizontal="center"/>
    </xf>
    <xf numFmtId="168" fontId="8" fillId="0" borderId="48" xfId="2" applyNumberFormat="1" applyFont="1" applyBorder="1" applyAlignment="1">
      <alignment horizontal="center"/>
    </xf>
    <xf numFmtId="168" fontId="4" fillId="4" borderId="29" xfId="2" applyNumberFormat="1" applyFont="1" applyFill="1" applyBorder="1" applyAlignment="1">
      <alignment horizontal="center"/>
    </xf>
    <xf numFmtId="168" fontId="8" fillId="0" borderId="29" xfId="2" applyNumberFormat="1" applyFont="1" applyBorder="1" applyAlignment="1">
      <alignment horizontal="center"/>
    </xf>
    <xf numFmtId="168" fontId="8" fillId="0" borderId="47" xfId="2" applyNumberFormat="1" applyFont="1" applyBorder="1" applyAlignment="1">
      <alignment horizontal="center"/>
    </xf>
    <xf numFmtId="168" fontId="8" fillId="0" borderId="49" xfId="2" applyNumberFormat="1" applyFont="1" applyBorder="1" applyAlignment="1">
      <alignment horizontal="center"/>
    </xf>
    <xf numFmtId="168" fontId="4" fillId="3" borderId="47" xfId="2" applyNumberFormat="1" applyFont="1" applyFill="1" applyBorder="1" applyAlignment="1">
      <alignment horizontal="center"/>
    </xf>
    <xf numFmtId="168" fontId="4" fillId="0" borderId="48" xfId="2" applyNumberFormat="1" applyFont="1" applyBorder="1" applyAlignment="1">
      <alignment horizontal="center"/>
    </xf>
    <xf numFmtId="168" fontId="3" fillId="0" borderId="47" xfId="2" applyNumberFormat="1" applyFont="1" applyBorder="1" applyAlignment="1">
      <alignment horizontal="center"/>
    </xf>
    <xf numFmtId="168" fontId="3" fillId="0" borderId="49" xfId="2" applyNumberFormat="1" applyFont="1" applyBorder="1" applyAlignment="1">
      <alignment horizontal="center"/>
    </xf>
    <xf numFmtId="168" fontId="3" fillId="0" borderId="48" xfId="2" applyNumberFormat="1" applyFont="1" applyBorder="1" applyAlignment="1">
      <alignment horizontal="center"/>
    </xf>
    <xf numFmtId="168" fontId="4" fillId="0" borderId="29" xfId="2" applyNumberFormat="1" applyFont="1" applyBorder="1" applyAlignment="1">
      <alignment horizontal="center"/>
    </xf>
    <xf numFmtId="168" fontId="8" fillId="0" borderId="50" xfId="2" applyNumberFormat="1" applyFont="1" applyBorder="1" applyAlignment="1">
      <alignment horizontal="center"/>
    </xf>
    <xf numFmtId="168" fontId="8" fillId="0" borderId="29" xfId="11" applyNumberFormat="1" applyFont="1" applyBorder="1" applyAlignment="1">
      <alignment horizontal="center"/>
    </xf>
    <xf numFmtId="0" fontId="34" fillId="0" borderId="10" xfId="11" applyFont="1" applyBorder="1" applyAlignment="1">
      <alignment horizontal="center" vertical="center"/>
    </xf>
    <xf numFmtId="0" fontId="32" fillId="0" borderId="11" xfId="11" applyFont="1" applyBorder="1" applyAlignment="1">
      <alignment horizontal="left" vertical="center" wrapText="1"/>
    </xf>
    <xf numFmtId="0" fontId="32" fillId="0" borderId="12" xfId="11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26" xfId="0" applyFont="1" applyBorder="1" applyAlignment="1">
      <alignment horizontal="left"/>
    </xf>
    <xf numFmtId="0" fontId="18" fillId="0" borderId="11" xfId="11" applyFont="1" applyBorder="1" applyAlignment="1">
      <alignment horizontal="left" vertical="center"/>
    </xf>
    <xf numFmtId="0" fontId="18" fillId="0" borderId="12" xfId="11" applyFont="1" applyBorder="1" applyAlignment="1">
      <alignment horizontal="left" vertical="center"/>
    </xf>
    <xf numFmtId="0" fontId="32" fillId="0" borderId="11" xfId="11" applyFont="1" applyBorder="1" applyAlignment="1">
      <alignment horizontal="left" vertical="center"/>
    </xf>
    <xf numFmtId="0" fontId="32" fillId="0" borderId="12" xfId="11" applyFont="1" applyBorder="1" applyAlignment="1">
      <alignment horizontal="left" vertical="center"/>
    </xf>
    <xf numFmtId="0" fontId="27" fillId="0" borderId="0" xfId="11" applyFont="1" applyAlignment="1">
      <alignment horizontal="center" vertical="center"/>
    </xf>
    <xf numFmtId="0" fontId="41" fillId="0" borderId="0" xfId="11" applyFont="1" applyAlignment="1">
      <alignment horizontal="center" vertical="center"/>
    </xf>
    <xf numFmtId="0" fontId="27" fillId="0" borderId="51" xfId="11" applyFont="1" applyBorder="1" applyAlignment="1">
      <alignment horizontal="center" vertical="center"/>
    </xf>
    <xf numFmtId="0" fontId="27" fillId="0" borderId="52" xfId="11" applyFont="1" applyBorder="1" applyAlignment="1">
      <alignment horizontal="center" vertical="center"/>
    </xf>
    <xf numFmtId="0" fontId="27" fillId="0" borderId="53" xfId="11" applyFont="1" applyBorder="1" applyAlignment="1">
      <alignment horizontal="center" vertical="center"/>
    </xf>
    <xf numFmtId="0" fontId="18" fillId="0" borderId="11" xfId="11" applyFont="1" applyBorder="1" applyAlignment="1">
      <alignment horizontal="left" vertical="center" wrapText="1"/>
    </xf>
    <xf numFmtId="0" fontId="18" fillId="0" borderId="12" xfId="11" applyFont="1" applyBorder="1" applyAlignment="1">
      <alignment horizontal="left" vertical="center" wrapText="1"/>
    </xf>
    <xf numFmtId="0" fontId="18" fillId="0" borderId="11" xfId="11" applyFont="1" applyBorder="1" applyAlignment="1">
      <alignment horizontal="left"/>
    </xf>
    <xf numFmtId="0" fontId="34" fillId="3" borderId="11" xfId="11" applyFont="1" applyFill="1" applyBorder="1" applyAlignment="1">
      <alignment horizontal="center"/>
    </xf>
    <xf numFmtId="0" fontId="27" fillId="0" borderId="11" xfId="11" applyFont="1" applyBorder="1" applyAlignment="1">
      <alignment horizontal="left"/>
    </xf>
    <xf numFmtId="0" fontId="27" fillId="0" borderId="11" xfId="11" applyFont="1" applyBorder="1" applyAlignment="1">
      <alignment horizontal="left" wrapText="1"/>
    </xf>
    <xf numFmtId="0" fontId="27" fillId="0" borderId="25" xfId="11" applyFont="1" applyBorder="1" applyAlignment="1">
      <alignment horizontal="left"/>
    </xf>
    <xf numFmtId="0" fontId="27" fillId="0" borderId="25" xfId="11" applyFont="1" applyBorder="1" applyAlignment="1">
      <alignment horizontal="left" wrapText="1"/>
    </xf>
    <xf numFmtId="0" fontId="34" fillId="0" borderId="11" xfId="11" applyFont="1" applyBorder="1" applyAlignment="1">
      <alignment horizontal="left"/>
    </xf>
    <xf numFmtId="0" fontId="34" fillId="3" borderId="11" xfId="11" applyFont="1" applyFill="1" applyBorder="1" applyAlignment="1">
      <alignment horizontal="left" wrapText="1"/>
    </xf>
    <xf numFmtId="0" fontId="32" fillId="0" borderId="11" xfId="11" applyFont="1" applyBorder="1" applyAlignment="1">
      <alignment horizontal="left" wrapText="1"/>
    </xf>
    <xf numFmtId="0" fontId="34" fillId="0" borderId="21" xfId="11" applyFont="1" applyBorder="1" applyAlignment="1">
      <alignment horizontal="right" wrapText="1"/>
    </xf>
    <xf numFmtId="0" fontId="34" fillId="0" borderId="22" xfId="11" applyFont="1" applyBorder="1" applyAlignment="1">
      <alignment horizontal="right" wrapText="1"/>
    </xf>
    <xf numFmtId="0" fontId="18" fillId="0" borderId="11" xfId="11" applyFont="1" applyBorder="1" applyAlignment="1">
      <alignment horizontal="center" vertical="center" wrapText="1"/>
    </xf>
    <xf numFmtId="0" fontId="32" fillId="3" borderId="11" xfId="11" applyFont="1" applyFill="1" applyBorder="1" applyAlignment="1">
      <alignment horizontal="left" wrapText="1"/>
    </xf>
    <xf numFmtId="0" fontId="34" fillId="0" borderId="11" xfId="11" applyFont="1" applyBorder="1" applyAlignment="1">
      <alignment horizontal="left" vertical="center" wrapText="1"/>
    </xf>
    <xf numFmtId="0" fontId="34" fillId="3" borderId="11" xfId="11" applyFont="1" applyFill="1" applyBorder="1" applyAlignment="1">
      <alignment horizontal="left"/>
    </xf>
    <xf numFmtId="0" fontId="34" fillId="0" borderId="11" xfId="11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/>
    </xf>
    <xf numFmtId="0" fontId="34" fillId="0" borderId="21" xfId="11" applyFont="1" applyBorder="1" applyAlignment="1">
      <alignment horizontal="right" vertical="center" wrapText="1"/>
    </xf>
    <xf numFmtId="0" fontId="34" fillId="0" borderId="22" xfId="11" applyFont="1" applyBorder="1" applyAlignment="1">
      <alignment horizontal="right" vertical="center" wrapText="1"/>
    </xf>
    <xf numFmtId="0" fontId="18" fillId="0" borderId="11" xfId="11" applyFont="1" applyBorder="1" applyAlignment="1">
      <alignment horizontal="center" vertical="center"/>
    </xf>
    <xf numFmtId="0" fontId="34" fillId="0" borderId="11" xfId="1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4" fillId="0" borderId="11" xfId="1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2" fillId="0" borderId="11" xfId="11" applyFont="1" applyBorder="1" applyAlignment="1">
      <alignment horizontal="center"/>
    </xf>
    <xf numFmtId="0" fontId="32" fillId="0" borderId="11" xfId="11" applyFont="1" applyBorder="1" applyAlignment="1">
      <alignment horizontal="center" vertical="center"/>
    </xf>
    <xf numFmtId="0" fontId="27" fillId="0" borderId="0" xfId="11" applyFont="1" applyAlignment="1">
      <alignment horizontal="center"/>
    </xf>
    <xf numFmtId="0" fontId="35" fillId="0" borderId="0" xfId="11" applyFont="1" applyAlignment="1">
      <alignment horizontal="center"/>
    </xf>
    <xf numFmtId="0" fontId="34" fillId="0" borderId="0" xfId="11" applyFont="1" applyBorder="1" applyAlignment="1">
      <alignment horizontal="right"/>
    </xf>
    <xf numFmtId="0" fontId="4" fillId="0" borderId="3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8" fillId="0" borderId="52" xfId="11" applyFont="1" applyBorder="1" applyAlignment="1">
      <alignment horizontal="center" vertical="center" wrapText="1"/>
    </xf>
    <xf numFmtId="0" fontId="8" fillId="0" borderId="54" xfId="11" applyFont="1" applyBorder="1" applyAlignment="1">
      <alignment horizontal="center" vertical="center" wrapText="1"/>
    </xf>
    <xf numFmtId="0" fontId="8" fillId="0" borderId="14" xfId="11" applyFont="1" applyBorder="1" applyAlignment="1">
      <alignment horizontal="center" vertical="center" wrapText="1"/>
    </xf>
    <xf numFmtId="0" fontId="8" fillId="0" borderId="16" xfId="11" applyFont="1" applyBorder="1" applyAlignment="1">
      <alignment horizontal="center" vertical="center" wrapText="1"/>
    </xf>
    <xf numFmtId="0" fontId="18" fillId="0" borderId="54" xfId="11" applyFont="1" applyBorder="1" applyAlignment="1">
      <alignment horizontal="center" vertical="center" wrapText="1"/>
    </xf>
    <xf numFmtId="0" fontId="18" fillId="0" borderId="14" xfId="11" applyFont="1" applyBorder="1" applyAlignment="1">
      <alignment horizontal="center" vertical="center" wrapText="1"/>
    </xf>
    <xf numFmtId="0" fontId="18" fillId="0" borderId="16" xfId="11" applyFont="1" applyBorder="1" applyAlignment="1">
      <alignment horizontal="center" vertical="center" wrapText="1"/>
    </xf>
    <xf numFmtId="0" fontId="32" fillId="0" borderId="52" xfId="11" applyFont="1" applyBorder="1" applyAlignment="1">
      <alignment horizontal="center" vertical="center"/>
    </xf>
    <xf numFmtId="0" fontId="8" fillId="0" borderId="53" xfId="11" applyFont="1" applyBorder="1" applyAlignment="1">
      <alignment horizontal="center" vertical="center" wrapText="1"/>
    </xf>
    <xf numFmtId="0" fontId="8" fillId="0" borderId="12" xfId="11" applyFont="1" applyBorder="1" applyAlignment="1">
      <alignment horizontal="center" vertical="center" wrapText="1"/>
    </xf>
    <xf numFmtId="0" fontId="14" fillId="0" borderId="0" xfId="11" applyFont="1" applyBorder="1" applyAlignment="1">
      <alignment horizontal="right"/>
    </xf>
    <xf numFmtId="0" fontId="8" fillId="0" borderId="5" xfId="11" applyFont="1" applyBorder="1" applyAlignment="1">
      <alignment horizontal="left"/>
    </xf>
    <xf numFmtId="0" fontId="8" fillId="0" borderId="31" xfId="11" applyFont="1" applyBorder="1" applyAlignment="1">
      <alignment horizontal="left"/>
    </xf>
    <xf numFmtId="0" fontId="32" fillId="0" borderId="0" xfId="11" applyFont="1" applyAlignment="1">
      <alignment horizontal="center"/>
    </xf>
    <xf numFmtId="0" fontId="32" fillId="0" borderId="0" xfId="11" applyFont="1" applyAlignment="1">
      <alignment horizontal="center" vertical="center"/>
    </xf>
    <xf numFmtId="0" fontId="4" fillId="0" borderId="0" xfId="11" applyFont="1" applyAlignment="1">
      <alignment horizontal="right" vertical="center"/>
    </xf>
    <xf numFmtId="0" fontId="32" fillId="0" borderId="46" xfId="11" applyFont="1" applyBorder="1" applyAlignment="1">
      <alignment horizontal="center" vertical="center" wrapText="1"/>
    </xf>
    <xf numFmtId="0" fontId="32" fillId="0" borderId="32" xfId="11" applyFont="1" applyBorder="1" applyAlignment="1">
      <alignment horizontal="center" vertical="center" wrapText="1"/>
    </xf>
    <xf numFmtId="0" fontId="32" fillId="0" borderId="55" xfId="11" applyFont="1" applyBorder="1" applyAlignment="1">
      <alignment horizontal="center" vertical="center" wrapText="1"/>
    </xf>
    <xf numFmtId="0" fontId="32" fillId="0" borderId="36" xfId="11" applyFont="1" applyBorder="1" applyAlignment="1">
      <alignment horizontal="center" vertical="center" wrapText="1"/>
    </xf>
    <xf numFmtId="0" fontId="8" fillId="0" borderId="38" xfId="11" applyFont="1" applyBorder="1" applyAlignment="1">
      <alignment horizontal="left"/>
    </xf>
    <xf numFmtId="0" fontId="8" fillId="0" borderId="56" xfId="11" applyFont="1" applyBorder="1" applyAlignment="1">
      <alignment horizontal="left"/>
    </xf>
    <xf numFmtId="0" fontId="4" fillId="0" borderId="40" xfId="11" applyFont="1" applyBorder="1" applyAlignment="1">
      <alignment horizontal="left" wrapText="1"/>
    </xf>
    <xf numFmtId="0" fontId="4" fillId="0" borderId="57" xfId="11" applyFont="1" applyBorder="1" applyAlignment="1">
      <alignment horizontal="left" wrapText="1"/>
    </xf>
    <xf numFmtId="0" fontId="4" fillId="0" borderId="21" xfId="11" applyFont="1" applyBorder="1" applyAlignment="1">
      <alignment horizontal="left" wrapText="1"/>
    </xf>
    <xf numFmtId="0" fontId="4" fillId="0" borderId="58" xfId="11" applyFont="1" applyBorder="1" applyAlignment="1">
      <alignment horizontal="left" wrapText="1"/>
    </xf>
    <xf numFmtId="0" fontId="4" fillId="0" borderId="41" xfId="11" applyFont="1" applyBorder="1" applyAlignment="1">
      <alignment horizontal="left" wrapText="1"/>
    </xf>
    <xf numFmtId="0" fontId="4" fillId="0" borderId="59" xfId="11" applyFont="1" applyBorder="1" applyAlignment="1">
      <alignment horizontal="left" wrapText="1"/>
    </xf>
    <xf numFmtId="0" fontId="8" fillId="0" borderId="31" xfId="11" applyFont="1" applyBorder="1" applyAlignment="1">
      <alignment horizontal="left" wrapText="1"/>
    </xf>
    <xf numFmtId="0" fontId="8" fillId="0" borderId="60" xfId="11" applyFont="1" applyBorder="1" applyAlignment="1">
      <alignment horizontal="left" wrapText="1"/>
    </xf>
    <xf numFmtId="0" fontId="4" fillId="3" borderId="16" xfId="11" applyFont="1" applyFill="1" applyBorder="1" applyAlignment="1">
      <alignment horizontal="center"/>
    </xf>
    <xf numFmtId="0" fontId="4" fillId="3" borderId="40" xfId="11" applyFont="1" applyFill="1" applyBorder="1" applyAlignment="1">
      <alignment horizontal="center"/>
    </xf>
    <xf numFmtId="0" fontId="8" fillId="0" borderId="19" xfId="11" applyFont="1" applyBorder="1" applyAlignment="1">
      <alignment horizontal="center"/>
    </xf>
    <xf numFmtId="0" fontId="8" fillId="0" borderId="41" xfId="11" applyFont="1" applyBorder="1" applyAlignment="1">
      <alignment horizontal="center"/>
    </xf>
    <xf numFmtId="0" fontId="4" fillId="0" borderId="11" xfId="11" applyFont="1" applyBorder="1" applyAlignment="1">
      <alignment horizontal="left" vertical="center" wrapText="1"/>
    </xf>
    <xf numFmtId="0" fontId="4" fillId="0" borderId="21" xfId="11" applyFont="1" applyBorder="1" applyAlignment="1">
      <alignment horizontal="left" vertical="center" wrapText="1"/>
    </xf>
    <xf numFmtId="0" fontId="4" fillId="0" borderId="58" xfId="11" applyFont="1" applyBorder="1" applyAlignment="1">
      <alignment horizontal="left" vertical="center" wrapText="1"/>
    </xf>
    <xf numFmtId="0" fontId="4" fillId="0" borderId="19" xfId="11" applyFont="1" applyBorder="1" applyAlignment="1">
      <alignment horizontal="left" wrapText="1"/>
    </xf>
    <xf numFmtId="0" fontId="8" fillId="0" borderId="5" xfId="11" applyFont="1" applyBorder="1" applyAlignment="1">
      <alignment horizontal="left" wrapText="1"/>
    </xf>
    <xf numFmtId="0" fontId="15" fillId="0" borderId="0" xfId="11" applyFont="1" applyBorder="1" applyAlignment="1">
      <alignment horizontal="right"/>
    </xf>
    <xf numFmtId="0" fontId="18" fillId="0" borderId="51" xfId="11" applyFont="1" applyBorder="1" applyAlignment="1">
      <alignment horizontal="center" vertical="center" wrapText="1"/>
    </xf>
    <xf numFmtId="0" fontId="18" fillId="0" borderId="10" xfId="11" applyFont="1" applyBorder="1" applyAlignment="1">
      <alignment horizontal="center" vertical="center" wrapText="1"/>
    </xf>
    <xf numFmtId="0" fontId="18" fillId="0" borderId="18" xfId="11" applyFont="1" applyBorder="1" applyAlignment="1">
      <alignment horizontal="center" vertical="center" wrapText="1"/>
    </xf>
    <xf numFmtId="0" fontId="32" fillId="0" borderId="61" xfId="11" applyFont="1" applyBorder="1" applyAlignment="1">
      <alignment horizontal="center" vertical="center"/>
    </xf>
    <xf numFmtId="0" fontId="32" fillId="0" borderId="21" xfId="11" applyFont="1" applyBorder="1" applyAlignment="1">
      <alignment horizontal="center" vertical="center"/>
    </xf>
    <xf numFmtId="0" fontId="32" fillId="0" borderId="19" xfId="11" applyFont="1" applyBorder="1" applyAlignment="1">
      <alignment horizontal="center" vertical="center"/>
    </xf>
    <xf numFmtId="0" fontId="32" fillId="0" borderId="41" xfId="11" applyFont="1" applyBorder="1" applyAlignment="1">
      <alignment horizontal="center" vertical="center"/>
    </xf>
    <xf numFmtId="0" fontId="32" fillId="0" borderId="54" xfId="11" applyFont="1" applyBorder="1" applyAlignment="1">
      <alignment horizontal="center" vertical="center"/>
    </xf>
    <xf numFmtId="0" fontId="32" fillId="0" borderId="56" xfId="11" applyFont="1" applyBorder="1" applyAlignment="1">
      <alignment horizontal="center" vertical="center"/>
    </xf>
    <xf numFmtId="0" fontId="4" fillId="0" borderId="16" xfId="11" applyFont="1" applyBorder="1" applyAlignment="1">
      <alignment horizontal="left" vertical="center" wrapText="1"/>
    </xf>
    <xf numFmtId="0" fontId="4" fillId="0" borderId="40" xfId="11" applyFont="1" applyBorder="1" applyAlignment="1">
      <alignment horizontal="left" vertical="center" wrapText="1"/>
    </xf>
    <xf numFmtId="0" fontId="4" fillId="0" borderId="21" xfId="11" applyFont="1" applyBorder="1" applyAlignment="1">
      <alignment horizontal="left" vertical="center"/>
    </xf>
    <xf numFmtId="0" fontId="4" fillId="0" borderId="58" xfId="11" applyFont="1" applyBorder="1" applyAlignment="1">
      <alignment horizontal="left" vertical="center"/>
    </xf>
    <xf numFmtId="0" fontId="8" fillId="0" borderId="5" xfId="11" applyFont="1" applyBorder="1" applyAlignment="1">
      <alignment horizontal="left" vertical="center" wrapText="1"/>
    </xf>
    <xf numFmtId="0" fontId="8" fillId="0" borderId="31" xfId="11" applyFont="1" applyBorder="1" applyAlignment="1">
      <alignment horizontal="left" vertical="center" wrapText="1"/>
    </xf>
    <xf numFmtId="164" fontId="26" fillId="0" borderId="29" xfId="3" quotePrefix="1" applyNumberFormat="1" applyFont="1" applyFill="1" applyBorder="1" applyAlignment="1">
      <alignment horizontal="center" vertical="center"/>
    </xf>
    <xf numFmtId="164" fontId="26" fillId="0" borderId="60" xfId="3" quotePrefix="1" applyNumberFormat="1" applyFont="1" applyFill="1" applyBorder="1" applyAlignment="1">
      <alignment horizontal="center" vertical="center"/>
    </xf>
    <xf numFmtId="164" fontId="26" fillId="0" borderId="39" xfId="3" quotePrefix="1" applyNumberFormat="1" applyFont="1" applyFill="1" applyBorder="1" applyAlignment="1">
      <alignment horizontal="center" vertical="center"/>
    </xf>
    <xf numFmtId="164" fontId="26" fillId="7" borderId="50" xfId="3" quotePrefix="1" applyNumberFormat="1" applyFont="1" applyFill="1" applyBorder="1" applyAlignment="1">
      <alignment horizontal="center" vertical="center"/>
    </xf>
    <xf numFmtId="164" fontId="26" fillId="7" borderId="23" xfId="3" quotePrefix="1" applyNumberFormat="1" applyFont="1" applyFill="1" applyBorder="1" applyAlignment="1">
      <alignment horizontal="center" vertical="center"/>
    </xf>
    <xf numFmtId="164" fontId="26" fillId="7" borderId="45" xfId="3" quotePrefix="1" applyNumberFormat="1" applyFont="1" applyFill="1" applyBorder="1" applyAlignment="1">
      <alignment horizontal="center" vertical="center"/>
    </xf>
    <xf numFmtId="164" fontId="26" fillId="7" borderId="27" xfId="3" quotePrefix="1" applyNumberFormat="1" applyFont="1" applyFill="1" applyBorder="1" applyAlignment="1">
      <alignment horizontal="center" vertical="center"/>
    </xf>
    <xf numFmtId="164" fontId="26" fillId="7" borderId="1" xfId="3" quotePrefix="1" applyNumberFormat="1" applyFont="1" applyFill="1" applyBorder="1" applyAlignment="1">
      <alignment horizontal="center" vertical="center"/>
    </xf>
    <xf numFmtId="164" fontId="26" fillId="7" borderId="62" xfId="3" quotePrefix="1" applyNumberFormat="1" applyFont="1" applyFill="1" applyBorder="1" applyAlignment="1">
      <alignment horizontal="center" vertical="center"/>
    </xf>
    <xf numFmtId="164" fontId="3" fillId="0" borderId="49" xfId="3" quotePrefix="1" applyNumberFormat="1" applyFont="1" applyFill="1" applyBorder="1" applyAlignment="1">
      <alignment horizontal="center" vertical="center"/>
    </xf>
    <xf numFmtId="164" fontId="3" fillId="0" borderId="22" xfId="3" quotePrefix="1" applyNumberFormat="1" applyFont="1" applyFill="1" applyBorder="1" applyAlignment="1">
      <alignment horizontal="center" vertical="center"/>
    </xf>
    <xf numFmtId="0" fontId="6" fillId="0" borderId="21" xfId="3" applyFont="1" applyFill="1" applyBorder="1" applyAlignment="1">
      <alignment horizontal="left" vertical="center" wrapText="1"/>
    </xf>
    <xf numFmtId="0" fontId="6" fillId="0" borderId="58" xfId="3" applyFont="1" applyFill="1" applyBorder="1" applyAlignment="1">
      <alignment horizontal="left" vertical="center" wrapText="1"/>
    </xf>
    <xf numFmtId="0" fontId="6" fillId="0" borderId="22" xfId="3" applyFont="1" applyFill="1" applyBorder="1" applyAlignment="1">
      <alignment horizontal="left" vertical="center" wrapText="1"/>
    </xf>
    <xf numFmtId="165" fontId="16" fillId="0" borderId="21" xfId="3" applyNumberFormat="1" applyFont="1" applyFill="1" applyBorder="1" applyAlignment="1">
      <alignment horizontal="center" vertical="center"/>
    </xf>
    <xf numFmtId="165" fontId="16" fillId="0" borderId="58" xfId="3" applyNumberFormat="1" applyFont="1" applyFill="1" applyBorder="1" applyAlignment="1">
      <alignment horizontal="center" vertical="center"/>
    </xf>
    <xf numFmtId="165" fontId="16" fillId="0" borderId="22" xfId="3" applyNumberFormat="1" applyFont="1" applyFill="1" applyBorder="1" applyAlignment="1">
      <alignment horizontal="center" vertical="center"/>
    </xf>
    <xf numFmtId="3" fontId="16" fillId="0" borderId="21" xfId="3" applyNumberFormat="1" applyFont="1" applyFill="1" applyBorder="1" applyAlignment="1">
      <alignment horizontal="right" vertical="center"/>
    </xf>
    <xf numFmtId="3" fontId="16" fillId="0" borderId="58" xfId="3" applyNumberFormat="1" applyFont="1" applyFill="1" applyBorder="1" applyAlignment="1">
      <alignment horizontal="right" vertical="center"/>
    </xf>
    <xf numFmtId="3" fontId="16" fillId="0" borderId="42" xfId="3" applyNumberFormat="1" applyFont="1" applyFill="1" applyBorder="1" applyAlignment="1">
      <alignment horizontal="right" vertical="center"/>
    </xf>
    <xf numFmtId="164" fontId="3" fillId="0" borderId="10" xfId="3" quotePrefix="1" applyNumberFormat="1" applyFont="1" applyFill="1" applyBorder="1" applyAlignment="1">
      <alignment horizontal="center" vertical="center"/>
    </xf>
    <xf numFmtId="164" fontId="3" fillId="0" borderId="11" xfId="3" quotePrefix="1" applyNumberFormat="1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left" vertical="center" wrapText="1"/>
    </xf>
    <xf numFmtId="165" fontId="3" fillId="0" borderId="11" xfId="3" applyNumberFormat="1" applyFont="1" applyFill="1" applyBorder="1" applyAlignment="1">
      <alignment vertical="center"/>
    </xf>
    <xf numFmtId="3" fontId="3" fillId="0" borderId="11" xfId="3" applyNumberFormat="1" applyFont="1" applyFill="1" applyBorder="1" applyAlignment="1">
      <alignment horizontal="right" vertical="center"/>
    </xf>
    <xf numFmtId="3" fontId="3" fillId="0" borderId="12" xfId="3" applyNumberFormat="1" applyFont="1" applyFill="1" applyBorder="1" applyAlignment="1">
      <alignment horizontal="right" vertical="center"/>
    </xf>
    <xf numFmtId="0" fontId="4" fillId="0" borderId="21" xfId="3" applyFont="1" applyFill="1" applyBorder="1" applyAlignment="1">
      <alignment horizontal="left" vertical="center" wrapText="1"/>
    </xf>
    <xf numFmtId="0" fontId="4" fillId="0" borderId="58" xfId="3" applyFont="1" applyFill="1" applyBorder="1" applyAlignment="1">
      <alignment horizontal="left" vertical="center" wrapText="1"/>
    </xf>
    <xf numFmtId="0" fontId="4" fillId="0" borderId="22" xfId="3" applyFont="1" applyFill="1" applyBorder="1" applyAlignment="1">
      <alignment horizontal="left" vertical="center" wrapText="1"/>
    </xf>
    <xf numFmtId="165" fontId="3" fillId="0" borderId="21" xfId="3" applyNumberFormat="1" applyFont="1" applyFill="1" applyBorder="1" applyAlignment="1">
      <alignment horizontal="center" vertical="center"/>
    </xf>
    <xf numFmtId="165" fontId="3" fillId="0" borderId="58" xfId="3" applyNumberFormat="1" applyFont="1" applyFill="1" applyBorder="1" applyAlignment="1">
      <alignment horizontal="center" vertical="center"/>
    </xf>
    <xf numFmtId="165" fontId="3" fillId="0" borderId="22" xfId="3" applyNumberFormat="1" applyFont="1" applyFill="1" applyBorder="1" applyAlignment="1">
      <alignment horizontal="center" vertical="center"/>
    </xf>
    <xf numFmtId="3" fontId="3" fillId="0" borderId="21" xfId="3" applyNumberFormat="1" applyFont="1" applyFill="1" applyBorder="1" applyAlignment="1">
      <alignment horizontal="right" vertical="center"/>
    </xf>
    <xf numFmtId="3" fontId="3" fillId="0" borderId="58" xfId="3" applyNumberFormat="1" applyFont="1" applyFill="1" applyBorder="1" applyAlignment="1">
      <alignment horizontal="right" vertical="center"/>
    </xf>
    <xf numFmtId="3" fontId="3" fillId="0" borderId="42" xfId="3" applyNumberFormat="1" applyFont="1" applyFill="1" applyBorder="1" applyAlignment="1">
      <alignment horizontal="right" vertical="center"/>
    </xf>
    <xf numFmtId="165" fontId="3" fillId="0" borderId="16" xfId="3" applyNumberFormat="1" applyFont="1" applyFill="1" applyBorder="1" applyAlignment="1">
      <alignment vertical="center"/>
    </xf>
    <xf numFmtId="3" fontId="3" fillId="0" borderId="16" xfId="3" applyNumberFormat="1" applyFont="1" applyFill="1" applyBorder="1" applyAlignment="1">
      <alignment horizontal="right" vertical="center"/>
    </xf>
    <xf numFmtId="3" fontId="3" fillId="0" borderId="17" xfId="3" applyNumberFormat="1" applyFont="1" applyFill="1" applyBorder="1" applyAlignment="1">
      <alignment horizontal="right" vertical="center"/>
    </xf>
    <xf numFmtId="164" fontId="24" fillId="0" borderId="51" xfId="3" applyNumberFormat="1" applyFont="1" applyFill="1" applyBorder="1" applyAlignment="1">
      <alignment horizontal="center"/>
    </xf>
    <xf numFmtId="164" fontId="24" fillId="0" borderId="52" xfId="3" applyNumberFormat="1" applyFont="1" applyFill="1" applyBorder="1" applyAlignment="1">
      <alignment horizontal="center"/>
    </xf>
    <xf numFmtId="164" fontId="24" fillId="0" borderId="53" xfId="3" applyNumberFormat="1" applyFont="1" applyFill="1" applyBorder="1" applyAlignment="1">
      <alignment horizontal="center"/>
    </xf>
    <xf numFmtId="164" fontId="24" fillId="0" borderId="10" xfId="3" applyNumberFormat="1" applyFont="1" applyFill="1" applyBorder="1" applyAlignment="1">
      <alignment horizontal="center"/>
    </xf>
    <xf numFmtId="164" fontId="24" fillId="0" borderId="11" xfId="3" applyNumberFormat="1" applyFont="1" applyFill="1" applyBorder="1" applyAlignment="1">
      <alignment horizontal="center"/>
    </xf>
    <xf numFmtId="164" fontId="24" fillId="0" borderId="12" xfId="3" applyNumberFormat="1" applyFont="1" applyFill="1" applyBorder="1" applyAlignment="1">
      <alignment horizontal="center"/>
    </xf>
    <xf numFmtId="164" fontId="26" fillId="0" borderId="11" xfId="3" applyNumberFormat="1" applyFont="1" applyFill="1" applyBorder="1" applyAlignment="1">
      <alignment horizontal="center" vertical="center"/>
    </xf>
    <xf numFmtId="164" fontId="26" fillId="0" borderId="50" xfId="3" quotePrefix="1" applyNumberFormat="1" applyFont="1" applyFill="1" applyBorder="1" applyAlignment="1">
      <alignment horizontal="center" vertical="center"/>
    </xf>
    <xf numFmtId="164" fontId="26" fillId="0" borderId="23" xfId="3" quotePrefix="1" applyNumberFormat="1" applyFont="1" applyFill="1" applyBorder="1" applyAlignment="1">
      <alignment horizontal="center" vertical="center"/>
    </xf>
    <xf numFmtId="164" fontId="26" fillId="0" borderId="45" xfId="3" quotePrefix="1" applyNumberFormat="1" applyFont="1" applyFill="1" applyBorder="1" applyAlignment="1">
      <alignment horizontal="center" vertical="center"/>
    </xf>
    <xf numFmtId="164" fontId="26" fillId="0" borderId="2" xfId="3" quotePrefix="1" applyNumberFormat="1" applyFont="1" applyFill="1" applyBorder="1" applyAlignment="1">
      <alignment horizontal="center" vertical="center"/>
    </xf>
    <xf numFmtId="164" fontId="26" fillId="0" borderId="0" xfId="3" quotePrefix="1" applyNumberFormat="1" applyFont="1" applyFill="1" applyBorder="1" applyAlignment="1">
      <alignment horizontal="center" vertical="center"/>
    </xf>
    <xf numFmtId="164" fontId="26" fillId="0" borderId="3" xfId="3" quotePrefix="1" applyNumberFormat="1" applyFont="1" applyFill="1" applyBorder="1" applyAlignment="1">
      <alignment horizontal="center" vertical="center"/>
    </xf>
    <xf numFmtId="164" fontId="26" fillId="0" borderId="27" xfId="3" quotePrefix="1" applyNumberFormat="1" applyFont="1" applyFill="1" applyBorder="1" applyAlignment="1">
      <alignment horizontal="center" vertical="center"/>
    </xf>
    <xf numFmtId="164" fontId="26" fillId="0" borderId="1" xfId="3" quotePrefix="1" applyNumberFormat="1" applyFont="1" applyFill="1" applyBorder="1" applyAlignment="1">
      <alignment horizontal="center" vertical="center"/>
    </xf>
    <xf numFmtId="164" fontId="26" fillId="0" borderId="62" xfId="3" quotePrefix="1" applyNumberFormat="1" applyFont="1" applyFill="1" applyBorder="1" applyAlignment="1">
      <alignment horizontal="center" vertical="center"/>
    </xf>
    <xf numFmtId="164" fontId="3" fillId="0" borderId="49" xfId="3" applyNumberFormat="1" applyFont="1" applyFill="1" applyBorder="1" applyAlignment="1">
      <alignment horizontal="right" vertical="center"/>
    </xf>
    <xf numFmtId="164" fontId="3" fillId="0" borderId="58" xfId="3" applyNumberFormat="1" applyFont="1" applyFill="1" applyBorder="1" applyAlignment="1">
      <alignment horizontal="right" vertical="center"/>
    </xf>
    <xf numFmtId="164" fontId="3" fillId="0" borderId="42" xfId="3" applyNumberFormat="1" applyFont="1" applyFill="1" applyBorder="1" applyAlignment="1">
      <alignment horizontal="right" vertical="center"/>
    </xf>
    <xf numFmtId="0" fontId="3" fillId="0" borderId="21" xfId="3" applyFont="1" applyFill="1" applyBorder="1" applyAlignment="1">
      <alignment horizontal="left" vertical="center" wrapText="1"/>
    </xf>
    <xf numFmtId="0" fontId="3" fillId="0" borderId="58" xfId="3" applyFont="1" applyFill="1" applyBorder="1" applyAlignment="1">
      <alignment horizontal="left" vertical="center" wrapText="1"/>
    </xf>
    <xf numFmtId="0" fontId="3" fillId="0" borderId="22" xfId="3" applyFont="1" applyFill="1" applyBorder="1" applyAlignment="1">
      <alignment horizontal="left" vertical="center" wrapText="1"/>
    </xf>
    <xf numFmtId="3" fontId="3" fillId="0" borderId="21" xfId="3" applyNumberFormat="1" applyFont="1" applyFill="1" applyBorder="1" applyAlignment="1">
      <alignment vertical="center"/>
    </xf>
    <xf numFmtId="3" fontId="3" fillId="0" borderId="58" xfId="3" applyNumberFormat="1" applyFont="1" applyFill="1" applyBorder="1" applyAlignment="1">
      <alignment vertical="center"/>
    </xf>
    <xf numFmtId="3" fontId="3" fillId="0" borderId="42" xfId="3" applyNumberFormat="1" applyFont="1" applyFill="1" applyBorder="1" applyAlignment="1">
      <alignment vertical="center"/>
    </xf>
    <xf numFmtId="0" fontId="3" fillId="2" borderId="11" xfId="3" applyFont="1" applyFill="1" applyBorder="1" applyAlignment="1">
      <alignment horizontal="left" vertical="center" wrapText="1"/>
    </xf>
    <xf numFmtId="3" fontId="3" fillId="0" borderId="11" xfId="3" applyNumberFormat="1" applyFont="1" applyFill="1" applyBorder="1" applyAlignment="1">
      <alignment vertical="center"/>
    </xf>
    <xf numFmtId="3" fontId="3" fillId="0" borderId="12" xfId="3" applyNumberFormat="1" applyFont="1" applyFill="1" applyBorder="1" applyAlignment="1">
      <alignment vertical="center"/>
    </xf>
    <xf numFmtId="0" fontId="3" fillId="0" borderId="11" xfId="3" applyFont="1" applyFill="1" applyBorder="1" applyAlignment="1">
      <alignment horizontal="left" vertical="center"/>
    </xf>
    <xf numFmtId="0" fontId="6" fillId="0" borderId="21" xfId="3" applyFont="1" applyFill="1" applyBorder="1" applyAlignment="1">
      <alignment vertical="center" wrapText="1"/>
    </xf>
    <xf numFmtId="0" fontId="6" fillId="0" borderId="58" xfId="3" applyFont="1" applyFill="1" applyBorder="1" applyAlignment="1">
      <alignment vertical="center" wrapText="1"/>
    </xf>
    <xf numFmtId="0" fontId="6" fillId="0" borderId="22" xfId="3" applyFont="1" applyFill="1" applyBorder="1" applyAlignment="1">
      <alignment vertical="center" wrapText="1"/>
    </xf>
    <xf numFmtId="165" fontId="16" fillId="0" borderId="21" xfId="3" applyNumberFormat="1" applyFont="1" applyFill="1" applyBorder="1" applyAlignment="1">
      <alignment horizontal="left" vertical="center"/>
    </xf>
    <xf numFmtId="165" fontId="16" fillId="0" borderId="58" xfId="3" applyNumberFormat="1" applyFont="1" applyFill="1" applyBorder="1" applyAlignment="1">
      <alignment horizontal="left" vertical="center"/>
    </xf>
    <xf numFmtId="165" fontId="16" fillId="0" borderId="22" xfId="3" applyNumberFormat="1" applyFont="1" applyFill="1" applyBorder="1" applyAlignment="1">
      <alignment horizontal="left" vertical="center"/>
    </xf>
    <xf numFmtId="3" fontId="16" fillId="0" borderId="21" xfId="3" applyNumberFormat="1" applyFont="1" applyFill="1" applyBorder="1" applyAlignment="1">
      <alignment vertical="center"/>
    </xf>
    <xf numFmtId="3" fontId="16" fillId="0" borderId="58" xfId="3" applyNumberFormat="1" applyFont="1" applyFill="1" applyBorder="1" applyAlignment="1">
      <alignment vertical="center"/>
    </xf>
    <xf numFmtId="3" fontId="16" fillId="0" borderId="42" xfId="3" applyNumberFormat="1" applyFont="1" applyFill="1" applyBorder="1" applyAlignment="1">
      <alignment vertical="center"/>
    </xf>
    <xf numFmtId="0" fontId="4" fillId="0" borderId="11" xfId="3" applyFont="1" applyFill="1" applyBorder="1" applyAlignment="1">
      <alignment vertical="center" wrapText="1"/>
    </xf>
    <xf numFmtId="164" fontId="3" fillId="0" borderId="18" xfId="3" quotePrefix="1" applyNumberFormat="1" applyFont="1" applyFill="1" applyBorder="1" applyAlignment="1">
      <alignment horizontal="center" vertical="center"/>
    </xf>
    <xf numFmtId="164" fontId="3" fillId="0" borderId="19" xfId="3" quotePrefix="1" applyNumberFormat="1" applyFont="1" applyFill="1" applyBorder="1" applyAlignment="1">
      <alignment horizontal="center" vertical="center"/>
    </xf>
    <xf numFmtId="0" fontId="4" fillId="0" borderId="19" xfId="3" applyFont="1" applyFill="1" applyBorder="1" applyAlignment="1">
      <alignment vertical="center" wrapText="1"/>
    </xf>
    <xf numFmtId="165" fontId="3" fillId="0" borderId="19" xfId="3" applyNumberFormat="1" applyFont="1" applyFill="1" applyBorder="1" applyAlignment="1">
      <alignment vertical="center"/>
    </xf>
    <xf numFmtId="3" fontId="3" fillId="0" borderId="19" xfId="3" applyNumberFormat="1" applyFont="1" applyFill="1" applyBorder="1" applyAlignment="1">
      <alignment horizontal="right" vertical="center"/>
    </xf>
    <xf numFmtId="3" fontId="3" fillId="0" borderId="35" xfId="3" applyNumberFormat="1" applyFont="1" applyFill="1" applyBorder="1" applyAlignment="1">
      <alignment horizontal="right" vertical="center"/>
    </xf>
    <xf numFmtId="164" fontId="5" fillId="0" borderId="10" xfId="3" quotePrefix="1" applyNumberFormat="1" applyFont="1" applyFill="1" applyBorder="1" applyAlignment="1">
      <alignment horizontal="center" vertical="center"/>
    </xf>
    <xf numFmtId="164" fontId="5" fillId="0" borderId="11" xfId="3" quotePrefix="1" applyNumberFormat="1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vertical="center" wrapText="1"/>
    </xf>
    <xf numFmtId="0" fontId="3" fillId="0" borderId="11" xfId="3" applyFont="1" applyFill="1" applyBorder="1" applyAlignment="1">
      <alignment horizontal="left" vertical="center" wrapText="1"/>
    </xf>
    <xf numFmtId="0" fontId="4" fillId="2" borderId="11" xfId="3" applyFont="1" applyFill="1" applyBorder="1" applyAlignment="1">
      <alignment horizontal="left" vertical="center" wrapText="1"/>
    </xf>
    <xf numFmtId="164" fontId="3" fillId="0" borderId="15" xfId="3" quotePrefix="1" applyNumberFormat="1" applyFont="1" applyFill="1" applyBorder="1" applyAlignment="1">
      <alignment horizontal="center" vertical="center"/>
    </xf>
    <xf numFmtId="164" fontId="3" fillId="0" borderId="16" xfId="3" quotePrefix="1" applyNumberFormat="1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left" vertical="center" wrapText="1"/>
    </xf>
    <xf numFmtId="0" fontId="5" fillId="0" borderId="11" xfId="3" applyFont="1" applyFill="1" applyBorder="1" applyAlignment="1">
      <alignment horizontal="left" vertical="center" wrapText="1"/>
    </xf>
    <xf numFmtId="165" fontId="5" fillId="0" borderId="11" xfId="3" applyNumberFormat="1" applyFont="1" applyFill="1" applyBorder="1" applyAlignment="1">
      <alignment vertical="center"/>
    </xf>
    <xf numFmtId="3" fontId="8" fillId="5" borderId="11" xfId="10" applyNumberFormat="1" applyFont="1" applyFill="1" applyBorder="1" applyAlignment="1">
      <alignment vertical="center" wrapText="1"/>
    </xf>
    <xf numFmtId="0" fontId="13" fillId="0" borderId="11" xfId="3" applyFont="1" applyBorder="1" applyAlignment="1">
      <alignment vertical="center" wrapText="1"/>
    </xf>
    <xf numFmtId="0" fontId="13" fillId="0" borderId="12" xfId="3" applyFont="1" applyBorder="1" applyAlignment="1">
      <alignment vertical="center" wrapText="1"/>
    </xf>
    <xf numFmtId="164" fontId="17" fillId="6" borderId="24" xfId="3" quotePrefix="1" applyNumberFormat="1" applyFont="1" applyFill="1" applyBorder="1" applyAlignment="1">
      <alignment horizontal="center" vertical="center"/>
    </xf>
    <xf numFmtId="164" fontId="17" fillId="6" borderId="25" xfId="3" quotePrefix="1" applyNumberFormat="1" applyFont="1" applyFill="1" applyBorder="1" applyAlignment="1">
      <alignment horizontal="center" vertical="center"/>
    </xf>
    <xf numFmtId="0" fontId="17" fillId="6" borderId="25" xfId="3" applyFont="1" applyFill="1" applyBorder="1" applyAlignment="1">
      <alignment horizontal="left" vertical="center"/>
    </xf>
    <xf numFmtId="165" fontId="17" fillId="6" borderId="25" xfId="3" applyNumberFormat="1" applyFont="1" applyFill="1" applyBorder="1" applyAlignment="1">
      <alignment vertical="center"/>
    </xf>
    <xf numFmtId="3" fontId="18" fillId="6" borderId="25" xfId="10" applyNumberFormat="1" applyFont="1" applyFill="1" applyBorder="1" applyAlignment="1">
      <alignment horizontal="right" vertical="center" wrapText="1"/>
    </xf>
    <xf numFmtId="0" fontId="19" fillId="6" borderId="25" xfId="3" applyFont="1" applyFill="1" applyBorder="1" applyAlignment="1">
      <alignment horizontal="right" vertical="center" wrapText="1"/>
    </xf>
    <xf numFmtId="0" fontId="19" fillId="6" borderId="26" xfId="3" applyFont="1" applyFill="1" applyBorder="1" applyAlignment="1">
      <alignment horizontal="right" vertical="center" wrapText="1"/>
    </xf>
    <xf numFmtId="164" fontId="5" fillId="6" borderId="10" xfId="3" quotePrefix="1" applyNumberFormat="1" applyFont="1" applyFill="1" applyBorder="1" applyAlignment="1">
      <alignment horizontal="center" vertical="center"/>
    </xf>
    <xf numFmtId="164" fontId="5" fillId="6" borderId="11" xfId="3" quotePrefix="1" applyNumberFormat="1" applyFont="1" applyFill="1" applyBorder="1" applyAlignment="1">
      <alignment horizontal="center" vertical="center"/>
    </xf>
    <xf numFmtId="0" fontId="8" fillId="6" borderId="11" xfId="3" applyFont="1" applyFill="1" applyBorder="1" applyAlignment="1">
      <alignment horizontal="left" vertical="center" wrapText="1"/>
    </xf>
    <xf numFmtId="165" fontId="5" fillId="6" borderId="11" xfId="3" applyNumberFormat="1" applyFont="1" applyFill="1" applyBorder="1" applyAlignment="1">
      <alignment vertical="center"/>
    </xf>
    <xf numFmtId="3" fontId="8" fillId="6" borderId="11" xfId="10" applyNumberFormat="1" applyFont="1" applyFill="1" applyBorder="1" applyAlignment="1">
      <alignment horizontal="right" vertical="center" wrapText="1"/>
    </xf>
    <xf numFmtId="0" fontId="13" fillId="6" borderId="11" xfId="3" applyFont="1" applyFill="1" applyBorder="1" applyAlignment="1">
      <alignment horizontal="right" vertical="center" wrapText="1"/>
    </xf>
    <xf numFmtId="0" fontId="13" fillId="6" borderId="12" xfId="3" applyFont="1" applyFill="1" applyBorder="1" applyAlignment="1">
      <alignment horizontal="right" vertical="center" wrapText="1"/>
    </xf>
    <xf numFmtId="164" fontId="5" fillId="7" borderId="49" xfId="3" quotePrefix="1" applyNumberFormat="1" applyFont="1" applyFill="1" applyBorder="1" applyAlignment="1">
      <alignment horizontal="center" vertical="center"/>
    </xf>
    <xf numFmtId="164" fontId="5" fillId="7" borderId="58" xfId="3" quotePrefix="1" applyNumberFormat="1" applyFont="1" applyFill="1" applyBorder="1" applyAlignment="1">
      <alignment horizontal="center" vertical="center"/>
    </xf>
    <xf numFmtId="164" fontId="5" fillId="7" borderId="42" xfId="3" quotePrefix="1" applyNumberFormat="1" applyFont="1" applyFill="1" applyBorder="1" applyAlignment="1">
      <alignment horizontal="center" vertical="center"/>
    </xf>
    <xf numFmtId="164" fontId="5" fillId="6" borderId="18" xfId="3" quotePrefix="1" applyNumberFormat="1" applyFont="1" applyFill="1" applyBorder="1" applyAlignment="1">
      <alignment horizontal="center" vertical="center"/>
    </xf>
    <xf numFmtId="164" fontId="5" fillId="6" borderId="19" xfId="3" quotePrefix="1" applyNumberFormat="1" applyFont="1" applyFill="1" applyBorder="1" applyAlignment="1">
      <alignment horizontal="center" vertical="center"/>
    </xf>
    <xf numFmtId="0" fontId="8" fillId="6" borderId="19" xfId="3" applyFont="1" applyFill="1" applyBorder="1" applyAlignment="1">
      <alignment horizontal="left" vertical="center" wrapText="1"/>
    </xf>
    <xf numFmtId="165" fontId="5" fillId="6" borderId="19" xfId="3" applyNumberFormat="1" applyFont="1" applyFill="1" applyBorder="1" applyAlignment="1">
      <alignment vertical="center"/>
    </xf>
    <xf numFmtId="3" fontId="8" fillId="6" borderId="19" xfId="10" applyNumberFormat="1" applyFont="1" applyFill="1" applyBorder="1" applyAlignment="1">
      <alignment horizontal="right" vertical="center" wrapText="1"/>
    </xf>
    <xf numFmtId="0" fontId="13" fillId="6" borderId="19" xfId="3" applyFont="1" applyFill="1" applyBorder="1" applyAlignment="1">
      <alignment horizontal="right" vertical="center" wrapText="1"/>
    </xf>
    <xf numFmtId="0" fontId="13" fillId="6" borderId="35" xfId="3" applyFont="1" applyFill="1" applyBorder="1" applyAlignment="1">
      <alignment horizontal="right" vertical="center" wrapText="1"/>
    </xf>
    <xf numFmtId="0" fontId="5" fillId="6" borderId="11" xfId="3" applyFont="1" applyFill="1" applyBorder="1" applyAlignment="1">
      <alignment horizontal="left" vertical="center"/>
    </xf>
    <xf numFmtId="166" fontId="3" fillId="0" borderId="11" xfId="3" applyNumberFormat="1" applyFont="1" applyFill="1" applyBorder="1" applyAlignment="1">
      <alignment horizontal="left" vertical="center"/>
    </xf>
    <xf numFmtId="166" fontId="3" fillId="0" borderId="16" xfId="3" applyNumberFormat="1" applyFont="1" applyFill="1" applyBorder="1" applyAlignment="1">
      <alignment horizontal="left" vertical="center"/>
    </xf>
    <xf numFmtId="0" fontId="4" fillId="0" borderId="11" xfId="3" applyFont="1" applyFill="1" applyBorder="1" applyAlignment="1">
      <alignment vertical="center"/>
    </xf>
    <xf numFmtId="164" fontId="5" fillId="6" borderId="24" xfId="3" quotePrefix="1" applyNumberFormat="1" applyFont="1" applyFill="1" applyBorder="1" applyAlignment="1">
      <alignment horizontal="center" vertical="center"/>
    </xf>
    <xf numFmtId="164" fontId="5" fillId="6" borderId="25" xfId="3" quotePrefix="1" applyNumberFormat="1" applyFont="1" applyFill="1" applyBorder="1" applyAlignment="1">
      <alignment horizontal="center" vertical="center"/>
    </xf>
    <xf numFmtId="0" fontId="8" fillId="6" borderId="25" xfId="3" applyFont="1" applyFill="1" applyBorder="1" applyAlignment="1">
      <alignment horizontal="left" vertical="center" wrapText="1"/>
    </xf>
    <xf numFmtId="165" fontId="5" fillId="6" borderId="25" xfId="3" applyNumberFormat="1" applyFont="1" applyFill="1" applyBorder="1" applyAlignment="1">
      <alignment vertical="center"/>
    </xf>
    <xf numFmtId="3" fontId="8" fillId="6" borderId="25" xfId="10" applyNumberFormat="1" applyFont="1" applyFill="1" applyBorder="1" applyAlignment="1">
      <alignment horizontal="right" vertical="center" wrapText="1"/>
    </xf>
    <xf numFmtId="0" fontId="13" fillId="6" borderId="25" xfId="3" applyFont="1" applyFill="1" applyBorder="1" applyAlignment="1">
      <alignment horizontal="right" vertical="center" wrapText="1"/>
    </xf>
    <xf numFmtId="0" fontId="13" fillId="6" borderId="26" xfId="3" applyFont="1" applyFill="1" applyBorder="1" applyAlignment="1">
      <alignment horizontal="right" vertical="center" wrapText="1"/>
    </xf>
    <xf numFmtId="3" fontId="5" fillId="0" borderId="11" xfId="3" applyNumberFormat="1" applyFont="1" applyFill="1" applyBorder="1" applyAlignment="1">
      <alignment horizontal="right" vertical="center"/>
    </xf>
    <xf numFmtId="3" fontId="5" fillId="0" borderId="12" xfId="3" applyNumberFormat="1" applyFont="1" applyFill="1" applyBorder="1" applyAlignment="1">
      <alignment horizontal="right" vertical="center"/>
    </xf>
    <xf numFmtId="164" fontId="5" fillId="0" borderId="15" xfId="3" quotePrefix="1" applyNumberFormat="1" applyFont="1" applyFill="1" applyBorder="1" applyAlignment="1">
      <alignment horizontal="center" vertical="center"/>
    </xf>
    <xf numFmtId="164" fontId="5" fillId="0" borderId="16" xfId="3" quotePrefix="1" applyNumberFormat="1" applyFont="1" applyFill="1" applyBorder="1" applyAlignment="1">
      <alignment horizontal="center" vertical="center"/>
    </xf>
    <xf numFmtId="0" fontId="8" fillId="0" borderId="16" xfId="3" applyFont="1" applyFill="1" applyBorder="1" applyAlignment="1">
      <alignment vertical="center" wrapText="1"/>
    </xf>
    <xf numFmtId="165" fontId="5" fillId="0" borderId="16" xfId="3" applyNumberFormat="1" applyFont="1" applyFill="1" applyBorder="1" applyAlignment="1">
      <alignment vertical="center"/>
    </xf>
    <xf numFmtId="3" fontId="5" fillId="0" borderId="16" xfId="3" applyNumberFormat="1" applyFont="1" applyFill="1" applyBorder="1" applyAlignment="1">
      <alignment horizontal="right" vertical="center"/>
    </xf>
    <xf numFmtId="3" fontId="5" fillId="0" borderId="17" xfId="3" applyNumberFormat="1" applyFont="1" applyFill="1" applyBorder="1" applyAlignment="1">
      <alignment horizontal="right" vertical="center"/>
    </xf>
    <xf numFmtId="3" fontId="8" fillId="5" borderId="11" xfId="10" applyNumberFormat="1" applyFont="1" applyFill="1" applyBorder="1" applyAlignment="1">
      <alignment horizontal="right" vertical="center" wrapText="1"/>
    </xf>
    <xf numFmtId="0" fontId="13" fillId="0" borderId="11" xfId="3" applyFont="1" applyBorder="1" applyAlignment="1">
      <alignment horizontal="right" vertical="center" wrapText="1"/>
    </xf>
    <xf numFmtId="0" fontId="13" fillId="0" borderId="12" xfId="3" applyFont="1" applyBorder="1" applyAlignment="1">
      <alignment horizontal="right" vertical="center" wrapText="1"/>
    </xf>
    <xf numFmtId="3" fontId="8" fillId="6" borderId="19" xfId="10" applyNumberFormat="1" applyFont="1" applyFill="1" applyBorder="1" applyAlignment="1">
      <alignment vertical="center" wrapText="1"/>
    </xf>
    <xf numFmtId="0" fontId="13" fillId="6" borderId="19" xfId="3" applyFont="1" applyFill="1" applyBorder="1" applyAlignment="1">
      <alignment vertical="center" wrapText="1"/>
    </xf>
    <xf numFmtId="0" fontId="13" fillId="6" borderId="35" xfId="3" applyFont="1" applyFill="1" applyBorder="1" applyAlignment="1">
      <alignment vertical="center" wrapText="1"/>
    </xf>
    <xf numFmtId="0" fontId="4" fillId="0" borderId="16" xfId="3" applyFont="1" applyFill="1" applyBorder="1" applyAlignment="1">
      <alignment vertical="center" wrapText="1"/>
    </xf>
    <xf numFmtId="0" fontId="5" fillId="6" borderId="25" xfId="3" applyFont="1" applyFill="1" applyBorder="1" applyAlignment="1">
      <alignment horizontal="left" vertical="center" wrapText="1"/>
    </xf>
    <xf numFmtId="165" fontId="3" fillId="0" borderId="21" xfId="3" applyNumberFormat="1" applyFont="1" applyFill="1" applyBorder="1" applyAlignment="1">
      <alignment vertical="center"/>
    </xf>
    <xf numFmtId="165" fontId="3" fillId="0" borderId="58" xfId="3" applyNumberFormat="1" applyFont="1" applyFill="1" applyBorder="1" applyAlignment="1">
      <alignment vertical="center"/>
    </xf>
    <xf numFmtId="165" fontId="3" fillId="0" borderId="22" xfId="3" applyNumberFormat="1" applyFont="1" applyFill="1" applyBorder="1" applyAlignment="1">
      <alignment vertical="center"/>
    </xf>
    <xf numFmtId="0" fontId="5" fillId="6" borderId="11" xfId="3" applyFont="1" applyFill="1" applyBorder="1" applyAlignment="1">
      <alignment horizontal="left" vertical="center" wrapText="1"/>
    </xf>
    <xf numFmtId="3" fontId="5" fillId="6" borderId="21" xfId="3" applyNumberFormat="1" applyFont="1" applyFill="1" applyBorder="1" applyAlignment="1">
      <alignment horizontal="right" vertical="center"/>
    </xf>
    <xf numFmtId="3" fontId="5" fillId="6" borderId="58" xfId="3" applyNumberFormat="1" applyFont="1" applyFill="1" applyBorder="1" applyAlignment="1">
      <alignment horizontal="right" vertical="center"/>
    </xf>
    <xf numFmtId="3" fontId="5" fillId="6" borderId="42" xfId="3" applyNumberFormat="1" applyFont="1" applyFill="1" applyBorder="1" applyAlignment="1">
      <alignment horizontal="right" vertical="center"/>
    </xf>
    <xf numFmtId="0" fontId="3" fillId="0" borderId="16" xfId="3" applyFont="1" applyFill="1" applyBorder="1" applyAlignment="1">
      <alignment horizontal="left" vertical="center" wrapText="1"/>
    </xf>
    <xf numFmtId="3" fontId="3" fillId="0" borderId="16" xfId="3" applyNumberFormat="1" applyFont="1" applyFill="1" applyBorder="1" applyAlignment="1">
      <alignment vertical="center"/>
    </xf>
    <xf numFmtId="3" fontId="3" fillId="0" borderId="17" xfId="3" applyNumberFormat="1" applyFont="1" applyFill="1" applyBorder="1" applyAlignment="1">
      <alignment vertical="center"/>
    </xf>
    <xf numFmtId="164" fontId="5" fillId="0" borderId="49" xfId="3" quotePrefix="1" applyNumberFormat="1" applyFont="1" applyFill="1" applyBorder="1" applyAlignment="1">
      <alignment horizontal="center" vertical="center"/>
    </xf>
    <xf numFmtId="164" fontId="5" fillId="0" borderId="22" xfId="3" quotePrefix="1" applyNumberFormat="1" applyFont="1" applyFill="1" applyBorder="1" applyAlignment="1">
      <alignment horizontal="center" vertical="center"/>
    </xf>
    <xf numFmtId="165" fontId="3" fillId="0" borderId="21" xfId="3" applyNumberFormat="1" applyFont="1" applyFill="1" applyBorder="1" applyAlignment="1">
      <alignment horizontal="left" vertical="center"/>
    </xf>
    <xf numFmtId="165" fontId="3" fillId="0" borderId="58" xfId="3" applyNumberFormat="1" applyFont="1" applyFill="1" applyBorder="1" applyAlignment="1">
      <alignment horizontal="left" vertical="center"/>
    </xf>
    <xf numFmtId="165" fontId="3" fillId="0" borderId="22" xfId="3" applyNumberFormat="1" applyFont="1" applyFill="1" applyBorder="1" applyAlignment="1">
      <alignment horizontal="left" vertical="center"/>
    </xf>
    <xf numFmtId="165" fontId="3" fillId="0" borderId="41" xfId="3" applyNumberFormat="1" applyFont="1" applyFill="1" applyBorder="1" applyAlignment="1">
      <alignment horizontal="left" vertical="center"/>
    </xf>
    <xf numFmtId="165" fontId="3" fillId="0" borderId="59" xfId="3" applyNumberFormat="1" applyFont="1" applyFill="1" applyBorder="1" applyAlignment="1">
      <alignment horizontal="left" vertical="center"/>
    </xf>
    <xf numFmtId="165" fontId="3" fillId="0" borderId="63" xfId="3" applyNumberFormat="1" applyFont="1" applyFill="1" applyBorder="1" applyAlignment="1">
      <alignment horizontal="left" vertical="center"/>
    </xf>
    <xf numFmtId="3" fontId="3" fillId="0" borderId="41" xfId="3" applyNumberFormat="1" applyFont="1" applyFill="1" applyBorder="1" applyAlignment="1">
      <alignment horizontal="right" vertical="center"/>
    </xf>
    <xf numFmtId="3" fontId="3" fillId="0" borderId="59" xfId="3" applyNumberFormat="1" applyFont="1" applyFill="1" applyBorder="1" applyAlignment="1">
      <alignment horizontal="right" vertical="center"/>
    </xf>
    <xf numFmtId="3" fontId="3" fillId="0" borderId="44" xfId="3" applyNumberFormat="1" applyFont="1" applyFill="1" applyBorder="1" applyAlignment="1">
      <alignment horizontal="right" vertical="center"/>
    </xf>
    <xf numFmtId="164" fontId="5" fillId="0" borderId="48" xfId="3" quotePrefix="1" applyNumberFormat="1" applyFont="1" applyFill="1" applyBorder="1" applyAlignment="1">
      <alignment horizontal="center" vertical="center"/>
    </xf>
    <xf numFmtId="164" fontId="5" fillId="0" borderId="63" xfId="3" quotePrefix="1" applyNumberFormat="1" applyFont="1" applyFill="1" applyBorder="1" applyAlignment="1">
      <alignment horizontal="center" vertical="center"/>
    </xf>
    <xf numFmtId="0" fontId="3" fillId="0" borderId="41" xfId="3" applyFont="1" applyFill="1" applyBorder="1" applyAlignment="1">
      <alignment horizontal="left" vertical="center" wrapText="1"/>
    </xf>
    <xf numFmtId="0" fontId="3" fillId="0" borderId="59" xfId="3" applyFont="1" applyFill="1" applyBorder="1" applyAlignment="1">
      <alignment horizontal="left" vertical="center" wrapText="1"/>
    </xf>
    <xf numFmtId="0" fontId="3" fillId="0" borderId="63" xfId="3" applyFont="1" applyFill="1" applyBorder="1" applyAlignment="1">
      <alignment horizontal="left" vertical="center" wrapText="1"/>
    </xf>
    <xf numFmtId="0" fontId="5" fillId="6" borderId="11" xfId="3" applyFont="1" applyFill="1" applyBorder="1" applyAlignment="1">
      <alignment vertical="center" wrapText="1"/>
    </xf>
    <xf numFmtId="0" fontId="5" fillId="0" borderId="11" xfId="3" applyFont="1" applyFill="1" applyBorder="1" applyAlignment="1">
      <alignment vertical="center" wrapText="1"/>
    </xf>
    <xf numFmtId="0" fontId="3" fillId="0" borderId="11" xfId="3" applyFont="1" applyFill="1" applyBorder="1" applyAlignment="1">
      <alignment vertical="center" wrapText="1"/>
    </xf>
    <xf numFmtId="164" fontId="24" fillId="0" borderId="48" xfId="3" applyNumberFormat="1" applyFont="1" applyFill="1" applyBorder="1" applyAlignment="1">
      <alignment horizontal="center" vertical="center"/>
    </xf>
    <xf numFmtId="0" fontId="25" fillId="0" borderId="59" xfId="3" applyFont="1" applyBorder="1" applyAlignment="1"/>
    <xf numFmtId="0" fontId="25" fillId="0" borderId="44" xfId="3" applyFont="1" applyBorder="1" applyAlignment="1"/>
    <xf numFmtId="0" fontId="3" fillId="0" borderId="11" xfId="3" applyFont="1" applyFill="1" applyBorder="1" applyAlignment="1">
      <alignment vertical="center"/>
    </xf>
    <xf numFmtId="1" fontId="3" fillId="0" borderId="11" xfId="3" applyNumberFormat="1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center" vertical="center"/>
    </xf>
    <xf numFmtId="0" fontId="3" fillId="0" borderId="11" xfId="3" applyNumberFormat="1" applyFont="1" applyFill="1" applyBorder="1" applyAlignment="1">
      <alignment vertical="center"/>
    </xf>
    <xf numFmtId="0" fontId="5" fillId="0" borderId="10" xfId="3" applyFont="1" applyFill="1" applyBorder="1" applyAlignment="1">
      <alignment horizontal="right"/>
    </xf>
    <xf numFmtId="0" fontId="4" fillId="0" borderId="11" xfId="3" applyFont="1" applyBorder="1" applyAlignment="1"/>
    <xf numFmtId="0" fontId="4" fillId="0" borderId="12" xfId="3" applyFont="1" applyBorder="1" applyAlignment="1"/>
    <xf numFmtId="164" fontId="5" fillId="0" borderId="10" xfId="3" applyNumberFormat="1" applyFont="1" applyFill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/>
    </xf>
    <xf numFmtId="0" fontId="3" fillId="0" borderId="49" xfId="3" quotePrefix="1" applyFont="1" applyFill="1" applyBorder="1" applyAlignment="1">
      <alignment horizontal="center" vertical="center"/>
    </xf>
    <xf numFmtId="0" fontId="3" fillId="0" borderId="22" xfId="3" quotePrefix="1" applyFont="1" applyFill="1" applyBorder="1" applyAlignment="1">
      <alignment horizontal="center" vertical="center"/>
    </xf>
    <xf numFmtId="0" fontId="16" fillId="0" borderId="21" xfId="3" applyFont="1" applyFill="1" applyBorder="1" applyAlignment="1">
      <alignment horizontal="left" vertical="center" wrapText="1"/>
    </xf>
    <xf numFmtId="0" fontId="16" fillId="0" borderId="58" xfId="3" applyFont="1" applyFill="1" applyBorder="1" applyAlignment="1">
      <alignment horizontal="left" vertical="center" wrapText="1"/>
    </xf>
    <xf numFmtId="0" fontId="16" fillId="0" borderId="22" xfId="3" applyFont="1" applyFill="1" applyBorder="1" applyAlignment="1">
      <alignment horizontal="left" vertical="center" wrapText="1"/>
    </xf>
    <xf numFmtId="0" fontId="16" fillId="0" borderId="21" xfId="3" applyFont="1" applyFill="1" applyBorder="1" applyAlignment="1">
      <alignment horizontal="center" vertical="center"/>
    </xf>
    <xf numFmtId="0" fontId="16" fillId="0" borderId="58" xfId="3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horizontal="center" vertical="center"/>
    </xf>
    <xf numFmtId="0" fontId="5" fillId="0" borderId="10" xfId="3" quotePrefix="1" applyFont="1" applyFill="1" applyBorder="1" applyAlignment="1">
      <alignment horizontal="center" vertical="center"/>
    </xf>
    <xf numFmtId="0" fontId="16" fillId="0" borderId="49" xfId="3" quotePrefix="1" applyFont="1" applyFill="1" applyBorder="1" applyAlignment="1">
      <alignment horizontal="center" vertical="center"/>
    </xf>
    <xf numFmtId="0" fontId="16" fillId="0" borderId="22" xfId="3" quotePrefix="1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left" vertical="center"/>
    </xf>
    <xf numFmtId="3" fontId="5" fillId="0" borderId="11" xfId="3" applyNumberFormat="1" applyFont="1" applyFill="1" applyBorder="1" applyAlignment="1">
      <alignment vertical="center"/>
    </xf>
    <xf numFmtId="3" fontId="5" fillId="0" borderId="12" xfId="3" applyNumberFormat="1" applyFont="1" applyFill="1" applyBorder="1" applyAlignment="1">
      <alignment vertical="center"/>
    </xf>
    <xf numFmtId="164" fontId="43" fillId="0" borderId="49" xfId="3" applyNumberFormat="1" applyFont="1" applyFill="1" applyBorder="1" applyAlignment="1">
      <alignment horizontal="right" vertical="center"/>
    </xf>
    <xf numFmtId="164" fontId="26" fillId="0" borderId="49" xfId="3" applyNumberFormat="1" applyFont="1" applyFill="1" applyBorder="1" applyAlignment="1">
      <alignment horizontal="center" vertical="center"/>
    </xf>
    <xf numFmtId="164" fontId="26" fillId="0" borderId="58" xfId="3" applyNumberFormat="1" applyFont="1" applyFill="1" applyBorder="1" applyAlignment="1">
      <alignment horizontal="center" vertical="center"/>
    </xf>
    <xf numFmtId="164" fontId="26" fillId="0" borderId="42" xfId="3" applyNumberFormat="1" applyFont="1" applyFill="1" applyBorder="1" applyAlignment="1">
      <alignment horizontal="center" vertical="center"/>
    </xf>
    <xf numFmtId="0" fontId="26" fillId="7" borderId="48" xfId="3" quotePrefix="1" applyFont="1" applyFill="1" applyBorder="1" applyAlignment="1">
      <alignment horizontal="center" vertical="center"/>
    </xf>
    <xf numFmtId="0" fontId="26" fillId="7" borderId="59" xfId="3" quotePrefix="1" applyFont="1" applyFill="1" applyBorder="1" applyAlignment="1">
      <alignment horizontal="center" vertical="center"/>
    </xf>
    <xf numFmtId="0" fontId="26" fillId="7" borderId="44" xfId="3" quotePrefix="1" applyFont="1" applyFill="1" applyBorder="1" applyAlignment="1">
      <alignment horizontal="center" vertical="center"/>
    </xf>
    <xf numFmtId="0" fontId="26" fillId="7" borderId="47" xfId="3" quotePrefix="1" applyFont="1" applyFill="1" applyBorder="1" applyAlignment="1">
      <alignment horizontal="center" vertical="center"/>
    </xf>
    <xf numFmtId="0" fontId="26" fillId="7" borderId="57" xfId="3" quotePrefix="1" applyFont="1" applyFill="1" applyBorder="1" applyAlignment="1">
      <alignment horizontal="center" vertical="center"/>
    </xf>
    <xf numFmtId="0" fontId="26" fillId="7" borderId="43" xfId="3" quotePrefix="1" applyFont="1" applyFill="1" applyBorder="1" applyAlignment="1">
      <alignment horizontal="center" vertical="center"/>
    </xf>
    <xf numFmtId="0" fontId="3" fillId="0" borderId="10" xfId="3" quotePrefix="1" applyFont="1" applyFill="1" applyBorder="1" applyAlignment="1">
      <alignment horizontal="center" vertical="center"/>
    </xf>
    <xf numFmtId="0" fontId="5" fillId="6" borderId="10" xfId="3" quotePrefix="1" applyFont="1" applyFill="1" applyBorder="1" applyAlignment="1">
      <alignment horizontal="center" vertical="center"/>
    </xf>
    <xf numFmtId="0" fontId="5" fillId="6" borderId="11" xfId="3" applyFont="1" applyFill="1" applyBorder="1" applyAlignment="1">
      <alignment horizontal="center" vertical="center"/>
    </xf>
    <xf numFmtId="3" fontId="8" fillId="6" borderId="11" xfId="10" applyNumberFormat="1" applyFont="1" applyFill="1" applyBorder="1" applyAlignment="1">
      <alignment vertical="center" wrapText="1"/>
    </xf>
    <xf numFmtId="0" fontId="13" fillId="6" borderId="11" xfId="3" applyFont="1" applyFill="1" applyBorder="1" applyAlignment="1">
      <alignment vertical="center" wrapText="1"/>
    </xf>
    <xf numFmtId="0" fontId="13" fillId="6" borderId="12" xfId="3" applyFont="1" applyFill="1" applyBorder="1" applyAlignment="1">
      <alignment vertical="center" wrapText="1"/>
    </xf>
    <xf numFmtId="3" fontId="4" fillId="5" borderId="11" xfId="10" applyNumberFormat="1" applyFont="1" applyFill="1" applyBorder="1" applyAlignment="1">
      <alignment vertical="center" wrapText="1"/>
    </xf>
    <xf numFmtId="0" fontId="9" fillId="0" borderId="11" xfId="3" applyFont="1" applyBorder="1" applyAlignment="1">
      <alignment vertical="center" wrapText="1"/>
    </xf>
    <xf numFmtId="0" fontId="9" fillId="0" borderId="12" xfId="3" applyFont="1" applyBorder="1" applyAlignment="1">
      <alignment vertical="center" wrapText="1"/>
    </xf>
    <xf numFmtId="3" fontId="3" fillId="0" borderId="11" xfId="3" quotePrefix="1" applyNumberFormat="1" applyFont="1" applyFill="1" applyBorder="1" applyAlignment="1">
      <alignment vertical="center"/>
    </xf>
    <xf numFmtId="0" fontId="3" fillId="0" borderId="11" xfId="3" quotePrefix="1" applyFont="1" applyFill="1" applyBorder="1" applyAlignment="1">
      <alignment vertical="center"/>
    </xf>
    <xf numFmtId="0" fontId="3" fillId="0" borderId="12" xfId="3" quotePrefix="1" applyFont="1" applyFill="1" applyBorder="1" applyAlignment="1">
      <alignment vertical="center"/>
    </xf>
    <xf numFmtId="0" fontId="3" fillId="0" borderId="11" xfId="3" quotePrefix="1" applyFont="1" applyFill="1" applyBorder="1" applyAlignment="1">
      <alignment horizontal="center" vertical="center"/>
    </xf>
    <xf numFmtId="0" fontId="5" fillId="6" borderId="11" xfId="3" quotePrefix="1" applyFont="1" applyFill="1" applyBorder="1" applyAlignment="1">
      <alignment horizontal="center" vertical="center"/>
    </xf>
    <xf numFmtId="3" fontId="4" fillId="6" borderId="11" xfId="10" applyNumberFormat="1" applyFont="1" applyFill="1" applyBorder="1" applyAlignment="1">
      <alignment vertical="center" wrapText="1"/>
    </xf>
    <xf numFmtId="0" fontId="9" fillId="6" borderId="11" xfId="3" applyFont="1" applyFill="1" applyBorder="1" applyAlignment="1">
      <alignment vertical="center" wrapText="1"/>
    </xf>
    <xf numFmtId="0" fontId="9" fillId="6" borderId="12" xfId="3" applyFont="1" applyFill="1" applyBorder="1" applyAlignment="1">
      <alignment vertical="center" wrapText="1"/>
    </xf>
    <xf numFmtId="0" fontId="17" fillId="6" borderId="24" xfId="3" quotePrefix="1" applyFont="1" applyFill="1" applyBorder="1" applyAlignment="1">
      <alignment horizontal="center" vertical="center"/>
    </xf>
    <xf numFmtId="0" fontId="17" fillId="6" borderId="25" xfId="3" quotePrefix="1" applyFont="1" applyFill="1" applyBorder="1" applyAlignment="1">
      <alignment horizontal="center" vertical="center"/>
    </xf>
    <xf numFmtId="0" fontId="18" fillId="6" borderId="25" xfId="3" applyFont="1" applyFill="1" applyBorder="1" applyAlignment="1">
      <alignment horizontal="left" vertical="center" wrapText="1"/>
    </xf>
    <xf numFmtId="3" fontId="18" fillId="6" borderId="25" xfId="10" applyNumberFormat="1" applyFont="1" applyFill="1" applyBorder="1" applyAlignment="1">
      <alignment vertical="center" wrapText="1"/>
    </xf>
    <xf numFmtId="0" fontId="19" fillId="6" borderId="25" xfId="3" applyFont="1" applyFill="1" applyBorder="1" applyAlignment="1">
      <alignment vertical="center" wrapText="1"/>
    </xf>
    <xf numFmtId="0" fontId="19" fillId="6" borderId="26" xfId="3" applyFont="1" applyFill="1" applyBorder="1" applyAlignment="1">
      <alignment vertical="center" wrapText="1"/>
    </xf>
    <xf numFmtId="0" fontId="5" fillId="7" borderId="49" xfId="3" quotePrefix="1" applyFont="1" applyFill="1" applyBorder="1" applyAlignment="1">
      <alignment horizontal="center" vertical="center"/>
    </xf>
    <xf numFmtId="0" fontId="5" fillId="7" borderId="58" xfId="3" quotePrefix="1" applyFont="1" applyFill="1" applyBorder="1" applyAlignment="1">
      <alignment horizontal="center" vertical="center"/>
    </xf>
    <xf numFmtId="0" fontId="5" fillId="7" borderId="42" xfId="3" quotePrefix="1" applyFont="1" applyFill="1" applyBorder="1" applyAlignment="1">
      <alignment horizontal="center" vertical="center"/>
    </xf>
    <xf numFmtId="0" fontId="46" fillId="6" borderId="11" xfId="3" applyFont="1" applyFill="1" applyBorder="1" applyAlignment="1">
      <alignment horizontal="left" vertical="center" wrapText="1"/>
    </xf>
    <xf numFmtId="0" fontId="3" fillId="0" borderId="21" xfId="3" applyFont="1" applyFill="1" applyBorder="1" applyAlignment="1">
      <alignment horizontal="left" vertical="center"/>
    </xf>
    <xf numFmtId="0" fontId="3" fillId="0" borderId="58" xfId="3" applyFont="1" applyFill="1" applyBorder="1" applyAlignment="1">
      <alignment horizontal="left" vertical="center"/>
    </xf>
    <xf numFmtId="0" fontId="3" fillId="0" borderId="22" xfId="3" applyFont="1" applyFill="1" applyBorder="1" applyAlignment="1">
      <alignment horizontal="left" vertical="center"/>
    </xf>
    <xf numFmtId="0" fontId="4" fillId="0" borderId="11" xfId="3" applyFont="1" applyBorder="1" applyAlignment="1">
      <alignment horizontal="center" vertical="center"/>
    </xf>
    <xf numFmtId="0" fontId="3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" fontId="3" fillId="0" borderId="10" xfId="3" applyNumberFormat="1" applyFont="1" applyFill="1" applyBorder="1" applyAlignment="1">
      <alignment horizontal="center" vertical="center"/>
    </xf>
    <xf numFmtId="164" fontId="3" fillId="0" borderId="21" xfId="3" applyNumberFormat="1" applyFont="1" applyFill="1" applyBorder="1" applyAlignment="1">
      <alignment horizontal="right" vertical="center"/>
    </xf>
    <xf numFmtId="164" fontId="3" fillId="0" borderId="22" xfId="3" applyNumberFormat="1" applyFont="1" applyFill="1" applyBorder="1" applyAlignment="1">
      <alignment horizontal="right" vertical="center"/>
    </xf>
    <xf numFmtId="0" fontId="5" fillId="0" borderId="11" xfId="3" quotePrefix="1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left" vertical="center" wrapText="1"/>
    </xf>
    <xf numFmtId="0" fontId="5" fillId="0" borderId="11" xfId="3" applyFont="1" applyFill="1" applyBorder="1" applyAlignment="1">
      <alignment horizontal="right" vertical="center"/>
    </xf>
    <xf numFmtId="0" fontId="4" fillId="0" borderId="11" xfId="3" applyFont="1" applyFill="1" applyBorder="1" applyAlignment="1">
      <alignment horizontal="left" vertical="center"/>
    </xf>
    <xf numFmtId="0" fontId="3" fillId="0" borderId="11" xfId="3" applyFont="1" applyFill="1" applyBorder="1" applyAlignment="1">
      <alignment horizontal="right" vertical="center"/>
    </xf>
    <xf numFmtId="0" fontId="8" fillId="0" borderId="11" xfId="3" applyFont="1" applyFill="1" applyBorder="1" applyAlignment="1">
      <alignment horizontal="left" vertical="center"/>
    </xf>
    <xf numFmtId="0" fontId="17" fillId="6" borderId="11" xfId="3" quotePrefix="1" applyFont="1" applyFill="1" applyBorder="1" applyAlignment="1">
      <alignment horizontal="center" vertical="center"/>
    </xf>
    <xf numFmtId="0" fontId="18" fillId="6" borderId="11" xfId="3" applyFont="1" applyFill="1" applyBorder="1" applyAlignment="1">
      <alignment horizontal="left" vertical="center"/>
    </xf>
    <xf numFmtId="0" fontId="17" fillId="6" borderId="11" xfId="3" applyFont="1" applyFill="1" applyBorder="1" applyAlignment="1">
      <alignment horizontal="left" vertical="center" wrapText="1"/>
    </xf>
    <xf numFmtId="3" fontId="18" fillId="6" borderId="11" xfId="10" applyNumberFormat="1" applyFont="1" applyFill="1" applyBorder="1" applyAlignment="1">
      <alignment horizontal="right" vertical="center" wrapText="1"/>
    </xf>
    <xf numFmtId="0" fontId="19" fillId="6" borderId="11" xfId="3" applyFont="1" applyFill="1" applyBorder="1" applyAlignment="1">
      <alignment horizontal="right" vertical="center" wrapText="1"/>
    </xf>
    <xf numFmtId="0" fontId="5" fillId="0" borderId="11" xfId="3" applyFont="1" applyFill="1" applyBorder="1" applyAlignment="1">
      <alignment horizontal="right"/>
    </xf>
    <xf numFmtId="164" fontId="5" fillId="0" borderId="11" xfId="3" applyNumberFormat="1" applyFont="1" applyFill="1" applyBorder="1" applyAlignment="1">
      <alignment horizontal="center" vertical="center" wrapText="1"/>
    </xf>
    <xf numFmtId="164" fontId="24" fillId="0" borderId="41" xfId="3" applyNumberFormat="1" applyFont="1" applyFill="1" applyBorder="1" applyAlignment="1">
      <alignment horizontal="center" vertical="center"/>
    </xf>
    <xf numFmtId="0" fontId="25" fillId="0" borderId="63" xfId="3" applyFont="1" applyBorder="1" applyAlignment="1"/>
    <xf numFmtId="3" fontId="4" fillId="7" borderId="11" xfId="10" applyNumberFormat="1" applyFont="1" applyFill="1" applyBorder="1" applyAlignment="1">
      <alignment horizontal="right" vertical="center" wrapText="1"/>
    </xf>
    <xf numFmtId="0" fontId="9" fillId="7" borderId="11" xfId="3" applyFont="1" applyFill="1" applyBorder="1" applyAlignment="1">
      <alignment horizontal="right" vertical="center" wrapText="1"/>
    </xf>
    <xf numFmtId="164" fontId="24" fillId="0" borderId="0" xfId="3" applyNumberFormat="1" applyFont="1" applyFill="1" applyAlignment="1">
      <alignment horizontal="center"/>
    </xf>
    <xf numFmtId="3" fontId="4" fillId="5" borderId="11" xfId="10" applyNumberFormat="1" applyFont="1" applyFill="1" applyBorder="1" applyAlignment="1">
      <alignment horizontal="right" vertical="center" wrapText="1"/>
    </xf>
    <xf numFmtId="0" fontId="9" fillId="0" borderId="11" xfId="3" applyFont="1" applyBorder="1" applyAlignment="1">
      <alignment horizontal="right" vertical="center" wrapText="1"/>
    </xf>
    <xf numFmtId="169" fontId="32" fillId="0" borderId="50" xfId="13" applyNumberFormat="1" applyFont="1" applyFill="1" applyBorder="1" applyAlignment="1">
      <alignment horizontal="center" vertical="center" wrapText="1"/>
    </xf>
    <xf numFmtId="169" fontId="32" fillId="0" borderId="23" xfId="13" applyNumberFormat="1" applyFont="1" applyFill="1" applyBorder="1" applyAlignment="1">
      <alignment horizontal="center" vertical="center" wrapText="1"/>
    </xf>
    <xf numFmtId="169" fontId="32" fillId="0" borderId="45" xfId="13" applyNumberFormat="1" applyFont="1" applyFill="1" applyBorder="1" applyAlignment="1">
      <alignment horizontal="center" vertical="center" wrapText="1"/>
    </xf>
    <xf numFmtId="169" fontId="32" fillId="0" borderId="2" xfId="13" applyNumberFormat="1" applyFont="1" applyFill="1" applyBorder="1" applyAlignment="1">
      <alignment horizontal="center" vertical="center" wrapText="1"/>
    </xf>
    <xf numFmtId="169" fontId="32" fillId="0" borderId="0" xfId="13" applyNumberFormat="1" applyFont="1" applyFill="1" applyBorder="1" applyAlignment="1">
      <alignment horizontal="center" vertical="center" wrapText="1"/>
    </xf>
    <xf numFmtId="169" fontId="32" fillId="0" borderId="3" xfId="13" applyNumberFormat="1" applyFont="1" applyFill="1" applyBorder="1" applyAlignment="1">
      <alignment horizontal="center" vertical="center" wrapText="1"/>
    </xf>
    <xf numFmtId="49" fontId="34" fillId="0" borderId="0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/>
    </xf>
    <xf numFmtId="0" fontId="37" fillId="0" borderId="11" xfId="0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37" fillId="0" borderId="21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/>
    </xf>
    <xf numFmtId="0" fontId="32" fillId="0" borderId="58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4" fillId="0" borderId="57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0" fontId="37" fillId="0" borderId="58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27" fillId="0" borderId="50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70" fontId="4" fillId="0" borderId="0" xfId="1" applyNumberFormat="1" applyFont="1" applyBorder="1" applyAlignment="1">
      <alignment horizontal="right" vertical="center" wrapText="1"/>
    </xf>
    <xf numFmtId="170" fontId="4" fillId="0" borderId="3" xfId="1" applyNumberFormat="1" applyFont="1" applyBorder="1" applyAlignment="1">
      <alignment horizontal="right" vertical="center" wrapText="1"/>
    </xf>
    <xf numFmtId="170" fontId="34" fillId="0" borderId="0" xfId="1" applyNumberFormat="1" applyFont="1" applyBorder="1" applyAlignment="1">
      <alignment horizontal="center"/>
    </xf>
    <xf numFmtId="170" fontId="34" fillId="0" borderId="3" xfId="1" applyNumberFormat="1" applyFont="1" applyBorder="1" applyAlignment="1">
      <alignment horizontal="center"/>
    </xf>
    <xf numFmtId="0" fontId="38" fillId="0" borderId="0" xfId="13" applyFont="1" applyFill="1" applyBorder="1" applyAlignment="1">
      <alignment horizontal="justify" vertical="center" wrapText="1"/>
    </xf>
    <xf numFmtId="0" fontId="27" fillId="0" borderId="10" xfId="13" applyFont="1" applyFill="1" applyBorder="1" applyAlignment="1">
      <alignment horizontal="center" vertical="center" wrapText="1"/>
    </xf>
    <xf numFmtId="0" fontId="27" fillId="0" borderId="11" xfId="13" applyFont="1" applyFill="1" applyBorder="1" applyAlignment="1">
      <alignment horizontal="center" vertical="center" wrapText="1"/>
    </xf>
    <xf numFmtId="0" fontId="27" fillId="0" borderId="12" xfId="13" applyFont="1" applyFill="1" applyBorder="1" applyAlignment="1">
      <alignment horizontal="center" vertical="center" wrapText="1"/>
    </xf>
    <xf numFmtId="0" fontId="27" fillId="0" borderId="64" xfId="0" applyFont="1" applyBorder="1" applyAlignment="1">
      <alignment horizontal="center"/>
    </xf>
    <xf numFmtId="0" fontId="27" fillId="0" borderId="65" xfId="0" applyFont="1" applyBorder="1" applyAlignment="1">
      <alignment horizontal="center"/>
    </xf>
    <xf numFmtId="0" fontId="27" fillId="0" borderId="66" xfId="0" applyFont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169" fontId="30" fillId="0" borderId="29" xfId="13" applyNumberFormat="1" applyFont="1" applyFill="1" applyBorder="1" applyAlignment="1">
      <alignment horizontal="left" vertical="center" wrapText="1" indent="2"/>
    </xf>
    <xf numFmtId="169" fontId="30" fillId="0" borderId="39" xfId="13" applyNumberFormat="1" applyFont="1" applyFill="1" applyBorder="1" applyAlignment="1">
      <alignment horizontal="left" vertical="center" wrapText="1" indent="2"/>
    </xf>
    <xf numFmtId="169" fontId="27" fillId="0" borderId="11" xfId="13" applyNumberFormat="1" applyFont="1" applyFill="1" applyBorder="1" applyAlignment="1">
      <alignment horizontal="center" vertical="center" wrapText="1"/>
    </xf>
    <xf numFmtId="169" fontId="27" fillId="0" borderId="21" xfId="13" applyNumberFormat="1" applyFont="1" applyFill="1" applyBorder="1" applyAlignment="1">
      <alignment horizontal="center" vertical="center" wrapText="1"/>
    </xf>
    <xf numFmtId="169" fontId="27" fillId="0" borderId="58" xfId="13" applyNumberFormat="1" applyFont="1" applyFill="1" applyBorder="1" applyAlignment="1">
      <alignment horizontal="center" vertical="center" wrapText="1"/>
    </xf>
    <xf numFmtId="169" fontId="27" fillId="0" borderId="22" xfId="13" applyNumberFormat="1" applyFont="1" applyFill="1" applyBorder="1" applyAlignment="1">
      <alignment horizontal="center" vertical="center" wrapText="1"/>
    </xf>
    <xf numFmtId="169" fontId="30" fillId="0" borderId="46" xfId="13" applyNumberFormat="1" applyFont="1" applyFill="1" applyBorder="1" applyAlignment="1">
      <alignment horizontal="center" vertical="center" wrapText="1"/>
    </xf>
    <xf numFmtId="169" fontId="30" fillId="0" borderId="55" xfId="13" applyNumberFormat="1" applyFont="1" applyFill="1" applyBorder="1" applyAlignment="1">
      <alignment horizontal="center" vertical="center" wrapText="1"/>
    </xf>
    <xf numFmtId="169" fontId="30" fillId="0" borderId="46" xfId="13" applyNumberFormat="1" applyFont="1" applyFill="1" applyBorder="1" applyAlignment="1">
      <alignment horizontal="center" vertical="center"/>
    </xf>
    <xf numFmtId="169" fontId="30" fillId="0" borderId="55" xfId="13" applyNumberFormat="1" applyFont="1" applyFill="1" applyBorder="1" applyAlignment="1">
      <alignment horizontal="center" vertical="center"/>
    </xf>
    <xf numFmtId="169" fontId="30" fillId="0" borderId="64" xfId="13" applyNumberFormat="1" applyFont="1" applyFill="1" applyBorder="1" applyAlignment="1">
      <alignment horizontal="center" vertical="center"/>
    </xf>
    <xf numFmtId="169" fontId="30" fillId="0" borderId="65" xfId="13" applyNumberFormat="1" applyFont="1" applyFill="1" applyBorder="1" applyAlignment="1">
      <alignment horizontal="center" vertical="center"/>
    </xf>
    <xf numFmtId="169" fontId="30" fillId="0" borderId="66" xfId="13" applyNumberFormat="1" applyFont="1" applyFill="1" applyBorder="1" applyAlignment="1">
      <alignment horizontal="center" vertical="center"/>
    </xf>
    <xf numFmtId="169" fontId="4" fillId="0" borderId="48" xfId="13" applyNumberFormat="1" applyFont="1" applyFill="1" applyBorder="1" applyAlignment="1">
      <alignment horizontal="right" vertical="center" wrapText="1"/>
    </xf>
    <xf numFmtId="169" fontId="4" fillId="0" borderId="59" xfId="13" applyNumberFormat="1" applyFont="1" applyFill="1" applyBorder="1" applyAlignment="1">
      <alignment horizontal="right" vertical="center" wrapText="1"/>
    </xf>
    <xf numFmtId="169" fontId="4" fillId="0" borderId="44" xfId="13" applyNumberFormat="1" applyFont="1" applyFill="1" applyBorder="1" applyAlignment="1">
      <alignment horizontal="right" vertical="center" wrapText="1"/>
    </xf>
    <xf numFmtId="0" fontId="32" fillId="0" borderId="50" xfId="14" applyFont="1" applyBorder="1" applyAlignment="1">
      <alignment horizontal="center" vertical="center"/>
    </xf>
    <xf numFmtId="0" fontId="32" fillId="0" borderId="23" xfId="14" applyFont="1" applyBorder="1" applyAlignment="1">
      <alignment horizontal="center" vertical="center"/>
    </xf>
    <xf numFmtId="0" fontId="32" fillId="0" borderId="45" xfId="14" applyFont="1" applyBorder="1" applyAlignment="1">
      <alignment horizontal="center" vertical="center"/>
    </xf>
    <xf numFmtId="0" fontId="32" fillId="0" borderId="2" xfId="14" applyFont="1" applyBorder="1" applyAlignment="1">
      <alignment horizontal="center" vertical="center"/>
    </xf>
    <xf numFmtId="0" fontId="32" fillId="0" borderId="0" xfId="14" applyFont="1" applyBorder="1" applyAlignment="1">
      <alignment horizontal="center" vertical="center"/>
    </xf>
    <xf numFmtId="0" fontId="32" fillId="0" borderId="3" xfId="14" applyFont="1" applyBorder="1" applyAlignment="1">
      <alignment horizontal="center" vertical="center"/>
    </xf>
    <xf numFmtId="0" fontId="4" fillId="0" borderId="2" xfId="14" applyFont="1" applyBorder="1" applyAlignment="1">
      <alignment horizontal="right" vertical="center"/>
    </xf>
    <xf numFmtId="0" fontId="4" fillId="0" borderId="0" xfId="14" applyFont="1" applyBorder="1" applyAlignment="1">
      <alignment horizontal="right" vertical="center"/>
    </xf>
    <xf numFmtId="0" fontId="4" fillId="0" borderId="3" xfId="14" applyFont="1" applyBorder="1" applyAlignment="1">
      <alignment horizontal="right" vertical="center"/>
    </xf>
    <xf numFmtId="0" fontId="34" fillId="0" borderId="0" xfId="14" applyFont="1" applyBorder="1" applyAlignment="1">
      <alignment horizontal="right" vertical="center"/>
    </xf>
    <xf numFmtId="0" fontId="34" fillId="0" borderId="3" xfId="14" applyFont="1" applyBorder="1" applyAlignment="1">
      <alignment horizontal="right" vertical="center"/>
    </xf>
    <xf numFmtId="0" fontId="4" fillId="0" borderId="11" xfId="11" applyFont="1" applyBorder="1" applyAlignment="1">
      <alignment horizontal="left" wrapText="1"/>
    </xf>
    <xf numFmtId="0" fontId="4" fillId="0" borderId="11" xfId="0" applyFont="1" applyBorder="1"/>
    <xf numFmtId="0" fontId="27" fillId="0" borderId="50" xfId="11" applyFont="1" applyBorder="1" applyAlignment="1">
      <alignment horizontal="center"/>
    </xf>
    <xf numFmtId="0" fontId="27" fillId="0" borderId="23" xfId="11" applyFont="1" applyBorder="1" applyAlignment="1">
      <alignment horizontal="center"/>
    </xf>
    <xf numFmtId="0" fontId="27" fillId="0" borderId="45" xfId="11" applyFont="1" applyBorder="1" applyAlignment="1">
      <alignment horizontal="center"/>
    </xf>
    <xf numFmtId="0" fontId="35" fillId="0" borderId="2" xfId="11" applyFont="1" applyBorder="1" applyAlignment="1">
      <alignment horizontal="center"/>
    </xf>
    <xf numFmtId="0" fontId="35" fillId="0" borderId="0" xfId="11" applyFont="1" applyBorder="1" applyAlignment="1">
      <alignment horizontal="center"/>
    </xf>
    <xf numFmtId="0" fontId="35" fillId="0" borderId="3" xfId="11" applyFont="1" applyBorder="1" applyAlignment="1">
      <alignment horizontal="center"/>
    </xf>
    <xf numFmtId="0" fontId="4" fillId="0" borderId="2" xfId="11" applyFont="1" applyBorder="1" applyAlignment="1">
      <alignment horizontal="right"/>
    </xf>
    <xf numFmtId="0" fontId="4" fillId="0" borderId="0" xfId="11" applyFont="1" applyBorder="1" applyAlignment="1">
      <alignment horizontal="right"/>
    </xf>
    <xf numFmtId="0" fontId="4" fillId="0" borderId="3" xfId="11" applyFont="1" applyBorder="1" applyAlignment="1">
      <alignment horizontal="right"/>
    </xf>
    <xf numFmtId="164" fontId="17" fillId="8" borderId="24" xfId="3" quotePrefix="1" applyNumberFormat="1" applyFont="1" applyFill="1" applyBorder="1" applyAlignment="1">
      <alignment horizontal="center" vertical="center"/>
    </xf>
    <xf numFmtId="164" fontId="17" fillId="8" borderId="25" xfId="3" quotePrefix="1" applyNumberFormat="1" applyFont="1" applyFill="1" applyBorder="1" applyAlignment="1">
      <alignment horizontal="center" vertical="center"/>
    </xf>
    <xf numFmtId="0" fontId="17" fillId="8" borderId="25" xfId="3" applyFont="1" applyFill="1" applyBorder="1" applyAlignment="1">
      <alignment horizontal="left" vertical="center"/>
    </xf>
    <xf numFmtId="165" fontId="17" fillId="8" borderId="25" xfId="3" applyNumberFormat="1" applyFont="1" applyFill="1" applyBorder="1" applyAlignment="1">
      <alignment vertical="center"/>
    </xf>
    <xf numFmtId="3" fontId="18" fillId="8" borderId="25" xfId="10" applyNumberFormat="1" applyFont="1" applyFill="1" applyBorder="1" applyAlignment="1">
      <alignment horizontal="right" vertical="center" wrapText="1"/>
    </xf>
    <xf numFmtId="0" fontId="19" fillId="8" borderId="25" xfId="3" applyFont="1" applyFill="1" applyBorder="1" applyAlignment="1">
      <alignment horizontal="right" vertical="center" wrapText="1"/>
    </xf>
    <xf numFmtId="0" fontId="19" fillId="8" borderId="26" xfId="3" applyFont="1" applyFill="1" applyBorder="1" applyAlignment="1">
      <alignment horizontal="right" vertical="center" wrapText="1"/>
    </xf>
    <xf numFmtId="164" fontId="5" fillId="8" borderId="10" xfId="3" quotePrefix="1" applyNumberFormat="1" applyFont="1" applyFill="1" applyBorder="1" applyAlignment="1">
      <alignment horizontal="center" vertical="center"/>
    </xf>
    <xf numFmtId="164" fontId="5" fillId="8" borderId="11" xfId="3" quotePrefix="1" applyNumberFormat="1" applyFont="1" applyFill="1" applyBorder="1" applyAlignment="1">
      <alignment horizontal="center" vertical="center"/>
    </xf>
    <xf numFmtId="0" fontId="8" fillId="8" borderId="11" xfId="3" applyFont="1" applyFill="1" applyBorder="1" applyAlignment="1">
      <alignment horizontal="left" vertical="center" wrapText="1"/>
    </xf>
    <xf numFmtId="165" fontId="5" fillId="8" borderId="11" xfId="3" applyNumberFormat="1" applyFont="1" applyFill="1" applyBorder="1" applyAlignment="1">
      <alignment vertical="center"/>
    </xf>
    <xf numFmtId="3" fontId="8" fillId="8" borderId="11" xfId="10" applyNumberFormat="1" applyFont="1" applyFill="1" applyBorder="1" applyAlignment="1">
      <alignment horizontal="right" vertical="center" wrapText="1"/>
    </xf>
    <xf numFmtId="0" fontId="13" fillId="8" borderId="11" xfId="3" applyFont="1" applyFill="1" applyBorder="1" applyAlignment="1">
      <alignment horizontal="right" vertical="center" wrapText="1"/>
    </xf>
    <xf numFmtId="0" fontId="13" fillId="8" borderId="12" xfId="3" applyFont="1" applyFill="1" applyBorder="1" applyAlignment="1">
      <alignment horizontal="right" vertical="center" wrapText="1"/>
    </xf>
    <xf numFmtId="0" fontId="5" fillId="8" borderId="11" xfId="3" applyFont="1" applyFill="1" applyBorder="1" applyAlignment="1">
      <alignment horizontal="left" vertical="center"/>
    </xf>
    <xf numFmtId="0" fontId="9" fillId="0" borderId="12" xfId="3" applyFont="1" applyBorder="1" applyAlignment="1">
      <alignment horizontal="right" vertical="center" wrapText="1"/>
    </xf>
    <xf numFmtId="0" fontId="5" fillId="8" borderId="11" xfId="3" applyFont="1" applyFill="1" applyBorder="1" applyAlignment="1">
      <alignment horizontal="left" vertical="center" wrapText="1"/>
    </xf>
    <xf numFmtId="0" fontId="3" fillId="7" borderId="11" xfId="3" applyFont="1" applyFill="1" applyBorder="1" applyAlignment="1">
      <alignment horizontal="left" vertical="center" wrapText="1"/>
    </xf>
    <xf numFmtId="3" fontId="4" fillId="9" borderId="11" xfId="10" applyNumberFormat="1" applyFont="1" applyFill="1" applyBorder="1" applyAlignment="1">
      <alignment vertical="center" wrapText="1"/>
    </xf>
    <xf numFmtId="0" fontId="9" fillId="9" borderId="11" xfId="3" applyFont="1" applyFill="1" applyBorder="1" applyAlignment="1">
      <alignment vertical="center" wrapText="1"/>
    </xf>
    <xf numFmtId="0" fontId="9" fillId="9" borderId="12" xfId="3" applyFont="1" applyFill="1" applyBorder="1" applyAlignment="1">
      <alignment vertical="center" wrapText="1"/>
    </xf>
    <xf numFmtId="164" fontId="26" fillId="0" borderId="48" xfId="3" applyNumberFormat="1" applyFont="1" applyFill="1" applyBorder="1" applyAlignment="1">
      <alignment horizontal="center" vertical="center"/>
    </xf>
    <xf numFmtId="164" fontId="5" fillId="0" borderId="59" xfId="3" quotePrefix="1" applyNumberFormat="1" applyFont="1" applyFill="1" applyBorder="1" applyAlignment="1">
      <alignment horizontal="center" vertical="center"/>
    </xf>
    <xf numFmtId="164" fontId="5" fillId="0" borderId="44" xfId="3" quotePrefix="1" applyNumberFormat="1" applyFont="1" applyFill="1" applyBorder="1" applyAlignment="1">
      <alignment horizontal="center" vertical="center"/>
    </xf>
    <xf numFmtId="164" fontId="5" fillId="0" borderId="47" xfId="3" quotePrefix="1" applyNumberFormat="1" applyFont="1" applyFill="1" applyBorder="1" applyAlignment="1">
      <alignment horizontal="center" vertical="center"/>
    </xf>
    <xf numFmtId="164" fontId="5" fillId="0" borderId="57" xfId="3" quotePrefix="1" applyNumberFormat="1" applyFont="1" applyFill="1" applyBorder="1" applyAlignment="1">
      <alignment horizontal="center" vertical="center"/>
    </xf>
    <xf numFmtId="164" fontId="5" fillId="0" borderId="43" xfId="3" quotePrefix="1" applyNumberFormat="1" applyFont="1" applyFill="1" applyBorder="1" applyAlignment="1">
      <alignment horizontal="center" vertical="center"/>
    </xf>
    <xf numFmtId="3" fontId="5" fillId="8" borderId="21" xfId="3" applyNumberFormat="1" applyFont="1" applyFill="1" applyBorder="1" applyAlignment="1">
      <alignment horizontal="right" vertical="center"/>
    </xf>
    <xf numFmtId="3" fontId="5" fillId="8" borderId="58" xfId="3" applyNumberFormat="1" applyFont="1" applyFill="1" applyBorder="1" applyAlignment="1">
      <alignment horizontal="right" vertical="center"/>
    </xf>
    <xf numFmtId="3" fontId="5" fillId="8" borderId="42" xfId="3" applyNumberFormat="1" applyFont="1" applyFill="1" applyBorder="1" applyAlignment="1">
      <alignment horizontal="right" vertical="center"/>
    </xf>
    <xf numFmtId="164" fontId="3" fillId="7" borderId="10" xfId="3" quotePrefix="1" applyNumberFormat="1" applyFont="1" applyFill="1" applyBorder="1" applyAlignment="1">
      <alignment horizontal="center" vertical="center"/>
    </xf>
    <xf numFmtId="164" fontId="3" fillId="7" borderId="11" xfId="3" quotePrefix="1" applyNumberFormat="1" applyFont="1" applyFill="1" applyBorder="1" applyAlignment="1">
      <alignment horizontal="center" vertical="center"/>
    </xf>
    <xf numFmtId="165" fontId="3" fillId="7" borderId="11" xfId="3" applyNumberFormat="1" applyFont="1" applyFill="1" applyBorder="1" applyAlignment="1">
      <alignment vertical="center"/>
    </xf>
    <xf numFmtId="3" fontId="4" fillId="9" borderId="11" xfId="10" applyNumberFormat="1" applyFont="1" applyFill="1" applyBorder="1" applyAlignment="1">
      <alignment horizontal="right" vertical="center" wrapText="1"/>
    </xf>
    <xf numFmtId="0" fontId="9" fillId="9" borderId="11" xfId="3" applyFont="1" applyFill="1" applyBorder="1" applyAlignment="1">
      <alignment horizontal="right" vertical="center" wrapText="1"/>
    </xf>
    <xf numFmtId="0" fontId="9" fillId="9" borderId="12" xfId="3" applyFont="1" applyFill="1" applyBorder="1" applyAlignment="1">
      <alignment horizontal="right" vertical="center" wrapText="1"/>
    </xf>
    <xf numFmtId="0" fontId="5" fillId="8" borderId="11" xfId="3" applyFont="1" applyFill="1" applyBorder="1" applyAlignment="1">
      <alignment vertical="center" wrapText="1"/>
    </xf>
    <xf numFmtId="0" fontId="3" fillId="7" borderId="11" xfId="3" applyFont="1" applyFill="1" applyBorder="1" applyAlignment="1">
      <alignment vertical="center" wrapText="1"/>
    </xf>
    <xf numFmtId="164" fontId="3" fillId="0" borderId="49" xfId="3" applyNumberFormat="1" applyFont="1" applyFill="1" applyBorder="1" applyAlignment="1">
      <alignment horizontal="right"/>
    </xf>
    <xf numFmtId="164" fontId="37" fillId="0" borderId="58" xfId="3" applyNumberFormat="1" applyFont="1" applyFill="1" applyBorder="1" applyAlignment="1">
      <alignment horizontal="right"/>
    </xf>
    <xf numFmtId="164" fontId="37" fillId="0" borderId="42" xfId="3" applyNumberFormat="1" applyFont="1" applyFill="1" applyBorder="1" applyAlignment="1">
      <alignment horizontal="right"/>
    </xf>
    <xf numFmtId="164" fontId="26" fillId="0" borderId="10" xfId="3" applyNumberFormat="1" applyFont="1" applyFill="1" applyBorder="1" applyAlignment="1">
      <alignment horizontal="center" vertical="center"/>
    </xf>
    <xf numFmtId="164" fontId="26" fillId="0" borderId="12" xfId="3" applyNumberFormat="1" applyFont="1" applyFill="1" applyBorder="1" applyAlignment="1">
      <alignment horizontal="center" vertical="center"/>
    </xf>
    <xf numFmtId="0" fontId="5" fillId="8" borderId="10" xfId="3" quotePrefix="1" applyFont="1" applyFill="1" applyBorder="1" applyAlignment="1">
      <alignment horizontal="center" vertical="center"/>
    </xf>
    <xf numFmtId="0" fontId="5" fillId="8" borderId="11" xfId="3" quotePrefix="1" applyFont="1" applyFill="1" applyBorder="1" applyAlignment="1">
      <alignment horizontal="center" vertical="center"/>
    </xf>
    <xf numFmtId="0" fontId="5" fillId="0" borderId="49" xfId="3" quotePrefix="1" applyFont="1" applyFill="1" applyBorder="1" applyAlignment="1">
      <alignment horizontal="center" vertical="center"/>
    </xf>
    <xf numFmtId="0" fontId="5" fillId="0" borderId="58" xfId="3" quotePrefix="1" applyFont="1" applyFill="1" applyBorder="1" applyAlignment="1">
      <alignment horizontal="center" vertical="center"/>
    </xf>
    <xf numFmtId="0" fontId="5" fillId="0" borderId="42" xfId="3" quotePrefix="1" applyFont="1" applyFill="1" applyBorder="1" applyAlignment="1">
      <alignment horizontal="center" vertical="center"/>
    </xf>
    <xf numFmtId="0" fontId="17" fillId="8" borderId="24" xfId="3" quotePrefix="1" applyFont="1" applyFill="1" applyBorder="1" applyAlignment="1">
      <alignment horizontal="center" vertical="center"/>
    </xf>
    <xf numFmtId="0" fontId="17" fillId="8" borderId="25" xfId="3" quotePrefix="1" applyFont="1" applyFill="1" applyBorder="1" applyAlignment="1">
      <alignment horizontal="center" vertical="center"/>
    </xf>
    <xf numFmtId="0" fontId="18" fillId="8" borderId="25" xfId="3" applyFont="1" applyFill="1" applyBorder="1" applyAlignment="1">
      <alignment horizontal="left" vertical="center" wrapText="1"/>
    </xf>
    <xf numFmtId="3" fontId="18" fillId="8" borderId="28" xfId="10" applyNumberFormat="1" applyFont="1" applyFill="1" applyBorder="1" applyAlignment="1">
      <alignment horizontal="right" vertical="center" wrapText="1"/>
    </xf>
    <xf numFmtId="0" fontId="19" fillId="8" borderId="67" xfId="3" applyFont="1" applyFill="1" applyBorder="1" applyAlignment="1">
      <alignment horizontal="right" vertical="center" wrapText="1"/>
    </xf>
    <xf numFmtId="0" fontId="19" fillId="8" borderId="68" xfId="3" applyFont="1" applyFill="1" applyBorder="1" applyAlignment="1">
      <alignment horizontal="right" vertical="center" wrapText="1"/>
    </xf>
    <xf numFmtId="0" fontId="46" fillId="8" borderId="11" xfId="3" applyFont="1" applyFill="1" applyBorder="1" applyAlignment="1">
      <alignment horizontal="left" vertical="center" wrapText="1"/>
    </xf>
    <xf numFmtId="0" fontId="3" fillId="0" borderId="21" xfId="3" applyFont="1" applyFill="1" applyBorder="1" applyAlignment="1">
      <alignment horizontal="center" vertical="center"/>
    </xf>
    <xf numFmtId="0" fontId="3" fillId="0" borderId="58" xfId="3" applyFont="1" applyFill="1" applyBorder="1" applyAlignment="1">
      <alignment horizontal="center" vertical="center"/>
    </xf>
    <xf numFmtId="0" fontId="3" fillId="0" borderId="22" xfId="3" applyFont="1" applyFill="1" applyBorder="1" applyAlignment="1">
      <alignment horizontal="center" vertical="center"/>
    </xf>
    <xf numFmtId="0" fontId="5" fillId="8" borderId="11" xfId="3" applyFont="1" applyFill="1" applyBorder="1" applyAlignment="1">
      <alignment horizontal="center" vertical="center"/>
    </xf>
    <xf numFmtId="0" fontId="3" fillId="0" borderId="11" xfId="3" quotePrefix="1" applyFont="1" applyFill="1" applyBorder="1" applyAlignment="1">
      <alignment horizontal="right" vertical="center"/>
    </xf>
    <xf numFmtId="0" fontId="3" fillId="0" borderId="12" xfId="3" quotePrefix="1" applyFont="1" applyFill="1" applyBorder="1" applyAlignment="1">
      <alignment horizontal="right" vertical="center"/>
    </xf>
    <xf numFmtId="0" fontId="18" fillId="8" borderId="25" xfId="3" applyFont="1" applyFill="1" applyBorder="1" applyAlignment="1">
      <alignment horizontal="left" vertical="center"/>
    </xf>
    <xf numFmtId="0" fontId="17" fillId="8" borderId="25" xfId="3" applyFont="1" applyFill="1" applyBorder="1" applyAlignment="1">
      <alignment horizontal="left" vertical="center" wrapText="1"/>
    </xf>
    <xf numFmtId="0" fontId="5" fillId="0" borderId="12" xfId="3" applyFont="1" applyFill="1" applyBorder="1" applyAlignment="1">
      <alignment horizontal="right" vertical="center"/>
    </xf>
    <xf numFmtId="0" fontId="3" fillId="0" borderId="12" xfId="3" applyFont="1" applyFill="1" applyBorder="1" applyAlignment="1">
      <alignment horizontal="right" vertical="center"/>
    </xf>
  </cellXfs>
  <cellStyles count="15">
    <cellStyle name="Ezres" xfId="1" builtinId="3"/>
    <cellStyle name="Ezres_Ktgvetési rendelet mellékletek_2008_Eszteregnye" xfId="2"/>
    <cellStyle name="Normál" xfId="0" builtinId="0"/>
    <cellStyle name="Normál 2" xfId="3"/>
    <cellStyle name="Normál 2 2" xfId="4"/>
    <cellStyle name="Normál 3" xfId="5"/>
    <cellStyle name="Normál 4" xfId="6"/>
    <cellStyle name="Normál 4 2" xfId="7"/>
    <cellStyle name="Normál 5" xfId="8"/>
    <cellStyle name="Normál 6" xfId="9"/>
    <cellStyle name="Normál_12dmelléklet" xfId="10"/>
    <cellStyle name="Normál_Ktgvetési rendelet mellékletek_2008_Eszteregnye" xfId="11"/>
    <cellStyle name="Normal_KTRSZJ" xfId="12"/>
    <cellStyle name="Normál_KVIREND" xfId="13"/>
    <cellStyle name="Normál_likviditási terv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4"/>
  <sheetViews>
    <sheetView zoomScaleNormal="100" workbookViewId="0">
      <selection activeCell="E6" sqref="E6"/>
    </sheetView>
  </sheetViews>
  <sheetFormatPr defaultRowHeight="12.75" x14ac:dyDescent="0.2"/>
  <cols>
    <col min="3" max="3" width="84" customWidth="1"/>
  </cols>
  <sheetData>
    <row r="4" spans="1:3" ht="24.75" customHeight="1" x14ac:dyDescent="0.2">
      <c r="A4" s="339" t="s">
        <v>954</v>
      </c>
      <c r="B4" s="339"/>
      <c r="C4" s="339"/>
    </row>
    <row r="5" spans="1:3" ht="19.5" customHeight="1" x14ac:dyDescent="0.2">
      <c r="A5" s="340" t="s">
        <v>915</v>
      </c>
      <c r="B5" s="340"/>
      <c r="C5" s="340"/>
    </row>
    <row r="6" spans="1:3" ht="19.5" customHeight="1" thickBot="1" x14ac:dyDescent="0.25">
      <c r="A6" s="192"/>
      <c r="B6" s="282"/>
      <c r="C6" s="283"/>
    </row>
    <row r="7" spans="1:3" ht="18" x14ac:dyDescent="0.2">
      <c r="A7" s="341" t="s">
        <v>897</v>
      </c>
      <c r="B7" s="342"/>
      <c r="C7" s="343"/>
    </row>
    <row r="8" spans="1:3" ht="29.25" customHeight="1" x14ac:dyDescent="0.2">
      <c r="A8" s="196" t="s">
        <v>898</v>
      </c>
      <c r="B8" s="344" t="s">
        <v>956</v>
      </c>
      <c r="C8" s="345"/>
    </row>
    <row r="9" spans="1:3" ht="15.75" x14ac:dyDescent="0.2">
      <c r="A9" s="196" t="s">
        <v>899</v>
      </c>
      <c r="B9" s="337" t="s">
        <v>955</v>
      </c>
      <c r="C9" s="338"/>
    </row>
    <row r="10" spans="1:3" ht="15.75" x14ac:dyDescent="0.2">
      <c r="A10" s="196" t="s">
        <v>900</v>
      </c>
      <c r="B10" s="337" t="s">
        <v>917</v>
      </c>
      <c r="C10" s="338"/>
    </row>
    <row r="11" spans="1:3" ht="15.75" x14ac:dyDescent="0.2">
      <c r="A11" s="196" t="s">
        <v>901</v>
      </c>
      <c r="B11" s="337" t="s">
        <v>918</v>
      </c>
      <c r="C11" s="338"/>
    </row>
    <row r="12" spans="1:3" ht="15.75" x14ac:dyDescent="0.25">
      <c r="A12" s="196" t="s">
        <v>902</v>
      </c>
      <c r="B12" s="331" t="s">
        <v>578</v>
      </c>
      <c r="C12" s="332"/>
    </row>
    <row r="13" spans="1:3" ht="15.75" x14ac:dyDescent="0.2">
      <c r="A13" s="196" t="s">
        <v>903</v>
      </c>
      <c r="B13" s="337" t="s">
        <v>916</v>
      </c>
      <c r="C13" s="338"/>
    </row>
    <row r="14" spans="1:3" ht="15.75" x14ac:dyDescent="0.2">
      <c r="A14" s="196" t="s">
        <v>904</v>
      </c>
      <c r="B14" s="337" t="s">
        <v>906</v>
      </c>
      <c r="C14" s="338"/>
    </row>
    <row r="15" spans="1:3" ht="15.75" x14ac:dyDescent="0.2">
      <c r="A15" s="196" t="s">
        <v>905</v>
      </c>
      <c r="B15" s="337" t="s">
        <v>908</v>
      </c>
      <c r="C15" s="338"/>
    </row>
    <row r="16" spans="1:3" ht="15" x14ac:dyDescent="0.2">
      <c r="A16" s="196" t="s">
        <v>907</v>
      </c>
      <c r="B16" s="335" t="s">
        <v>720</v>
      </c>
      <c r="C16" s="336"/>
    </row>
    <row r="17" spans="1:3" ht="15.75" x14ac:dyDescent="0.2">
      <c r="A17" s="196" t="s">
        <v>909</v>
      </c>
      <c r="B17" s="337" t="s">
        <v>911</v>
      </c>
      <c r="C17" s="338"/>
    </row>
    <row r="18" spans="1:3" ht="15.75" x14ac:dyDescent="0.2">
      <c r="A18" s="196" t="s">
        <v>910</v>
      </c>
      <c r="B18" s="337" t="s">
        <v>913</v>
      </c>
      <c r="C18" s="338"/>
    </row>
    <row r="19" spans="1:3" ht="15.75" x14ac:dyDescent="0.2">
      <c r="A19" s="196" t="s">
        <v>912</v>
      </c>
      <c r="B19" s="337" t="s">
        <v>919</v>
      </c>
      <c r="C19" s="338"/>
    </row>
    <row r="20" spans="1:3" ht="15" customHeight="1" x14ac:dyDescent="0.2">
      <c r="A20" s="328" t="s">
        <v>914</v>
      </c>
      <c r="B20" s="329" t="s">
        <v>930</v>
      </c>
      <c r="C20" s="330"/>
    </row>
    <row r="21" spans="1:3" ht="18.75" customHeight="1" x14ac:dyDescent="0.2">
      <c r="A21" s="328"/>
      <c r="B21" s="329"/>
      <c r="C21" s="330"/>
    </row>
    <row r="22" spans="1:3" ht="15.75" x14ac:dyDescent="0.25">
      <c r="A22" s="303" t="s">
        <v>931</v>
      </c>
      <c r="B22" s="331" t="s">
        <v>947</v>
      </c>
      <c r="C22" s="332"/>
    </row>
    <row r="23" spans="1:3" ht="15.75" x14ac:dyDescent="0.25">
      <c r="A23" s="303" t="s">
        <v>932</v>
      </c>
      <c r="B23" s="331" t="s">
        <v>948</v>
      </c>
      <c r="C23" s="332"/>
    </row>
    <row r="24" spans="1:3" ht="16.5" thickBot="1" x14ac:dyDescent="0.3">
      <c r="A24" s="304" t="s">
        <v>933</v>
      </c>
      <c r="B24" s="333" t="s">
        <v>949</v>
      </c>
      <c r="C24" s="334"/>
    </row>
  </sheetData>
  <mergeCells count="20">
    <mergeCell ref="A4:C4"/>
    <mergeCell ref="A5:C5"/>
    <mergeCell ref="A7:C7"/>
    <mergeCell ref="B8:C8"/>
    <mergeCell ref="B9:C9"/>
    <mergeCell ref="B16:C16"/>
    <mergeCell ref="B17:C17"/>
    <mergeCell ref="B18:C18"/>
    <mergeCell ref="B19:C19"/>
    <mergeCell ref="B10:C10"/>
    <mergeCell ref="B11:C11"/>
    <mergeCell ref="B13:C13"/>
    <mergeCell ref="B14:C14"/>
    <mergeCell ref="B15:C15"/>
    <mergeCell ref="B12:C12"/>
    <mergeCell ref="A20:A21"/>
    <mergeCell ref="B20:C21"/>
    <mergeCell ref="B22:C22"/>
    <mergeCell ref="B23:C23"/>
    <mergeCell ref="B24:C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6" sqref="B16:D16"/>
    </sheetView>
  </sheetViews>
  <sheetFormatPr defaultRowHeight="12.75" x14ac:dyDescent="0.2"/>
  <cols>
    <col min="1" max="1" width="38.140625" customWidth="1"/>
    <col min="2" max="2" width="15.7109375" customWidth="1"/>
    <col min="3" max="3" width="18" customWidth="1"/>
    <col min="4" max="4" width="13.7109375" customWidth="1"/>
    <col min="5" max="5" width="20.42578125" customWidth="1"/>
  </cols>
  <sheetData>
    <row r="1" spans="1:5" ht="18" x14ac:dyDescent="0.25">
      <c r="A1" s="732" t="s">
        <v>697</v>
      </c>
      <c r="B1" s="733"/>
      <c r="C1" s="733"/>
      <c r="D1" s="733"/>
      <c r="E1" s="734"/>
    </row>
    <row r="2" spans="1:5" ht="18" x14ac:dyDescent="0.25">
      <c r="A2" s="735" t="s">
        <v>700</v>
      </c>
      <c r="B2" s="736"/>
      <c r="C2" s="736"/>
      <c r="D2" s="736"/>
      <c r="E2" s="737"/>
    </row>
    <row r="3" spans="1:5" ht="40.5" customHeight="1" x14ac:dyDescent="0.2">
      <c r="A3" s="738" t="s">
        <v>720</v>
      </c>
      <c r="B3" s="739"/>
      <c r="C3" s="739"/>
      <c r="D3" s="739"/>
      <c r="E3" s="740"/>
    </row>
    <row r="4" spans="1:5" x14ac:dyDescent="0.2">
      <c r="A4" s="40"/>
      <c r="B4" s="741" t="s">
        <v>894</v>
      </c>
      <c r="C4" s="741"/>
      <c r="D4" s="741"/>
      <c r="E4" s="742"/>
    </row>
    <row r="5" spans="1:5" ht="17.25" customHeight="1" x14ac:dyDescent="0.2">
      <c r="A5" s="41" t="s">
        <v>721</v>
      </c>
      <c r="B5" s="743"/>
      <c r="C5" s="743"/>
      <c r="D5" s="743"/>
      <c r="E5" s="744"/>
    </row>
    <row r="6" spans="1:5" ht="13.5" thickBot="1" x14ac:dyDescent="0.25">
      <c r="A6" s="42"/>
      <c r="B6" s="43"/>
      <c r="C6" s="43"/>
      <c r="D6" s="43"/>
      <c r="E6" s="44"/>
    </row>
    <row r="7" spans="1:5" ht="15.75" thickBot="1" x14ac:dyDescent="0.25">
      <c r="A7" s="45" t="s">
        <v>722</v>
      </c>
      <c r="B7" s="46">
        <v>2017</v>
      </c>
      <c r="C7" s="46">
        <v>2018</v>
      </c>
      <c r="D7" s="46">
        <v>2019</v>
      </c>
      <c r="E7" s="47" t="s">
        <v>527</v>
      </c>
    </row>
    <row r="8" spans="1:5" ht="15" x14ac:dyDescent="0.2">
      <c r="A8" s="48" t="s">
        <v>723</v>
      </c>
      <c r="B8" s="49"/>
      <c r="C8" s="49"/>
      <c r="D8" s="49"/>
      <c r="E8" s="50">
        <f t="shared" ref="E8:E14" si="0">SUM(B8:D8)</f>
        <v>0</v>
      </c>
    </row>
    <row r="9" spans="1:5" ht="15" x14ac:dyDescent="0.2">
      <c r="A9" s="51" t="s">
        <v>724</v>
      </c>
      <c r="B9" s="52"/>
      <c r="C9" s="52"/>
      <c r="D9" s="52"/>
      <c r="E9" s="50">
        <f t="shared" si="0"/>
        <v>0</v>
      </c>
    </row>
    <row r="10" spans="1:5" ht="15" x14ac:dyDescent="0.2">
      <c r="A10" s="53" t="s">
        <v>725</v>
      </c>
      <c r="B10" s="52"/>
      <c r="C10" s="52"/>
      <c r="D10" s="52"/>
      <c r="E10" s="50">
        <f t="shared" si="0"/>
        <v>0</v>
      </c>
    </row>
    <row r="11" spans="1:5" ht="15" x14ac:dyDescent="0.2">
      <c r="A11" s="53" t="s">
        <v>726</v>
      </c>
      <c r="B11" s="52"/>
      <c r="C11" s="52"/>
      <c r="D11" s="52"/>
      <c r="E11" s="50">
        <f t="shared" si="0"/>
        <v>0</v>
      </c>
    </row>
    <row r="12" spans="1:5" ht="15" x14ac:dyDescent="0.2">
      <c r="A12" s="53" t="s">
        <v>727</v>
      </c>
      <c r="B12" s="52"/>
      <c r="C12" s="52"/>
      <c r="D12" s="52"/>
      <c r="E12" s="50">
        <f t="shared" si="0"/>
        <v>0</v>
      </c>
    </row>
    <row r="13" spans="1:5" ht="15.75" thickBot="1" x14ac:dyDescent="0.25">
      <c r="A13" s="54" t="s">
        <v>728</v>
      </c>
      <c r="B13" s="55"/>
      <c r="C13" s="55"/>
      <c r="D13" s="55"/>
      <c r="E13" s="56">
        <f t="shared" si="0"/>
        <v>0</v>
      </c>
    </row>
    <row r="14" spans="1:5" ht="15.75" thickBot="1" x14ac:dyDescent="0.25">
      <c r="A14" s="45" t="s">
        <v>729</v>
      </c>
      <c r="B14" s="57">
        <f>SUM(B8:B13)</f>
        <v>0</v>
      </c>
      <c r="C14" s="57">
        <f>SUM(C8:C13)</f>
        <v>0</v>
      </c>
      <c r="D14" s="57">
        <f>SUM(D8:D13)</f>
        <v>0</v>
      </c>
      <c r="E14" s="58">
        <f t="shared" si="0"/>
        <v>0</v>
      </c>
    </row>
    <row r="15" spans="1:5" ht="15.75" thickBot="1" x14ac:dyDescent="0.25">
      <c r="A15" s="59"/>
      <c r="B15" s="60"/>
      <c r="C15" s="60"/>
      <c r="D15" s="60"/>
      <c r="E15" s="61"/>
    </row>
    <row r="16" spans="1:5" ht="15.75" thickBot="1" x14ac:dyDescent="0.25">
      <c r="A16" s="45" t="s">
        <v>730</v>
      </c>
      <c r="B16" s="46">
        <v>2017</v>
      </c>
      <c r="C16" s="46">
        <v>2018</v>
      </c>
      <c r="D16" s="46">
        <v>2019</v>
      </c>
      <c r="E16" s="47" t="s">
        <v>527</v>
      </c>
    </row>
    <row r="17" spans="1:5" ht="15" x14ac:dyDescent="0.2">
      <c r="A17" s="48" t="s">
        <v>731</v>
      </c>
      <c r="B17" s="49"/>
      <c r="C17" s="49"/>
      <c r="D17" s="49"/>
      <c r="E17" s="50">
        <f>SUM(B17:D17)</f>
        <v>0</v>
      </c>
    </row>
    <row r="18" spans="1:5" ht="15" x14ac:dyDescent="0.2">
      <c r="A18" s="53" t="s">
        <v>732</v>
      </c>
      <c r="B18" s="52"/>
      <c r="C18" s="52"/>
      <c r="D18" s="52"/>
      <c r="E18" s="50">
        <f>SUM(B18:D18)</f>
        <v>0</v>
      </c>
    </row>
    <row r="19" spans="1:5" ht="15" x14ac:dyDescent="0.2">
      <c r="A19" s="53" t="s">
        <v>733</v>
      </c>
      <c r="B19" s="52"/>
      <c r="C19" s="52"/>
      <c r="D19" s="52"/>
      <c r="E19" s="50">
        <f>SUM(B19:D19)</f>
        <v>0</v>
      </c>
    </row>
    <row r="20" spans="1:5" ht="15.75" thickBot="1" x14ac:dyDescent="0.25">
      <c r="A20" s="54" t="s">
        <v>734</v>
      </c>
      <c r="B20" s="55"/>
      <c r="C20" s="55"/>
      <c r="D20" s="55"/>
      <c r="E20" s="56">
        <f>SUM(B20:D20)</f>
        <v>0</v>
      </c>
    </row>
    <row r="21" spans="1:5" ht="15.75" thickBot="1" x14ac:dyDescent="0.25">
      <c r="A21" s="45" t="s">
        <v>527</v>
      </c>
      <c r="B21" s="57">
        <f>SUM(B17:B20)</f>
        <v>0</v>
      </c>
      <c r="C21" s="57">
        <f>SUM(C17:C20)</f>
        <v>0</v>
      </c>
      <c r="D21" s="57">
        <f>SUM(D17:D20)</f>
        <v>0</v>
      </c>
      <c r="E21" s="58">
        <f>SUM(B21:D21)</f>
        <v>0</v>
      </c>
    </row>
  </sheetData>
  <mergeCells count="5">
    <mergeCell ref="A1:E1"/>
    <mergeCell ref="A2:E2"/>
    <mergeCell ref="A3:E3"/>
    <mergeCell ref="B4:E4"/>
    <mergeCell ref="B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F6" sqref="F6"/>
    </sheetView>
  </sheetViews>
  <sheetFormatPr defaultRowHeight="12.75" x14ac:dyDescent="0.2"/>
  <cols>
    <col min="1" max="1" width="10.28515625" customWidth="1"/>
    <col min="2" max="2" width="25.7109375" customWidth="1"/>
    <col min="3" max="3" width="23.7109375" customWidth="1"/>
    <col min="4" max="4" width="25.7109375" customWidth="1"/>
  </cols>
  <sheetData>
    <row r="1" spans="1:6" ht="25.5" customHeight="1" x14ac:dyDescent="0.25">
      <c r="A1" s="749" t="s">
        <v>697</v>
      </c>
      <c r="B1" s="750"/>
      <c r="C1" s="750"/>
      <c r="D1" s="751"/>
      <c r="E1" s="85"/>
      <c r="F1" s="86"/>
    </row>
    <row r="2" spans="1:6" ht="24.75" customHeight="1" x14ac:dyDescent="0.25">
      <c r="A2" s="752" t="s">
        <v>700</v>
      </c>
      <c r="B2" s="753"/>
      <c r="C2" s="753"/>
      <c r="D2" s="754"/>
      <c r="E2" s="97"/>
      <c r="F2" s="97"/>
    </row>
    <row r="3" spans="1:6" ht="20.100000000000001" customHeight="1" x14ac:dyDescent="0.2">
      <c r="A3" s="746" t="s">
        <v>736</v>
      </c>
      <c r="B3" s="747"/>
      <c r="C3" s="747"/>
      <c r="D3" s="748"/>
    </row>
    <row r="4" spans="1:6" ht="20.100000000000001" customHeight="1" x14ac:dyDescent="0.2">
      <c r="A4" s="87"/>
      <c r="B4" s="79"/>
      <c r="C4" s="79"/>
      <c r="D4" s="88" t="s">
        <v>801</v>
      </c>
    </row>
    <row r="5" spans="1:6" ht="25.5" customHeight="1" x14ac:dyDescent="0.2">
      <c r="A5" s="89" t="s">
        <v>526</v>
      </c>
      <c r="B5" s="80" t="s">
        <v>737</v>
      </c>
      <c r="C5" s="80" t="s">
        <v>738</v>
      </c>
      <c r="D5" s="90" t="s">
        <v>739</v>
      </c>
    </row>
    <row r="6" spans="1:6" ht="20.100000000000001" customHeight="1" x14ac:dyDescent="0.2">
      <c r="A6" s="91">
        <v>1</v>
      </c>
      <c r="B6" s="81">
        <v>2</v>
      </c>
      <c r="C6" s="81">
        <v>3</v>
      </c>
      <c r="D6" s="92">
        <v>4</v>
      </c>
    </row>
    <row r="7" spans="1:6" ht="33.75" customHeight="1" x14ac:dyDescent="0.2">
      <c r="A7" s="76" t="s">
        <v>244</v>
      </c>
      <c r="B7" s="82" t="s">
        <v>740</v>
      </c>
      <c r="C7" s="78"/>
      <c r="D7" s="77"/>
    </row>
    <row r="8" spans="1:6" ht="32.25" customHeight="1" x14ac:dyDescent="0.2">
      <c r="A8" s="76" t="s">
        <v>243</v>
      </c>
      <c r="B8" s="82" t="s">
        <v>741</v>
      </c>
      <c r="C8" s="78"/>
      <c r="D8" s="77"/>
    </row>
    <row r="9" spans="1:6" ht="24" customHeight="1" x14ac:dyDescent="0.2">
      <c r="A9" s="76" t="s">
        <v>242</v>
      </c>
      <c r="B9" s="82" t="s">
        <v>742</v>
      </c>
      <c r="C9" s="78"/>
      <c r="D9" s="77"/>
    </row>
    <row r="10" spans="1:6" ht="34.5" customHeight="1" x14ac:dyDescent="0.2">
      <c r="A10" s="76" t="s">
        <v>241</v>
      </c>
      <c r="B10" s="82" t="s">
        <v>743</v>
      </c>
      <c r="C10" s="78"/>
      <c r="D10" s="77"/>
    </row>
    <row r="11" spans="1:6" ht="22.5" customHeight="1" x14ac:dyDescent="0.2">
      <c r="A11" s="76" t="s">
        <v>525</v>
      </c>
      <c r="B11" s="82" t="s">
        <v>744</v>
      </c>
      <c r="C11" s="78"/>
      <c r="D11" s="77"/>
    </row>
    <row r="12" spans="1:6" ht="20.100000000000001" customHeight="1" x14ac:dyDescent="0.2">
      <c r="A12" s="76" t="s">
        <v>524</v>
      </c>
      <c r="B12" s="82" t="s">
        <v>745</v>
      </c>
      <c r="C12" s="78"/>
      <c r="D12" s="77"/>
    </row>
    <row r="13" spans="1:6" ht="20.100000000000001" customHeight="1" x14ac:dyDescent="0.2">
      <c r="A13" s="76" t="s">
        <v>523</v>
      </c>
      <c r="B13" s="83" t="s">
        <v>746</v>
      </c>
      <c r="C13" s="78"/>
      <c r="D13" s="77"/>
    </row>
    <row r="14" spans="1:6" ht="22.5" customHeight="1" x14ac:dyDescent="0.2">
      <c r="A14" s="76" t="s">
        <v>522</v>
      </c>
      <c r="B14" s="83" t="s">
        <v>747</v>
      </c>
      <c r="C14" s="78"/>
      <c r="D14" s="77"/>
    </row>
    <row r="15" spans="1:6" ht="21" customHeight="1" x14ac:dyDescent="0.2">
      <c r="A15" s="76" t="s">
        <v>521</v>
      </c>
      <c r="B15" s="83" t="s">
        <v>748</v>
      </c>
      <c r="C15" s="78">
        <v>299000</v>
      </c>
      <c r="D15" s="77">
        <v>149500</v>
      </c>
    </row>
    <row r="16" spans="1:6" ht="21" customHeight="1" x14ac:dyDescent="0.2">
      <c r="A16" s="76" t="s">
        <v>520</v>
      </c>
      <c r="B16" s="83" t="s">
        <v>749</v>
      </c>
      <c r="C16" s="78"/>
      <c r="D16" s="77"/>
    </row>
    <row r="17" spans="1:4" ht="23.25" customHeight="1" x14ac:dyDescent="0.2">
      <c r="A17" s="76" t="s">
        <v>519</v>
      </c>
      <c r="B17" s="83" t="s">
        <v>750</v>
      </c>
      <c r="C17" s="78"/>
      <c r="D17" s="77"/>
    </row>
    <row r="18" spans="1:4" ht="22.5" customHeight="1" x14ac:dyDescent="0.2">
      <c r="A18" s="76" t="s">
        <v>518</v>
      </c>
      <c r="B18" s="83" t="s">
        <v>751</v>
      </c>
      <c r="C18" s="78"/>
      <c r="D18" s="77"/>
    </row>
    <row r="19" spans="1:4" ht="24" customHeight="1" x14ac:dyDescent="0.2">
      <c r="A19" s="76" t="s">
        <v>752</v>
      </c>
      <c r="B19" s="82" t="s">
        <v>753</v>
      </c>
      <c r="C19" s="78"/>
      <c r="D19" s="77"/>
    </row>
    <row r="20" spans="1:4" ht="21" customHeight="1" x14ac:dyDescent="0.2">
      <c r="A20" s="76" t="s">
        <v>754</v>
      </c>
      <c r="B20" s="82" t="s">
        <v>755</v>
      </c>
      <c r="C20" s="78"/>
      <c r="D20" s="77"/>
    </row>
    <row r="21" spans="1:4" ht="21" customHeight="1" x14ac:dyDescent="0.2">
      <c r="A21" s="76" t="s">
        <v>756</v>
      </c>
      <c r="B21" s="82" t="s">
        <v>757</v>
      </c>
      <c r="C21" s="78"/>
      <c r="D21" s="77"/>
    </row>
    <row r="22" spans="1:4" ht="20.100000000000001" customHeight="1" x14ac:dyDescent="0.2">
      <c r="A22" s="76" t="s">
        <v>758</v>
      </c>
      <c r="B22" s="82" t="s">
        <v>759</v>
      </c>
      <c r="C22" s="78"/>
      <c r="D22" s="77"/>
    </row>
    <row r="23" spans="1:4" ht="20.100000000000001" customHeight="1" x14ac:dyDescent="0.2">
      <c r="A23" s="76" t="s">
        <v>760</v>
      </c>
      <c r="B23" s="82" t="s">
        <v>761</v>
      </c>
      <c r="C23" s="78"/>
      <c r="D23" s="77"/>
    </row>
    <row r="24" spans="1:4" ht="20.100000000000001" customHeight="1" x14ac:dyDescent="0.2">
      <c r="A24" s="76" t="s">
        <v>762</v>
      </c>
      <c r="B24" s="84"/>
      <c r="C24" s="78"/>
      <c r="D24" s="77"/>
    </row>
    <row r="25" spans="1:4" ht="20.100000000000001" customHeight="1" thickBot="1" x14ac:dyDescent="0.25">
      <c r="A25" s="93" t="s">
        <v>763</v>
      </c>
      <c r="B25" s="94" t="s">
        <v>764</v>
      </c>
      <c r="C25" s="95">
        <f>SUM(C7:C24)</f>
        <v>299000</v>
      </c>
      <c r="D25" s="96">
        <f>SUM(D7:D24)</f>
        <v>149500</v>
      </c>
    </row>
    <row r="26" spans="1:4" ht="20.100000000000001" customHeight="1" x14ac:dyDescent="0.2">
      <c r="A26" s="75"/>
      <c r="B26" s="745"/>
      <c r="C26" s="745"/>
      <c r="D26" s="745"/>
    </row>
  </sheetData>
  <mergeCells count="4">
    <mergeCell ref="B26:D26"/>
    <mergeCell ref="A3:D3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H7" sqref="H7"/>
    </sheetView>
  </sheetViews>
  <sheetFormatPr defaultRowHeight="12.75" x14ac:dyDescent="0.2"/>
  <cols>
    <col min="1" max="1" width="5.85546875" customWidth="1"/>
    <col min="2" max="2" width="42.5703125" customWidth="1"/>
    <col min="3" max="3" width="12.140625" customWidth="1"/>
    <col min="4" max="8" width="11" customWidth="1"/>
    <col min="9" max="9" width="11.85546875" customWidth="1"/>
  </cols>
  <sheetData>
    <row r="1" spans="1:9" ht="29.25" customHeight="1" x14ac:dyDescent="0.2">
      <c r="A1" s="757" t="s">
        <v>697</v>
      </c>
      <c r="B1" s="757"/>
      <c r="C1" s="757"/>
      <c r="D1" s="757"/>
      <c r="E1" s="757"/>
      <c r="F1" s="757"/>
      <c r="G1" s="757"/>
      <c r="H1" s="757"/>
      <c r="I1" s="757"/>
    </row>
    <row r="2" spans="1:9" ht="18" customHeight="1" x14ac:dyDescent="0.2">
      <c r="A2" s="758" t="s">
        <v>700</v>
      </c>
      <c r="B2" s="759"/>
      <c r="C2" s="759"/>
      <c r="D2" s="759"/>
      <c r="E2" s="759"/>
      <c r="F2" s="759"/>
      <c r="G2" s="759"/>
      <c r="H2" s="759"/>
      <c r="I2" s="760"/>
    </row>
    <row r="3" spans="1:9" ht="18" customHeight="1" x14ac:dyDescent="0.2">
      <c r="A3" s="758" t="s">
        <v>765</v>
      </c>
      <c r="B3" s="759"/>
      <c r="C3" s="759"/>
      <c r="D3" s="759"/>
      <c r="E3" s="759"/>
      <c r="F3" s="759"/>
      <c r="G3" s="759"/>
      <c r="H3" s="759"/>
      <c r="I3" s="760"/>
    </row>
    <row r="4" spans="1:9" x14ac:dyDescent="0.2">
      <c r="A4" s="768" t="s">
        <v>893</v>
      </c>
      <c r="B4" s="769"/>
      <c r="C4" s="769"/>
      <c r="D4" s="769"/>
      <c r="E4" s="769"/>
      <c r="F4" s="769"/>
      <c r="G4" s="769"/>
      <c r="H4" s="769"/>
      <c r="I4" s="770"/>
    </row>
    <row r="5" spans="1:9" ht="13.5" thickBot="1" x14ac:dyDescent="0.25">
      <c r="A5" s="19"/>
      <c r="B5" s="20"/>
      <c r="C5" s="20"/>
      <c r="D5" s="20"/>
      <c r="E5" s="20"/>
      <c r="F5" s="20"/>
      <c r="G5" s="20"/>
      <c r="H5" s="20"/>
      <c r="I5" s="98" t="s">
        <v>778</v>
      </c>
    </row>
    <row r="6" spans="1:9" x14ac:dyDescent="0.2">
      <c r="A6" s="761" t="s">
        <v>248</v>
      </c>
      <c r="B6" s="763" t="s">
        <v>766</v>
      </c>
      <c r="C6" s="761" t="s">
        <v>767</v>
      </c>
      <c r="D6" s="761" t="s">
        <v>951</v>
      </c>
      <c r="E6" s="765" t="s">
        <v>768</v>
      </c>
      <c r="F6" s="766"/>
      <c r="G6" s="766"/>
      <c r="H6" s="767"/>
      <c r="I6" s="763" t="s">
        <v>527</v>
      </c>
    </row>
    <row r="7" spans="1:9" ht="24.75" thickBot="1" x14ac:dyDescent="0.25">
      <c r="A7" s="762"/>
      <c r="B7" s="764"/>
      <c r="C7" s="764"/>
      <c r="D7" s="762"/>
      <c r="E7" s="99" t="s">
        <v>769</v>
      </c>
      <c r="F7" s="100" t="s">
        <v>779</v>
      </c>
      <c r="G7" s="100" t="s">
        <v>952</v>
      </c>
      <c r="H7" s="101" t="s">
        <v>953</v>
      </c>
      <c r="I7" s="764"/>
    </row>
    <row r="8" spans="1:9" ht="13.5" thickBot="1" x14ac:dyDescent="0.25">
      <c r="A8" s="102">
        <v>1</v>
      </c>
      <c r="B8" s="103">
        <v>2</v>
      </c>
      <c r="C8" s="104">
        <v>3</v>
      </c>
      <c r="D8" s="103">
        <v>4</v>
      </c>
      <c r="E8" s="102">
        <v>5</v>
      </c>
      <c r="F8" s="104">
        <v>6</v>
      </c>
      <c r="G8" s="104">
        <v>7</v>
      </c>
      <c r="H8" s="105">
        <v>8</v>
      </c>
      <c r="I8" s="106" t="s">
        <v>770</v>
      </c>
    </row>
    <row r="9" spans="1:9" ht="13.5" thickBot="1" x14ac:dyDescent="0.25">
      <c r="A9" s="107" t="s">
        <v>244</v>
      </c>
      <c r="B9" s="108" t="s">
        <v>771</v>
      </c>
      <c r="C9" s="109"/>
      <c r="D9" s="110">
        <f>SUM(D10:D11)</f>
        <v>0</v>
      </c>
      <c r="E9" s="111"/>
      <c r="F9" s="112"/>
      <c r="G9" s="112"/>
      <c r="H9" s="113"/>
      <c r="I9" s="114"/>
    </row>
    <row r="10" spans="1:9" x14ac:dyDescent="0.2">
      <c r="A10" s="115" t="s">
        <v>243</v>
      </c>
      <c r="B10" s="116"/>
      <c r="C10" s="117"/>
      <c r="D10" s="118"/>
      <c r="E10" s="119"/>
      <c r="F10" s="120"/>
      <c r="G10" s="120"/>
      <c r="H10" s="121"/>
      <c r="I10" s="122">
        <f t="shared" ref="I10:I21" si="0">SUM(D10:H10)</f>
        <v>0</v>
      </c>
    </row>
    <row r="11" spans="1:9" ht="13.5" thickBot="1" x14ac:dyDescent="0.25">
      <c r="A11" s="115" t="s">
        <v>242</v>
      </c>
      <c r="B11" s="116"/>
      <c r="C11" s="117"/>
      <c r="D11" s="118"/>
      <c r="E11" s="119"/>
      <c r="F11" s="120"/>
      <c r="G11" s="120"/>
      <c r="H11" s="121"/>
      <c r="I11" s="122">
        <f t="shared" si="0"/>
        <v>0</v>
      </c>
    </row>
    <row r="12" spans="1:9" ht="13.5" thickBot="1" x14ac:dyDescent="0.25">
      <c r="A12" s="107" t="s">
        <v>241</v>
      </c>
      <c r="B12" s="123" t="s">
        <v>772</v>
      </c>
      <c r="C12" s="124"/>
      <c r="D12" s="110">
        <f>SUM(D13:D14)</f>
        <v>0</v>
      </c>
      <c r="E12" s="111">
        <f>SUM(E13:E14)</f>
        <v>0</v>
      </c>
      <c r="F12" s="112">
        <f>SUM(F13:F14)</f>
        <v>0</v>
      </c>
      <c r="G12" s="112">
        <f>SUM(G13:G14)</f>
        <v>0</v>
      </c>
      <c r="H12" s="113">
        <f>SUM(H13:H14)</f>
        <v>0</v>
      </c>
      <c r="I12" s="114">
        <f t="shared" si="0"/>
        <v>0</v>
      </c>
    </row>
    <row r="13" spans="1:9" x14ac:dyDescent="0.2">
      <c r="A13" s="115" t="s">
        <v>525</v>
      </c>
      <c r="B13" s="116"/>
      <c r="C13" s="125"/>
      <c r="D13" s="118"/>
      <c r="E13" s="119"/>
      <c r="F13" s="120"/>
      <c r="G13" s="120"/>
      <c r="H13" s="121"/>
      <c r="I13" s="122">
        <f t="shared" si="0"/>
        <v>0</v>
      </c>
    </row>
    <row r="14" spans="1:9" ht="13.5" thickBot="1" x14ac:dyDescent="0.25">
      <c r="A14" s="115" t="s">
        <v>524</v>
      </c>
      <c r="B14" s="116"/>
      <c r="C14" s="117"/>
      <c r="D14" s="118"/>
      <c r="E14" s="119"/>
      <c r="F14" s="120"/>
      <c r="G14" s="120"/>
      <c r="H14" s="121"/>
      <c r="I14" s="122">
        <f t="shared" si="0"/>
        <v>0</v>
      </c>
    </row>
    <row r="15" spans="1:9" ht="13.5" thickBot="1" x14ac:dyDescent="0.25">
      <c r="A15" s="107" t="s">
        <v>523</v>
      </c>
      <c r="B15" s="123" t="s">
        <v>773</v>
      </c>
      <c r="C15" s="124"/>
      <c r="D15" s="110">
        <f>SUM(D16:D16)</f>
        <v>0</v>
      </c>
      <c r="E15" s="111"/>
      <c r="F15" s="112"/>
      <c r="G15" s="112"/>
      <c r="H15" s="113">
        <f>SUM(H16:H16)</f>
        <v>0</v>
      </c>
      <c r="I15" s="114">
        <f t="shared" si="0"/>
        <v>0</v>
      </c>
    </row>
    <row r="16" spans="1:9" ht="15.75" thickBot="1" x14ac:dyDescent="0.25">
      <c r="A16" s="115" t="s">
        <v>522</v>
      </c>
      <c r="B16" s="34"/>
      <c r="C16" s="117"/>
      <c r="D16" s="118"/>
      <c r="E16" s="119"/>
      <c r="F16" s="120"/>
      <c r="G16" s="120"/>
      <c r="H16" s="121"/>
      <c r="I16" s="122">
        <f t="shared" si="0"/>
        <v>0</v>
      </c>
    </row>
    <row r="17" spans="1:9" ht="13.5" thickBot="1" x14ac:dyDescent="0.25">
      <c r="A17" s="107" t="s">
        <v>521</v>
      </c>
      <c r="B17" s="123" t="s">
        <v>774</v>
      </c>
      <c r="C17" s="124"/>
      <c r="D17" s="110">
        <f>SUM(D18:D18)</f>
        <v>0</v>
      </c>
      <c r="E17" s="111">
        <f>SUM(E18:E18)</f>
        <v>0</v>
      </c>
      <c r="F17" s="112">
        <f>SUM(F18:F18)</f>
        <v>0</v>
      </c>
      <c r="G17" s="112">
        <f>SUM(G18:G18)</f>
        <v>0</v>
      </c>
      <c r="H17" s="113">
        <f>SUM(H18:H18)</f>
        <v>0</v>
      </c>
      <c r="I17" s="114">
        <f t="shared" si="0"/>
        <v>0</v>
      </c>
    </row>
    <row r="18" spans="1:9" ht="13.5" thickBot="1" x14ac:dyDescent="0.25">
      <c r="A18" s="126" t="s">
        <v>520</v>
      </c>
      <c r="B18" s="127" t="s">
        <v>775</v>
      </c>
      <c r="C18" s="128"/>
      <c r="D18" s="129"/>
      <c r="E18" s="130"/>
      <c r="F18" s="131"/>
      <c r="G18" s="131"/>
      <c r="H18" s="132"/>
      <c r="I18" s="133">
        <f t="shared" si="0"/>
        <v>0</v>
      </c>
    </row>
    <row r="19" spans="1:9" ht="13.5" thickBot="1" x14ac:dyDescent="0.25">
      <c r="A19" s="107" t="s">
        <v>519</v>
      </c>
      <c r="B19" s="123" t="s">
        <v>776</v>
      </c>
      <c r="C19" s="124"/>
      <c r="D19" s="134">
        <f>SUM(D20:D20)</f>
        <v>0</v>
      </c>
      <c r="E19" s="135">
        <f>SUM(E20:E20)</f>
        <v>0</v>
      </c>
      <c r="F19" s="136">
        <f>SUM(F20:F20)</f>
        <v>0</v>
      </c>
      <c r="G19" s="136">
        <f>SUM(G20:G20)</f>
        <v>0</v>
      </c>
      <c r="H19" s="137"/>
      <c r="I19" s="114">
        <f t="shared" si="0"/>
        <v>0</v>
      </c>
    </row>
    <row r="20" spans="1:9" ht="13.5" thickBot="1" x14ac:dyDescent="0.25">
      <c r="A20" s="138" t="s">
        <v>518</v>
      </c>
      <c r="B20" s="139"/>
      <c r="C20" s="140"/>
      <c r="D20" s="141"/>
      <c r="E20" s="142"/>
      <c r="F20" s="143"/>
      <c r="G20" s="143"/>
      <c r="H20" s="144"/>
      <c r="I20" s="145">
        <f t="shared" si="0"/>
        <v>0</v>
      </c>
    </row>
    <row r="21" spans="1:9" ht="13.5" thickBot="1" x14ac:dyDescent="0.25">
      <c r="A21" s="755" t="s">
        <v>777</v>
      </c>
      <c r="B21" s="756"/>
      <c r="C21" s="146"/>
      <c r="D21" s="110">
        <f>D9+D12+D15+D17+D19</f>
        <v>0</v>
      </c>
      <c r="E21" s="111">
        <f>E9+E12+E15+E17+E19</f>
        <v>0</v>
      </c>
      <c r="F21" s="112">
        <f>F9+F12+F15+F17+F19</f>
        <v>0</v>
      </c>
      <c r="G21" s="112">
        <f>G9+G12+G15+G17+G19</f>
        <v>0</v>
      </c>
      <c r="H21" s="113">
        <f>H9+H12+H15+H17+H19</f>
        <v>0</v>
      </c>
      <c r="I21" s="114">
        <f t="shared" si="0"/>
        <v>0</v>
      </c>
    </row>
  </sheetData>
  <mergeCells count="11">
    <mergeCell ref="A21:B21"/>
    <mergeCell ref="A1:I1"/>
    <mergeCell ref="A2:I2"/>
    <mergeCell ref="A3:I3"/>
    <mergeCell ref="A6:A7"/>
    <mergeCell ref="B6:B7"/>
    <mergeCell ref="C6:C7"/>
    <mergeCell ref="D6:D7"/>
    <mergeCell ref="E6:H6"/>
    <mergeCell ref="A4:I4"/>
    <mergeCell ref="I6:I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K29" sqref="K29"/>
    </sheetView>
  </sheetViews>
  <sheetFormatPr defaultRowHeight="12.75" x14ac:dyDescent="0.2"/>
  <cols>
    <col min="1" max="1" width="34.42578125" customWidth="1"/>
    <col min="2" max="12" width="10.7109375" customWidth="1"/>
    <col min="13" max="13" width="10.28515625" customWidth="1"/>
    <col min="14" max="14" width="12.42578125" customWidth="1"/>
  </cols>
  <sheetData>
    <row r="1" spans="1:14" ht="15.75" x14ac:dyDescent="0.2">
      <c r="A1" s="771" t="s">
        <v>800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3"/>
    </row>
    <row r="2" spans="1:14" ht="15.75" x14ac:dyDescent="0.2">
      <c r="A2" s="774" t="s">
        <v>802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6"/>
    </row>
    <row r="3" spans="1:14" x14ac:dyDescent="0.2">
      <c r="A3" s="777" t="s">
        <v>892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9"/>
    </row>
    <row r="4" spans="1:14" x14ac:dyDescent="0.2">
      <c r="A4" s="777"/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9"/>
    </row>
    <row r="5" spans="1:14" ht="15.75" x14ac:dyDescent="0.2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780" t="s">
        <v>249</v>
      </c>
      <c r="N5" s="781"/>
    </row>
    <row r="6" spans="1:14" ht="15.75" x14ac:dyDescent="0.2">
      <c r="A6" s="149" t="s">
        <v>551</v>
      </c>
      <c r="B6" s="150" t="s">
        <v>780</v>
      </c>
      <c r="C6" s="150" t="s">
        <v>781</v>
      </c>
      <c r="D6" s="150" t="s">
        <v>782</v>
      </c>
      <c r="E6" s="150" t="s">
        <v>783</v>
      </c>
      <c r="F6" s="150" t="s">
        <v>784</v>
      </c>
      <c r="G6" s="150" t="s">
        <v>785</v>
      </c>
      <c r="H6" s="150" t="s">
        <v>786</v>
      </c>
      <c r="I6" s="150" t="s">
        <v>787</v>
      </c>
      <c r="J6" s="150" t="s">
        <v>788</v>
      </c>
      <c r="K6" s="150" t="s">
        <v>789</v>
      </c>
      <c r="L6" s="150" t="s">
        <v>790</v>
      </c>
      <c r="M6" s="150" t="s">
        <v>791</v>
      </c>
      <c r="N6" s="151" t="s">
        <v>792</v>
      </c>
    </row>
    <row r="7" spans="1:14" x14ac:dyDescent="0.2">
      <c r="A7" s="152" t="s">
        <v>556</v>
      </c>
      <c r="B7" s="153">
        <f>(47764120/12)</f>
        <v>3980343.3333333335</v>
      </c>
      <c r="C7" s="153">
        <f t="shared" ref="C7:M7" si="0">(47764120/12)</f>
        <v>3980343.3333333335</v>
      </c>
      <c r="D7" s="153">
        <f t="shared" si="0"/>
        <v>3980343.3333333335</v>
      </c>
      <c r="E7" s="153">
        <f t="shared" si="0"/>
        <v>3980343.3333333335</v>
      </c>
      <c r="F7" s="153">
        <f t="shared" si="0"/>
        <v>3980343.3333333335</v>
      </c>
      <c r="G7" s="153">
        <f t="shared" si="0"/>
        <v>3980343.3333333335</v>
      </c>
      <c r="H7" s="153">
        <f t="shared" si="0"/>
        <v>3980343.3333333335</v>
      </c>
      <c r="I7" s="153">
        <f t="shared" si="0"/>
        <v>3980343.3333333335</v>
      </c>
      <c r="J7" s="153">
        <f t="shared" si="0"/>
        <v>3980343.3333333335</v>
      </c>
      <c r="K7" s="153">
        <f t="shared" si="0"/>
        <v>3980343.3333333335</v>
      </c>
      <c r="L7" s="153">
        <f t="shared" si="0"/>
        <v>3980343.3333333335</v>
      </c>
      <c r="M7" s="153">
        <f t="shared" si="0"/>
        <v>3980343.3333333335</v>
      </c>
      <c r="N7" s="154">
        <f>SUM(B7:M7)</f>
        <v>47764120.000000007</v>
      </c>
    </row>
    <row r="8" spans="1:14" x14ac:dyDescent="0.2">
      <c r="A8" s="152" t="s">
        <v>793</v>
      </c>
      <c r="B8" s="153">
        <f>(10505364/12)</f>
        <v>875447</v>
      </c>
      <c r="C8" s="153">
        <f t="shared" ref="C8:M8" si="1">(10505364/12)</f>
        <v>875447</v>
      </c>
      <c r="D8" s="153">
        <f t="shared" si="1"/>
        <v>875447</v>
      </c>
      <c r="E8" s="153">
        <f t="shared" si="1"/>
        <v>875447</v>
      </c>
      <c r="F8" s="153">
        <f t="shared" si="1"/>
        <v>875447</v>
      </c>
      <c r="G8" s="153">
        <f t="shared" si="1"/>
        <v>875447</v>
      </c>
      <c r="H8" s="153">
        <f t="shared" si="1"/>
        <v>875447</v>
      </c>
      <c r="I8" s="153">
        <f t="shared" si="1"/>
        <v>875447</v>
      </c>
      <c r="J8" s="153">
        <f t="shared" si="1"/>
        <v>875447</v>
      </c>
      <c r="K8" s="153">
        <f t="shared" si="1"/>
        <v>875447</v>
      </c>
      <c r="L8" s="153">
        <f t="shared" si="1"/>
        <v>875447</v>
      </c>
      <c r="M8" s="153">
        <f t="shared" si="1"/>
        <v>875447</v>
      </c>
      <c r="N8" s="154">
        <f t="shared" ref="N8:N23" si="2">SUM(B8:M8)</f>
        <v>10505364</v>
      </c>
    </row>
    <row r="9" spans="1:14" x14ac:dyDescent="0.2">
      <c r="A9" s="152" t="s">
        <v>558</v>
      </c>
      <c r="B9" s="153">
        <f>(40959000/12)</f>
        <v>3413250</v>
      </c>
      <c r="C9" s="153">
        <f t="shared" ref="C9:M9" si="3">(40959000/12)</f>
        <v>3413250</v>
      </c>
      <c r="D9" s="153">
        <f t="shared" si="3"/>
        <v>3413250</v>
      </c>
      <c r="E9" s="153">
        <f t="shared" si="3"/>
        <v>3413250</v>
      </c>
      <c r="F9" s="153">
        <f t="shared" si="3"/>
        <v>3413250</v>
      </c>
      <c r="G9" s="153">
        <f t="shared" si="3"/>
        <v>3413250</v>
      </c>
      <c r="H9" s="153">
        <f t="shared" si="3"/>
        <v>3413250</v>
      </c>
      <c r="I9" s="153">
        <f t="shared" si="3"/>
        <v>3413250</v>
      </c>
      <c r="J9" s="153">
        <f t="shared" si="3"/>
        <v>3413250</v>
      </c>
      <c r="K9" s="153">
        <f t="shared" si="3"/>
        <v>3413250</v>
      </c>
      <c r="L9" s="153">
        <f t="shared" si="3"/>
        <v>3413250</v>
      </c>
      <c r="M9" s="153">
        <f t="shared" si="3"/>
        <v>3413250</v>
      </c>
      <c r="N9" s="154">
        <f t="shared" si="2"/>
        <v>40959000</v>
      </c>
    </row>
    <row r="10" spans="1:14" x14ac:dyDescent="0.2">
      <c r="A10" s="152" t="s">
        <v>794</v>
      </c>
      <c r="B10" s="280">
        <f>(8852288/12)</f>
        <v>737690.66666666663</v>
      </c>
      <c r="C10" s="280">
        <f t="shared" ref="C10:M10" si="4">(8852288/12)</f>
        <v>737690.66666666663</v>
      </c>
      <c r="D10" s="280">
        <f t="shared" si="4"/>
        <v>737690.66666666663</v>
      </c>
      <c r="E10" s="280">
        <f t="shared" si="4"/>
        <v>737690.66666666663</v>
      </c>
      <c r="F10" s="280">
        <f t="shared" si="4"/>
        <v>737690.66666666663</v>
      </c>
      <c r="G10" s="280">
        <f t="shared" si="4"/>
        <v>737690.66666666663</v>
      </c>
      <c r="H10" s="280">
        <f t="shared" si="4"/>
        <v>737690.66666666663</v>
      </c>
      <c r="I10" s="280">
        <f t="shared" si="4"/>
        <v>737690.66666666663</v>
      </c>
      <c r="J10" s="280">
        <f t="shared" si="4"/>
        <v>737690.66666666663</v>
      </c>
      <c r="K10" s="280">
        <f t="shared" si="4"/>
        <v>737690.66666666663</v>
      </c>
      <c r="L10" s="280">
        <f t="shared" si="4"/>
        <v>737690.66666666663</v>
      </c>
      <c r="M10" s="280">
        <f t="shared" si="4"/>
        <v>737690.66666666663</v>
      </c>
      <c r="N10" s="279">
        <f t="shared" si="2"/>
        <v>8852288.0000000019</v>
      </c>
    </row>
    <row r="11" spans="1:14" x14ac:dyDescent="0.2">
      <c r="A11" s="152" t="s">
        <v>795</v>
      </c>
      <c r="B11" s="280">
        <f>(2360000/12)</f>
        <v>196666.66666666666</v>
      </c>
      <c r="C11" s="280">
        <f t="shared" ref="C11:M11" si="5">(2360000/12)</f>
        <v>196666.66666666666</v>
      </c>
      <c r="D11" s="280">
        <f t="shared" si="5"/>
        <v>196666.66666666666</v>
      </c>
      <c r="E11" s="280">
        <f t="shared" si="5"/>
        <v>196666.66666666666</v>
      </c>
      <c r="F11" s="280">
        <f t="shared" si="5"/>
        <v>196666.66666666666</v>
      </c>
      <c r="G11" s="280">
        <f t="shared" si="5"/>
        <v>196666.66666666666</v>
      </c>
      <c r="H11" s="280">
        <f t="shared" si="5"/>
        <v>196666.66666666666</v>
      </c>
      <c r="I11" s="280">
        <f t="shared" si="5"/>
        <v>196666.66666666666</v>
      </c>
      <c r="J11" s="280">
        <f t="shared" si="5"/>
        <v>196666.66666666666</v>
      </c>
      <c r="K11" s="280">
        <f t="shared" si="5"/>
        <v>196666.66666666666</v>
      </c>
      <c r="L11" s="280">
        <f t="shared" si="5"/>
        <v>196666.66666666666</v>
      </c>
      <c r="M11" s="280">
        <f t="shared" si="5"/>
        <v>196666.66666666666</v>
      </c>
      <c r="N11" s="279">
        <f t="shared" si="2"/>
        <v>2360000</v>
      </c>
    </row>
    <row r="12" spans="1:14" x14ac:dyDescent="0.2">
      <c r="A12" s="152" t="s">
        <v>796</v>
      </c>
      <c r="B12" s="155">
        <f>(22025000/12)</f>
        <v>1835416.6666666667</v>
      </c>
      <c r="C12" s="155">
        <f t="shared" ref="C12:M12" si="6">(22025000/12)</f>
        <v>1835416.6666666667</v>
      </c>
      <c r="D12" s="155">
        <f t="shared" si="6"/>
        <v>1835416.6666666667</v>
      </c>
      <c r="E12" s="155">
        <f t="shared" si="6"/>
        <v>1835416.6666666667</v>
      </c>
      <c r="F12" s="155">
        <f t="shared" si="6"/>
        <v>1835416.6666666667</v>
      </c>
      <c r="G12" s="155">
        <f t="shared" si="6"/>
        <v>1835416.6666666667</v>
      </c>
      <c r="H12" s="155">
        <f t="shared" si="6"/>
        <v>1835416.6666666667</v>
      </c>
      <c r="I12" s="155">
        <f t="shared" si="6"/>
        <v>1835416.6666666667</v>
      </c>
      <c r="J12" s="155">
        <f t="shared" si="6"/>
        <v>1835416.6666666667</v>
      </c>
      <c r="K12" s="155">
        <f t="shared" si="6"/>
        <v>1835416.6666666667</v>
      </c>
      <c r="L12" s="155">
        <f t="shared" si="6"/>
        <v>1835416.6666666667</v>
      </c>
      <c r="M12" s="155">
        <f t="shared" si="6"/>
        <v>1835416.6666666667</v>
      </c>
      <c r="N12" s="279">
        <f t="shared" si="2"/>
        <v>22025000</v>
      </c>
    </row>
    <row r="13" spans="1:14" x14ac:dyDescent="0.2">
      <c r="A13" s="152" t="s">
        <v>734</v>
      </c>
      <c r="B13" s="155">
        <f>(1739004/12)</f>
        <v>144917</v>
      </c>
      <c r="C13" s="155">
        <f t="shared" ref="C13:M13" si="7">(1739004/12)</f>
        <v>144917</v>
      </c>
      <c r="D13" s="155">
        <f t="shared" si="7"/>
        <v>144917</v>
      </c>
      <c r="E13" s="155">
        <f t="shared" si="7"/>
        <v>144917</v>
      </c>
      <c r="F13" s="155">
        <f t="shared" si="7"/>
        <v>144917</v>
      </c>
      <c r="G13" s="155">
        <f t="shared" si="7"/>
        <v>144917</v>
      </c>
      <c r="H13" s="155">
        <f t="shared" si="7"/>
        <v>144917</v>
      </c>
      <c r="I13" s="155">
        <f t="shared" si="7"/>
        <v>144917</v>
      </c>
      <c r="J13" s="155">
        <f t="shared" si="7"/>
        <v>144917</v>
      </c>
      <c r="K13" s="155">
        <f t="shared" si="7"/>
        <v>144917</v>
      </c>
      <c r="L13" s="155">
        <f t="shared" si="7"/>
        <v>144917</v>
      </c>
      <c r="M13" s="155">
        <f t="shared" si="7"/>
        <v>144917</v>
      </c>
      <c r="N13" s="279">
        <f t="shared" si="2"/>
        <v>1739004</v>
      </c>
    </row>
    <row r="14" spans="1:14" x14ac:dyDescent="0.2">
      <c r="A14" s="152" t="s">
        <v>797</v>
      </c>
      <c r="B14" s="155">
        <v>937623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4">
        <f t="shared" si="2"/>
        <v>937623</v>
      </c>
    </row>
    <row r="15" spans="1:14" x14ac:dyDescent="0.2">
      <c r="A15" s="156" t="s">
        <v>798</v>
      </c>
      <c r="B15" s="155">
        <f>SUM(B7:B14)</f>
        <v>12121354.333333332</v>
      </c>
      <c r="C15" s="155">
        <f t="shared" ref="C15:M15" si="8">SUM(C7:C13)</f>
        <v>11183731.333333332</v>
      </c>
      <c r="D15" s="155">
        <f t="shared" si="8"/>
        <v>11183731.333333332</v>
      </c>
      <c r="E15" s="155">
        <f t="shared" si="8"/>
        <v>11183731.333333332</v>
      </c>
      <c r="F15" s="155">
        <f t="shared" si="8"/>
        <v>11183731.333333332</v>
      </c>
      <c r="G15" s="155">
        <f t="shared" si="8"/>
        <v>11183731.333333332</v>
      </c>
      <c r="H15" s="155">
        <f t="shared" si="8"/>
        <v>11183731.333333332</v>
      </c>
      <c r="I15" s="155">
        <f t="shared" si="8"/>
        <v>11183731.333333332</v>
      </c>
      <c r="J15" s="155">
        <f t="shared" si="8"/>
        <v>11183731.333333332</v>
      </c>
      <c r="K15" s="155">
        <f t="shared" si="8"/>
        <v>11183731.333333332</v>
      </c>
      <c r="L15" s="155">
        <f t="shared" si="8"/>
        <v>11183731.333333332</v>
      </c>
      <c r="M15" s="155">
        <f t="shared" si="8"/>
        <v>11183731.333333332</v>
      </c>
      <c r="N15" s="154">
        <f>SUM(B15:M15)</f>
        <v>135142398.99999997</v>
      </c>
    </row>
    <row r="16" spans="1:14" ht="14.25" x14ac:dyDescent="0.2">
      <c r="A16" s="157"/>
      <c r="B16" s="158"/>
      <c r="C16" s="158"/>
      <c r="D16" s="158"/>
      <c r="E16" s="158"/>
      <c r="F16" s="158"/>
      <c r="G16" s="159"/>
      <c r="H16" s="158"/>
      <c r="I16" s="158"/>
      <c r="J16" s="158"/>
      <c r="K16" s="158"/>
      <c r="L16" s="158"/>
      <c r="M16" s="158"/>
      <c r="N16" s="160"/>
    </row>
    <row r="17" spans="1:14" x14ac:dyDescent="0.2">
      <c r="A17" s="152" t="s">
        <v>555</v>
      </c>
      <c r="B17" s="155">
        <f>(18615040/12)</f>
        <v>1551253.3333333333</v>
      </c>
      <c r="C17" s="155">
        <f t="shared" ref="C17:M17" si="9">(18615040/12)</f>
        <v>1551253.3333333333</v>
      </c>
      <c r="D17" s="155">
        <f t="shared" si="9"/>
        <v>1551253.3333333333</v>
      </c>
      <c r="E17" s="155">
        <f t="shared" si="9"/>
        <v>1551253.3333333333</v>
      </c>
      <c r="F17" s="155">
        <f t="shared" si="9"/>
        <v>1551253.3333333333</v>
      </c>
      <c r="G17" s="155">
        <f t="shared" si="9"/>
        <v>1551253.3333333333</v>
      </c>
      <c r="H17" s="155">
        <f t="shared" si="9"/>
        <v>1551253.3333333333</v>
      </c>
      <c r="I17" s="155">
        <f t="shared" si="9"/>
        <v>1551253.3333333333</v>
      </c>
      <c r="J17" s="155">
        <f t="shared" si="9"/>
        <v>1551253.3333333333</v>
      </c>
      <c r="K17" s="155">
        <f t="shared" si="9"/>
        <v>1551253.3333333333</v>
      </c>
      <c r="L17" s="155">
        <f t="shared" si="9"/>
        <v>1551253.3333333333</v>
      </c>
      <c r="M17" s="155">
        <f t="shared" si="9"/>
        <v>1551253.3333333333</v>
      </c>
      <c r="N17" s="154">
        <f t="shared" si="2"/>
        <v>18615040</v>
      </c>
    </row>
    <row r="18" spans="1:14" x14ac:dyDescent="0.2">
      <c r="A18" s="152" t="s">
        <v>813</v>
      </c>
      <c r="B18" s="155">
        <f>(66154748/12)</f>
        <v>5512895.666666667</v>
      </c>
      <c r="C18" s="155">
        <f t="shared" ref="C18:M18" si="10">(66154748/12)</f>
        <v>5512895.666666667</v>
      </c>
      <c r="D18" s="155">
        <f t="shared" si="10"/>
        <v>5512895.666666667</v>
      </c>
      <c r="E18" s="155">
        <f t="shared" si="10"/>
        <v>5512895.666666667</v>
      </c>
      <c r="F18" s="155">
        <f t="shared" si="10"/>
        <v>5512895.666666667</v>
      </c>
      <c r="G18" s="155">
        <f t="shared" si="10"/>
        <v>5512895.666666667</v>
      </c>
      <c r="H18" s="155">
        <f t="shared" si="10"/>
        <v>5512895.666666667</v>
      </c>
      <c r="I18" s="155">
        <f t="shared" si="10"/>
        <v>5512895.666666667</v>
      </c>
      <c r="J18" s="155">
        <f t="shared" si="10"/>
        <v>5512895.666666667</v>
      </c>
      <c r="K18" s="155">
        <f t="shared" si="10"/>
        <v>5512895.666666667</v>
      </c>
      <c r="L18" s="155">
        <f t="shared" si="10"/>
        <v>5512895.666666667</v>
      </c>
      <c r="M18" s="155">
        <f t="shared" si="10"/>
        <v>5512895.666666667</v>
      </c>
      <c r="N18" s="154">
        <f t="shared" si="2"/>
        <v>66154747.999999993</v>
      </c>
    </row>
    <row r="19" spans="1:14" x14ac:dyDescent="0.2">
      <c r="A19" s="161" t="s">
        <v>814</v>
      </c>
      <c r="B19" s="155">
        <v>0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  <c r="H19" s="155">
        <v>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4">
        <f t="shared" si="2"/>
        <v>0</v>
      </c>
    </row>
    <row r="20" spans="1:14" x14ac:dyDescent="0.2">
      <c r="A20" s="152" t="s">
        <v>655</v>
      </c>
      <c r="B20" s="155">
        <f>19024092/12</f>
        <v>1585341</v>
      </c>
      <c r="C20" s="155">
        <f t="shared" ref="C20:M20" si="11">19024092/12</f>
        <v>1585341</v>
      </c>
      <c r="D20" s="155">
        <f t="shared" si="11"/>
        <v>1585341</v>
      </c>
      <c r="E20" s="155">
        <f t="shared" si="11"/>
        <v>1585341</v>
      </c>
      <c r="F20" s="155">
        <f t="shared" si="11"/>
        <v>1585341</v>
      </c>
      <c r="G20" s="155">
        <f t="shared" si="11"/>
        <v>1585341</v>
      </c>
      <c r="H20" s="155">
        <f t="shared" si="11"/>
        <v>1585341</v>
      </c>
      <c r="I20" s="155">
        <f t="shared" si="11"/>
        <v>1585341</v>
      </c>
      <c r="J20" s="155">
        <f t="shared" si="11"/>
        <v>1585341</v>
      </c>
      <c r="K20" s="155">
        <f t="shared" si="11"/>
        <v>1585341</v>
      </c>
      <c r="L20" s="155">
        <f t="shared" si="11"/>
        <v>1585341</v>
      </c>
      <c r="M20" s="155">
        <f t="shared" si="11"/>
        <v>1585341</v>
      </c>
      <c r="N20" s="154">
        <f t="shared" si="2"/>
        <v>19024092</v>
      </c>
    </row>
    <row r="21" spans="1:14" x14ac:dyDescent="0.2">
      <c r="A21" s="152" t="s">
        <v>565</v>
      </c>
      <c r="B21" s="155">
        <f>(397000/12)</f>
        <v>33083.333333333336</v>
      </c>
      <c r="C21" s="155">
        <f t="shared" ref="C21:M21" si="12">(397000/12)</f>
        <v>33083.333333333336</v>
      </c>
      <c r="D21" s="155">
        <f t="shared" si="12"/>
        <v>33083.333333333336</v>
      </c>
      <c r="E21" s="155">
        <f t="shared" si="12"/>
        <v>33083.333333333336</v>
      </c>
      <c r="F21" s="155">
        <f t="shared" si="12"/>
        <v>33083.333333333336</v>
      </c>
      <c r="G21" s="155">
        <f t="shared" si="12"/>
        <v>33083.333333333336</v>
      </c>
      <c r="H21" s="155">
        <f t="shared" si="12"/>
        <v>33083.333333333336</v>
      </c>
      <c r="I21" s="155">
        <f t="shared" si="12"/>
        <v>33083.333333333336</v>
      </c>
      <c r="J21" s="155">
        <f t="shared" si="12"/>
        <v>33083.333333333336</v>
      </c>
      <c r="K21" s="155">
        <f t="shared" si="12"/>
        <v>33083.333333333336</v>
      </c>
      <c r="L21" s="155">
        <f t="shared" si="12"/>
        <v>33083.333333333336</v>
      </c>
      <c r="M21" s="155">
        <f t="shared" si="12"/>
        <v>33083.333333333336</v>
      </c>
      <c r="N21" s="154">
        <f t="shared" si="2"/>
        <v>396999.99999999994</v>
      </c>
    </row>
    <row r="22" spans="1:14" x14ac:dyDescent="0.2">
      <c r="A22" s="152" t="s">
        <v>574</v>
      </c>
      <c r="B22" s="155">
        <f>(30951519/12)</f>
        <v>2579293.25</v>
      </c>
      <c r="C22" s="155">
        <f t="shared" ref="C22:M22" si="13">(30951519/12)</f>
        <v>2579293.25</v>
      </c>
      <c r="D22" s="155">
        <f t="shared" si="13"/>
        <v>2579293.25</v>
      </c>
      <c r="E22" s="155">
        <f t="shared" si="13"/>
        <v>2579293.25</v>
      </c>
      <c r="F22" s="155">
        <f t="shared" si="13"/>
        <v>2579293.25</v>
      </c>
      <c r="G22" s="155">
        <f t="shared" si="13"/>
        <v>2579293.25</v>
      </c>
      <c r="H22" s="155">
        <f t="shared" si="13"/>
        <v>2579293.25</v>
      </c>
      <c r="I22" s="155">
        <f t="shared" si="13"/>
        <v>2579293.25</v>
      </c>
      <c r="J22" s="155">
        <f t="shared" si="13"/>
        <v>2579293.25</v>
      </c>
      <c r="K22" s="155">
        <f t="shared" si="13"/>
        <v>2579293.25</v>
      </c>
      <c r="L22" s="155">
        <f t="shared" si="13"/>
        <v>2579293.25</v>
      </c>
      <c r="M22" s="155">
        <f t="shared" si="13"/>
        <v>2579293.25</v>
      </c>
      <c r="N22" s="154">
        <f t="shared" si="2"/>
        <v>30951519</v>
      </c>
    </row>
    <row r="23" spans="1:14" ht="15.75" thickBot="1" x14ac:dyDescent="0.25">
      <c r="A23" s="162" t="s">
        <v>799</v>
      </c>
      <c r="B23" s="163">
        <f>+B17+B18+B19+B20+B21+B22</f>
        <v>11261866.583333334</v>
      </c>
      <c r="C23" s="163">
        <f>+C17+C18+C19+C20+C21+C22</f>
        <v>11261866.583333334</v>
      </c>
      <c r="D23" s="163">
        <f t="shared" ref="D23:L23" si="14">+D17+D18+D19+D20+D21+D22</f>
        <v>11261866.583333334</v>
      </c>
      <c r="E23" s="163">
        <f t="shared" si="14"/>
        <v>11261866.583333334</v>
      </c>
      <c r="F23" s="163">
        <f t="shared" si="14"/>
        <v>11261866.583333334</v>
      </c>
      <c r="G23" s="164">
        <f t="shared" si="14"/>
        <v>11261866.583333334</v>
      </c>
      <c r="H23" s="163">
        <f t="shared" si="14"/>
        <v>11261866.583333334</v>
      </c>
      <c r="I23" s="163">
        <f t="shared" si="14"/>
        <v>11261866.583333334</v>
      </c>
      <c r="J23" s="163">
        <f t="shared" si="14"/>
        <v>11261866.583333334</v>
      </c>
      <c r="K23" s="163">
        <f t="shared" si="14"/>
        <v>11261866.583333334</v>
      </c>
      <c r="L23" s="163">
        <f t="shared" si="14"/>
        <v>11261866.583333334</v>
      </c>
      <c r="M23" s="163">
        <f>SUM(M17:M21)+M22</f>
        <v>11261866.583333334</v>
      </c>
      <c r="N23" s="191">
        <f t="shared" si="2"/>
        <v>135142398.99999997</v>
      </c>
    </row>
  </sheetData>
  <mergeCells count="4">
    <mergeCell ref="A1:N1"/>
    <mergeCell ref="A2:N2"/>
    <mergeCell ref="A3:N4"/>
    <mergeCell ref="M5:N5"/>
  </mergeCells>
  <pageMargins left="0.7" right="0.7" top="0.75" bottom="0.75" header="0.3" footer="0.3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J18" sqref="J18"/>
    </sheetView>
  </sheetViews>
  <sheetFormatPr defaultRowHeight="12.75" x14ac:dyDescent="0.2"/>
  <cols>
    <col min="1" max="1" width="4" customWidth="1"/>
    <col min="3" max="3" width="50.28515625" customWidth="1"/>
    <col min="4" max="4" width="18" customWidth="1"/>
    <col min="5" max="5" width="5.28515625" customWidth="1"/>
    <col min="7" max="7" width="52.140625" customWidth="1"/>
    <col min="8" max="8" width="17.85546875" customWidth="1"/>
  </cols>
  <sheetData>
    <row r="1" spans="1:8" ht="20.25" customHeight="1" x14ac:dyDescent="0.25">
      <c r="A1" s="784" t="s">
        <v>550</v>
      </c>
      <c r="B1" s="785"/>
      <c r="C1" s="785"/>
      <c r="D1" s="785"/>
      <c r="E1" s="785"/>
      <c r="F1" s="785"/>
      <c r="G1" s="785"/>
      <c r="H1" s="786"/>
    </row>
    <row r="2" spans="1:8" ht="24" customHeight="1" x14ac:dyDescent="0.3">
      <c r="A2" s="787" t="s">
        <v>920</v>
      </c>
      <c r="B2" s="788"/>
      <c r="C2" s="788"/>
      <c r="D2" s="788"/>
      <c r="E2" s="788"/>
      <c r="F2" s="788"/>
      <c r="G2" s="788"/>
      <c r="H2" s="789"/>
    </row>
    <row r="3" spans="1:8" ht="24" customHeight="1" x14ac:dyDescent="0.3">
      <c r="A3" s="787" t="s">
        <v>585</v>
      </c>
      <c r="B3" s="788"/>
      <c r="C3" s="788"/>
      <c r="D3" s="788"/>
      <c r="E3" s="788"/>
      <c r="F3" s="788"/>
      <c r="G3" s="788"/>
      <c r="H3" s="789"/>
    </row>
    <row r="4" spans="1:8" ht="16.5" customHeight="1" x14ac:dyDescent="0.2">
      <c r="A4" s="790" t="s">
        <v>929</v>
      </c>
      <c r="B4" s="791"/>
      <c r="C4" s="791"/>
      <c r="D4" s="791"/>
      <c r="E4" s="791"/>
      <c r="F4" s="791"/>
      <c r="G4" s="791"/>
      <c r="H4" s="792"/>
    </row>
    <row r="5" spans="1:8" ht="18.75" customHeight="1" thickBot="1" x14ac:dyDescent="0.3">
      <c r="A5" s="42"/>
      <c r="B5" s="301"/>
      <c r="C5" s="301"/>
      <c r="D5" s="301"/>
      <c r="E5" s="301"/>
      <c r="F5" s="301"/>
      <c r="G5" s="301"/>
      <c r="H5" s="302" t="s">
        <v>249</v>
      </c>
    </row>
    <row r="6" spans="1:8" ht="12.75" customHeight="1" x14ac:dyDescent="0.2">
      <c r="A6" s="375"/>
      <c r="B6" s="378" t="s">
        <v>551</v>
      </c>
      <c r="C6" s="378"/>
      <c r="D6" s="379" t="s">
        <v>552</v>
      </c>
      <c r="E6" s="382"/>
      <c r="F6" s="385" t="s">
        <v>551</v>
      </c>
      <c r="G6" s="385"/>
      <c r="H6" s="386" t="s">
        <v>552</v>
      </c>
    </row>
    <row r="7" spans="1:8" ht="12.75" customHeight="1" x14ac:dyDescent="0.2">
      <c r="A7" s="376"/>
      <c r="B7" s="357"/>
      <c r="C7" s="357"/>
      <c r="D7" s="380"/>
      <c r="E7" s="383"/>
      <c r="F7" s="371"/>
      <c r="G7" s="371"/>
      <c r="H7" s="387"/>
    </row>
    <row r="8" spans="1:8" ht="12.75" customHeight="1" x14ac:dyDescent="0.2">
      <c r="A8" s="377"/>
      <c r="B8" s="357"/>
      <c r="C8" s="357"/>
      <c r="D8" s="381"/>
      <c r="E8" s="384"/>
      <c r="F8" s="371"/>
      <c r="G8" s="371"/>
      <c r="H8" s="387"/>
    </row>
    <row r="9" spans="1:8" ht="15.75" x14ac:dyDescent="0.25">
      <c r="A9" s="291"/>
      <c r="B9" s="370" t="s">
        <v>553</v>
      </c>
      <c r="C9" s="370"/>
      <c r="D9" s="221"/>
      <c r="E9" s="167"/>
      <c r="F9" s="371" t="s">
        <v>554</v>
      </c>
      <c r="G9" s="371"/>
      <c r="H9" s="292"/>
    </row>
    <row r="10" spans="1:8" ht="15" customHeight="1" x14ac:dyDescent="0.2">
      <c r="A10" s="291" t="s">
        <v>244</v>
      </c>
      <c r="B10" s="352" t="s">
        <v>555</v>
      </c>
      <c r="C10" s="352"/>
      <c r="D10" s="284">
        <v>7058000</v>
      </c>
      <c r="E10" s="170" t="s">
        <v>244</v>
      </c>
      <c r="F10" s="359" t="s">
        <v>556</v>
      </c>
      <c r="G10" s="359"/>
      <c r="H10" s="293">
        <v>22563600</v>
      </c>
    </row>
    <row r="11" spans="1:8" ht="15" customHeight="1" x14ac:dyDescent="0.2">
      <c r="A11" s="291" t="s">
        <v>243</v>
      </c>
      <c r="B11" s="352" t="s">
        <v>921</v>
      </c>
      <c r="C11" s="352"/>
      <c r="D11" s="284">
        <v>0</v>
      </c>
      <c r="E11" s="170" t="s">
        <v>243</v>
      </c>
      <c r="F11" s="359" t="s">
        <v>557</v>
      </c>
      <c r="G11" s="359"/>
      <c r="H11" s="293">
        <v>5275676</v>
      </c>
    </row>
    <row r="12" spans="1:8" ht="15" customHeight="1" x14ac:dyDescent="0.2">
      <c r="A12" s="291" t="s">
        <v>242</v>
      </c>
      <c r="B12" s="352" t="s">
        <v>922</v>
      </c>
      <c r="C12" s="352"/>
      <c r="D12" s="285">
        <v>0</v>
      </c>
      <c r="E12" s="170" t="s">
        <v>242</v>
      </c>
      <c r="F12" s="359" t="s">
        <v>558</v>
      </c>
      <c r="G12" s="359"/>
      <c r="H12" s="293">
        <v>14645000</v>
      </c>
    </row>
    <row r="13" spans="1:8" ht="15" x14ac:dyDescent="0.2">
      <c r="A13" s="291" t="s">
        <v>241</v>
      </c>
      <c r="B13" s="352" t="s">
        <v>302</v>
      </c>
      <c r="C13" s="352"/>
      <c r="D13" s="285">
        <v>0</v>
      </c>
      <c r="E13" s="170" t="s">
        <v>241</v>
      </c>
      <c r="F13" s="366" t="s">
        <v>923</v>
      </c>
      <c r="G13" s="367"/>
      <c r="H13" s="293">
        <v>0</v>
      </c>
    </row>
    <row r="14" spans="1:8" ht="15" x14ac:dyDescent="0.2">
      <c r="A14" s="294"/>
      <c r="B14" s="360"/>
      <c r="C14" s="360"/>
      <c r="D14" s="286"/>
      <c r="E14" s="170"/>
      <c r="F14" s="368" t="s">
        <v>924</v>
      </c>
      <c r="G14" s="369"/>
      <c r="H14" s="295">
        <v>0</v>
      </c>
    </row>
    <row r="15" spans="1:8" ht="15" x14ac:dyDescent="0.2">
      <c r="A15" s="294"/>
      <c r="B15" s="360"/>
      <c r="C15" s="360"/>
      <c r="D15" s="286"/>
      <c r="E15" s="170"/>
      <c r="F15" s="368" t="s">
        <v>925</v>
      </c>
      <c r="G15" s="369"/>
      <c r="H15" s="295">
        <v>0</v>
      </c>
    </row>
    <row r="16" spans="1:8" ht="15" customHeight="1" x14ac:dyDescent="0.2">
      <c r="A16" s="294"/>
      <c r="B16" s="360"/>
      <c r="C16" s="360"/>
      <c r="D16" s="286"/>
      <c r="E16" s="170"/>
      <c r="F16" s="361" t="s">
        <v>926</v>
      </c>
      <c r="G16" s="361"/>
      <c r="H16" s="295">
        <v>0</v>
      </c>
    </row>
    <row r="17" spans="1:8" ht="15" customHeight="1" x14ac:dyDescent="0.2">
      <c r="A17" s="294"/>
      <c r="B17" s="360"/>
      <c r="C17" s="360"/>
      <c r="D17" s="286"/>
      <c r="E17" s="179" t="s">
        <v>525</v>
      </c>
      <c r="F17" s="359" t="s">
        <v>559</v>
      </c>
      <c r="G17" s="783"/>
      <c r="H17" s="295">
        <v>0</v>
      </c>
    </row>
    <row r="18" spans="1:8" ht="15.75" customHeight="1" thickBot="1" x14ac:dyDescent="0.25">
      <c r="A18" s="294"/>
      <c r="B18" s="171"/>
      <c r="C18" s="171"/>
      <c r="D18" s="286"/>
      <c r="E18" s="287" t="s">
        <v>524</v>
      </c>
      <c r="F18" s="782" t="s">
        <v>820</v>
      </c>
      <c r="G18" s="782"/>
      <c r="H18" s="295">
        <v>0</v>
      </c>
    </row>
    <row r="19" spans="1:8" ht="15" x14ac:dyDescent="0.25">
      <c r="A19" s="296" t="s">
        <v>560</v>
      </c>
      <c r="B19" s="346" t="s">
        <v>561</v>
      </c>
      <c r="C19" s="346"/>
      <c r="D19" s="288">
        <f>SUM(D10:D13)</f>
        <v>7058000</v>
      </c>
      <c r="E19" s="175" t="s">
        <v>560</v>
      </c>
      <c r="F19" s="176" t="s">
        <v>562</v>
      </c>
      <c r="G19" s="176"/>
      <c r="H19" s="297">
        <f>+H10+H11+H12+H13+H17+H18</f>
        <v>42484276</v>
      </c>
    </row>
    <row r="20" spans="1:8" ht="15" x14ac:dyDescent="0.25">
      <c r="A20" s="296" t="s">
        <v>563</v>
      </c>
      <c r="B20" s="346" t="s">
        <v>564</v>
      </c>
      <c r="C20" s="346"/>
      <c r="D20" s="288">
        <f>D19-H19</f>
        <v>-35426276</v>
      </c>
      <c r="E20" s="178"/>
      <c r="F20" s="365"/>
      <c r="G20" s="365"/>
      <c r="H20" s="297"/>
    </row>
    <row r="21" spans="1:8" ht="15" customHeight="1" x14ac:dyDescent="0.2">
      <c r="A21" s="291" t="s">
        <v>525</v>
      </c>
      <c r="B21" s="352" t="s">
        <v>565</v>
      </c>
      <c r="C21" s="352"/>
      <c r="D21" s="284">
        <v>0</v>
      </c>
      <c r="E21" s="170" t="s">
        <v>524</v>
      </c>
      <c r="F21" s="359" t="s">
        <v>566</v>
      </c>
      <c r="G21" s="359"/>
      <c r="H21" s="295">
        <v>0</v>
      </c>
    </row>
    <row r="22" spans="1:8" ht="15" customHeight="1" x14ac:dyDescent="0.2">
      <c r="A22" s="291" t="s">
        <v>524</v>
      </c>
      <c r="B22" s="352" t="s">
        <v>927</v>
      </c>
      <c r="C22" s="352"/>
      <c r="D22" s="284">
        <v>0</v>
      </c>
      <c r="E22" s="170" t="s">
        <v>523</v>
      </c>
      <c r="F22" s="359" t="s">
        <v>567</v>
      </c>
      <c r="G22" s="359"/>
      <c r="H22" s="295">
        <v>0</v>
      </c>
    </row>
    <row r="23" spans="1:8" ht="15.75" customHeight="1" thickBot="1" x14ac:dyDescent="0.25">
      <c r="A23" s="291" t="s">
        <v>523</v>
      </c>
      <c r="B23" s="352" t="s">
        <v>928</v>
      </c>
      <c r="C23" s="352"/>
      <c r="D23" s="284">
        <v>0</v>
      </c>
      <c r="E23" s="179" t="s">
        <v>522</v>
      </c>
      <c r="F23" s="359" t="s">
        <v>568</v>
      </c>
      <c r="G23" s="359"/>
      <c r="H23" s="295">
        <v>0</v>
      </c>
    </row>
    <row r="24" spans="1:8" ht="15.75" customHeight="1" thickBot="1" x14ac:dyDescent="0.3">
      <c r="A24" s="296" t="s">
        <v>569</v>
      </c>
      <c r="B24" s="346" t="s">
        <v>570</v>
      </c>
      <c r="C24" s="346"/>
      <c r="D24" s="289">
        <f>D21+D22+D23</f>
        <v>0</v>
      </c>
      <c r="E24" s="180" t="s">
        <v>569</v>
      </c>
      <c r="F24" s="344" t="s">
        <v>571</v>
      </c>
      <c r="G24" s="344"/>
      <c r="H24" s="298">
        <f>+H21</f>
        <v>0</v>
      </c>
    </row>
    <row r="25" spans="1:8" ht="15" x14ac:dyDescent="0.25">
      <c r="A25" s="296" t="s">
        <v>572</v>
      </c>
      <c r="B25" s="346" t="s">
        <v>573</v>
      </c>
      <c r="C25" s="346"/>
      <c r="D25" s="289">
        <f>D24-H24</f>
        <v>0</v>
      </c>
      <c r="E25" s="175"/>
      <c r="F25" s="357"/>
      <c r="G25" s="357"/>
      <c r="H25" s="298"/>
    </row>
    <row r="26" spans="1:8" ht="15.75" x14ac:dyDescent="0.25">
      <c r="A26" s="291" t="s">
        <v>522</v>
      </c>
      <c r="B26" s="352" t="s">
        <v>582</v>
      </c>
      <c r="C26" s="352"/>
      <c r="D26" s="284">
        <v>35338347</v>
      </c>
      <c r="E26" s="181"/>
      <c r="F26" s="358"/>
      <c r="G26" s="358"/>
      <c r="H26" s="299"/>
    </row>
    <row r="27" spans="1:8" ht="15.75" x14ac:dyDescent="0.25">
      <c r="A27" s="291" t="s">
        <v>521</v>
      </c>
      <c r="B27" s="352" t="s">
        <v>574</v>
      </c>
      <c r="C27" s="352"/>
      <c r="D27" s="284">
        <v>87929</v>
      </c>
      <c r="E27" s="182"/>
      <c r="F27" s="353"/>
      <c r="G27" s="353"/>
      <c r="H27" s="299"/>
    </row>
    <row r="28" spans="1:8" ht="15.75" customHeight="1" x14ac:dyDescent="0.25">
      <c r="A28" s="296" t="s">
        <v>575</v>
      </c>
      <c r="B28" s="346" t="s">
        <v>576</v>
      </c>
      <c r="C28" s="346"/>
      <c r="D28" s="289">
        <f>SUM(D26:D27)</f>
        <v>35426276</v>
      </c>
      <c r="E28" s="168" t="s">
        <v>577</v>
      </c>
      <c r="F28" s="354" t="s">
        <v>578</v>
      </c>
      <c r="G28" s="354"/>
      <c r="H28" s="297">
        <v>0</v>
      </c>
    </row>
    <row r="29" spans="1:8" ht="15.75" x14ac:dyDescent="0.25">
      <c r="A29" s="296" t="s">
        <v>583</v>
      </c>
      <c r="B29" s="346" t="s">
        <v>584</v>
      </c>
      <c r="C29" s="346"/>
      <c r="D29" s="289">
        <f>D28-H28</f>
        <v>35426276</v>
      </c>
      <c r="E29" s="182"/>
      <c r="F29" s="347"/>
      <c r="G29" s="347"/>
      <c r="H29" s="300"/>
    </row>
    <row r="30" spans="1:8" ht="18.75" customHeight="1" x14ac:dyDescent="0.25">
      <c r="A30" s="296" t="s">
        <v>577</v>
      </c>
      <c r="B30" s="348" t="s">
        <v>579</v>
      </c>
      <c r="C30" s="348"/>
      <c r="D30" s="289">
        <f>+D19+D24+D28</f>
        <v>42484276</v>
      </c>
      <c r="E30" s="184" t="s">
        <v>580</v>
      </c>
      <c r="F30" s="349" t="s">
        <v>812</v>
      </c>
      <c r="G30" s="349"/>
      <c r="H30" s="297">
        <f>+H19+H24+H26</f>
        <v>42484276</v>
      </c>
    </row>
    <row r="31" spans="1:8" ht="18.75" thickBot="1" x14ac:dyDescent="0.3">
      <c r="A31" s="185"/>
      <c r="B31" s="350" t="s">
        <v>581</v>
      </c>
      <c r="C31" s="350"/>
      <c r="D31" s="290">
        <f>+D30-H30</f>
        <v>0</v>
      </c>
      <c r="E31" s="187"/>
      <c r="F31" s="351"/>
      <c r="G31" s="351"/>
      <c r="H31" s="188"/>
    </row>
  </sheetData>
  <mergeCells count="54">
    <mergeCell ref="A1:H1"/>
    <mergeCell ref="A2:H2"/>
    <mergeCell ref="A3:H3"/>
    <mergeCell ref="A6:A8"/>
    <mergeCell ref="B6:C8"/>
    <mergeCell ref="D6:D8"/>
    <mergeCell ref="E6:E8"/>
    <mergeCell ref="F6:G8"/>
    <mergeCell ref="H6:H8"/>
    <mergeCell ref="A4:H4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F18:G18"/>
    <mergeCell ref="B19:C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B31:C31"/>
    <mergeCell ref="F31:G31"/>
    <mergeCell ref="B28:C28"/>
    <mergeCell ref="F28:G28"/>
    <mergeCell ref="B29:C29"/>
    <mergeCell ref="F29:G29"/>
    <mergeCell ref="B30:C30"/>
    <mergeCell ref="F30:G30"/>
    <mergeCell ref="F25:G25"/>
    <mergeCell ref="B26:C26"/>
    <mergeCell ref="F26:G26"/>
    <mergeCell ref="B27:C27"/>
    <mergeCell ref="F27:G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1"/>
  <sheetViews>
    <sheetView zoomScaleNormal="100" workbookViewId="0">
      <selection activeCell="AG21" sqref="AG21:AJ21"/>
    </sheetView>
  </sheetViews>
  <sheetFormatPr defaultRowHeight="12.75" x14ac:dyDescent="0.2"/>
  <cols>
    <col min="1" max="1" width="7.5703125" customWidth="1"/>
    <col min="2" max="2" width="9.140625" hidden="1" customWidth="1"/>
    <col min="11" max="11" width="4.85546875" customWidth="1"/>
    <col min="12" max="12" width="5.42578125" hidden="1" customWidth="1"/>
    <col min="13" max="28" width="9.140625" hidden="1" customWidth="1"/>
    <col min="29" max="29" width="8.5703125" customWidth="1"/>
    <col min="30" max="32" width="9.140625" hidden="1" customWidth="1"/>
    <col min="34" max="34" width="5.5703125" customWidth="1"/>
    <col min="35" max="35" width="3.28515625" hidden="1" customWidth="1"/>
    <col min="36" max="36" width="9.140625" hidden="1" customWidth="1"/>
  </cols>
  <sheetData>
    <row r="1" spans="1:36" ht="15.75" x14ac:dyDescent="0.25">
      <c r="A1" s="471" t="s">
        <v>697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3"/>
    </row>
    <row r="2" spans="1:36" ht="15.75" x14ac:dyDescent="0.25">
      <c r="A2" s="474" t="s">
        <v>920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6"/>
    </row>
    <row r="3" spans="1:36" ht="15.75" x14ac:dyDescent="0.2">
      <c r="A3" s="609" t="s">
        <v>250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1"/>
    </row>
    <row r="4" spans="1:36" ht="15" x14ac:dyDescent="0.2">
      <c r="A4" s="831" t="s">
        <v>937</v>
      </c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  <c r="R4" s="832"/>
      <c r="S4" s="832"/>
      <c r="T4" s="832"/>
      <c r="U4" s="832"/>
      <c r="V4" s="832"/>
      <c r="W4" s="832"/>
      <c r="X4" s="832"/>
      <c r="Y4" s="832"/>
      <c r="Z4" s="832"/>
      <c r="AA4" s="832"/>
      <c r="AB4" s="832"/>
      <c r="AC4" s="832"/>
      <c r="AD4" s="832"/>
      <c r="AE4" s="832"/>
      <c r="AF4" s="832"/>
      <c r="AG4" s="832"/>
      <c r="AH4" s="832"/>
      <c r="AI4" s="832"/>
      <c r="AJ4" s="833"/>
    </row>
    <row r="5" spans="1:36" x14ac:dyDescent="0.2">
      <c r="A5" s="616" t="s">
        <v>249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  <c r="AC5" s="617"/>
      <c r="AD5" s="617"/>
      <c r="AE5" s="617"/>
      <c r="AF5" s="617"/>
      <c r="AG5" s="617"/>
      <c r="AH5" s="617"/>
      <c r="AI5" s="617"/>
      <c r="AJ5" s="618"/>
    </row>
    <row r="6" spans="1:36" x14ac:dyDescent="0.2">
      <c r="A6" s="619" t="s">
        <v>248</v>
      </c>
      <c r="B6" s="620"/>
      <c r="C6" s="621" t="s">
        <v>247</v>
      </c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3" t="s">
        <v>246</v>
      </c>
      <c r="AD6" s="622"/>
      <c r="AE6" s="622"/>
      <c r="AF6" s="622"/>
      <c r="AG6" s="620" t="s">
        <v>245</v>
      </c>
      <c r="AH6" s="622"/>
      <c r="AI6" s="622"/>
      <c r="AJ6" s="624"/>
    </row>
    <row r="7" spans="1:36" x14ac:dyDescent="0.2">
      <c r="A7" s="682" t="s">
        <v>244</v>
      </c>
      <c r="B7" s="613"/>
      <c r="C7" s="614" t="s">
        <v>243</v>
      </c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  <c r="AC7" s="614" t="s">
        <v>242</v>
      </c>
      <c r="AD7" s="614"/>
      <c r="AE7" s="614"/>
      <c r="AF7" s="614"/>
      <c r="AG7" s="614" t="s">
        <v>241</v>
      </c>
      <c r="AH7" s="614"/>
      <c r="AI7" s="614"/>
      <c r="AJ7" s="680"/>
    </row>
    <row r="8" spans="1:36" ht="26.25" customHeight="1" x14ac:dyDescent="0.2">
      <c r="A8" s="834" t="s">
        <v>701</v>
      </c>
      <c r="B8" s="477"/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477"/>
      <c r="U8" s="477"/>
      <c r="V8" s="477"/>
      <c r="W8" s="477"/>
      <c r="X8" s="477"/>
      <c r="Y8" s="477"/>
      <c r="Z8" s="477"/>
      <c r="AA8" s="477"/>
      <c r="AB8" s="477"/>
      <c r="AC8" s="477"/>
      <c r="AD8" s="477"/>
      <c r="AE8" s="477"/>
      <c r="AF8" s="477"/>
      <c r="AG8" s="477"/>
      <c r="AH8" s="477"/>
      <c r="AI8" s="477"/>
      <c r="AJ8" s="835"/>
    </row>
    <row r="9" spans="1:36" x14ac:dyDescent="0.2">
      <c r="A9" s="453" t="s">
        <v>240</v>
      </c>
      <c r="B9" s="454"/>
      <c r="C9" s="612" t="s">
        <v>239</v>
      </c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2"/>
      <c r="U9" s="612"/>
      <c r="V9" s="612"/>
      <c r="W9" s="612"/>
      <c r="X9" s="612"/>
      <c r="Y9" s="612"/>
      <c r="Z9" s="612"/>
      <c r="AA9" s="612"/>
      <c r="AB9" s="612"/>
      <c r="AC9" s="615" t="s">
        <v>238</v>
      </c>
      <c r="AD9" s="615"/>
      <c r="AE9" s="615"/>
      <c r="AF9" s="615"/>
      <c r="AG9" s="457">
        <v>20881600</v>
      </c>
      <c r="AH9" s="457"/>
      <c r="AI9" s="457"/>
      <c r="AJ9" s="458"/>
    </row>
    <row r="10" spans="1:36" x14ac:dyDescent="0.2">
      <c r="A10" s="453" t="s">
        <v>237</v>
      </c>
      <c r="B10" s="454"/>
      <c r="C10" s="612" t="s">
        <v>236</v>
      </c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2"/>
      <c r="P10" s="612"/>
      <c r="Q10" s="612"/>
      <c r="R10" s="612"/>
      <c r="S10" s="612"/>
      <c r="T10" s="612"/>
      <c r="U10" s="612"/>
      <c r="V10" s="612"/>
      <c r="W10" s="612"/>
      <c r="X10" s="612"/>
      <c r="Y10" s="612"/>
      <c r="Z10" s="612"/>
      <c r="AA10" s="612"/>
      <c r="AB10" s="612"/>
      <c r="AC10" s="456" t="s">
        <v>235</v>
      </c>
      <c r="AD10" s="456"/>
      <c r="AE10" s="456"/>
      <c r="AF10" s="456"/>
      <c r="AG10" s="457">
        <v>0</v>
      </c>
      <c r="AH10" s="457"/>
      <c r="AI10" s="457"/>
      <c r="AJ10" s="458"/>
    </row>
    <row r="11" spans="1:36" x14ac:dyDescent="0.2">
      <c r="A11" s="453" t="s">
        <v>234</v>
      </c>
      <c r="B11" s="454"/>
      <c r="C11" s="612" t="s">
        <v>233</v>
      </c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2"/>
      <c r="P11" s="612"/>
      <c r="Q11" s="612"/>
      <c r="R11" s="612"/>
      <c r="S11" s="612"/>
      <c r="T11" s="612"/>
      <c r="U11" s="612"/>
      <c r="V11" s="612"/>
      <c r="W11" s="612"/>
      <c r="X11" s="612"/>
      <c r="Y11" s="612"/>
      <c r="Z11" s="612"/>
      <c r="AA11" s="612"/>
      <c r="AB11" s="612"/>
      <c r="AC11" s="456" t="s">
        <v>232</v>
      </c>
      <c r="AD11" s="456"/>
      <c r="AE11" s="456"/>
      <c r="AF11" s="456"/>
      <c r="AG11" s="457">
        <v>0</v>
      </c>
      <c r="AH11" s="457"/>
      <c r="AI11" s="457"/>
      <c r="AJ11" s="458"/>
    </row>
    <row r="12" spans="1:36" x14ac:dyDescent="0.2">
      <c r="A12" s="453" t="s">
        <v>231</v>
      </c>
      <c r="B12" s="454"/>
      <c r="C12" s="608" t="s">
        <v>230</v>
      </c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608"/>
      <c r="Q12" s="608"/>
      <c r="R12" s="608"/>
      <c r="S12" s="608"/>
      <c r="T12" s="608"/>
      <c r="U12" s="608"/>
      <c r="V12" s="608"/>
      <c r="W12" s="608"/>
      <c r="X12" s="608"/>
      <c r="Y12" s="608"/>
      <c r="Z12" s="608"/>
      <c r="AA12" s="608"/>
      <c r="AB12" s="608"/>
      <c r="AC12" s="456" t="s">
        <v>229</v>
      </c>
      <c r="AD12" s="456"/>
      <c r="AE12" s="456"/>
      <c r="AF12" s="456"/>
      <c r="AG12" s="457">
        <v>0</v>
      </c>
      <c r="AH12" s="457"/>
      <c r="AI12" s="457"/>
      <c r="AJ12" s="458"/>
    </row>
    <row r="13" spans="1:36" x14ac:dyDescent="0.2">
      <c r="A13" s="453" t="s">
        <v>228</v>
      </c>
      <c r="B13" s="454"/>
      <c r="C13" s="608" t="s">
        <v>227</v>
      </c>
      <c r="D13" s="608"/>
      <c r="E13" s="608"/>
      <c r="F13" s="608"/>
      <c r="G13" s="608"/>
      <c r="H13" s="608"/>
      <c r="I13" s="608"/>
      <c r="J13" s="608"/>
      <c r="K13" s="608"/>
      <c r="L13" s="608"/>
      <c r="M13" s="608"/>
      <c r="N13" s="608"/>
      <c r="O13" s="608"/>
      <c r="P13" s="608"/>
      <c r="Q13" s="608"/>
      <c r="R13" s="608"/>
      <c r="S13" s="608"/>
      <c r="T13" s="608"/>
      <c r="U13" s="608"/>
      <c r="V13" s="608"/>
      <c r="W13" s="608"/>
      <c r="X13" s="608"/>
      <c r="Y13" s="608"/>
      <c r="Z13" s="608"/>
      <c r="AA13" s="608"/>
      <c r="AB13" s="608"/>
      <c r="AC13" s="456" t="s">
        <v>226</v>
      </c>
      <c r="AD13" s="456"/>
      <c r="AE13" s="456"/>
      <c r="AF13" s="456"/>
      <c r="AG13" s="457">
        <v>0</v>
      </c>
      <c r="AH13" s="457"/>
      <c r="AI13" s="457"/>
      <c r="AJ13" s="458"/>
    </row>
    <row r="14" spans="1:36" x14ac:dyDescent="0.2">
      <c r="A14" s="453" t="s">
        <v>225</v>
      </c>
      <c r="B14" s="454"/>
      <c r="C14" s="608" t="s">
        <v>224</v>
      </c>
      <c r="D14" s="608"/>
      <c r="E14" s="608"/>
      <c r="F14" s="608"/>
      <c r="G14" s="608"/>
      <c r="H14" s="608"/>
      <c r="I14" s="608"/>
      <c r="J14" s="608"/>
      <c r="K14" s="608"/>
      <c r="L14" s="608"/>
      <c r="M14" s="608"/>
      <c r="N14" s="608"/>
      <c r="O14" s="608"/>
      <c r="P14" s="608"/>
      <c r="Q14" s="608"/>
      <c r="R14" s="608"/>
      <c r="S14" s="608"/>
      <c r="T14" s="608"/>
      <c r="U14" s="608"/>
      <c r="V14" s="608"/>
      <c r="W14" s="608"/>
      <c r="X14" s="608"/>
      <c r="Y14" s="608"/>
      <c r="Z14" s="608"/>
      <c r="AA14" s="608"/>
      <c r="AB14" s="608"/>
      <c r="AC14" s="456" t="s">
        <v>223</v>
      </c>
      <c r="AD14" s="456"/>
      <c r="AE14" s="456"/>
      <c r="AF14" s="456"/>
      <c r="AG14" s="457">
        <v>0</v>
      </c>
      <c r="AH14" s="457"/>
      <c r="AI14" s="457"/>
      <c r="AJ14" s="458"/>
    </row>
    <row r="15" spans="1:36" x14ac:dyDescent="0.2">
      <c r="A15" s="453" t="s">
        <v>222</v>
      </c>
      <c r="B15" s="454"/>
      <c r="C15" s="608" t="s">
        <v>221</v>
      </c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8"/>
      <c r="P15" s="608"/>
      <c r="Q15" s="608"/>
      <c r="R15" s="608"/>
      <c r="S15" s="608"/>
      <c r="T15" s="608"/>
      <c r="U15" s="608"/>
      <c r="V15" s="608"/>
      <c r="W15" s="608"/>
      <c r="X15" s="608"/>
      <c r="Y15" s="608"/>
      <c r="Z15" s="608"/>
      <c r="AA15" s="608"/>
      <c r="AB15" s="608"/>
      <c r="AC15" s="456" t="s">
        <v>220</v>
      </c>
      <c r="AD15" s="456"/>
      <c r="AE15" s="456"/>
      <c r="AF15" s="456"/>
      <c r="AG15" s="457">
        <v>0</v>
      </c>
      <c r="AH15" s="457"/>
      <c r="AI15" s="457"/>
      <c r="AJ15" s="458"/>
    </row>
    <row r="16" spans="1:36" x14ac:dyDescent="0.2">
      <c r="A16" s="453" t="s">
        <v>219</v>
      </c>
      <c r="B16" s="454"/>
      <c r="C16" s="608" t="s">
        <v>218</v>
      </c>
      <c r="D16" s="608"/>
      <c r="E16" s="608"/>
      <c r="F16" s="608"/>
      <c r="G16" s="608"/>
      <c r="H16" s="608"/>
      <c r="I16" s="608"/>
      <c r="J16" s="608"/>
      <c r="K16" s="608"/>
      <c r="L16" s="608"/>
      <c r="M16" s="608"/>
      <c r="N16" s="608"/>
      <c r="O16" s="608"/>
      <c r="P16" s="608"/>
      <c r="Q16" s="608"/>
      <c r="R16" s="608"/>
      <c r="S16" s="608"/>
      <c r="T16" s="608"/>
      <c r="U16" s="608"/>
      <c r="V16" s="608"/>
      <c r="W16" s="608"/>
      <c r="X16" s="608"/>
      <c r="Y16" s="608"/>
      <c r="Z16" s="608"/>
      <c r="AA16" s="608"/>
      <c r="AB16" s="608"/>
      <c r="AC16" s="456" t="s">
        <v>217</v>
      </c>
      <c r="AD16" s="456"/>
      <c r="AE16" s="456"/>
      <c r="AF16" s="456"/>
      <c r="AG16" s="457">
        <v>0</v>
      </c>
      <c r="AH16" s="457"/>
      <c r="AI16" s="457"/>
      <c r="AJ16" s="458"/>
    </row>
    <row r="17" spans="1:36" x14ac:dyDescent="0.2">
      <c r="A17" s="453" t="s">
        <v>216</v>
      </c>
      <c r="B17" s="454"/>
      <c r="C17" s="519" t="s">
        <v>215</v>
      </c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456" t="s">
        <v>214</v>
      </c>
      <c r="AD17" s="456"/>
      <c r="AE17" s="456"/>
      <c r="AF17" s="456"/>
      <c r="AG17" s="457">
        <v>144000</v>
      </c>
      <c r="AH17" s="457"/>
      <c r="AI17" s="457"/>
      <c r="AJ17" s="458"/>
    </row>
    <row r="18" spans="1:36" x14ac:dyDescent="0.2">
      <c r="A18" s="453" t="s">
        <v>213</v>
      </c>
      <c r="B18" s="454"/>
      <c r="C18" s="519" t="s">
        <v>212</v>
      </c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  <c r="AA18" s="519"/>
      <c r="AB18" s="519"/>
      <c r="AC18" s="456" t="s">
        <v>211</v>
      </c>
      <c r="AD18" s="456"/>
      <c r="AE18" s="456"/>
      <c r="AF18" s="456"/>
      <c r="AG18" s="457">
        <v>600000</v>
      </c>
      <c r="AH18" s="457"/>
      <c r="AI18" s="457"/>
      <c r="AJ18" s="458"/>
    </row>
    <row r="19" spans="1:36" x14ac:dyDescent="0.2">
      <c r="A19" s="453" t="s">
        <v>210</v>
      </c>
      <c r="B19" s="454"/>
      <c r="C19" s="519" t="s">
        <v>209</v>
      </c>
      <c r="D19" s="519"/>
      <c r="E19" s="519"/>
      <c r="F19" s="519"/>
      <c r="G19" s="519"/>
      <c r="H19" s="519"/>
      <c r="I19" s="519"/>
      <c r="J19" s="519"/>
      <c r="K19" s="519"/>
      <c r="L19" s="519"/>
      <c r="M19" s="519"/>
      <c r="N19" s="519"/>
      <c r="O19" s="519"/>
      <c r="P19" s="519"/>
      <c r="Q19" s="519"/>
      <c r="R19" s="519"/>
      <c r="S19" s="519"/>
      <c r="T19" s="519"/>
      <c r="U19" s="519"/>
      <c r="V19" s="519"/>
      <c r="W19" s="519"/>
      <c r="X19" s="519"/>
      <c r="Y19" s="519"/>
      <c r="Z19" s="519"/>
      <c r="AA19" s="519"/>
      <c r="AB19" s="519"/>
      <c r="AC19" s="456" t="s">
        <v>208</v>
      </c>
      <c r="AD19" s="456"/>
      <c r="AE19" s="456"/>
      <c r="AF19" s="456"/>
      <c r="AG19" s="457">
        <v>0</v>
      </c>
      <c r="AH19" s="457"/>
      <c r="AI19" s="457"/>
      <c r="AJ19" s="458"/>
    </row>
    <row r="20" spans="1:36" x14ac:dyDescent="0.2">
      <c r="A20" s="453" t="s">
        <v>207</v>
      </c>
      <c r="B20" s="454"/>
      <c r="C20" s="519" t="s">
        <v>206</v>
      </c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  <c r="AA20" s="519"/>
      <c r="AB20" s="519"/>
      <c r="AC20" s="456" t="s">
        <v>205</v>
      </c>
      <c r="AD20" s="456"/>
      <c r="AE20" s="456"/>
      <c r="AF20" s="456"/>
      <c r="AG20" s="457">
        <v>0</v>
      </c>
      <c r="AH20" s="457"/>
      <c r="AI20" s="457"/>
      <c r="AJ20" s="458"/>
    </row>
    <row r="21" spans="1:36" x14ac:dyDescent="0.2">
      <c r="A21" s="453" t="s">
        <v>204</v>
      </c>
      <c r="B21" s="454"/>
      <c r="C21" s="519" t="s">
        <v>203</v>
      </c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19"/>
      <c r="Z21" s="519"/>
      <c r="AA21" s="519"/>
      <c r="AB21" s="519"/>
      <c r="AC21" s="456" t="s">
        <v>202</v>
      </c>
      <c r="AD21" s="456"/>
      <c r="AE21" s="456"/>
      <c r="AF21" s="456"/>
      <c r="AG21" s="457">
        <v>0</v>
      </c>
      <c r="AH21" s="457"/>
      <c r="AI21" s="457"/>
      <c r="AJ21" s="458"/>
    </row>
    <row r="22" spans="1:36" x14ac:dyDescent="0.2">
      <c r="A22" s="823" t="s">
        <v>201</v>
      </c>
      <c r="B22" s="824"/>
      <c r="C22" s="830" t="s">
        <v>200</v>
      </c>
      <c r="D22" s="830"/>
      <c r="E22" s="830"/>
      <c r="F22" s="830"/>
      <c r="G22" s="830"/>
      <c r="H22" s="830"/>
      <c r="I22" s="830"/>
      <c r="J22" s="830"/>
      <c r="K22" s="830"/>
      <c r="L22" s="830"/>
      <c r="M22" s="830"/>
      <c r="N22" s="830"/>
      <c r="O22" s="830"/>
      <c r="P22" s="830"/>
      <c r="Q22" s="830"/>
      <c r="R22" s="830"/>
      <c r="S22" s="830"/>
      <c r="T22" s="830"/>
      <c r="U22" s="830"/>
      <c r="V22" s="830"/>
      <c r="W22" s="830"/>
      <c r="X22" s="830"/>
      <c r="Y22" s="830"/>
      <c r="Z22" s="830"/>
      <c r="AA22" s="830"/>
      <c r="AB22" s="830"/>
      <c r="AC22" s="825" t="s">
        <v>199</v>
      </c>
      <c r="AD22" s="825"/>
      <c r="AE22" s="825"/>
      <c r="AF22" s="825"/>
      <c r="AG22" s="826">
        <f>SUM(AG9:AG21)</f>
        <v>21625600</v>
      </c>
      <c r="AH22" s="827"/>
      <c r="AI22" s="827"/>
      <c r="AJ22" s="828"/>
    </row>
    <row r="23" spans="1:36" x14ac:dyDescent="0.2">
      <c r="A23" s="453" t="s">
        <v>198</v>
      </c>
      <c r="B23" s="454"/>
      <c r="C23" s="519" t="s">
        <v>197</v>
      </c>
      <c r="D23" s="519"/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9"/>
      <c r="P23" s="519"/>
      <c r="Q23" s="519"/>
      <c r="R23" s="519"/>
      <c r="S23" s="519"/>
      <c r="T23" s="519"/>
      <c r="U23" s="519"/>
      <c r="V23" s="519"/>
      <c r="W23" s="519"/>
      <c r="X23" s="519"/>
      <c r="Y23" s="519"/>
      <c r="Z23" s="519"/>
      <c r="AA23" s="519"/>
      <c r="AB23" s="519"/>
      <c r="AC23" s="456" t="s">
        <v>196</v>
      </c>
      <c r="AD23" s="456"/>
      <c r="AE23" s="456"/>
      <c r="AF23" s="456"/>
      <c r="AG23" s="457">
        <v>0</v>
      </c>
      <c r="AH23" s="457"/>
      <c r="AI23" s="457"/>
      <c r="AJ23" s="458"/>
    </row>
    <row r="24" spans="1:36" x14ac:dyDescent="0.2">
      <c r="A24" s="453" t="s">
        <v>195</v>
      </c>
      <c r="B24" s="454"/>
      <c r="C24" s="519" t="s">
        <v>194</v>
      </c>
      <c r="D24" s="519"/>
      <c r="E24" s="519"/>
      <c r="F24" s="519"/>
      <c r="G24" s="519"/>
      <c r="H24" s="519"/>
      <c r="I24" s="519"/>
      <c r="J24" s="519"/>
      <c r="K24" s="519"/>
      <c r="L24" s="519"/>
      <c r="M24" s="519"/>
      <c r="N24" s="519"/>
      <c r="O24" s="519"/>
      <c r="P24" s="519"/>
      <c r="Q24" s="519"/>
      <c r="R24" s="519"/>
      <c r="S24" s="519"/>
      <c r="T24" s="519"/>
      <c r="U24" s="519"/>
      <c r="V24" s="519"/>
      <c r="W24" s="519"/>
      <c r="X24" s="519"/>
      <c r="Y24" s="519"/>
      <c r="Z24" s="519"/>
      <c r="AA24" s="519"/>
      <c r="AB24" s="519"/>
      <c r="AC24" s="456" t="s">
        <v>193</v>
      </c>
      <c r="AD24" s="456"/>
      <c r="AE24" s="456"/>
      <c r="AF24" s="456"/>
      <c r="AG24" s="457">
        <v>0</v>
      </c>
      <c r="AH24" s="457"/>
      <c r="AI24" s="457"/>
      <c r="AJ24" s="458"/>
    </row>
    <row r="25" spans="1:36" x14ac:dyDescent="0.2">
      <c r="A25" s="453" t="s">
        <v>192</v>
      </c>
      <c r="B25" s="454"/>
      <c r="C25" s="499" t="s">
        <v>191</v>
      </c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  <c r="U25" s="499"/>
      <c r="V25" s="499"/>
      <c r="W25" s="499"/>
      <c r="X25" s="499"/>
      <c r="Y25" s="499"/>
      <c r="Z25" s="499"/>
      <c r="AA25" s="499"/>
      <c r="AB25" s="499"/>
      <c r="AC25" s="456" t="s">
        <v>190</v>
      </c>
      <c r="AD25" s="456"/>
      <c r="AE25" s="456"/>
      <c r="AF25" s="456"/>
      <c r="AG25" s="457">
        <v>938000</v>
      </c>
      <c r="AH25" s="457"/>
      <c r="AI25" s="457"/>
      <c r="AJ25" s="458"/>
    </row>
    <row r="26" spans="1:36" x14ac:dyDescent="0.2">
      <c r="A26" s="823" t="s">
        <v>189</v>
      </c>
      <c r="B26" s="824"/>
      <c r="C26" s="810" t="s">
        <v>188</v>
      </c>
      <c r="D26" s="810"/>
      <c r="E26" s="810"/>
      <c r="F26" s="810"/>
      <c r="G26" s="810"/>
      <c r="H26" s="810"/>
      <c r="I26" s="810"/>
      <c r="J26" s="810"/>
      <c r="K26" s="810"/>
      <c r="L26" s="810"/>
      <c r="M26" s="810"/>
      <c r="N26" s="810"/>
      <c r="O26" s="810"/>
      <c r="P26" s="810"/>
      <c r="Q26" s="810"/>
      <c r="R26" s="810"/>
      <c r="S26" s="810"/>
      <c r="T26" s="810"/>
      <c r="U26" s="810"/>
      <c r="V26" s="810"/>
      <c r="W26" s="810"/>
      <c r="X26" s="810"/>
      <c r="Y26" s="810"/>
      <c r="Z26" s="810"/>
      <c r="AA26" s="810"/>
      <c r="AB26" s="810"/>
      <c r="AC26" s="825" t="s">
        <v>187</v>
      </c>
      <c r="AD26" s="825"/>
      <c r="AE26" s="825"/>
      <c r="AF26" s="825"/>
      <c r="AG26" s="826">
        <f>SUM(AG23:AG25)</f>
        <v>938000</v>
      </c>
      <c r="AH26" s="827"/>
      <c r="AI26" s="827"/>
      <c r="AJ26" s="828"/>
    </row>
    <row r="27" spans="1:36" x14ac:dyDescent="0.2">
      <c r="A27" s="800" t="s">
        <v>186</v>
      </c>
      <c r="B27" s="801"/>
      <c r="C27" s="829" t="s">
        <v>185</v>
      </c>
      <c r="D27" s="829"/>
      <c r="E27" s="829"/>
      <c r="F27" s="829"/>
      <c r="G27" s="829"/>
      <c r="H27" s="829"/>
      <c r="I27" s="829"/>
      <c r="J27" s="829"/>
      <c r="K27" s="829"/>
      <c r="L27" s="829"/>
      <c r="M27" s="829"/>
      <c r="N27" s="829"/>
      <c r="O27" s="829"/>
      <c r="P27" s="829"/>
      <c r="Q27" s="829"/>
      <c r="R27" s="829"/>
      <c r="S27" s="829"/>
      <c r="T27" s="829"/>
      <c r="U27" s="829"/>
      <c r="V27" s="829"/>
      <c r="W27" s="829"/>
      <c r="X27" s="829"/>
      <c r="Y27" s="829"/>
      <c r="Z27" s="829"/>
      <c r="AA27" s="829"/>
      <c r="AB27" s="829"/>
      <c r="AC27" s="803" t="s">
        <v>184</v>
      </c>
      <c r="AD27" s="803"/>
      <c r="AE27" s="803"/>
      <c r="AF27" s="803"/>
      <c r="AG27" s="804">
        <f>(AG22+AG26)</f>
        <v>22563600</v>
      </c>
      <c r="AH27" s="805"/>
      <c r="AI27" s="805"/>
      <c r="AJ27" s="806"/>
    </row>
    <row r="28" spans="1:36" x14ac:dyDescent="0.2">
      <c r="A28" s="800" t="s">
        <v>183</v>
      </c>
      <c r="B28" s="801"/>
      <c r="C28" s="809" t="s">
        <v>182</v>
      </c>
      <c r="D28" s="809"/>
      <c r="E28" s="809"/>
      <c r="F28" s="809"/>
      <c r="G28" s="809"/>
      <c r="H28" s="809"/>
      <c r="I28" s="809"/>
      <c r="J28" s="809"/>
      <c r="K28" s="809"/>
      <c r="L28" s="809"/>
      <c r="M28" s="809"/>
      <c r="N28" s="809"/>
      <c r="O28" s="809"/>
      <c r="P28" s="809"/>
      <c r="Q28" s="809"/>
      <c r="R28" s="809"/>
      <c r="S28" s="809"/>
      <c r="T28" s="809"/>
      <c r="U28" s="809"/>
      <c r="V28" s="809"/>
      <c r="W28" s="809"/>
      <c r="X28" s="809"/>
      <c r="Y28" s="809"/>
      <c r="Z28" s="809"/>
      <c r="AA28" s="809"/>
      <c r="AB28" s="809"/>
      <c r="AC28" s="803" t="s">
        <v>181</v>
      </c>
      <c r="AD28" s="803"/>
      <c r="AE28" s="803"/>
      <c r="AF28" s="803"/>
      <c r="AG28" s="820">
        <f>(AG29+AG30+AG31+AG32)</f>
        <v>5275676</v>
      </c>
      <c r="AH28" s="821"/>
      <c r="AI28" s="821"/>
      <c r="AJ28" s="822"/>
    </row>
    <row r="29" spans="1:36" x14ac:dyDescent="0.2">
      <c r="A29" s="590"/>
      <c r="B29" s="591"/>
      <c r="C29" s="490" t="s">
        <v>532</v>
      </c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S29" s="491"/>
      <c r="T29" s="491"/>
      <c r="U29" s="491"/>
      <c r="V29" s="491"/>
      <c r="W29" s="491"/>
      <c r="X29" s="491"/>
      <c r="Y29" s="491"/>
      <c r="Z29" s="491"/>
      <c r="AA29" s="491"/>
      <c r="AB29" s="492"/>
      <c r="AC29" s="592" t="s">
        <v>531</v>
      </c>
      <c r="AD29" s="593"/>
      <c r="AE29" s="593"/>
      <c r="AF29" s="594"/>
      <c r="AG29" s="465">
        <v>4779676</v>
      </c>
      <c r="AH29" s="466"/>
      <c r="AI29" s="466"/>
      <c r="AJ29" s="467"/>
    </row>
    <row r="30" spans="1:36" x14ac:dyDescent="0.2">
      <c r="A30" s="590"/>
      <c r="B30" s="591"/>
      <c r="C30" s="490" t="s">
        <v>533</v>
      </c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491"/>
      <c r="T30" s="491"/>
      <c r="U30" s="491"/>
      <c r="V30" s="491"/>
      <c r="W30" s="491"/>
      <c r="X30" s="491"/>
      <c r="Y30" s="491"/>
      <c r="Z30" s="491"/>
      <c r="AA30" s="491"/>
      <c r="AB30" s="492"/>
      <c r="AC30" s="592" t="s">
        <v>534</v>
      </c>
      <c r="AD30" s="593"/>
      <c r="AE30" s="593"/>
      <c r="AF30" s="594"/>
      <c r="AG30" s="465">
        <v>256000</v>
      </c>
      <c r="AH30" s="466"/>
      <c r="AI30" s="466"/>
      <c r="AJ30" s="467"/>
    </row>
    <row r="31" spans="1:36" x14ac:dyDescent="0.2">
      <c r="A31" s="590"/>
      <c r="B31" s="591"/>
      <c r="C31" s="490" t="s">
        <v>535</v>
      </c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S31" s="491"/>
      <c r="T31" s="491"/>
      <c r="U31" s="491"/>
      <c r="V31" s="491"/>
      <c r="W31" s="491"/>
      <c r="X31" s="491"/>
      <c r="Y31" s="491"/>
      <c r="Z31" s="491"/>
      <c r="AA31" s="491"/>
      <c r="AB31" s="492"/>
      <c r="AC31" s="592" t="s">
        <v>536</v>
      </c>
      <c r="AD31" s="593"/>
      <c r="AE31" s="593"/>
      <c r="AF31" s="594"/>
      <c r="AG31" s="465">
        <v>0</v>
      </c>
      <c r="AH31" s="466"/>
      <c r="AI31" s="466"/>
      <c r="AJ31" s="467"/>
    </row>
    <row r="32" spans="1:36" x14ac:dyDescent="0.2">
      <c r="A32" s="590"/>
      <c r="B32" s="591"/>
      <c r="C32" s="490" t="s">
        <v>537</v>
      </c>
      <c r="D32" s="491"/>
      <c r="E32" s="491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  <c r="R32" s="491"/>
      <c r="S32" s="491"/>
      <c r="T32" s="491"/>
      <c r="U32" s="491"/>
      <c r="V32" s="491"/>
      <c r="W32" s="491"/>
      <c r="X32" s="491"/>
      <c r="Y32" s="491"/>
      <c r="Z32" s="491"/>
      <c r="AA32" s="491"/>
      <c r="AB32" s="492"/>
      <c r="AC32" s="592" t="s">
        <v>538</v>
      </c>
      <c r="AD32" s="593"/>
      <c r="AE32" s="593"/>
      <c r="AF32" s="594"/>
      <c r="AG32" s="465">
        <v>240000</v>
      </c>
      <c r="AH32" s="466"/>
      <c r="AI32" s="466"/>
      <c r="AJ32" s="467"/>
    </row>
    <row r="33" spans="1:36" x14ac:dyDescent="0.2">
      <c r="A33" s="814" t="s">
        <v>702</v>
      </c>
      <c r="B33" s="815"/>
      <c r="C33" s="815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15"/>
      <c r="P33" s="815"/>
      <c r="Q33" s="815"/>
      <c r="R33" s="815"/>
      <c r="S33" s="815"/>
      <c r="T33" s="815"/>
      <c r="U33" s="815"/>
      <c r="V33" s="815"/>
      <c r="W33" s="815"/>
      <c r="X33" s="815"/>
      <c r="Y33" s="815"/>
      <c r="Z33" s="815"/>
      <c r="AA33" s="815"/>
      <c r="AB33" s="815"/>
      <c r="AC33" s="815"/>
      <c r="AD33" s="815"/>
      <c r="AE33" s="815"/>
      <c r="AF33" s="815"/>
      <c r="AG33" s="815"/>
      <c r="AH33" s="815"/>
      <c r="AI33" s="815"/>
      <c r="AJ33" s="816"/>
    </row>
    <row r="34" spans="1:36" x14ac:dyDescent="0.2">
      <c r="A34" s="817"/>
      <c r="B34" s="818"/>
      <c r="C34" s="818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8"/>
      <c r="Q34" s="818"/>
      <c r="R34" s="818"/>
      <c r="S34" s="818"/>
      <c r="T34" s="818"/>
      <c r="U34" s="818"/>
      <c r="V34" s="818"/>
      <c r="W34" s="818"/>
      <c r="X34" s="818"/>
      <c r="Y34" s="818"/>
      <c r="Z34" s="818"/>
      <c r="AA34" s="818"/>
      <c r="AB34" s="818"/>
      <c r="AC34" s="818"/>
      <c r="AD34" s="818"/>
      <c r="AE34" s="818"/>
      <c r="AF34" s="818"/>
      <c r="AG34" s="818"/>
      <c r="AH34" s="818"/>
      <c r="AI34" s="818"/>
      <c r="AJ34" s="819"/>
    </row>
    <row r="35" spans="1:36" x14ac:dyDescent="0.2">
      <c r="A35" s="442" t="s">
        <v>180</v>
      </c>
      <c r="B35" s="443"/>
      <c r="C35" s="490" t="s">
        <v>179</v>
      </c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  <c r="R35" s="491"/>
      <c r="S35" s="491"/>
      <c r="T35" s="491"/>
      <c r="U35" s="491"/>
      <c r="V35" s="491"/>
      <c r="W35" s="491"/>
      <c r="X35" s="491"/>
      <c r="Y35" s="491"/>
      <c r="Z35" s="491"/>
      <c r="AA35" s="491"/>
      <c r="AB35" s="492"/>
      <c r="AC35" s="580" t="s">
        <v>178</v>
      </c>
      <c r="AD35" s="581"/>
      <c r="AE35" s="581"/>
      <c r="AF35" s="582"/>
      <c r="AG35" s="493">
        <f>AG36+AG37</f>
        <v>90000</v>
      </c>
      <c r="AH35" s="494"/>
      <c r="AI35" s="494"/>
      <c r="AJ35" s="495"/>
    </row>
    <row r="36" spans="1:36" x14ac:dyDescent="0.2">
      <c r="A36" s="442"/>
      <c r="B36" s="443"/>
      <c r="C36" s="490" t="s">
        <v>539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1"/>
      <c r="S36" s="491"/>
      <c r="T36" s="491"/>
      <c r="U36" s="491"/>
      <c r="V36" s="491"/>
      <c r="W36" s="491"/>
      <c r="X36" s="491"/>
      <c r="Y36" s="491"/>
      <c r="Z36" s="491"/>
      <c r="AA36" s="491"/>
      <c r="AB36" s="492"/>
      <c r="AC36" s="462"/>
      <c r="AD36" s="463"/>
      <c r="AE36" s="463"/>
      <c r="AF36" s="464"/>
      <c r="AG36" s="493">
        <v>30000</v>
      </c>
      <c r="AH36" s="494"/>
      <c r="AI36" s="494"/>
      <c r="AJ36" s="495"/>
    </row>
    <row r="37" spans="1:36" x14ac:dyDescent="0.2">
      <c r="A37" s="442"/>
      <c r="B37" s="443"/>
      <c r="C37" s="490" t="s">
        <v>540</v>
      </c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1"/>
      <c r="S37" s="491"/>
      <c r="T37" s="491"/>
      <c r="U37" s="491"/>
      <c r="V37" s="491"/>
      <c r="W37" s="491"/>
      <c r="X37" s="491"/>
      <c r="Y37" s="491"/>
      <c r="Z37" s="491"/>
      <c r="AA37" s="491"/>
      <c r="AB37" s="492"/>
      <c r="AC37" s="462"/>
      <c r="AD37" s="463"/>
      <c r="AE37" s="463"/>
      <c r="AF37" s="464"/>
      <c r="AG37" s="493">
        <v>60000</v>
      </c>
      <c r="AH37" s="494"/>
      <c r="AI37" s="494"/>
      <c r="AJ37" s="495"/>
    </row>
    <row r="38" spans="1:36" x14ac:dyDescent="0.2">
      <c r="A38" s="453" t="s">
        <v>177</v>
      </c>
      <c r="B38" s="454"/>
      <c r="C38" s="519" t="s">
        <v>176</v>
      </c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519"/>
      <c r="O38" s="519"/>
      <c r="P38" s="519"/>
      <c r="Q38" s="519"/>
      <c r="R38" s="519"/>
      <c r="S38" s="519"/>
      <c r="T38" s="519"/>
      <c r="U38" s="519"/>
      <c r="V38" s="519"/>
      <c r="W38" s="519"/>
      <c r="X38" s="519"/>
      <c r="Y38" s="519"/>
      <c r="Z38" s="519"/>
      <c r="AA38" s="519"/>
      <c r="AB38" s="519"/>
      <c r="AC38" s="456" t="s">
        <v>175</v>
      </c>
      <c r="AD38" s="456"/>
      <c r="AE38" s="456"/>
      <c r="AF38" s="456"/>
      <c r="AG38" s="497">
        <f>AG39+AG40+AG41+AG42+AG43</f>
        <v>9160000</v>
      </c>
      <c r="AH38" s="497"/>
      <c r="AI38" s="497"/>
      <c r="AJ38" s="498"/>
    </row>
    <row r="39" spans="1:36" x14ac:dyDescent="0.2">
      <c r="A39" s="442"/>
      <c r="B39" s="443"/>
      <c r="C39" s="490" t="s">
        <v>541</v>
      </c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W39" s="491"/>
      <c r="X39" s="491"/>
      <c r="Y39" s="491"/>
      <c r="Z39" s="491"/>
      <c r="AA39" s="491"/>
      <c r="AB39" s="492"/>
      <c r="AC39" s="462"/>
      <c r="AD39" s="463"/>
      <c r="AE39" s="463"/>
      <c r="AF39" s="464"/>
      <c r="AG39" s="493">
        <v>120000</v>
      </c>
      <c r="AH39" s="494"/>
      <c r="AI39" s="494"/>
      <c r="AJ39" s="495"/>
    </row>
    <row r="40" spans="1:36" x14ac:dyDescent="0.2">
      <c r="A40" s="442"/>
      <c r="B40" s="443"/>
      <c r="C40" s="490" t="s">
        <v>542</v>
      </c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491"/>
      <c r="Y40" s="491"/>
      <c r="Z40" s="491"/>
      <c r="AA40" s="491"/>
      <c r="AB40" s="492"/>
      <c r="AC40" s="462"/>
      <c r="AD40" s="463"/>
      <c r="AE40" s="463"/>
      <c r="AF40" s="464"/>
      <c r="AG40" s="493">
        <v>60000</v>
      </c>
      <c r="AH40" s="494"/>
      <c r="AI40" s="494"/>
      <c r="AJ40" s="495"/>
    </row>
    <row r="41" spans="1:36" x14ac:dyDescent="0.2">
      <c r="A41" s="442"/>
      <c r="B41" s="443"/>
      <c r="C41" s="490" t="s">
        <v>543</v>
      </c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1"/>
      <c r="O41" s="491"/>
      <c r="P41" s="491"/>
      <c r="Q41" s="491"/>
      <c r="R41" s="491"/>
      <c r="S41" s="491"/>
      <c r="T41" s="491"/>
      <c r="U41" s="491"/>
      <c r="V41" s="491"/>
      <c r="W41" s="491"/>
      <c r="X41" s="491"/>
      <c r="Y41" s="491"/>
      <c r="Z41" s="491"/>
      <c r="AA41" s="491"/>
      <c r="AB41" s="492"/>
      <c r="AC41" s="462"/>
      <c r="AD41" s="463"/>
      <c r="AE41" s="463"/>
      <c r="AF41" s="464"/>
      <c r="AG41" s="493">
        <v>8370000</v>
      </c>
      <c r="AH41" s="494"/>
      <c r="AI41" s="494"/>
      <c r="AJ41" s="495"/>
    </row>
    <row r="42" spans="1:36" x14ac:dyDescent="0.2">
      <c r="A42" s="442"/>
      <c r="B42" s="443"/>
      <c r="C42" s="490" t="s">
        <v>544</v>
      </c>
      <c r="D42" s="491"/>
      <c r="E42" s="491"/>
      <c r="F42" s="491"/>
      <c r="G42" s="491"/>
      <c r="H42" s="491"/>
      <c r="I42" s="491"/>
      <c r="J42" s="491"/>
      <c r="K42" s="491"/>
      <c r="L42" s="491"/>
      <c r="M42" s="491"/>
      <c r="N42" s="491"/>
      <c r="O42" s="491"/>
      <c r="P42" s="491"/>
      <c r="Q42" s="491"/>
      <c r="R42" s="491"/>
      <c r="S42" s="491"/>
      <c r="T42" s="491"/>
      <c r="U42" s="491"/>
      <c r="V42" s="491"/>
      <c r="W42" s="491"/>
      <c r="X42" s="491"/>
      <c r="Y42" s="491"/>
      <c r="Z42" s="491"/>
      <c r="AA42" s="491"/>
      <c r="AB42" s="492"/>
      <c r="AC42" s="462"/>
      <c r="AD42" s="463"/>
      <c r="AE42" s="463"/>
      <c r="AF42" s="464"/>
      <c r="AG42" s="493">
        <v>450000</v>
      </c>
      <c r="AH42" s="494"/>
      <c r="AI42" s="494"/>
      <c r="AJ42" s="495"/>
    </row>
    <row r="43" spans="1:36" x14ac:dyDescent="0.2">
      <c r="A43" s="442"/>
      <c r="B43" s="443"/>
      <c r="C43" s="490" t="s">
        <v>545</v>
      </c>
      <c r="D43" s="491"/>
      <c r="E43" s="491"/>
      <c r="F43" s="491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1"/>
      <c r="S43" s="491"/>
      <c r="T43" s="491"/>
      <c r="U43" s="491"/>
      <c r="V43" s="491"/>
      <c r="W43" s="491"/>
      <c r="X43" s="491"/>
      <c r="Y43" s="491"/>
      <c r="Z43" s="491"/>
      <c r="AA43" s="491"/>
      <c r="AB43" s="492"/>
      <c r="AC43" s="462"/>
      <c r="AD43" s="463"/>
      <c r="AE43" s="463"/>
      <c r="AF43" s="464"/>
      <c r="AG43" s="493">
        <v>160000</v>
      </c>
      <c r="AH43" s="494"/>
      <c r="AI43" s="494"/>
      <c r="AJ43" s="495"/>
    </row>
    <row r="44" spans="1:36" x14ac:dyDescent="0.2">
      <c r="A44" s="442" t="s">
        <v>174</v>
      </c>
      <c r="B44" s="443"/>
      <c r="C44" s="490" t="s">
        <v>173</v>
      </c>
      <c r="D44" s="491"/>
      <c r="E44" s="491"/>
      <c r="F44" s="491"/>
      <c r="G44" s="491"/>
      <c r="H44" s="491"/>
      <c r="I44" s="491"/>
      <c r="J44" s="491"/>
      <c r="K44" s="491"/>
      <c r="L44" s="491"/>
      <c r="M44" s="491"/>
      <c r="N44" s="491"/>
      <c r="O44" s="491"/>
      <c r="P44" s="491"/>
      <c r="Q44" s="491"/>
      <c r="R44" s="491"/>
      <c r="S44" s="491"/>
      <c r="T44" s="491"/>
      <c r="U44" s="491"/>
      <c r="V44" s="491"/>
      <c r="W44" s="491"/>
      <c r="X44" s="491"/>
      <c r="Y44" s="491"/>
      <c r="Z44" s="491"/>
      <c r="AA44" s="491"/>
      <c r="AB44" s="492"/>
      <c r="AC44" s="580" t="s">
        <v>172</v>
      </c>
      <c r="AD44" s="581"/>
      <c r="AE44" s="581"/>
      <c r="AF44" s="582"/>
      <c r="AG44" s="493">
        <v>0</v>
      </c>
      <c r="AH44" s="494"/>
      <c r="AI44" s="494"/>
      <c r="AJ44" s="495"/>
    </row>
    <row r="45" spans="1:36" x14ac:dyDescent="0.2">
      <c r="A45" s="453" t="s">
        <v>171</v>
      </c>
      <c r="B45" s="454"/>
      <c r="C45" s="519" t="s">
        <v>170</v>
      </c>
      <c r="D45" s="519"/>
      <c r="E45" s="519"/>
      <c r="F45" s="519"/>
      <c r="G45" s="519"/>
      <c r="H45" s="519"/>
      <c r="I45" s="519"/>
      <c r="J45" s="519"/>
      <c r="K45" s="519"/>
      <c r="L45" s="519"/>
      <c r="M45" s="519"/>
      <c r="N45" s="519"/>
      <c r="O45" s="519"/>
      <c r="P45" s="519"/>
      <c r="Q45" s="519"/>
      <c r="R45" s="519"/>
      <c r="S45" s="519"/>
      <c r="T45" s="519"/>
      <c r="U45" s="519"/>
      <c r="V45" s="519"/>
      <c r="W45" s="519"/>
      <c r="X45" s="519"/>
      <c r="Y45" s="519"/>
      <c r="Z45" s="519"/>
      <c r="AA45" s="519"/>
      <c r="AB45" s="519"/>
      <c r="AC45" s="456" t="s">
        <v>169</v>
      </c>
      <c r="AD45" s="456"/>
      <c r="AE45" s="456"/>
      <c r="AF45" s="456"/>
      <c r="AG45" s="811">
        <f>AG35+AG38+AG44</f>
        <v>9250000</v>
      </c>
      <c r="AH45" s="812"/>
      <c r="AI45" s="812"/>
      <c r="AJ45" s="813"/>
    </row>
    <row r="46" spans="1:36" x14ac:dyDescent="0.2">
      <c r="A46" s="453" t="s">
        <v>168</v>
      </c>
      <c r="B46" s="454"/>
      <c r="C46" s="519" t="s">
        <v>167</v>
      </c>
      <c r="D46" s="519"/>
      <c r="E46" s="519"/>
      <c r="F46" s="519"/>
      <c r="G46" s="519"/>
      <c r="H46" s="519"/>
      <c r="I46" s="519"/>
      <c r="J46" s="519"/>
      <c r="K46" s="519"/>
      <c r="L46" s="519"/>
      <c r="M46" s="519"/>
      <c r="N46" s="519"/>
      <c r="O46" s="519"/>
      <c r="P46" s="519"/>
      <c r="Q46" s="519"/>
      <c r="R46" s="519"/>
      <c r="S46" s="519"/>
      <c r="T46" s="519"/>
      <c r="U46" s="519"/>
      <c r="V46" s="519"/>
      <c r="W46" s="519"/>
      <c r="X46" s="519"/>
      <c r="Y46" s="519"/>
      <c r="Z46" s="519"/>
      <c r="AA46" s="519"/>
      <c r="AB46" s="519"/>
      <c r="AC46" s="456" t="s">
        <v>166</v>
      </c>
      <c r="AD46" s="456"/>
      <c r="AE46" s="456"/>
      <c r="AF46" s="456"/>
      <c r="AG46" s="497">
        <v>217000</v>
      </c>
      <c r="AH46" s="497"/>
      <c r="AI46" s="497"/>
      <c r="AJ46" s="498"/>
    </row>
    <row r="47" spans="1:36" x14ac:dyDescent="0.2">
      <c r="A47" s="453" t="s">
        <v>165</v>
      </c>
      <c r="B47" s="454"/>
      <c r="C47" s="519" t="s">
        <v>164</v>
      </c>
      <c r="D47" s="519"/>
      <c r="E47" s="519"/>
      <c r="F47" s="519"/>
      <c r="G47" s="519"/>
      <c r="H47" s="519"/>
      <c r="I47" s="519"/>
      <c r="J47" s="519"/>
      <c r="K47" s="519"/>
      <c r="L47" s="519"/>
      <c r="M47" s="519"/>
      <c r="N47" s="519"/>
      <c r="O47" s="519"/>
      <c r="P47" s="519"/>
      <c r="Q47" s="519"/>
      <c r="R47" s="519"/>
      <c r="S47" s="519"/>
      <c r="T47" s="519"/>
      <c r="U47" s="519"/>
      <c r="V47" s="519"/>
      <c r="W47" s="519"/>
      <c r="X47" s="519"/>
      <c r="Y47" s="519"/>
      <c r="Z47" s="519"/>
      <c r="AA47" s="519"/>
      <c r="AB47" s="519"/>
      <c r="AC47" s="456" t="s">
        <v>163</v>
      </c>
      <c r="AD47" s="456"/>
      <c r="AE47" s="456"/>
      <c r="AF47" s="456"/>
      <c r="AG47" s="497">
        <v>110000</v>
      </c>
      <c r="AH47" s="497"/>
      <c r="AI47" s="497"/>
      <c r="AJ47" s="498"/>
    </row>
    <row r="48" spans="1:36" x14ac:dyDescent="0.2">
      <c r="A48" s="453" t="s">
        <v>162</v>
      </c>
      <c r="B48" s="454"/>
      <c r="C48" s="519" t="s">
        <v>161</v>
      </c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519"/>
      <c r="U48" s="519"/>
      <c r="V48" s="519"/>
      <c r="W48" s="519"/>
      <c r="X48" s="519"/>
      <c r="Y48" s="519"/>
      <c r="Z48" s="519"/>
      <c r="AA48" s="519"/>
      <c r="AB48" s="519"/>
      <c r="AC48" s="456" t="s">
        <v>160</v>
      </c>
      <c r="AD48" s="456"/>
      <c r="AE48" s="456"/>
      <c r="AF48" s="456"/>
      <c r="AG48" s="655">
        <f>AG46+AG47</f>
        <v>327000</v>
      </c>
      <c r="AH48" s="656"/>
      <c r="AI48" s="656"/>
      <c r="AJ48" s="657"/>
    </row>
    <row r="49" spans="1:36" x14ac:dyDescent="0.2">
      <c r="A49" s="453" t="s">
        <v>159</v>
      </c>
      <c r="B49" s="454"/>
      <c r="C49" s="519" t="s">
        <v>158</v>
      </c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519"/>
      <c r="U49" s="519"/>
      <c r="V49" s="519"/>
      <c r="W49" s="519"/>
      <c r="X49" s="519"/>
      <c r="Y49" s="519"/>
      <c r="Z49" s="519"/>
      <c r="AA49" s="519"/>
      <c r="AB49" s="519"/>
      <c r="AC49" s="456" t="s">
        <v>157</v>
      </c>
      <c r="AD49" s="456"/>
      <c r="AE49" s="456"/>
      <c r="AF49" s="456"/>
      <c r="AG49" s="497">
        <f>AG50+AG51+AG52</f>
        <v>1320000</v>
      </c>
      <c r="AH49" s="497"/>
      <c r="AI49" s="497"/>
      <c r="AJ49" s="498"/>
    </row>
    <row r="50" spans="1:36" x14ac:dyDescent="0.2">
      <c r="A50" s="442"/>
      <c r="B50" s="443"/>
      <c r="C50" s="490" t="s">
        <v>546</v>
      </c>
      <c r="D50" s="491"/>
      <c r="E50" s="491"/>
      <c r="F50" s="491"/>
      <c r="G50" s="491"/>
      <c r="H50" s="491"/>
      <c r="I50" s="491"/>
      <c r="J50" s="491"/>
      <c r="K50" s="491"/>
      <c r="L50" s="491"/>
      <c r="M50" s="491"/>
      <c r="N50" s="491"/>
      <c r="O50" s="491"/>
      <c r="P50" s="491"/>
      <c r="Q50" s="491"/>
      <c r="R50" s="491"/>
      <c r="S50" s="491"/>
      <c r="T50" s="491"/>
      <c r="U50" s="491"/>
      <c r="V50" s="491"/>
      <c r="W50" s="491"/>
      <c r="X50" s="491"/>
      <c r="Y50" s="491"/>
      <c r="Z50" s="491"/>
      <c r="AA50" s="491"/>
      <c r="AB50" s="492"/>
      <c r="AC50" s="462"/>
      <c r="AD50" s="463"/>
      <c r="AE50" s="463"/>
      <c r="AF50" s="464"/>
      <c r="AG50" s="493">
        <v>300000</v>
      </c>
      <c r="AH50" s="494"/>
      <c r="AI50" s="494"/>
      <c r="AJ50" s="495"/>
    </row>
    <row r="51" spans="1:36" x14ac:dyDescent="0.2">
      <c r="A51" s="442"/>
      <c r="B51" s="443"/>
      <c r="C51" s="490" t="s">
        <v>547</v>
      </c>
      <c r="D51" s="491"/>
      <c r="E51" s="491"/>
      <c r="F51" s="491"/>
      <c r="G51" s="491"/>
      <c r="H51" s="491"/>
      <c r="I51" s="491"/>
      <c r="J51" s="491"/>
      <c r="K51" s="491"/>
      <c r="L51" s="491"/>
      <c r="M51" s="491"/>
      <c r="N51" s="491"/>
      <c r="O51" s="491"/>
      <c r="P51" s="491"/>
      <c r="Q51" s="491"/>
      <c r="R51" s="491"/>
      <c r="S51" s="491"/>
      <c r="T51" s="491"/>
      <c r="U51" s="491"/>
      <c r="V51" s="491"/>
      <c r="W51" s="491"/>
      <c r="X51" s="491"/>
      <c r="Y51" s="491"/>
      <c r="Z51" s="491"/>
      <c r="AA51" s="491"/>
      <c r="AB51" s="492"/>
      <c r="AC51" s="462"/>
      <c r="AD51" s="463"/>
      <c r="AE51" s="463"/>
      <c r="AF51" s="464"/>
      <c r="AG51" s="493">
        <v>800000</v>
      </c>
      <c r="AH51" s="494"/>
      <c r="AI51" s="494"/>
      <c r="AJ51" s="495"/>
    </row>
    <row r="52" spans="1:36" x14ac:dyDescent="0.2">
      <c r="A52" s="442"/>
      <c r="B52" s="443"/>
      <c r="C52" s="490" t="s">
        <v>548</v>
      </c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2"/>
      <c r="AC52" s="462"/>
      <c r="AD52" s="463"/>
      <c r="AE52" s="463"/>
      <c r="AF52" s="464"/>
      <c r="AG52" s="493">
        <v>220000</v>
      </c>
      <c r="AH52" s="494"/>
      <c r="AI52" s="494"/>
      <c r="AJ52" s="495"/>
    </row>
    <row r="53" spans="1:36" x14ac:dyDescent="0.2">
      <c r="A53" s="453" t="s">
        <v>156</v>
      </c>
      <c r="B53" s="454"/>
      <c r="C53" s="519" t="s">
        <v>155</v>
      </c>
      <c r="D53" s="519"/>
      <c r="E53" s="519"/>
      <c r="F53" s="519"/>
      <c r="G53" s="519"/>
      <c r="H53" s="519"/>
      <c r="I53" s="519"/>
      <c r="J53" s="519"/>
      <c r="K53" s="519"/>
      <c r="L53" s="519"/>
      <c r="M53" s="519"/>
      <c r="N53" s="519"/>
      <c r="O53" s="519"/>
      <c r="P53" s="519"/>
      <c r="Q53" s="519"/>
      <c r="R53" s="519"/>
      <c r="S53" s="519"/>
      <c r="T53" s="519"/>
      <c r="U53" s="519"/>
      <c r="V53" s="519"/>
      <c r="W53" s="519"/>
      <c r="X53" s="519"/>
      <c r="Y53" s="519"/>
      <c r="Z53" s="519"/>
      <c r="AA53" s="519"/>
      <c r="AB53" s="519"/>
      <c r="AC53" s="456" t="s">
        <v>154</v>
      </c>
      <c r="AD53" s="456"/>
      <c r="AE53" s="456"/>
      <c r="AF53" s="456"/>
      <c r="AG53" s="497">
        <v>310000</v>
      </c>
      <c r="AH53" s="497"/>
      <c r="AI53" s="497"/>
      <c r="AJ53" s="498"/>
    </row>
    <row r="54" spans="1:36" x14ac:dyDescent="0.2">
      <c r="A54" s="453" t="s">
        <v>153</v>
      </c>
      <c r="B54" s="454"/>
      <c r="C54" s="519" t="s">
        <v>152</v>
      </c>
      <c r="D54" s="519"/>
      <c r="E54" s="519"/>
      <c r="F54" s="519"/>
      <c r="G54" s="519"/>
      <c r="H54" s="519"/>
      <c r="I54" s="519"/>
      <c r="J54" s="519"/>
      <c r="K54" s="519"/>
      <c r="L54" s="519"/>
      <c r="M54" s="519"/>
      <c r="N54" s="519"/>
      <c r="O54" s="519"/>
      <c r="P54" s="519"/>
      <c r="Q54" s="519"/>
      <c r="R54" s="519"/>
      <c r="S54" s="519"/>
      <c r="T54" s="519"/>
      <c r="U54" s="519"/>
      <c r="V54" s="519"/>
      <c r="W54" s="519"/>
      <c r="X54" s="519"/>
      <c r="Y54" s="519"/>
      <c r="Z54" s="519"/>
      <c r="AA54" s="519"/>
      <c r="AB54" s="519"/>
      <c r="AC54" s="456" t="s">
        <v>151</v>
      </c>
      <c r="AD54" s="456"/>
      <c r="AE54" s="456"/>
      <c r="AF54" s="456"/>
      <c r="AG54" s="497">
        <v>0</v>
      </c>
      <c r="AH54" s="497"/>
      <c r="AI54" s="497"/>
      <c r="AJ54" s="498"/>
    </row>
    <row r="55" spans="1:36" x14ac:dyDescent="0.2">
      <c r="A55" s="453" t="s">
        <v>150</v>
      </c>
      <c r="B55" s="454"/>
      <c r="C55" s="519" t="s">
        <v>149</v>
      </c>
      <c r="D55" s="519"/>
      <c r="E55" s="519"/>
      <c r="F55" s="519"/>
      <c r="G55" s="519"/>
      <c r="H55" s="519"/>
      <c r="I55" s="519"/>
      <c r="J55" s="519"/>
      <c r="K55" s="519"/>
      <c r="L55" s="519"/>
      <c r="M55" s="519"/>
      <c r="N55" s="519"/>
      <c r="O55" s="519"/>
      <c r="P55" s="519"/>
      <c r="Q55" s="519"/>
      <c r="R55" s="519"/>
      <c r="S55" s="519"/>
      <c r="T55" s="519"/>
      <c r="U55" s="519"/>
      <c r="V55" s="519"/>
      <c r="W55" s="519"/>
      <c r="X55" s="519"/>
      <c r="Y55" s="519"/>
      <c r="Z55" s="519"/>
      <c r="AA55" s="519"/>
      <c r="AB55" s="519"/>
      <c r="AC55" s="456" t="s">
        <v>148</v>
      </c>
      <c r="AD55" s="456"/>
      <c r="AE55" s="456"/>
      <c r="AF55" s="456"/>
      <c r="AG55" s="497">
        <v>250000</v>
      </c>
      <c r="AH55" s="497"/>
      <c r="AI55" s="497"/>
      <c r="AJ55" s="498"/>
    </row>
    <row r="56" spans="1:36" x14ac:dyDescent="0.2">
      <c r="A56" s="453" t="s">
        <v>147</v>
      </c>
      <c r="B56" s="454"/>
      <c r="C56" s="810" t="s">
        <v>146</v>
      </c>
      <c r="D56" s="810"/>
      <c r="E56" s="810"/>
      <c r="F56" s="810"/>
      <c r="G56" s="810"/>
      <c r="H56" s="810"/>
      <c r="I56" s="810"/>
      <c r="J56" s="810"/>
      <c r="K56" s="810"/>
      <c r="L56" s="810"/>
      <c r="M56" s="810"/>
      <c r="N56" s="810"/>
      <c r="O56" s="810"/>
      <c r="P56" s="810"/>
      <c r="Q56" s="810"/>
      <c r="R56" s="810"/>
      <c r="S56" s="810"/>
      <c r="T56" s="810"/>
      <c r="U56" s="810"/>
      <c r="V56" s="810"/>
      <c r="W56" s="810"/>
      <c r="X56" s="810"/>
      <c r="Y56" s="810"/>
      <c r="Z56" s="810"/>
      <c r="AA56" s="810"/>
      <c r="AB56" s="810"/>
      <c r="AC56" s="456" t="s">
        <v>145</v>
      </c>
      <c r="AD56" s="456"/>
      <c r="AE56" s="456"/>
      <c r="AF56" s="456"/>
      <c r="AG56" s="497">
        <v>0</v>
      </c>
      <c r="AH56" s="497"/>
      <c r="AI56" s="497"/>
      <c r="AJ56" s="498"/>
    </row>
    <row r="57" spans="1:36" x14ac:dyDescent="0.2">
      <c r="A57" s="453" t="s">
        <v>144</v>
      </c>
      <c r="B57" s="454"/>
      <c r="C57" s="499" t="s">
        <v>143</v>
      </c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499"/>
      <c r="P57" s="499"/>
      <c r="Q57" s="499"/>
      <c r="R57" s="499"/>
      <c r="S57" s="499"/>
      <c r="T57" s="499"/>
      <c r="U57" s="499"/>
      <c r="V57" s="499"/>
      <c r="W57" s="499"/>
      <c r="X57" s="499"/>
      <c r="Y57" s="499"/>
      <c r="Z57" s="499"/>
      <c r="AA57" s="499"/>
      <c r="AB57" s="499"/>
      <c r="AC57" s="456" t="s">
        <v>142</v>
      </c>
      <c r="AD57" s="456"/>
      <c r="AE57" s="456"/>
      <c r="AF57" s="456"/>
      <c r="AG57" s="497">
        <v>0</v>
      </c>
      <c r="AH57" s="497"/>
      <c r="AI57" s="497"/>
      <c r="AJ57" s="498"/>
    </row>
    <row r="58" spans="1:36" x14ac:dyDescent="0.2">
      <c r="A58" s="453" t="s">
        <v>141</v>
      </c>
      <c r="B58" s="454"/>
      <c r="C58" s="519" t="s">
        <v>140</v>
      </c>
      <c r="D58" s="519"/>
      <c r="E58" s="519"/>
      <c r="F58" s="519"/>
      <c r="G58" s="519"/>
      <c r="H58" s="519"/>
      <c r="I58" s="519"/>
      <c r="J58" s="519"/>
      <c r="K58" s="519"/>
      <c r="L58" s="519"/>
      <c r="M58" s="519"/>
      <c r="N58" s="519"/>
      <c r="O58" s="519"/>
      <c r="P58" s="519"/>
      <c r="Q58" s="519"/>
      <c r="R58" s="519"/>
      <c r="S58" s="519"/>
      <c r="T58" s="519"/>
      <c r="U58" s="519"/>
      <c r="V58" s="519"/>
      <c r="W58" s="519"/>
      <c r="X58" s="519"/>
      <c r="Y58" s="519"/>
      <c r="Z58" s="519"/>
      <c r="AA58" s="519"/>
      <c r="AB58" s="519"/>
      <c r="AC58" s="456" t="s">
        <v>139</v>
      </c>
      <c r="AD58" s="456"/>
      <c r="AE58" s="456"/>
      <c r="AF58" s="456"/>
      <c r="AG58" s="497">
        <v>433000</v>
      </c>
      <c r="AH58" s="497"/>
      <c r="AI58" s="497"/>
      <c r="AJ58" s="498"/>
    </row>
    <row r="59" spans="1:36" x14ac:dyDescent="0.2">
      <c r="A59" s="442"/>
      <c r="B59" s="443"/>
      <c r="C59" s="490" t="s">
        <v>549</v>
      </c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  <c r="R59" s="491"/>
      <c r="S59" s="491"/>
      <c r="T59" s="491"/>
      <c r="U59" s="491"/>
      <c r="V59" s="491"/>
      <c r="W59" s="491"/>
      <c r="X59" s="491"/>
      <c r="Y59" s="491"/>
      <c r="Z59" s="491"/>
      <c r="AA59" s="491"/>
      <c r="AB59" s="492"/>
      <c r="AC59" s="462"/>
      <c r="AD59" s="463"/>
      <c r="AE59" s="463"/>
      <c r="AF59" s="464"/>
      <c r="AG59" s="493">
        <v>50000</v>
      </c>
      <c r="AH59" s="494"/>
      <c r="AI59" s="494"/>
      <c r="AJ59" s="495"/>
    </row>
    <row r="60" spans="1:36" x14ac:dyDescent="0.2">
      <c r="A60" s="453" t="s">
        <v>138</v>
      </c>
      <c r="B60" s="454"/>
      <c r="C60" s="519" t="s">
        <v>137</v>
      </c>
      <c r="D60" s="519"/>
      <c r="E60" s="519"/>
      <c r="F60" s="519"/>
      <c r="G60" s="519"/>
      <c r="H60" s="519"/>
      <c r="I60" s="519"/>
      <c r="J60" s="519"/>
      <c r="K60" s="519"/>
      <c r="L60" s="519"/>
      <c r="M60" s="519"/>
      <c r="N60" s="519"/>
      <c r="O60" s="519"/>
      <c r="P60" s="519"/>
      <c r="Q60" s="519"/>
      <c r="R60" s="519"/>
      <c r="S60" s="519"/>
      <c r="T60" s="519"/>
      <c r="U60" s="519"/>
      <c r="V60" s="519"/>
      <c r="W60" s="519"/>
      <c r="X60" s="519"/>
      <c r="Y60" s="519"/>
      <c r="Z60" s="519"/>
      <c r="AA60" s="519"/>
      <c r="AB60" s="519"/>
      <c r="AC60" s="456" t="s">
        <v>136</v>
      </c>
      <c r="AD60" s="456"/>
      <c r="AE60" s="456"/>
      <c r="AF60" s="456"/>
      <c r="AG60" s="703">
        <f>AG49+AG53+AG54+AG55+AG56+AG57+AG58</f>
        <v>2313000</v>
      </c>
      <c r="AH60" s="704"/>
      <c r="AI60" s="704"/>
      <c r="AJ60" s="808"/>
    </row>
    <row r="61" spans="1:36" x14ac:dyDescent="0.2">
      <c r="A61" s="453" t="s">
        <v>135</v>
      </c>
      <c r="B61" s="454"/>
      <c r="C61" s="519" t="s">
        <v>134</v>
      </c>
      <c r="D61" s="519"/>
      <c r="E61" s="519"/>
      <c r="F61" s="519"/>
      <c r="G61" s="519"/>
      <c r="H61" s="519"/>
      <c r="I61" s="519"/>
      <c r="J61" s="519"/>
      <c r="K61" s="519"/>
      <c r="L61" s="519"/>
      <c r="M61" s="519"/>
      <c r="N61" s="519"/>
      <c r="O61" s="519"/>
      <c r="P61" s="519"/>
      <c r="Q61" s="519"/>
      <c r="R61" s="519"/>
      <c r="S61" s="519"/>
      <c r="T61" s="519"/>
      <c r="U61" s="519"/>
      <c r="V61" s="519"/>
      <c r="W61" s="519"/>
      <c r="X61" s="519"/>
      <c r="Y61" s="519"/>
      <c r="Z61" s="519"/>
      <c r="AA61" s="519"/>
      <c r="AB61" s="519"/>
      <c r="AC61" s="456" t="s">
        <v>133</v>
      </c>
      <c r="AD61" s="456"/>
      <c r="AE61" s="456"/>
      <c r="AF61" s="456"/>
      <c r="AG61" s="457">
        <v>5000</v>
      </c>
      <c r="AH61" s="457"/>
      <c r="AI61" s="457"/>
      <c r="AJ61" s="458"/>
    </row>
    <row r="62" spans="1:36" x14ac:dyDescent="0.2">
      <c r="A62" s="453" t="s">
        <v>132</v>
      </c>
      <c r="B62" s="454"/>
      <c r="C62" s="519" t="s">
        <v>131</v>
      </c>
      <c r="D62" s="519"/>
      <c r="E62" s="519"/>
      <c r="F62" s="519"/>
      <c r="G62" s="519"/>
      <c r="H62" s="519"/>
      <c r="I62" s="519"/>
      <c r="J62" s="519"/>
      <c r="K62" s="519"/>
      <c r="L62" s="519"/>
      <c r="M62" s="519"/>
      <c r="N62" s="519"/>
      <c r="O62" s="519"/>
      <c r="P62" s="519"/>
      <c r="Q62" s="519"/>
      <c r="R62" s="519"/>
      <c r="S62" s="519"/>
      <c r="T62" s="519"/>
      <c r="U62" s="519"/>
      <c r="V62" s="519"/>
      <c r="W62" s="519"/>
      <c r="X62" s="519"/>
      <c r="Y62" s="519"/>
      <c r="Z62" s="519"/>
      <c r="AA62" s="519"/>
      <c r="AB62" s="519"/>
      <c r="AC62" s="456" t="s">
        <v>130</v>
      </c>
      <c r="AD62" s="456"/>
      <c r="AE62" s="456"/>
      <c r="AF62" s="456"/>
      <c r="AG62" s="457">
        <v>0</v>
      </c>
      <c r="AH62" s="457"/>
      <c r="AI62" s="457"/>
      <c r="AJ62" s="458"/>
    </row>
    <row r="63" spans="1:36" x14ac:dyDescent="0.2">
      <c r="A63" s="453" t="s">
        <v>129</v>
      </c>
      <c r="B63" s="454"/>
      <c r="C63" s="519" t="s">
        <v>128</v>
      </c>
      <c r="D63" s="519"/>
      <c r="E63" s="519"/>
      <c r="F63" s="519"/>
      <c r="G63" s="519"/>
      <c r="H63" s="519"/>
      <c r="I63" s="519"/>
      <c r="J63" s="519"/>
      <c r="K63" s="519"/>
      <c r="L63" s="519"/>
      <c r="M63" s="519"/>
      <c r="N63" s="519"/>
      <c r="O63" s="519"/>
      <c r="P63" s="519"/>
      <c r="Q63" s="519"/>
      <c r="R63" s="519"/>
      <c r="S63" s="519"/>
      <c r="T63" s="519"/>
      <c r="U63" s="519"/>
      <c r="V63" s="519"/>
      <c r="W63" s="519"/>
      <c r="X63" s="519"/>
      <c r="Y63" s="519"/>
      <c r="Z63" s="519"/>
      <c r="AA63" s="519"/>
      <c r="AB63" s="519"/>
      <c r="AC63" s="456" t="s">
        <v>127</v>
      </c>
      <c r="AD63" s="456"/>
      <c r="AE63" s="456"/>
      <c r="AF63" s="456"/>
      <c r="AG63" s="703">
        <f>AG61+AG62</f>
        <v>5000</v>
      </c>
      <c r="AH63" s="704"/>
      <c r="AI63" s="704"/>
      <c r="AJ63" s="808"/>
    </row>
    <row r="64" spans="1:36" x14ac:dyDescent="0.2">
      <c r="A64" s="453" t="s">
        <v>126</v>
      </c>
      <c r="B64" s="454"/>
      <c r="C64" s="519" t="s">
        <v>125</v>
      </c>
      <c r="D64" s="519"/>
      <c r="E64" s="519"/>
      <c r="F64" s="519"/>
      <c r="G64" s="519"/>
      <c r="H64" s="519"/>
      <c r="I64" s="519"/>
      <c r="J64" s="519"/>
      <c r="K64" s="519"/>
      <c r="L64" s="519"/>
      <c r="M64" s="519"/>
      <c r="N64" s="519"/>
      <c r="O64" s="519"/>
      <c r="P64" s="519"/>
      <c r="Q64" s="519"/>
      <c r="R64" s="519"/>
      <c r="S64" s="519"/>
      <c r="T64" s="519"/>
      <c r="U64" s="519"/>
      <c r="V64" s="519"/>
      <c r="W64" s="519"/>
      <c r="X64" s="519"/>
      <c r="Y64" s="519"/>
      <c r="Z64" s="519"/>
      <c r="AA64" s="519"/>
      <c r="AB64" s="519"/>
      <c r="AC64" s="456" t="s">
        <v>124</v>
      </c>
      <c r="AD64" s="456"/>
      <c r="AE64" s="456"/>
      <c r="AF64" s="456"/>
      <c r="AG64" s="457">
        <v>2750000</v>
      </c>
      <c r="AH64" s="457"/>
      <c r="AI64" s="457"/>
      <c r="AJ64" s="458"/>
    </row>
    <row r="65" spans="1:36" x14ac:dyDescent="0.2">
      <c r="A65" s="453" t="s">
        <v>123</v>
      </c>
      <c r="B65" s="454"/>
      <c r="C65" s="519" t="s">
        <v>122</v>
      </c>
      <c r="D65" s="519"/>
      <c r="E65" s="519"/>
      <c r="F65" s="519"/>
      <c r="G65" s="519"/>
      <c r="H65" s="519"/>
      <c r="I65" s="519"/>
      <c r="J65" s="519"/>
      <c r="K65" s="519"/>
      <c r="L65" s="519"/>
      <c r="M65" s="519"/>
      <c r="N65" s="519"/>
      <c r="O65" s="519"/>
      <c r="P65" s="519"/>
      <c r="Q65" s="519"/>
      <c r="R65" s="519"/>
      <c r="S65" s="519"/>
      <c r="T65" s="519"/>
      <c r="U65" s="519"/>
      <c r="V65" s="519"/>
      <c r="W65" s="519"/>
      <c r="X65" s="519"/>
      <c r="Y65" s="519"/>
      <c r="Z65" s="519"/>
      <c r="AA65" s="519"/>
      <c r="AB65" s="519"/>
      <c r="AC65" s="456" t="s">
        <v>121</v>
      </c>
      <c r="AD65" s="456"/>
      <c r="AE65" s="456"/>
      <c r="AF65" s="456"/>
      <c r="AG65" s="457">
        <v>0</v>
      </c>
      <c r="AH65" s="457"/>
      <c r="AI65" s="457"/>
      <c r="AJ65" s="458"/>
    </row>
    <row r="66" spans="1:36" x14ac:dyDescent="0.2">
      <c r="A66" s="453" t="s">
        <v>120</v>
      </c>
      <c r="B66" s="454"/>
      <c r="C66" s="519" t="s">
        <v>119</v>
      </c>
      <c r="D66" s="519"/>
      <c r="E66" s="519"/>
      <c r="F66" s="519"/>
      <c r="G66" s="519"/>
      <c r="H66" s="519"/>
      <c r="I66" s="519"/>
      <c r="J66" s="519"/>
      <c r="K66" s="519"/>
      <c r="L66" s="519"/>
      <c r="M66" s="519"/>
      <c r="N66" s="519"/>
      <c r="O66" s="519"/>
      <c r="P66" s="519"/>
      <c r="Q66" s="519"/>
      <c r="R66" s="519"/>
      <c r="S66" s="519"/>
      <c r="T66" s="519"/>
      <c r="U66" s="519"/>
      <c r="V66" s="519"/>
      <c r="W66" s="519"/>
      <c r="X66" s="519"/>
      <c r="Y66" s="519"/>
      <c r="Z66" s="519"/>
      <c r="AA66" s="519"/>
      <c r="AB66" s="519"/>
      <c r="AC66" s="456" t="s">
        <v>118</v>
      </c>
      <c r="AD66" s="456"/>
      <c r="AE66" s="456"/>
      <c r="AF66" s="456"/>
      <c r="AG66" s="457">
        <v>0</v>
      </c>
      <c r="AH66" s="457"/>
      <c r="AI66" s="457"/>
      <c r="AJ66" s="458"/>
    </row>
    <row r="67" spans="1:36" x14ac:dyDescent="0.2">
      <c r="A67" s="453" t="s">
        <v>117</v>
      </c>
      <c r="B67" s="454"/>
      <c r="C67" s="519" t="s">
        <v>116</v>
      </c>
      <c r="D67" s="519"/>
      <c r="E67" s="519"/>
      <c r="F67" s="519"/>
      <c r="G67" s="519"/>
      <c r="H67" s="519"/>
      <c r="I67" s="519"/>
      <c r="J67" s="519"/>
      <c r="K67" s="519"/>
      <c r="L67" s="519"/>
      <c r="M67" s="519"/>
      <c r="N67" s="519"/>
      <c r="O67" s="519"/>
      <c r="P67" s="519"/>
      <c r="Q67" s="519"/>
      <c r="R67" s="519"/>
      <c r="S67" s="519"/>
      <c r="T67" s="519"/>
      <c r="U67" s="519"/>
      <c r="V67" s="519"/>
      <c r="W67" s="519"/>
      <c r="X67" s="519"/>
      <c r="Y67" s="519"/>
      <c r="Z67" s="519"/>
      <c r="AA67" s="519"/>
      <c r="AB67" s="519"/>
      <c r="AC67" s="456" t="s">
        <v>115</v>
      </c>
      <c r="AD67" s="456"/>
      <c r="AE67" s="456"/>
      <c r="AF67" s="456"/>
      <c r="AG67" s="457">
        <v>0</v>
      </c>
      <c r="AH67" s="457"/>
      <c r="AI67" s="457"/>
      <c r="AJ67" s="458"/>
    </row>
    <row r="68" spans="1:36" x14ac:dyDescent="0.2">
      <c r="A68" s="453" t="s">
        <v>114</v>
      </c>
      <c r="B68" s="454"/>
      <c r="C68" s="519" t="s">
        <v>113</v>
      </c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19"/>
      <c r="AA68" s="519"/>
      <c r="AB68" s="519"/>
      <c r="AC68" s="456" t="s">
        <v>112</v>
      </c>
      <c r="AD68" s="456"/>
      <c r="AE68" s="456"/>
      <c r="AF68" s="456"/>
      <c r="AG68" s="457">
        <v>0</v>
      </c>
      <c r="AH68" s="457"/>
      <c r="AI68" s="457"/>
      <c r="AJ68" s="458"/>
    </row>
    <row r="69" spans="1:36" x14ac:dyDescent="0.2">
      <c r="A69" s="453" t="s">
        <v>111</v>
      </c>
      <c r="B69" s="454"/>
      <c r="C69" s="519" t="s">
        <v>110</v>
      </c>
      <c r="D69" s="519"/>
      <c r="E69" s="519"/>
      <c r="F69" s="519"/>
      <c r="G69" s="519"/>
      <c r="H69" s="519"/>
      <c r="I69" s="519"/>
      <c r="J69" s="519"/>
      <c r="K69" s="519"/>
      <c r="L69" s="519"/>
      <c r="M69" s="519"/>
      <c r="N69" s="519"/>
      <c r="O69" s="519"/>
      <c r="P69" s="519"/>
      <c r="Q69" s="519"/>
      <c r="R69" s="519"/>
      <c r="S69" s="519"/>
      <c r="T69" s="519"/>
      <c r="U69" s="519"/>
      <c r="V69" s="519"/>
      <c r="W69" s="519"/>
      <c r="X69" s="519"/>
      <c r="Y69" s="519"/>
      <c r="Z69" s="519"/>
      <c r="AA69" s="519"/>
      <c r="AB69" s="519"/>
      <c r="AC69" s="456" t="s">
        <v>109</v>
      </c>
      <c r="AD69" s="456"/>
      <c r="AE69" s="456"/>
      <c r="AF69" s="456"/>
      <c r="AG69" s="703">
        <f>AG64+AG65+AG66+AG67+AG68</f>
        <v>2750000</v>
      </c>
      <c r="AH69" s="704"/>
      <c r="AI69" s="704"/>
      <c r="AJ69" s="808"/>
    </row>
    <row r="70" spans="1:36" x14ac:dyDescent="0.2">
      <c r="A70" s="800" t="s">
        <v>108</v>
      </c>
      <c r="B70" s="801"/>
      <c r="C70" s="809" t="s">
        <v>107</v>
      </c>
      <c r="D70" s="809"/>
      <c r="E70" s="809"/>
      <c r="F70" s="809"/>
      <c r="G70" s="809"/>
      <c r="H70" s="809"/>
      <c r="I70" s="809"/>
      <c r="J70" s="809"/>
      <c r="K70" s="809"/>
      <c r="L70" s="809"/>
      <c r="M70" s="809"/>
      <c r="N70" s="809"/>
      <c r="O70" s="809"/>
      <c r="P70" s="809"/>
      <c r="Q70" s="809"/>
      <c r="R70" s="809"/>
      <c r="S70" s="809"/>
      <c r="T70" s="809"/>
      <c r="U70" s="809"/>
      <c r="V70" s="809"/>
      <c r="W70" s="809"/>
      <c r="X70" s="809"/>
      <c r="Y70" s="809"/>
      <c r="Z70" s="809"/>
      <c r="AA70" s="809"/>
      <c r="AB70" s="809"/>
      <c r="AC70" s="803" t="s">
        <v>106</v>
      </c>
      <c r="AD70" s="803"/>
      <c r="AE70" s="803"/>
      <c r="AF70" s="803"/>
      <c r="AG70" s="804">
        <f>AG45+AG48+AG63+AG69+AG60</f>
        <v>14645000</v>
      </c>
      <c r="AH70" s="805"/>
      <c r="AI70" s="805"/>
      <c r="AJ70" s="806"/>
    </row>
    <row r="71" spans="1:36" x14ac:dyDescent="0.2">
      <c r="A71" s="453" t="s">
        <v>105</v>
      </c>
      <c r="B71" s="454"/>
      <c r="C71" s="455" t="s">
        <v>104</v>
      </c>
      <c r="D71" s="455"/>
      <c r="E71" s="455"/>
      <c r="F71" s="455"/>
      <c r="G71" s="455"/>
      <c r="H71" s="455"/>
      <c r="I71" s="455"/>
      <c r="J71" s="455"/>
      <c r="K71" s="455"/>
      <c r="L71" s="455"/>
      <c r="M71" s="455"/>
      <c r="N71" s="455"/>
      <c r="O71" s="455"/>
      <c r="P71" s="455"/>
      <c r="Q71" s="455"/>
      <c r="R71" s="455"/>
      <c r="S71" s="455"/>
      <c r="T71" s="455"/>
      <c r="U71" s="455"/>
      <c r="V71" s="455"/>
      <c r="W71" s="455"/>
      <c r="X71" s="455"/>
      <c r="Y71" s="455"/>
      <c r="Z71" s="455"/>
      <c r="AA71" s="455"/>
      <c r="AB71" s="455"/>
      <c r="AC71" s="456" t="s">
        <v>103</v>
      </c>
      <c r="AD71" s="456"/>
      <c r="AE71" s="456"/>
      <c r="AF71" s="456"/>
      <c r="AG71" s="457">
        <v>0</v>
      </c>
      <c r="AH71" s="457"/>
      <c r="AI71" s="457"/>
      <c r="AJ71" s="458"/>
    </row>
    <row r="72" spans="1:36" x14ac:dyDescent="0.2">
      <c r="A72" s="453" t="s">
        <v>102</v>
      </c>
      <c r="B72" s="454"/>
      <c r="C72" s="455" t="s">
        <v>101</v>
      </c>
      <c r="D72" s="455"/>
      <c r="E72" s="455"/>
      <c r="F72" s="455"/>
      <c r="G72" s="455"/>
      <c r="H72" s="455"/>
      <c r="I72" s="455"/>
      <c r="J72" s="455"/>
      <c r="K72" s="455"/>
      <c r="L72" s="455"/>
      <c r="M72" s="455"/>
      <c r="N72" s="455"/>
      <c r="O72" s="455"/>
      <c r="P72" s="455"/>
      <c r="Q72" s="455"/>
      <c r="R72" s="455"/>
      <c r="S72" s="455"/>
      <c r="T72" s="455"/>
      <c r="U72" s="455"/>
      <c r="V72" s="455"/>
      <c r="W72" s="455"/>
      <c r="X72" s="455"/>
      <c r="Y72" s="455"/>
      <c r="Z72" s="455"/>
      <c r="AA72" s="455"/>
      <c r="AB72" s="455"/>
      <c r="AC72" s="456" t="s">
        <v>100</v>
      </c>
      <c r="AD72" s="456"/>
      <c r="AE72" s="456"/>
      <c r="AF72" s="456"/>
      <c r="AG72" s="457">
        <v>0</v>
      </c>
      <c r="AH72" s="457"/>
      <c r="AI72" s="457"/>
      <c r="AJ72" s="458"/>
    </row>
    <row r="73" spans="1:36" x14ac:dyDescent="0.2">
      <c r="A73" s="453" t="s">
        <v>99</v>
      </c>
      <c r="B73" s="454"/>
      <c r="C73" s="520" t="s">
        <v>98</v>
      </c>
      <c r="D73" s="520"/>
      <c r="E73" s="520"/>
      <c r="F73" s="520"/>
      <c r="G73" s="520"/>
      <c r="H73" s="520"/>
      <c r="I73" s="520"/>
      <c r="J73" s="520"/>
      <c r="K73" s="520"/>
      <c r="L73" s="520"/>
      <c r="M73" s="520"/>
      <c r="N73" s="520"/>
      <c r="O73" s="520"/>
      <c r="P73" s="520"/>
      <c r="Q73" s="520"/>
      <c r="R73" s="520"/>
      <c r="S73" s="520"/>
      <c r="T73" s="520"/>
      <c r="U73" s="520"/>
      <c r="V73" s="520"/>
      <c r="W73" s="520"/>
      <c r="X73" s="520"/>
      <c r="Y73" s="520"/>
      <c r="Z73" s="520"/>
      <c r="AA73" s="520"/>
      <c r="AB73" s="520"/>
      <c r="AC73" s="456" t="s">
        <v>97</v>
      </c>
      <c r="AD73" s="456"/>
      <c r="AE73" s="456"/>
      <c r="AF73" s="456"/>
      <c r="AG73" s="457">
        <v>0</v>
      </c>
      <c r="AH73" s="457"/>
      <c r="AI73" s="457"/>
      <c r="AJ73" s="458"/>
    </row>
    <row r="74" spans="1:36" x14ac:dyDescent="0.2">
      <c r="A74" s="453" t="s">
        <v>96</v>
      </c>
      <c r="B74" s="454"/>
      <c r="C74" s="520" t="s">
        <v>95</v>
      </c>
      <c r="D74" s="520"/>
      <c r="E74" s="520"/>
      <c r="F74" s="520"/>
      <c r="G74" s="520"/>
      <c r="H74" s="520"/>
      <c r="I74" s="520"/>
      <c r="J74" s="520"/>
      <c r="K74" s="520"/>
      <c r="L74" s="520"/>
      <c r="M74" s="520"/>
      <c r="N74" s="520"/>
      <c r="O74" s="520"/>
      <c r="P74" s="520"/>
      <c r="Q74" s="520"/>
      <c r="R74" s="520"/>
      <c r="S74" s="520"/>
      <c r="T74" s="520"/>
      <c r="U74" s="520"/>
      <c r="V74" s="520"/>
      <c r="W74" s="520"/>
      <c r="X74" s="520"/>
      <c r="Y74" s="520"/>
      <c r="Z74" s="520"/>
      <c r="AA74" s="520"/>
      <c r="AB74" s="520"/>
      <c r="AC74" s="456" t="s">
        <v>94</v>
      </c>
      <c r="AD74" s="456"/>
      <c r="AE74" s="456"/>
      <c r="AF74" s="456"/>
      <c r="AG74" s="457">
        <v>0</v>
      </c>
      <c r="AH74" s="457"/>
      <c r="AI74" s="457"/>
      <c r="AJ74" s="458"/>
    </row>
    <row r="75" spans="1:36" x14ac:dyDescent="0.2">
      <c r="A75" s="453" t="s">
        <v>93</v>
      </c>
      <c r="B75" s="454"/>
      <c r="C75" s="520" t="s">
        <v>92</v>
      </c>
      <c r="D75" s="520"/>
      <c r="E75" s="520"/>
      <c r="F75" s="520"/>
      <c r="G75" s="520"/>
      <c r="H75" s="520"/>
      <c r="I75" s="520"/>
      <c r="J75" s="520"/>
      <c r="K75" s="520"/>
      <c r="L75" s="520"/>
      <c r="M75" s="520"/>
      <c r="N75" s="520"/>
      <c r="O75" s="520"/>
      <c r="P75" s="520"/>
      <c r="Q75" s="520"/>
      <c r="R75" s="520"/>
      <c r="S75" s="520"/>
      <c r="T75" s="520"/>
      <c r="U75" s="520"/>
      <c r="V75" s="520"/>
      <c r="W75" s="520"/>
      <c r="X75" s="520"/>
      <c r="Y75" s="520"/>
      <c r="Z75" s="520"/>
      <c r="AA75" s="520"/>
      <c r="AB75" s="520"/>
      <c r="AC75" s="456" t="s">
        <v>91</v>
      </c>
      <c r="AD75" s="456"/>
      <c r="AE75" s="456"/>
      <c r="AF75" s="456"/>
      <c r="AG75" s="457">
        <v>0</v>
      </c>
      <c r="AH75" s="457"/>
      <c r="AI75" s="457"/>
      <c r="AJ75" s="458"/>
    </row>
    <row r="76" spans="1:36" x14ac:dyDescent="0.2">
      <c r="A76" s="453" t="s">
        <v>90</v>
      </c>
      <c r="B76" s="454"/>
      <c r="C76" s="455" t="s">
        <v>89</v>
      </c>
      <c r="D76" s="455"/>
      <c r="E76" s="455"/>
      <c r="F76" s="455"/>
      <c r="G76" s="455"/>
      <c r="H76" s="455"/>
      <c r="I76" s="455"/>
      <c r="J76" s="455"/>
      <c r="K76" s="455"/>
      <c r="L76" s="455"/>
      <c r="M76" s="455"/>
      <c r="N76" s="455"/>
      <c r="O76" s="455"/>
      <c r="P76" s="455"/>
      <c r="Q76" s="455"/>
      <c r="R76" s="455"/>
      <c r="S76" s="455"/>
      <c r="T76" s="455"/>
      <c r="U76" s="455"/>
      <c r="V76" s="455"/>
      <c r="W76" s="455"/>
      <c r="X76" s="455"/>
      <c r="Y76" s="455"/>
      <c r="Z76" s="455"/>
      <c r="AA76" s="455"/>
      <c r="AB76" s="455"/>
      <c r="AC76" s="456" t="s">
        <v>88</v>
      </c>
      <c r="AD76" s="456"/>
      <c r="AE76" s="456"/>
      <c r="AF76" s="456"/>
      <c r="AG76" s="457">
        <v>0</v>
      </c>
      <c r="AH76" s="457"/>
      <c r="AI76" s="457"/>
      <c r="AJ76" s="458"/>
    </row>
    <row r="77" spans="1:36" x14ac:dyDescent="0.2">
      <c r="A77" s="453" t="s">
        <v>87</v>
      </c>
      <c r="B77" s="454"/>
      <c r="C77" s="455" t="s">
        <v>86</v>
      </c>
      <c r="D77" s="455"/>
      <c r="E77" s="455"/>
      <c r="F77" s="455"/>
      <c r="G77" s="455"/>
      <c r="H77" s="455"/>
      <c r="I77" s="455"/>
      <c r="J77" s="455"/>
      <c r="K77" s="455"/>
      <c r="L77" s="455"/>
      <c r="M77" s="455"/>
      <c r="N77" s="455"/>
      <c r="O77" s="455"/>
      <c r="P77" s="455"/>
      <c r="Q77" s="455"/>
      <c r="R77" s="455"/>
      <c r="S77" s="455"/>
      <c r="T77" s="455"/>
      <c r="U77" s="455"/>
      <c r="V77" s="455"/>
      <c r="W77" s="455"/>
      <c r="X77" s="455"/>
      <c r="Y77" s="455"/>
      <c r="Z77" s="455"/>
      <c r="AA77" s="455"/>
      <c r="AB77" s="455"/>
      <c r="AC77" s="456" t="s">
        <v>85</v>
      </c>
      <c r="AD77" s="456"/>
      <c r="AE77" s="456"/>
      <c r="AF77" s="456"/>
      <c r="AG77" s="457">
        <v>0</v>
      </c>
      <c r="AH77" s="457"/>
      <c r="AI77" s="457"/>
      <c r="AJ77" s="458"/>
    </row>
    <row r="78" spans="1:36" x14ac:dyDescent="0.2">
      <c r="A78" s="453" t="s">
        <v>84</v>
      </c>
      <c r="B78" s="454"/>
      <c r="C78" s="455" t="s">
        <v>83</v>
      </c>
      <c r="D78" s="455"/>
      <c r="E78" s="455"/>
      <c r="F78" s="455"/>
      <c r="G78" s="455"/>
      <c r="H78" s="455"/>
      <c r="I78" s="455"/>
      <c r="J78" s="455"/>
      <c r="K78" s="455"/>
      <c r="L78" s="455"/>
      <c r="M78" s="455"/>
      <c r="N78" s="455"/>
      <c r="O78" s="455"/>
      <c r="P78" s="455"/>
      <c r="Q78" s="455"/>
      <c r="R78" s="455"/>
      <c r="S78" s="455"/>
      <c r="T78" s="455"/>
      <c r="U78" s="455"/>
      <c r="V78" s="455"/>
      <c r="W78" s="455"/>
      <c r="X78" s="455"/>
      <c r="Y78" s="455"/>
      <c r="Z78" s="455"/>
      <c r="AA78" s="455"/>
      <c r="AB78" s="455"/>
      <c r="AC78" s="456" t="s">
        <v>82</v>
      </c>
      <c r="AD78" s="456"/>
      <c r="AE78" s="456"/>
      <c r="AF78" s="456"/>
      <c r="AG78" s="457">
        <v>0</v>
      </c>
      <c r="AH78" s="457"/>
      <c r="AI78" s="457"/>
      <c r="AJ78" s="458"/>
    </row>
    <row r="79" spans="1:36" x14ac:dyDescent="0.2">
      <c r="A79" s="800" t="s">
        <v>81</v>
      </c>
      <c r="B79" s="801"/>
      <c r="C79" s="802" t="s">
        <v>80</v>
      </c>
      <c r="D79" s="802"/>
      <c r="E79" s="802"/>
      <c r="F79" s="802"/>
      <c r="G79" s="802"/>
      <c r="H79" s="802"/>
      <c r="I79" s="802"/>
      <c r="J79" s="802"/>
      <c r="K79" s="802"/>
      <c r="L79" s="802"/>
      <c r="M79" s="802"/>
      <c r="N79" s="802"/>
      <c r="O79" s="802"/>
      <c r="P79" s="802"/>
      <c r="Q79" s="802"/>
      <c r="R79" s="802"/>
      <c r="S79" s="802"/>
      <c r="T79" s="802"/>
      <c r="U79" s="802"/>
      <c r="V79" s="802"/>
      <c r="W79" s="802"/>
      <c r="X79" s="802"/>
      <c r="Y79" s="802"/>
      <c r="Z79" s="802"/>
      <c r="AA79" s="802"/>
      <c r="AB79" s="802"/>
      <c r="AC79" s="803" t="s">
        <v>79</v>
      </c>
      <c r="AD79" s="803"/>
      <c r="AE79" s="803"/>
      <c r="AF79" s="803"/>
      <c r="AG79" s="804">
        <f>SUM(AG71:AG78)</f>
        <v>0</v>
      </c>
      <c r="AH79" s="805"/>
      <c r="AI79" s="805"/>
      <c r="AJ79" s="806"/>
    </row>
    <row r="80" spans="1:36" x14ac:dyDescent="0.2">
      <c r="A80" s="453" t="s">
        <v>78</v>
      </c>
      <c r="B80" s="454"/>
      <c r="C80" s="509" t="s">
        <v>77</v>
      </c>
      <c r="D80" s="509"/>
      <c r="E80" s="509"/>
      <c r="F80" s="509"/>
      <c r="G80" s="509"/>
      <c r="H80" s="509"/>
      <c r="I80" s="509"/>
      <c r="J80" s="509"/>
      <c r="K80" s="509"/>
      <c r="L80" s="509"/>
      <c r="M80" s="509"/>
      <c r="N80" s="509"/>
      <c r="O80" s="509"/>
      <c r="P80" s="509"/>
      <c r="Q80" s="509"/>
      <c r="R80" s="509"/>
      <c r="S80" s="509"/>
      <c r="T80" s="509"/>
      <c r="U80" s="509"/>
      <c r="V80" s="509"/>
      <c r="W80" s="509"/>
      <c r="X80" s="509"/>
      <c r="Y80" s="509"/>
      <c r="Z80" s="509"/>
      <c r="AA80" s="509"/>
      <c r="AB80" s="509"/>
      <c r="AC80" s="456" t="s">
        <v>76</v>
      </c>
      <c r="AD80" s="456"/>
      <c r="AE80" s="456"/>
      <c r="AF80" s="456"/>
      <c r="AG80" s="457">
        <v>0</v>
      </c>
      <c r="AH80" s="457"/>
      <c r="AI80" s="457"/>
      <c r="AJ80" s="458"/>
    </row>
    <row r="81" spans="1:36" x14ac:dyDescent="0.2">
      <c r="A81" s="453">
        <v>56</v>
      </c>
      <c r="B81" s="454"/>
      <c r="C81" s="509" t="s">
        <v>75</v>
      </c>
      <c r="D81" s="509"/>
      <c r="E81" s="509"/>
      <c r="F81" s="509"/>
      <c r="G81" s="509"/>
      <c r="H81" s="509"/>
      <c r="I81" s="509"/>
      <c r="J81" s="509"/>
      <c r="K81" s="509"/>
      <c r="L81" s="509"/>
      <c r="M81" s="509"/>
      <c r="N81" s="509"/>
      <c r="O81" s="509"/>
      <c r="P81" s="509"/>
      <c r="Q81" s="509"/>
      <c r="R81" s="509"/>
      <c r="S81" s="509"/>
      <c r="T81" s="509"/>
      <c r="U81" s="509"/>
      <c r="V81" s="509"/>
      <c r="W81" s="509"/>
      <c r="X81" s="509"/>
      <c r="Y81" s="509"/>
      <c r="Z81" s="509"/>
      <c r="AA81" s="509"/>
      <c r="AB81" s="509"/>
      <c r="AC81" s="456" t="s">
        <v>74</v>
      </c>
      <c r="AD81" s="456"/>
      <c r="AE81" s="456"/>
      <c r="AF81" s="456"/>
      <c r="AG81" s="457">
        <v>0</v>
      </c>
      <c r="AH81" s="457"/>
      <c r="AI81" s="457"/>
      <c r="AJ81" s="458"/>
    </row>
    <row r="82" spans="1:36" x14ac:dyDescent="0.2">
      <c r="A82" s="453">
        <v>57</v>
      </c>
      <c r="B82" s="454"/>
      <c r="C82" s="509" t="s">
        <v>73</v>
      </c>
      <c r="D82" s="509"/>
      <c r="E82" s="509"/>
      <c r="F82" s="509"/>
      <c r="G82" s="509"/>
      <c r="H82" s="509"/>
      <c r="I82" s="509"/>
      <c r="J82" s="509"/>
      <c r="K82" s="509"/>
      <c r="L82" s="509"/>
      <c r="M82" s="509"/>
      <c r="N82" s="509"/>
      <c r="O82" s="509"/>
      <c r="P82" s="509"/>
      <c r="Q82" s="509"/>
      <c r="R82" s="509"/>
      <c r="S82" s="509"/>
      <c r="T82" s="509"/>
      <c r="U82" s="509"/>
      <c r="V82" s="509"/>
      <c r="W82" s="509"/>
      <c r="X82" s="509"/>
      <c r="Y82" s="509"/>
      <c r="Z82" s="509"/>
      <c r="AA82" s="509"/>
      <c r="AB82" s="509"/>
      <c r="AC82" s="456" t="s">
        <v>72</v>
      </c>
      <c r="AD82" s="456"/>
      <c r="AE82" s="456"/>
      <c r="AF82" s="456"/>
      <c r="AG82" s="457">
        <v>0</v>
      </c>
      <c r="AH82" s="457"/>
      <c r="AI82" s="457"/>
      <c r="AJ82" s="458"/>
    </row>
    <row r="83" spans="1:36" x14ac:dyDescent="0.2">
      <c r="A83" s="453">
        <v>58</v>
      </c>
      <c r="B83" s="454"/>
      <c r="C83" s="509" t="s">
        <v>71</v>
      </c>
      <c r="D83" s="509"/>
      <c r="E83" s="509"/>
      <c r="F83" s="509"/>
      <c r="G83" s="509"/>
      <c r="H83" s="509"/>
      <c r="I83" s="509"/>
      <c r="J83" s="509"/>
      <c r="K83" s="509"/>
      <c r="L83" s="509"/>
      <c r="M83" s="509"/>
      <c r="N83" s="509"/>
      <c r="O83" s="509"/>
      <c r="P83" s="509"/>
      <c r="Q83" s="509"/>
      <c r="R83" s="509"/>
      <c r="S83" s="509"/>
      <c r="T83" s="509"/>
      <c r="U83" s="509"/>
      <c r="V83" s="509"/>
      <c r="W83" s="509"/>
      <c r="X83" s="509"/>
      <c r="Y83" s="509"/>
      <c r="Z83" s="509"/>
      <c r="AA83" s="509"/>
      <c r="AB83" s="509"/>
      <c r="AC83" s="456" t="s">
        <v>70</v>
      </c>
      <c r="AD83" s="456"/>
      <c r="AE83" s="456"/>
      <c r="AF83" s="456"/>
      <c r="AG83" s="457">
        <v>0</v>
      </c>
      <c r="AH83" s="457"/>
      <c r="AI83" s="457"/>
      <c r="AJ83" s="458"/>
    </row>
    <row r="84" spans="1:36" x14ac:dyDescent="0.2">
      <c r="A84" s="453">
        <v>59</v>
      </c>
      <c r="B84" s="454"/>
      <c r="C84" s="509" t="s">
        <v>69</v>
      </c>
      <c r="D84" s="509"/>
      <c r="E84" s="509"/>
      <c r="F84" s="509"/>
      <c r="G84" s="509"/>
      <c r="H84" s="509"/>
      <c r="I84" s="509"/>
      <c r="J84" s="509"/>
      <c r="K84" s="509"/>
      <c r="L84" s="509"/>
      <c r="M84" s="509"/>
      <c r="N84" s="509"/>
      <c r="O84" s="509"/>
      <c r="P84" s="509"/>
      <c r="Q84" s="509"/>
      <c r="R84" s="509"/>
      <c r="S84" s="509"/>
      <c r="T84" s="509"/>
      <c r="U84" s="509"/>
      <c r="V84" s="509"/>
      <c r="W84" s="509"/>
      <c r="X84" s="509"/>
      <c r="Y84" s="509"/>
      <c r="Z84" s="509"/>
      <c r="AA84" s="509"/>
      <c r="AB84" s="509"/>
      <c r="AC84" s="456" t="s">
        <v>68</v>
      </c>
      <c r="AD84" s="456"/>
      <c r="AE84" s="456"/>
      <c r="AF84" s="456"/>
      <c r="AG84" s="703">
        <f>SUM(AG81:AG83)</f>
        <v>0</v>
      </c>
      <c r="AH84" s="704"/>
      <c r="AI84" s="704"/>
      <c r="AJ84" s="808"/>
    </row>
    <row r="85" spans="1:36" x14ac:dyDescent="0.2">
      <c r="A85" s="453">
        <v>60</v>
      </c>
      <c r="B85" s="454"/>
      <c r="C85" s="509" t="s">
        <v>67</v>
      </c>
      <c r="D85" s="509"/>
      <c r="E85" s="509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456" t="s">
        <v>66</v>
      </c>
      <c r="AD85" s="456"/>
      <c r="AE85" s="456"/>
      <c r="AF85" s="456"/>
      <c r="AG85" s="457">
        <v>0</v>
      </c>
      <c r="AH85" s="457"/>
      <c r="AI85" s="457"/>
      <c r="AJ85" s="458"/>
    </row>
    <row r="86" spans="1:36" x14ac:dyDescent="0.2">
      <c r="A86" s="453">
        <v>61</v>
      </c>
      <c r="B86" s="454"/>
      <c r="C86" s="509" t="s">
        <v>65</v>
      </c>
      <c r="D86" s="509"/>
      <c r="E86" s="509"/>
      <c r="F86" s="509"/>
      <c r="G86" s="509"/>
      <c r="H86" s="509"/>
      <c r="I86" s="509"/>
      <c r="J86" s="509"/>
      <c r="K86" s="509"/>
      <c r="L86" s="509"/>
      <c r="M86" s="509"/>
      <c r="N86" s="509"/>
      <c r="O86" s="509"/>
      <c r="P86" s="509"/>
      <c r="Q86" s="509"/>
      <c r="R86" s="509"/>
      <c r="S86" s="509"/>
      <c r="T86" s="509"/>
      <c r="U86" s="509"/>
      <c r="V86" s="509"/>
      <c r="W86" s="509"/>
      <c r="X86" s="509"/>
      <c r="Y86" s="509"/>
      <c r="Z86" s="509"/>
      <c r="AA86" s="509"/>
      <c r="AB86" s="509"/>
      <c r="AC86" s="456" t="s">
        <v>64</v>
      </c>
      <c r="AD86" s="456"/>
      <c r="AE86" s="456"/>
      <c r="AF86" s="456"/>
      <c r="AG86" s="457">
        <v>0</v>
      </c>
      <c r="AH86" s="457"/>
      <c r="AI86" s="457"/>
      <c r="AJ86" s="458"/>
    </row>
    <row r="87" spans="1:36" x14ac:dyDescent="0.2">
      <c r="A87" s="453">
        <v>62</v>
      </c>
      <c r="B87" s="454"/>
      <c r="C87" s="509" t="s">
        <v>63</v>
      </c>
      <c r="D87" s="509"/>
      <c r="E87" s="509"/>
      <c r="F87" s="509"/>
      <c r="G87" s="509"/>
      <c r="H87" s="509"/>
      <c r="I87" s="509"/>
      <c r="J87" s="509"/>
      <c r="K87" s="509"/>
      <c r="L87" s="509"/>
      <c r="M87" s="509"/>
      <c r="N87" s="509"/>
      <c r="O87" s="509"/>
      <c r="P87" s="509"/>
      <c r="Q87" s="509"/>
      <c r="R87" s="509"/>
      <c r="S87" s="509"/>
      <c r="T87" s="509"/>
      <c r="U87" s="509"/>
      <c r="V87" s="509"/>
      <c r="W87" s="509"/>
      <c r="X87" s="509"/>
      <c r="Y87" s="509"/>
      <c r="Z87" s="509"/>
      <c r="AA87" s="509"/>
      <c r="AB87" s="509"/>
      <c r="AC87" s="456" t="s">
        <v>62</v>
      </c>
      <c r="AD87" s="456"/>
      <c r="AE87" s="456"/>
      <c r="AF87" s="456"/>
      <c r="AG87" s="457">
        <v>0</v>
      </c>
      <c r="AH87" s="457"/>
      <c r="AI87" s="457"/>
      <c r="AJ87" s="458"/>
    </row>
    <row r="88" spans="1:36" x14ac:dyDescent="0.2">
      <c r="A88" s="453">
        <v>63</v>
      </c>
      <c r="B88" s="454"/>
      <c r="C88" s="509" t="s">
        <v>61</v>
      </c>
      <c r="D88" s="509"/>
      <c r="E88" s="509"/>
      <c r="F88" s="509"/>
      <c r="G88" s="509"/>
      <c r="H88" s="509"/>
      <c r="I88" s="509"/>
      <c r="J88" s="509"/>
      <c r="K88" s="509"/>
      <c r="L88" s="509"/>
      <c r="M88" s="509"/>
      <c r="N88" s="509"/>
      <c r="O88" s="509"/>
      <c r="P88" s="509"/>
      <c r="Q88" s="509"/>
      <c r="R88" s="509"/>
      <c r="S88" s="509"/>
      <c r="T88" s="509"/>
      <c r="U88" s="509"/>
      <c r="V88" s="509"/>
      <c r="W88" s="509"/>
      <c r="X88" s="509"/>
      <c r="Y88" s="509"/>
      <c r="Z88" s="509"/>
      <c r="AA88" s="509"/>
      <c r="AB88" s="509"/>
      <c r="AC88" s="456" t="s">
        <v>60</v>
      </c>
      <c r="AD88" s="456"/>
      <c r="AE88" s="456"/>
      <c r="AF88" s="456"/>
      <c r="AG88" s="457">
        <v>0</v>
      </c>
      <c r="AH88" s="457"/>
      <c r="AI88" s="457"/>
      <c r="AJ88" s="458"/>
    </row>
    <row r="89" spans="1:36" x14ac:dyDescent="0.2">
      <c r="A89" s="453">
        <v>64</v>
      </c>
      <c r="B89" s="454"/>
      <c r="C89" s="509" t="s">
        <v>59</v>
      </c>
      <c r="D89" s="509"/>
      <c r="E89" s="509"/>
      <c r="F89" s="509"/>
      <c r="G89" s="509"/>
      <c r="H89" s="509"/>
      <c r="I89" s="509"/>
      <c r="J89" s="509"/>
      <c r="K89" s="509"/>
      <c r="L89" s="509"/>
      <c r="M89" s="509"/>
      <c r="N89" s="509"/>
      <c r="O89" s="509"/>
      <c r="P89" s="509"/>
      <c r="Q89" s="509"/>
      <c r="R89" s="509"/>
      <c r="S89" s="509"/>
      <c r="T89" s="509"/>
      <c r="U89" s="509"/>
      <c r="V89" s="509"/>
      <c r="W89" s="509"/>
      <c r="X89" s="509"/>
      <c r="Y89" s="509"/>
      <c r="Z89" s="509"/>
      <c r="AA89" s="509"/>
      <c r="AB89" s="509"/>
      <c r="AC89" s="456" t="s">
        <v>58</v>
      </c>
      <c r="AD89" s="456"/>
      <c r="AE89" s="456"/>
      <c r="AF89" s="456"/>
      <c r="AG89" s="457">
        <v>0</v>
      </c>
      <c r="AH89" s="457"/>
      <c r="AI89" s="457"/>
      <c r="AJ89" s="458"/>
    </row>
    <row r="90" spans="1:36" x14ac:dyDescent="0.2">
      <c r="A90" s="453">
        <v>65</v>
      </c>
      <c r="B90" s="454"/>
      <c r="C90" s="509" t="s">
        <v>57</v>
      </c>
      <c r="D90" s="509"/>
      <c r="E90" s="509"/>
      <c r="F90" s="509"/>
      <c r="G90" s="509"/>
      <c r="H90" s="509"/>
      <c r="I90" s="509"/>
      <c r="J90" s="509"/>
      <c r="K90" s="509"/>
      <c r="L90" s="509"/>
      <c r="M90" s="509"/>
      <c r="N90" s="509"/>
      <c r="O90" s="509"/>
      <c r="P90" s="509"/>
      <c r="Q90" s="509"/>
      <c r="R90" s="509"/>
      <c r="S90" s="509"/>
      <c r="T90" s="509"/>
      <c r="U90" s="509"/>
      <c r="V90" s="509"/>
      <c r="W90" s="509"/>
      <c r="X90" s="509"/>
      <c r="Y90" s="509"/>
      <c r="Z90" s="509"/>
      <c r="AA90" s="509"/>
      <c r="AB90" s="509"/>
      <c r="AC90" s="456" t="s">
        <v>56</v>
      </c>
      <c r="AD90" s="456"/>
      <c r="AE90" s="456"/>
      <c r="AF90" s="456"/>
      <c r="AG90" s="457">
        <v>0</v>
      </c>
      <c r="AH90" s="457"/>
      <c r="AI90" s="457"/>
      <c r="AJ90" s="458"/>
    </row>
    <row r="91" spans="1:36" x14ac:dyDescent="0.2">
      <c r="A91" s="453">
        <v>66</v>
      </c>
      <c r="B91" s="454"/>
      <c r="C91" s="509" t="s">
        <v>55</v>
      </c>
      <c r="D91" s="509"/>
      <c r="E91" s="509"/>
      <c r="F91" s="509"/>
      <c r="G91" s="509"/>
      <c r="H91" s="509"/>
      <c r="I91" s="509"/>
      <c r="J91" s="509"/>
      <c r="K91" s="509"/>
      <c r="L91" s="509"/>
      <c r="M91" s="509"/>
      <c r="N91" s="509"/>
      <c r="O91" s="509"/>
      <c r="P91" s="509"/>
      <c r="Q91" s="509"/>
      <c r="R91" s="509"/>
      <c r="S91" s="509"/>
      <c r="T91" s="509"/>
      <c r="U91" s="509"/>
      <c r="V91" s="509"/>
      <c r="W91" s="509"/>
      <c r="X91" s="509"/>
      <c r="Y91" s="509"/>
      <c r="Z91" s="509"/>
      <c r="AA91" s="509"/>
      <c r="AB91" s="509"/>
      <c r="AC91" s="456" t="s">
        <v>54</v>
      </c>
      <c r="AD91" s="456"/>
      <c r="AE91" s="456"/>
      <c r="AF91" s="456"/>
      <c r="AG91" s="457">
        <v>0</v>
      </c>
      <c r="AH91" s="457"/>
      <c r="AI91" s="457"/>
      <c r="AJ91" s="458"/>
    </row>
    <row r="92" spans="1:36" x14ac:dyDescent="0.2">
      <c r="A92" s="453">
        <v>67</v>
      </c>
      <c r="B92" s="454"/>
      <c r="C92" s="556" t="s">
        <v>53</v>
      </c>
      <c r="D92" s="556"/>
      <c r="E92" s="556"/>
      <c r="F92" s="556"/>
      <c r="G92" s="556"/>
      <c r="H92" s="556"/>
      <c r="I92" s="556"/>
      <c r="J92" s="556"/>
      <c r="K92" s="556"/>
      <c r="L92" s="556"/>
      <c r="M92" s="556"/>
      <c r="N92" s="556"/>
      <c r="O92" s="556"/>
      <c r="P92" s="556"/>
      <c r="Q92" s="556"/>
      <c r="R92" s="556"/>
      <c r="S92" s="556"/>
      <c r="T92" s="556"/>
      <c r="U92" s="556"/>
      <c r="V92" s="556"/>
      <c r="W92" s="556"/>
      <c r="X92" s="556"/>
      <c r="Y92" s="556"/>
      <c r="Z92" s="556"/>
      <c r="AA92" s="556"/>
      <c r="AB92" s="556"/>
      <c r="AC92" s="456" t="s">
        <v>52</v>
      </c>
      <c r="AD92" s="456"/>
      <c r="AE92" s="456"/>
      <c r="AF92" s="456"/>
      <c r="AG92" s="457">
        <v>0</v>
      </c>
      <c r="AH92" s="457"/>
      <c r="AI92" s="457"/>
      <c r="AJ92" s="458"/>
    </row>
    <row r="93" spans="1:36" x14ac:dyDescent="0.2">
      <c r="A93" s="453">
        <v>68</v>
      </c>
      <c r="B93" s="454"/>
      <c r="C93" s="509" t="s">
        <v>51</v>
      </c>
      <c r="D93" s="509"/>
      <c r="E93" s="509"/>
      <c r="F93" s="509"/>
      <c r="G93" s="509"/>
      <c r="H93" s="509"/>
      <c r="I93" s="509"/>
      <c r="J93" s="509"/>
      <c r="K93" s="509"/>
      <c r="L93" s="509"/>
      <c r="M93" s="509"/>
      <c r="N93" s="509"/>
      <c r="O93" s="509"/>
      <c r="P93" s="509"/>
      <c r="Q93" s="509"/>
      <c r="R93" s="509"/>
      <c r="S93" s="509"/>
      <c r="T93" s="509"/>
      <c r="U93" s="509"/>
      <c r="V93" s="509"/>
      <c r="W93" s="509"/>
      <c r="X93" s="509"/>
      <c r="Y93" s="509"/>
      <c r="Z93" s="509"/>
      <c r="AA93" s="509"/>
      <c r="AB93" s="509"/>
      <c r="AC93" s="456" t="s">
        <v>50</v>
      </c>
      <c r="AD93" s="456"/>
      <c r="AE93" s="456"/>
      <c r="AF93" s="456"/>
      <c r="AG93" s="457">
        <v>0</v>
      </c>
      <c r="AH93" s="457"/>
      <c r="AI93" s="457"/>
      <c r="AJ93" s="458"/>
    </row>
    <row r="94" spans="1:36" x14ac:dyDescent="0.2">
      <c r="A94" s="453">
        <v>69</v>
      </c>
      <c r="B94" s="454"/>
      <c r="C94" s="509" t="s">
        <v>49</v>
      </c>
      <c r="D94" s="509"/>
      <c r="E94" s="509"/>
      <c r="F94" s="509"/>
      <c r="G94" s="509"/>
      <c r="H94" s="509"/>
      <c r="I94" s="509"/>
      <c r="J94" s="509"/>
      <c r="K94" s="509"/>
      <c r="L94" s="509"/>
      <c r="M94" s="509"/>
      <c r="N94" s="509"/>
      <c r="O94" s="509"/>
      <c r="P94" s="509"/>
      <c r="Q94" s="509"/>
      <c r="R94" s="509"/>
      <c r="S94" s="509"/>
      <c r="T94" s="509"/>
      <c r="U94" s="509"/>
      <c r="V94" s="509"/>
      <c r="W94" s="509"/>
      <c r="X94" s="509"/>
      <c r="Y94" s="509"/>
      <c r="Z94" s="509"/>
      <c r="AA94" s="509"/>
      <c r="AB94" s="509"/>
      <c r="AC94" s="456" t="s">
        <v>48</v>
      </c>
      <c r="AD94" s="456"/>
      <c r="AE94" s="456"/>
      <c r="AF94" s="456"/>
      <c r="AG94" s="457">
        <v>0</v>
      </c>
      <c r="AH94" s="457"/>
      <c r="AI94" s="457"/>
      <c r="AJ94" s="458"/>
    </row>
    <row r="95" spans="1:36" x14ac:dyDescent="0.2">
      <c r="A95" s="453">
        <v>70</v>
      </c>
      <c r="B95" s="454"/>
      <c r="C95" s="556" t="s">
        <v>47</v>
      </c>
      <c r="D95" s="556"/>
      <c r="E95" s="556"/>
      <c r="F95" s="556"/>
      <c r="G95" s="556"/>
      <c r="H95" s="556"/>
      <c r="I95" s="556"/>
      <c r="J95" s="556"/>
      <c r="K95" s="556"/>
      <c r="L95" s="556"/>
      <c r="M95" s="556"/>
      <c r="N95" s="556"/>
      <c r="O95" s="556"/>
      <c r="P95" s="556"/>
      <c r="Q95" s="556"/>
      <c r="R95" s="556"/>
      <c r="S95" s="556"/>
      <c r="T95" s="556"/>
      <c r="U95" s="556"/>
      <c r="V95" s="556"/>
      <c r="W95" s="556"/>
      <c r="X95" s="556"/>
      <c r="Y95" s="556"/>
      <c r="Z95" s="556"/>
      <c r="AA95" s="556"/>
      <c r="AB95" s="556"/>
      <c r="AC95" s="456" t="s">
        <v>46</v>
      </c>
      <c r="AD95" s="456"/>
      <c r="AE95" s="456"/>
      <c r="AF95" s="456"/>
      <c r="AG95" s="457">
        <v>0</v>
      </c>
      <c r="AH95" s="457"/>
      <c r="AI95" s="457"/>
      <c r="AJ95" s="458"/>
    </row>
    <row r="96" spans="1:36" x14ac:dyDescent="0.2">
      <c r="A96" s="800">
        <v>71</v>
      </c>
      <c r="B96" s="801"/>
      <c r="C96" s="802" t="s">
        <v>45</v>
      </c>
      <c r="D96" s="802"/>
      <c r="E96" s="802"/>
      <c r="F96" s="802"/>
      <c r="G96" s="802"/>
      <c r="H96" s="802"/>
      <c r="I96" s="802"/>
      <c r="J96" s="802"/>
      <c r="K96" s="802"/>
      <c r="L96" s="802"/>
      <c r="M96" s="802"/>
      <c r="N96" s="802"/>
      <c r="O96" s="802"/>
      <c r="P96" s="802"/>
      <c r="Q96" s="802"/>
      <c r="R96" s="802"/>
      <c r="S96" s="802"/>
      <c r="T96" s="802"/>
      <c r="U96" s="802"/>
      <c r="V96" s="802"/>
      <c r="W96" s="802"/>
      <c r="X96" s="802"/>
      <c r="Y96" s="802"/>
      <c r="Z96" s="802"/>
      <c r="AA96" s="802"/>
      <c r="AB96" s="802"/>
      <c r="AC96" s="803" t="s">
        <v>44</v>
      </c>
      <c r="AD96" s="803"/>
      <c r="AE96" s="803"/>
      <c r="AF96" s="803"/>
      <c r="AG96" s="804">
        <f>SUM(AG85:AG95)</f>
        <v>0</v>
      </c>
      <c r="AH96" s="805"/>
      <c r="AI96" s="805"/>
      <c r="AJ96" s="806"/>
    </row>
    <row r="97" spans="1:36" x14ac:dyDescent="0.2">
      <c r="A97" s="453">
        <v>72</v>
      </c>
      <c r="B97" s="454"/>
      <c r="C97" s="554" t="s">
        <v>934</v>
      </c>
      <c r="D97" s="554"/>
      <c r="E97" s="554"/>
      <c r="F97" s="554"/>
      <c r="G97" s="554"/>
      <c r="H97" s="554"/>
      <c r="I97" s="554"/>
      <c r="J97" s="554"/>
      <c r="K97" s="554"/>
      <c r="L97" s="554"/>
      <c r="M97" s="554"/>
      <c r="N97" s="554"/>
      <c r="O97" s="554"/>
      <c r="P97" s="554"/>
      <c r="Q97" s="554"/>
      <c r="R97" s="554"/>
      <c r="S97" s="554"/>
      <c r="T97" s="554"/>
      <c r="U97" s="554"/>
      <c r="V97" s="554"/>
      <c r="W97" s="554"/>
      <c r="X97" s="554"/>
      <c r="Y97" s="554"/>
      <c r="Z97" s="554"/>
      <c r="AA97" s="554"/>
      <c r="AB97" s="554"/>
      <c r="AC97" s="456" t="s">
        <v>43</v>
      </c>
      <c r="AD97" s="456"/>
      <c r="AE97" s="456"/>
      <c r="AF97" s="456"/>
      <c r="AG97" s="457">
        <v>0</v>
      </c>
      <c r="AH97" s="457"/>
      <c r="AI97" s="457"/>
      <c r="AJ97" s="458"/>
    </row>
    <row r="98" spans="1:36" x14ac:dyDescent="0.2">
      <c r="A98" s="453">
        <v>73</v>
      </c>
      <c r="B98" s="454"/>
      <c r="C98" s="554" t="s">
        <v>42</v>
      </c>
      <c r="D98" s="554"/>
      <c r="E98" s="554"/>
      <c r="F98" s="554"/>
      <c r="G98" s="554"/>
      <c r="H98" s="554"/>
      <c r="I98" s="554"/>
      <c r="J98" s="554"/>
      <c r="K98" s="554"/>
      <c r="L98" s="554"/>
      <c r="M98" s="554"/>
      <c r="N98" s="554"/>
      <c r="O98" s="554"/>
      <c r="P98" s="554"/>
      <c r="Q98" s="554"/>
      <c r="R98" s="554"/>
      <c r="S98" s="554"/>
      <c r="T98" s="554"/>
      <c r="U98" s="554"/>
      <c r="V98" s="554"/>
      <c r="W98" s="554"/>
      <c r="X98" s="554"/>
      <c r="Y98" s="554"/>
      <c r="Z98" s="554"/>
      <c r="AA98" s="554"/>
      <c r="AB98" s="554"/>
      <c r="AC98" s="456" t="s">
        <v>41</v>
      </c>
      <c r="AD98" s="456"/>
      <c r="AE98" s="456"/>
      <c r="AF98" s="456"/>
      <c r="AG98" s="457">
        <v>0</v>
      </c>
      <c r="AH98" s="457"/>
      <c r="AI98" s="457"/>
      <c r="AJ98" s="458"/>
    </row>
    <row r="99" spans="1:36" x14ac:dyDescent="0.2">
      <c r="A99" s="453">
        <v>74</v>
      </c>
      <c r="B99" s="454"/>
      <c r="C99" s="554" t="s">
        <v>935</v>
      </c>
      <c r="D99" s="554"/>
      <c r="E99" s="554"/>
      <c r="F99" s="554"/>
      <c r="G99" s="554"/>
      <c r="H99" s="554"/>
      <c r="I99" s="554"/>
      <c r="J99" s="554"/>
      <c r="K99" s="554"/>
      <c r="L99" s="554"/>
      <c r="M99" s="554"/>
      <c r="N99" s="554"/>
      <c r="O99" s="554"/>
      <c r="P99" s="554"/>
      <c r="Q99" s="554"/>
      <c r="R99" s="554"/>
      <c r="S99" s="554"/>
      <c r="T99" s="554"/>
      <c r="U99" s="554"/>
      <c r="V99" s="554"/>
      <c r="W99" s="554"/>
      <c r="X99" s="554"/>
      <c r="Y99" s="554"/>
      <c r="Z99" s="554"/>
      <c r="AA99" s="554"/>
      <c r="AB99" s="554"/>
      <c r="AC99" s="456" t="s">
        <v>40</v>
      </c>
      <c r="AD99" s="456"/>
      <c r="AE99" s="456"/>
      <c r="AF99" s="456"/>
      <c r="AG99" s="457">
        <v>0</v>
      </c>
      <c r="AH99" s="457"/>
      <c r="AI99" s="457"/>
      <c r="AJ99" s="458"/>
    </row>
    <row r="100" spans="1:36" x14ac:dyDescent="0.2">
      <c r="A100" s="453">
        <v>75</v>
      </c>
      <c r="B100" s="454"/>
      <c r="C100" s="554" t="s">
        <v>936</v>
      </c>
      <c r="D100" s="554"/>
      <c r="E100" s="554"/>
      <c r="F100" s="554"/>
      <c r="G100" s="554"/>
      <c r="H100" s="554"/>
      <c r="I100" s="554"/>
      <c r="J100" s="554"/>
      <c r="K100" s="554"/>
      <c r="L100" s="554"/>
      <c r="M100" s="554"/>
      <c r="N100" s="554"/>
      <c r="O100" s="554"/>
      <c r="P100" s="554"/>
      <c r="Q100" s="554"/>
      <c r="R100" s="554"/>
      <c r="S100" s="554"/>
      <c r="T100" s="554"/>
      <c r="U100" s="554"/>
      <c r="V100" s="554"/>
      <c r="W100" s="554"/>
      <c r="X100" s="554"/>
      <c r="Y100" s="554"/>
      <c r="Z100" s="554"/>
      <c r="AA100" s="554"/>
      <c r="AB100" s="554"/>
      <c r="AC100" s="456" t="s">
        <v>39</v>
      </c>
      <c r="AD100" s="456"/>
      <c r="AE100" s="456"/>
      <c r="AF100" s="456"/>
      <c r="AG100" s="457">
        <v>0</v>
      </c>
      <c r="AH100" s="457"/>
      <c r="AI100" s="457"/>
      <c r="AJ100" s="458"/>
    </row>
    <row r="101" spans="1:36" x14ac:dyDescent="0.2">
      <c r="A101" s="453">
        <v>76</v>
      </c>
      <c r="B101" s="454"/>
      <c r="C101" s="499" t="s">
        <v>38</v>
      </c>
      <c r="D101" s="499"/>
      <c r="E101" s="499"/>
      <c r="F101" s="499"/>
      <c r="G101" s="499"/>
      <c r="H101" s="499"/>
      <c r="I101" s="499"/>
      <c r="J101" s="499"/>
      <c r="K101" s="499"/>
      <c r="L101" s="499"/>
      <c r="M101" s="499"/>
      <c r="N101" s="499"/>
      <c r="O101" s="499"/>
      <c r="P101" s="499"/>
      <c r="Q101" s="499"/>
      <c r="R101" s="499"/>
      <c r="S101" s="499"/>
      <c r="T101" s="499"/>
      <c r="U101" s="499"/>
      <c r="V101" s="499"/>
      <c r="W101" s="499"/>
      <c r="X101" s="499"/>
      <c r="Y101" s="499"/>
      <c r="Z101" s="499"/>
      <c r="AA101" s="499"/>
      <c r="AB101" s="499"/>
      <c r="AC101" s="456" t="s">
        <v>37</v>
      </c>
      <c r="AD101" s="456"/>
      <c r="AE101" s="456"/>
      <c r="AF101" s="456"/>
      <c r="AG101" s="457">
        <v>0</v>
      </c>
      <c r="AH101" s="457"/>
      <c r="AI101" s="457"/>
      <c r="AJ101" s="458"/>
    </row>
    <row r="102" spans="1:36" x14ac:dyDescent="0.2">
      <c r="A102" s="453">
        <v>77</v>
      </c>
      <c r="B102" s="454"/>
      <c r="C102" s="499" t="s">
        <v>36</v>
      </c>
      <c r="D102" s="499"/>
      <c r="E102" s="499"/>
      <c r="F102" s="499"/>
      <c r="G102" s="499"/>
      <c r="H102" s="499"/>
      <c r="I102" s="499"/>
      <c r="J102" s="499"/>
      <c r="K102" s="499"/>
      <c r="L102" s="499"/>
      <c r="M102" s="499"/>
      <c r="N102" s="499"/>
      <c r="O102" s="499"/>
      <c r="P102" s="499"/>
      <c r="Q102" s="499"/>
      <c r="R102" s="499"/>
      <c r="S102" s="499"/>
      <c r="T102" s="499"/>
      <c r="U102" s="499"/>
      <c r="V102" s="499"/>
      <c r="W102" s="499"/>
      <c r="X102" s="499"/>
      <c r="Y102" s="499"/>
      <c r="Z102" s="499"/>
      <c r="AA102" s="499"/>
      <c r="AB102" s="499"/>
      <c r="AC102" s="456" t="s">
        <v>35</v>
      </c>
      <c r="AD102" s="456"/>
      <c r="AE102" s="456"/>
      <c r="AF102" s="456"/>
      <c r="AG102" s="457">
        <v>0</v>
      </c>
      <c r="AH102" s="457"/>
      <c r="AI102" s="457"/>
      <c r="AJ102" s="458"/>
    </row>
    <row r="103" spans="1:36" x14ac:dyDescent="0.2">
      <c r="A103" s="453">
        <v>78</v>
      </c>
      <c r="B103" s="454"/>
      <c r="C103" s="499" t="s">
        <v>34</v>
      </c>
      <c r="D103" s="499"/>
      <c r="E103" s="499"/>
      <c r="F103" s="499"/>
      <c r="G103" s="499"/>
      <c r="H103" s="499"/>
      <c r="I103" s="499"/>
      <c r="J103" s="499"/>
      <c r="K103" s="499"/>
      <c r="L103" s="499"/>
      <c r="M103" s="499"/>
      <c r="N103" s="499"/>
      <c r="O103" s="499"/>
      <c r="P103" s="499"/>
      <c r="Q103" s="499"/>
      <c r="R103" s="499"/>
      <c r="S103" s="499"/>
      <c r="T103" s="499"/>
      <c r="U103" s="499"/>
      <c r="V103" s="499"/>
      <c r="W103" s="499"/>
      <c r="X103" s="499"/>
      <c r="Y103" s="499"/>
      <c r="Z103" s="499"/>
      <c r="AA103" s="499"/>
      <c r="AB103" s="499"/>
      <c r="AC103" s="456" t="s">
        <v>33</v>
      </c>
      <c r="AD103" s="456"/>
      <c r="AE103" s="456"/>
      <c r="AF103" s="456"/>
      <c r="AG103" s="457">
        <v>0</v>
      </c>
      <c r="AH103" s="457"/>
      <c r="AI103" s="457"/>
      <c r="AJ103" s="458"/>
    </row>
    <row r="104" spans="1:36" x14ac:dyDescent="0.2">
      <c r="A104" s="800">
        <v>79</v>
      </c>
      <c r="B104" s="801"/>
      <c r="C104" s="807" t="s">
        <v>32</v>
      </c>
      <c r="D104" s="807"/>
      <c r="E104" s="807"/>
      <c r="F104" s="807"/>
      <c r="G104" s="807"/>
      <c r="H104" s="807"/>
      <c r="I104" s="807"/>
      <c r="J104" s="807"/>
      <c r="K104" s="807"/>
      <c r="L104" s="807"/>
      <c r="M104" s="807"/>
      <c r="N104" s="807"/>
      <c r="O104" s="807"/>
      <c r="P104" s="807"/>
      <c r="Q104" s="807"/>
      <c r="R104" s="807"/>
      <c r="S104" s="807"/>
      <c r="T104" s="807"/>
      <c r="U104" s="807"/>
      <c r="V104" s="807"/>
      <c r="W104" s="807"/>
      <c r="X104" s="807"/>
      <c r="Y104" s="807"/>
      <c r="Z104" s="807"/>
      <c r="AA104" s="807"/>
      <c r="AB104" s="807"/>
      <c r="AC104" s="803" t="s">
        <v>31</v>
      </c>
      <c r="AD104" s="803"/>
      <c r="AE104" s="803"/>
      <c r="AF104" s="803"/>
      <c r="AG104" s="804">
        <f>SUM(AG97:AG103)</f>
        <v>0</v>
      </c>
      <c r="AH104" s="805"/>
      <c r="AI104" s="805"/>
      <c r="AJ104" s="806"/>
    </row>
    <row r="105" spans="1:36" x14ac:dyDescent="0.2">
      <c r="A105" s="453">
        <v>80</v>
      </c>
      <c r="B105" s="454"/>
      <c r="C105" s="455" t="s">
        <v>718</v>
      </c>
      <c r="D105" s="455"/>
      <c r="E105" s="455"/>
      <c r="F105" s="455"/>
      <c r="G105" s="455"/>
      <c r="H105" s="455"/>
      <c r="I105" s="455"/>
      <c r="J105" s="455"/>
      <c r="K105" s="455"/>
      <c r="L105" s="455"/>
      <c r="M105" s="455"/>
      <c r="N105" s="455"/>
      <c r="O105" s="455"/>
      <c r="P105" s="455"/>
      <c r="Q105" s="455"/>
      <c r="R105" s="455"/>
      <c r="S105" s="455"/>
      <c r="T105" s="455"/>
      <c r="U105" s="455"/>
      <c r="V105" s="455"/>
      <c r="W105" s="455"/>
      <c r="X105" s="455"/>
      <c r="Y105" s="455"/>
      <c r="Z105" s="455"/>
      <c r="AA105" s="455"/>
      <c r="AB105" s="455"/>
      <c r="AC105" s="456" t="s">
        <v>30</v>
      </c>
      <c r="AD105" s="456"/>
      <c r="AE105" s="456"/>
      <c r="AF105" s="456"/>
      <c r="AG105" s="457">
        <v>0</v>
      </c>
      <c r="AH105" s="457"/>
      <c r="AI105" s="457"/>
      <c r="AJ105" s="458"/>
    </row>
    <row r="106" spans="1:36" x14ac:dyDescent="0.2">
      <c r="A106" s="453">
        <v>81</v>
      </c>
      <c r="B106" s="454"/>
      <c r="C106" s="455" t="s">
        <v>29</v>
      </c>
      <c r="D106" s="455"/>
      <c r="E106" s="455"/>
      <c r="F106" s="455"/>
      <c r="G106" s="455"/>
      <c r="H106" s="455"/>
      <c r="I106" s="455"/>
      <c r="J106" s="455"/>
      <c r="K106" s="455"/>
      <c r="L106" s="455"/>
      <c r="M106" s="455"/>
      <c r="N106" s="455"/>
      <c r="O106" s="455"/>
      <c r="P106" s="455"/>
      <c r="Q106" s="455"/>
      <c r="R106" s="455"/>
      <c r="S106" s="455"/>
      <c r="T106" s="455"/>
      <c r="U106" s="455"/>
      <c r="V106" s="455"/>
      <c r="W106" s="455"/>
      <c r="X106" s="455"/>
      <c r="Y106" s="455"/>
      <c r="Z106" s="455"/>
      <c r="AA106" s="455"/>
      <c r="AB106" s="455"/>
      <c r="AC106" s="456" t="s">
        <v>28</v>
      </c>
      <c r="AD106" s="456"/>
      <c r="AE106" s="456"/>
      <c r="AF106" s="456"/>
      <c r="AG106" s="457">
        <v>0</v>
      </c>
      <c r="AH106" s="457"/>
      <c r="AI106" s="457"/>
      <c r="AJ106" s="458"/>
    </row>
    <row r="107" spans="1:36" x14ac:dyDescent="0.2">
      <c r="A107" s="453">
        <v>82</v>
      </c>
      <c r="B107" s="454"/>
      <c r="C107" s="455" t="s">
        <v>27</v>
      </c>
      <c r="D107" s="455"/>
      <c r="E107" s="455"/>
      <c r="F107" s="455"/>
      <c r="G107" s="455"/>
      <c r="H107" s="455"/>
      <c r="I107" s="455"/>
      <c r="J107" s="455"/>
      <c r="K107" s="455"/>
      <c r="L107" s="455"/>
      <c r="M107" s="455"/>
      <c r="N107" s="455"/>
      <c r="O107" s="455"/>
      <c r="P107" s="455"/>
      <c r="Q107" s="455"/>
      <c r="R107" s="455"/>
      <c r="S107" s="455"/>
      <c r="T107" s="455"/>
      <c r="U107" s="455"/>
      <c r="V107" s="455"/>
      <c r="W107" s="455"/>
      <c r="X107" s="455"/>
      <c r="Y107" s="455"/>
      <c r="Z107" s="455"/>
      <c r="AA107" s="455"/>
      <c r="AB107" s="455"/>
      <c r="AC107" s="456" t="s">
        <v>26</v>
      </c>
      <c r="AD107" s="456"/>
      <c r="AE107" s="456"/>
      <c r="AF107" s="456"/>
      <c r="AG107" s="457">
        <v>0</v>
      </c>
      <c r="AH107" s="457"/>
      <c r="AI107" s="457"/>
      <c r="AJ107" s="458"/>
    </row>
    <row r="108" spans="1:36" x14ac:dyDescent="0.2">
      <c r="A108" s="453">
        <v>83</v>
      </c>
      <c r="B108" s="454"/>
      <c r="C108" s="455" t="s">
        <v>25</v>
      </c>
      <c r="D108" s="455"/>
      <c r="E108" s="455"/>
      <c r="F108" s="455"/>
      <c r="G108" s="455"/>
      <c r="H108" s="455"/>
      <c r="I108" s="455"/>
      <c r="J108" s="455"/>
      <c r="K108" s="455"/>
      <c r="L108" s="455"/>
      <c r="M108" s="455"/>
      <c r="N108" s="455"/>
      <c r="O108" s="455"/>
      <c r="P108" s="455"/>
      <c r="Q108" s="455"/>
      <c r="R108" s="455"/>
      <c r="S108" s="455"/>
      <c r="T108" s="455"/>
      <c r="U108" s="455"/>
      <c r="V108" s="455"/>
      <c r="W108" s="455"/>
      <c r="X108" s="455"/>
      <c r="Y108" s="455"/>
      <c r="Z108" s="455"/>
      <c r="AA108" s="455"/>
      <c r="AB108" s="455"/>
      <c r="AC108" s="456" t="s">
        <v>24</v>
      </c>
      <c r="AD108" s="456"/>
      <c r="AE108" s="456"/>
      <c r="AF108" s="456"/>
      <c r="AG108" s="457">
        <v>0</v>
      </c>
      <c r="AH108" s="457"/>
      <c r="AI108" s="457"/>
      <c r="AJ108" s="458"/>
    </row>
    <row r="109" spans="1:36" x14ac:dyDescent="0.2">
      <c r="A109" s="800">
        <v>84</v>
      </c>
      <c r="B109" s="801"/>
      <c r="C109" s="802" t="s">
        <v>23</v>
      </c>
      <c r="D109" s="802"/>
      <c r="E109" s="802"/>
      <c r="F109" s="802"/>
      <c r="G109" s="802"/>
      <c r="H109" s="802"/>
      <c r="I109" s="802"/>
      <c r="J109" s="802"/>
      <c r="K109" s="802"/>
      <c r="L109" s="802"/>
      <c r="M109" s="802"/>
      <c r="N109" s="802"/>
      <c r="O109" s="802"/>
      <c r="P109" s="802"/>
      <c r="Q109" s="802"/>
      <c r="R109" s="802"/>
      <c r="S109" s="802"/>
      <c r="T109" s="802"/>
      <c r="U109" s="802"/>
      <c r="V109" s="802"/>
      <c r="W109" s="802"/>
      <c r="X109" s="802"/>
      <c r="Y109" s="802"/>
      <c r="Z109" s="802"/>
      <c r="AA109" s="802"/>
      <c r="AB109" s="802"/>
      <c r="AC109" s="803" t="s">
        <v>22</v>
      </c>
      <c r="AD109" s="803"/>
      <c r="AE109" s="803"/>
      <c r="AF109" s="803"/>
      <c r="AG109" s="804">
        <f>SUM(AG105:AG108)</f>
        <v>0</v>
      </c>
      <c r="AH109" s="805"/>
      <c r="AI109" s="805"/>
      <c r="AJ109" s="806"/>
    </row>
    <row r="110" spans="1:36" x14ac:dyDescent="0.2">
      <c r="A110" s="453">
        <v>85</v>
      </c>
      <c r="B110" s="454"/>
      <c r="C110" s="455" t="s">
        <v>21</v>
      </c>
      <c r="D110" s="455"/>
      <c r="E110" s="455"/>
      <c r="F110" s="455"/>
      <c r="G110" s="455"/>
      <c r="H110" s="455"/>
      <c r="I110" s="455"/>
      <c r="J110" s="455"/>
      <c r="K110" s="455"/>
      <c r="L110" s="455"/>
      <c r="M110" s="455"/>
      <c r="N110" s="455"/>
      <c r="O110" s="455"/>
      <c r="P110" s="455"/>
      <c r="Q110" s="455"/>
      <c r="R110" s="455"/>
      <c r="S110" s="455"/>
      <c r="T110" s="455"/>
      <c r="U110" s="455"/>
      <c r="V110" s="455"/>
      <c r="W110" s="455"/>
      <c r="X110" s="455"/>
      <c r="Y110" s="455"/>
      <c r="Z110" s="455"/>
      <c r="AA110" s="455"/>
      <c r="AB110" s="455"/>
      <c r="AC110" s="456" t="s">
        <v>20</v>
      </c>
      <c r="AD110" s="456"/>
      <c r="AE110" s="456"/>
      <c r="AF110" s="456"/>
      <c r="AG110" s="457">
        <v>0</v>
      </c>
      <c r="AH110" s="457"/>
      <c r="AI110" s="457"/>
      <c r="AJ110" s="458"/>
    </row>
    <row r="111" spans="1:36" x14ac:dyDescent="0.2">
      <c r="A111" s="453">
        <v>86</v>
      </c>
      <c r="B111" s="454"/>
      <c r="C111" s="455" t="s">
        <v>19</v>
      </c>
      <c r="D111" s="455"/>
      <c r="E111" s="455"/>
      <c r="F111" s="455"/>
      <c r="G111" s="455"/>
      <c r="H111" s="455"/>
      <c r="I111" s="455"/>
      <c r="J111" s="455"/>
      <c r="K111" s="455"/>
      <c r="L111" s="455"/>
      <c r="M111" s="455"/>
      <c r="N111" s="455"/>
      <c r="O111" s="455"/>
      <c r="P111" s="455"/>
      <c r="Q111" s="455"/>
      <c r="R111" s="455"/>
      <c r="S111" s="455"/>
      <c r="T111" s="455"/>
      <c r="U111" s="455"/>
      <c r="V111" s="455"/>
      <c r="W111" s="455"/>
      <c r="X111" s="455"/>
      <c r="Y111" s="455"/>
      <c r="Z111" s="455"/>
      <c r="AA111" s="455"/>
      <c r="AB111" s="455"/>
      <c r="AC111" s="456" t="s">
        <v>18</v>
      </c>
      <c r="AD111" s="456"/>
      <c r="AE111" s="456"/>
      <c r="AF111" s="456"/>
      <c r="AG111" s="457">
        <v>0</v>
      </c>
      <c r="AH111" s="457"/>
      <c r="AI111" s="457"/>
      <c r="AJ111" s="458"/>
    </row>
    <row r="112" spans="1:36" x14ac:dyDescent="0.2">
      <c r="A112" s="453">
        <v>87</v>
      </c>
      <c r="B112" s="454"/>
      <c r="C112" s="455" t="s">
        <v>17</v>
      </c>
      <c r="D112" s="455"/>
      <c r="E112" s="455"/>
      <c r="F112" s="455"/>
      <c r="G112" s="455"/>
      <c r="H112" s="455"/>
      <c r="I112" s="455"/>
      <c r="J112" s="455"/>
      <c r="K112" s="455"/>
      <c r="L112" s="455"/>
      <c r="M112" s="455"/>
      <c r="N112" s="455"/>
      <c r="O112" s="455"/>
      <c r="P112" s="455"/>
      <c r="Q112" s="455"/>
      <c r="R112" s="455"/>
      <c r="S112" s="455"/>
      <c r="T112" s="455"/>
      <c r="U112" s="455"/>
      <c r="V112" s="455"/>
      <c r="W112" s="455"/>
      <c r="X112" s="455"/>
      <c r="Y112" s="455"/>
      <c r="Z112" s="455"/>
      <c r="AA112" s="455"/>
      <c r="AB112" s="455"/>
      <c r="AC112" s="456" t="s">
        <v>16</v>
      </c>
      <c r="AD112" s="456"/>
      <c r="AE112" s="456"/>
      <c r="AF112" s="456"/>
      <c r="AG112" s="457">
        <v>0</v>
      </c>
      <c r="AH112" s="457"/>
      <c r="AI112" s="457"/>
      <c r="AJ112" s="458"/>
    </row>
    <row r="113" spans="1:36" x14ac:dyDescent="0.2">
      <c r="A113" s="453">
        <v>88</v>
      </c>
      <c r="B113" s="454"/>
      <c r="C113" s="455" t="s">
        <v>15</v>
      </c>
      <c r="D113" s="455"/>
      <c r="E113" s="455"/>
      <c r="F113" s="455"/>
      <c r="G113" s="455"/>
      <c r="H113" s="455"/>
      <c r="I113" s="455"/>
      <c r="J113" s="455"/>
      <c r="K113" s="455"/>
      <c r="L113" s="455"/>
      <c r="M113" s="455"/>
      <c r="N113" s="455"/>
      <c r="O113" s="455"/>
      <c r="P113" s="455"/>
      <c r="Q113" s="455"/>
      <c r="R113" s="455"/>
      <c r="S113" s="455"/>
      <c r="T113" s="455"/>
      <c r="U113" s="455"/>
      <c r="V113" s="455"/>
      <c r="W113" s="455"/>
      <c r="X113" s="455"/>
      <c r="Y113" s="455"/>
      <c r="Z113" s="455"/>
      <c r="AA113" s="455"/>
      <c r="AB113" s="455"/>
      <c r="AC113" s="456" t="s">
        <v>14</v>
      </c>
      <c r="AD113" s="456"/>
      <c r="AE113" s="456"/>
      <c r="AF113" s="456"/>
      <c r="AG113" s="457">
        <v>0</v>
      </c>
      <c r="AH113" s="457"/>
      <c r="AI113" s="457"/>
      <c r="AJ113" s="458"/>
    </row>
    <row r="114" spans="1:36" x14ac:dyDescent="0.2">
      <c r="A114" s="453">
        <v>89</v>
      </c>
      <c r="B114" s="454"/>
      <c r="C114" s="455" t="s">
        <v>13</v>
      </c>
      <c r="D114" s="455"/>
      <c r="E114" s="455"/>
      <c r="F114" s="455"/>
      <c r="G114" s="455"/>
      <c r="H114" s="455"/>
      <c r="I114" s="455"/>
      <c r="J114" s="455"/>
      <c r="K114" s="455"/>
      <c r="L114" s="455"/>
      <c r="M114" s="455"/>
      <c r="N114" s="455"/>
      <c r="O114" s="455"/>
      <c r="P114" s="455"/>
      <c r="Q114" s="455"/>
      <c r="R114" s="455"/>
      <c r="S114" s="455"/>
      <c r="T114" s="455"/>
      <c r="U114" s="455"/>
      <c r="V114" s="455"/>
      <c r="W114" s="455"/>
      <c r="X114" s="455"/>
      <c r="Y114" s="455"/>
      <c r="Z114" s="455"/>
      <c r="AA114" s="455"/>
      <c r="AB114" s="455"/>
      <c r="AC114" s="456" t="s">
        <v>12</v>
      </c>
      <c r="AD114" s="456"/>
      <c r="AE114" s="456"/>
      <c r="AF114" s="456"/>
      <c r="AG114" s="457">
        <v>0</v>
      </c>
      <c r="AH114" s="457"/>
      <c r="AI114" s="457"/>
      <c r="AJ114" s="458"/>
    </row>
    <row r="115" spans="1:36" x14ac:dyDescent="0.2">
      <c r="A115" s="453">
        <v>90</v>
      </c>
      <c r="B115" s="454"/>
      <c r="C115" s="455" t="s">
        <v>11</v>
      </c>
      <c r="D115" s="455"/>
      <c r="E115" s="455"/>
      <c r="F115" s="455"/>
      <c r="G115" s="455"/>
      <c r="H115" s="455"/>
      <c r="I115" s="455"/>
      <c r="J115" s="455"/>
      <c r="K115" s="455"/>
      <c r="L115" s="455"/>
      <c r="M115" s="455"/>
      <c r="N115" s="455"/>
      <c r="O115" s="455"/>
      <c r="P115" s="455"/>
      <c r="Q115" s="455"/>
      <c r="R115" s="455"/>
      <c r="S115" s="455"/>
      <c r="T115" s="455"/>
      <c r="U115" s="455"/>
      <c r="V115" s="455"/>
      <c r="W115" s="455"/>
      <c r="X115" s="455"/>
      <c r="Y115" s="455"/>
      <c r="Z115" s="455"/>
      <c r="AA115" s="455"/>
      <c r="AB115" s="455"/>
      <c r="AC115" s="456" t="s">
        <v>10</v>
      </c>
      <c r="AD115" s="456"/>
      <c r="AE115" s="456"/>
      <c r="AF115" s="456"/>
      <c r="AG115" s="457">
        <v>0</v>
      </c>
      <c r="AH115" s="457"/>
      <c r="AI115" s="457"/>
      <c r="AJ115" s="458"/>
    </row>
    <row r="116" spans="1:36" x14ac:dyDescent="0.2">
      <c r="A116" s="453">
        <v>91</v>
      </c>
      <c r="B116" s="454"/>
      <c r="C116" s="455" t="s">
        <v>9</v>
      </c>
      <c r="D116" s="455"/>
      <c r="E116" s="455"/>
      <c r="F116" s="455"/>
      <c r="G116" s="455"/>
      <c r="H116" s="455"/>
      <c r="I116" s="455"/>
      <c r="J116" s="455"/>
      <c r="K116" s="455"/>
      <c r="L116" s="455"/>
      <c r="M116" s="455"/>
      <c r="N116" s="455"/>
      <c r="O116" s="455"/>
      <c r="P116" s="455"/>
      <c r="Q116" s="455"/>
      <c r="R116" s="455"/>
      <c r="S116" s="455"/>
      <c r="T116" s="455"/>
      <c r="U116" s="455"/>
      <c r="V116" s="455"/>
      <c r="W116" s="455"/>
      <c r="X116" s="455"/>
      <c r="Y116" s="455"/>
      <c r="Z116" s="455"/>
      <c r="AA116" s="455"/>
      <c r="AB116" s="455"/>
      <c r="AC116" s="456" t="s">
        <v>8</v>
      </c>
      <c r="AD116" s="456"/>
      <c r="AE116" s="456"/>
      <c r="AF116" s="456"/>
      <c r="AG116" s="457">
        <v>0</v>
      </c>
      <c r="AH116" s="457"/>
      <c r="AI116" s="457"/>
      <c r="AJ116" s="458"/>
    </row>
    <row r="117" spans="1:36" x14ac:dyDescent="0.2">
      <c r="A117" s="453">
        <v>92</v>
      </c>
      <c r="B117" s="454"/>
      <c r="C117" s="455" t="s">
        <v>7</v>
      </c>
      <c r="D117" s="455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5"/>
      <c r="Q117" s="455"/>
      <c r="R117" s="455"/>
      <c r="S117" s="455"/>
      <c r="T117" s="455"/>
      <c r="U117" s="455"/>
      <c r="V117" s="455"/>
      <c r="W117" s="455"/>
      <c r="X117" s="455"/>
      <c r="Y117" s="455"/>
      <c r="Z117" s="455"/>
      <c r="AA117" s="455"/>
      <c r="AB117" s="455"/>
      <c r="AC117" s="456" t="s">
        <v>6</v>
      </c>
      <c r="AD117" s="456"/>
      <c r="AE117" s="456"/>
      <c r="AF117" s="456"/>
      <c r="AG117" s="457">
        <v>0</v>
      </c>
      <c r="AH117" s="457"/>
      <c r="AI117" s="457"/>
      <c r="AJ117" s="458"/>
    </row>
    <row r="118" spans="1:36" x14ac:dyDescent="0.2">
      <c r="A118" s="453">
        <v>93</v>
      </c>
      <c r="B118" s="454"/>
      <c r="C118" s="455" t="s">
        <v>5</v>
      </c>
      <c r="D118" s="455"/>
      <c r="E118" s="455"/>
      <c r="F118" s="455"/>
      <c r="G118" s="455"/>
      <c r="H118" s="455"/>
      <c r="I118" s="455"/>
      <c r="J118" s="455"/>
      <c r="K118" s="455"/>
      <c r="L118" s="455"/>
      <c r="M118" s="455"/>
      <c r="N118" s="455"/>
      <c r="O118" s="455"/>
      <c r="P118" s="455"/>
      <c r="Q118" s="455"/>
      <c r="R118" s="455"/>
      <c r="S118" s="455"/>
      <c r="T118" s="455"/>
      <c r="U118" s="455"/>
      <c r="V118" s="455"/>
      <c r="W118" s="455"/>
      <c r="X118" s="455"/>
      <c r="Y118" s="455"/>
      <c r="Z118" s="455"/>
      <c r="AA118" s="455"/>
      <c r="AB118" s="455"/>
      <c r="AC118" s="456" t="s">
        <v>4</v>
      </c>
      <c r="AD118" s="456"/>
      <c r="AE118" s="456"/>
      <c r="AF118" s="456"/>
      <c r="AG118" s="457">
        <v>0</v>
      </c>
      <c r="AH118" s="457"/>
      <c r="AI118" s="457"/>
      <c r="AJ118" s="458"/>
    </row>
    <row r="119" spans="1:36" x14ac:dyDescent="0.2">
      <c r="A119" s="800">
        <v>94</v>
      </c>
      <c r="B119" s="801"/>
      <c r="C119" s="802" t="s">
        <v>3</v>
      </c>
      <c r="D119" s="802"/>
      <c r="E119" s="802"/>
      <c r="F119" s="802"/>
      <c r="G119" s="802"/>
      <c r="H119" s="802"/>
      <c r="I119" s="802"/>
      <c r="J119" s="802"/>
      <c r="K119" s="802"/>
      <c r="L119" s="802"/>
      <c r="M119" s="802"/>
      <c r="N119" s="802"/>
      <c r="O119" s="802"/>
      <c r="P119" s="802"/>
      <c r="Q119" s="802"/>
      <c r="R119" s="802"/>
      <c r="S119" s="802"/>
      <c r="T119" s="802"/>
      <c r="U119" s="802"/>
      <c r="V119" s="802"/>
      <c r="W119" s="802"/>
      <c r="X119" s="802"/>
      <c r="Y119" s="802"/>
      <c r="Z119" s="802"/>
      <c r="AA119" s="802"/>
      <c r="AB119" s="802"/>
      <c r="AC119" s="803" t="s">
        <v>2</v>
      </c>
      <c r="AD119" s="803"/>
      <c r="AE119" s="803"/>
      <c r="AF119" s="803"/>
      <c r="AG119" s="804">
        <f>SUM(AG110:AG118)</f>
        <v>0</v>
      </c>
      <c r="AH119" s="805"/>
      <c r="AI119" s="805"/>
      <c r="AJ119" s="806"/>
    </row>
    <row r="120" spans="1:36" x14ac:dyDescent="0.2">
      <c r="A120" s="543"/>
      <c r="B120" s="544"/>
      <c r="C120" s="544"/>
      <c r="D120" s="544"/>
      <c r="E120" s="544"/>
      <c r="F120" s="544"/>
      <c r="G120" s="544"/>
      <c r="H120" s="544"/>
      <c r="I120" s="544"/>
      <c r="J120" s="544"/>
      <c r="K120" s="544"/>
      <c r="L120" s="544"/>
      <c r="M120" s="544"/>
      <c r="N120" s="544"/>
      <c r="O120" s="544"/>
      <c r="P120" s="544"/>
      <c r="Q120" s="544"/>
      <c r="R120" s="544"/>
      <c r="S120" s="544"/>
      <c r="T120" s="544"/>
      <c r="U120" s="544"/>
      <c r="V120" s="544"/>
      <c r="W120" s="544"/>
      <c r="X120" s="544"/>
      <c r="Y120" s="544"/>
      <c r="Z120" s="544"/>
      <c r="AA120" s="544"/>
      <c r="AB120" s="544"/>
      <c r="AC120" s="544"/>
      <c r="AD120" s="544"/>
      <c r="AE120" s="544"/>
      <c r="AF120" s="544"/>
      <c r="AG120" s="544"/>
      <c r="AH120" s="544"/>
      <c r="AI120" s="544"/>
      <c r="AJ120" s="545"/>
    </row>
    <row r="121" spans="1:36" ht="15.75" thickBot="1" x14ac:dyDescent="0.25">
      <c r="A121" s="793">
        <v>95</v>
      </c>
      <c r="B121" s="794"/>
      <c r="C121" s="795" t="s">
        <v>1</v>
      </c>
      <c r="D121" s="795"/>
      <c r="E121" s="795"/>
      <c r="F121" s="795"/>
      <c r="G121" s="795"/>
      <c r="H121" s="795"/>
      <c r="I121" s="795"/>
      <c r="J121" s="795"/>
      <c r="K121" s="795"/>
      <c r="L121" s="795"/>
      <c r="M121" s="795"/>
      <c r="N121" s="795"/>
      <c r="O121" s="795"/>
      <c r="P121" s="795"/>
      <c r="Q121" s="795"/>
      <c r="R121" s="795"/>
      <c r="S121" s="795"/>
      <c r="T121" s="795"/>
      <c r="U121" s="795"/>
      <c r="V121" s="795"/>
      <c r="W121" s="795"/>
      <c r="X121" s="795"/>
      <c r="Y121" s="795"/>
      <c r="Z121" s="795"/>
      <c r="AA121" s="795"/>
      <c r="AB121" s="795"/>
      <c r="AC121" s="796" t="s">
        <v>0</v>
      </c>
      <c r="AD121" s="796"/>
      <c r="AE121" s="796"/>
      <c r="AF121" s="796"/>
      <c r="AG121" s="797">
        <f>AG27+AG28+AG70+AG79+AG96+AG104+AG109+AG119</f>
        <v>42484276</v>
      </c>
      <c r="AH121" s="798"/>
      <c r="AI121" s="798"/>
      <c r="AJ121" s="799"/>
    </row>
  </sheetData>
  <mergeCells count="456">
    <mergeCell ref="A1:AJ1"/>
    <mergeCell ref="A2:AJ2"/>
    <mergeCell ref="A4:AJ4"/>
    <mergeCell ref="A3:AJ3"/>
    <mergeCell ref="A8:AJ8"/>
    <mergeCell ref="A5:AJ5"/>
    <mergeCell ref="A6:B6"/>
    <mergeCell ref="C6:AB6"/>
    <mergeCell ref="AC6:AF6"/>
    <mergeCell ref="AG6:AJ6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7:B7"/>
    <mergeCell ref="C7:AB7"/>
    <mergeCell ref="AC7:AF7"/>
    <mergeCell ref="AG7:AJ7"/>
    <mergeCell ref="A9:B9"/>
    <mergeCell ref="C9:AB9"/>
    <mergeCell ref="AC9:AF9"/>
    <mergeCell ref="AG9:AJ9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2:B32"/>
    <mergeCell ref="C32:AB32"/>
    <mergeCell ref="AC32:AF32"/>
    <mergeCell ref="AG32:AJ32"/>
    <mergeCell ref="A33:AJ34"/>
    <mergeCell ref="A35:B35"/>
    <mergeCell ref="C35:AB35"/>
    <mergeCell ref="AC35:AF35"/>
    <mergeCell ref="AG35:AJ3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72:B72"/>
    <mergeCell ref="C72:AB72"/>
    <mergeCell ref="AC72:AF72"/>
    <mergeCell ref="AG72:AJ72"/>
    <mergeCell ref="A73:B73"/>
    <mergeCell ref="C73:AB73"/>
    <mergeCell ref="AC73:AF73"/>
    <mergeCell ref="AG73:AJ73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76:B76"/>
    <mergeCell ref="C76:AB76"/>
    <mergeCell ref="AC76:AF76"/>
    <mergeCell ref="AG76:AJ76"/>
    <mergeCell ref="A77:B77"/>
    <mergeCell ref="C77:AB77"/>
    <mergeCell ref="AC77:AF77"/>
    <mergeCell ref="AG77:AJ77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78:B78"/>
    <mergeCell ref="C78:AB78"/>
    <mergeCell ref="AC78:AF78"/>
    <mergeCell ref="AG78:AJ78"/>
    <mergeCell ref="A79:B79"/>
    <mergeCell ref="C79:AB79"/>
    <mergeCell ref="AC79:AF79"/>
    <mergeCell ref="AG79:AJ79"/>
    <mergeCell ref="A84:B84"/>
    <mergeCell ref="C84:AB84"/>
    <mergeCell ref="AC84:AF84"/>
    <mergeCell ref="AG84:AJ84"/>
    <mergeCell ref="A85:B85"/>
    <mergeCell ref="C85:AB85"/>
    <mergeCell ref="AC85:AF85"/>
    <mergeCell ref="AG85:AJ85"/>
    <mergeCell ref="A82:B82"/>
    <mergeCell ref="C82:AB82"/>
    <mergeCell ref="AC82:AF82"/>
    <mergeCell ref="AG82:AJ82"/>
    <mergeCell ref="A83:B83"/>
    <mergeCell ref="C83:AB83"/>
    <mergeCell ref="AC83:AF83"/>
    <mergeCell ref="AG83:AJ83"/>
    <mergeCell ref="A88:B88"/>
    <mergeCell ref="C88:AB88"/>
    <mergeCell ref="AC88:AF88"/>
    <mergeCell ref="AG88:AJ88"/>
    <mergeCell ref="A89:B89"/>
    <mergeCell ref="C89:AB89"/>
    <mergeCell ref="AC89:AF89"/>
    <mergeCell ref="AG89:AJ89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92:B92"/>
    <mergeCell ref="C92:AB92"/>
    <mergeCell ref="AC92:AF92"/>
    <mergeCell ref="AG92:AJ92"/>
    <mergeCell ref="A93:B93"/>
    <mergeCell ref="C93:AB93"/>
    <mergeCell ref="AC93:AF93"/>
    <mergeCell ref="AG93:AJ93"/>
    <mergeCell ref="A90:B90"/>
    <mergeCell ref="C90:AB90"/>
    <mergeCell ref="AC90:AF90"/>
    <mergeCell ref="AG90:AJ90"/>
    <mergeCell ref="A91:B91"/>
    <mergeCell ref="C91:AB91"/>
    <mergeCell ref="AC91:AF91"/>
    <mergeCell ref="AG91:AJ91"/>
    <mergeCell ref="A96:B96"/>
    <mergeCell ref="C96:AB96"/>
    <mergeCell ref="AC96:AF96"/>
    <mergeCell ref="AG96:AJ96"/>
    <mergeCell ref="A97:B97"/>
    <mergeCell ref="C97:AB97"/>
    <mergeCell ref="AC97:AF97"/>
    <mergeCell ref="AG97:AJ97"/>
    <mergeCell ref="A94:B94"/>
    <mergeCell ref="C94:AB94"/>
    <mergeCell ref="AC94:AF94"/>
    <mergeCell ref="AG94:AJ94"/>
    <mergeCell ref="A95:B95"/>
    <mergeCell ref="C95:AB95"/>
    <mergeCell ref="AC95:AF95"/>
    <mergeCell ref="AG95:AJ95"/>
    <mergeCell ref="A100:B100"/>
    <mergeCell ref="C100:AB100"/>
    <mergeCell ref="AC100:AF100"/>
    <mergeCell ref="AG100:AJ100"/>
    <mergeCell ref="A101:B101"/>
    <mergeCell ref="C101:AB101"/>
    <mergeCell ref="AC101:AF101"/>
    <mergeCell ref="AG101:AJ101"/>
    <mergeCell ref="A98:B98"/>
    <mergeCell ref="C98:AB98"/>
    <mergeCell ref="AC98:AF98"/>
    <mergeCell ref="AG98:AJ98"/>
    <mergeCell ref="A99:B99"/>
    <mergeCell ref="C99:AB99"/>
    <mergeCell ref="AC99:AF99"/>
    <mergeCell ref="AG99:AJ99"/>
    <mergeCell ref="A104:B104"/>
    <mergeCell ref="C104:AB104"/>
    <mergeCell ref="AC104:AF104"/>
    <mergeCell ref="AG104:AJ104"/>
    <mergeCell ref="A105:B105"/>
    <mergeCell ref="C105:AB105"/>
    <mergeCell ref="AC105:AF105"/>
    <mergeCell ref="AG105:AJ105"/>
    <mergeCell ref="A102:B102"/>
    <mergeCell ref="C102:AB102"/>
    <mergeCell ref="AC102:AF102"/>
    <mergeCell ref="AG102:AJ102"/>
    <mergeCell ref="A103:B103"/>
    <mergeCell ref="C103:AB103"/>
    <mergeCell ref="AC103:AF103"/>
    <mergeCell ref="AG103:AJ103"/>
    <mergeCell ref="A108:B108"/>
    <mergeCell ref="C108:AB108"/>
    <mergeCell ref="AC108:AF108"/>
    <mergeCell ref="AG108:AJ108"/>
    <mergeCell ref="A109:B109"/>
    <mergeCell ref="C109:AB109"/>
    <mergeCell ref="AC109:AF109"/>
    <mergeCell ref="AG109:AJ109"/>
    <mergeCell ref="A106:B106"/>
    <mergeCell ref="C106:AB106"/>
    <mergeCell ref="AC106:AF106"/>
    <mergeCell ref="AG106:AJ106"/>
    <mergeCell ref="A107:B107"/>
    <mergeCell ref="C107:AB107"/>
    <mergeCell ref="AC107:AF107"/>
    <mergeCell ref="AG107:AJ107"/>
    <mergeCell ref="A112:B112"/>
    <mergeCell ref="C112:AB112"/>
    <mergeCell ref="AC112:AF112"/>
    <mergeCell ref="AG112:AJ112"/>
    <mergeCell ref="A113:B113"/>
    <mergeCell ref="C113:AB113"/>
    <mergeCell ref="AC113:AF113"/>
    <mergeCell ref="AG113:AJ113"/>
    <mergeCell ref="A110:B110"/>
    <mergeCell ref="C110:AB110"/>
    <mergeCell ref="AC110:AF110"/>
    <mergeCell ref="AG110:AJ110"/>
    <mergeCell ref="A111:B111"/>
    <mergeCell ref="C111:AB111"/>
    <mergeCell ref="AC111:AF111"/>
    <mergeCell ref="AG111:AJ111"/>
    <mergeCell ref="A116:B116"/>
    <mergeCell ref="C116:AB116"/>
    <mergeCell ref="AC116:AF116"/>
    <mergeCell ref="AG116:AJ116"/>
    <mergeCell ref="A117:B117"/>
    <mergeCell ref="C117:AB117"/>
    <mergeCell ref="AC117:AF117"/>
    <mergeCell ref="AG117:AJ117"/>
    <mergeCell ref="A114:B114"/>
    <mergeCell ref="C114:AB114"/>
    <mergeCell ref="AC114:AF114"/>
    <mergeCell ref="AG114:AJ114"/>
    <mergeCell ref="A115:B115"/>
    <mergeCell ref="C115:AB115"/>
    <mergeCell ref="AC115:AF115"/>
    <mergeCell ref="AG115:AJ115"/>
    <mergeCell ref="A120:AJ120"/>
    <mergeCell ref="A121:B121"/>
    <mergeCell ref="C121:AB121"/>
    <mergeCell ref="AC121:AF121"/>
    <mergeCell ref="AG121:AJ121"/>
    <mergeCell ref="A118:B118"/>
    <mergeCell ref="C118:AB118"/>
    <mergeCell ref="AC118:AF118"/>
    <mergeCell ref="AG118:AJ118"/>
    <mergeCell ref="A119:B119"/>
    <mergeCell ref="C119:AB119"/>
    <mergeCell ref="AC119:AF119"/>
    <mergeCell ref="AG119:AJ119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8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topLeftCell="A43" zoomScaleNormal="100" workbookViewId="0">
      <selection activeCell="AM52" sqref="AM52"/>
    </sheetView>
  </sheetViews>
  <sheetFormatPr defaultRowHeight="12.75" x14ac:dyDescent="0.2"/>
  <cols>
    <col min="1" max="1" width="5.42578125" customWidth="1"/>
    <col min="2" max="2" width="9.140625" hidden="1" customWidth="1"/>
    <col min="12" max="12" width="3.140625" customWidth="1"/>
    <col min="13" max="28" width="9.140625" hidden="1" customWidth="1"/>
    <col min="29" max="29" width="5.7109375" customWidth="1"/>
    <col min="30" max="31" width="9.140625" hidden="1" customWidth="1"/>
    <col min="32" max="32" width="1" customWidth="1"/>
    <col min="34" max="34" width="2.28515625" customWidth="1"/>
    <col min="35" max="36" width="9.140625" hidden="1" customWidth="1"/>
  </cols>
  <sheetData>
    <row r="1" spans="1:36" ht="15.75" x14ac:dyDescent="0.25">
      <c r="A1" s="471" t="s">
        <v>697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3"/>
    </row>
    <row r="2" spans="1:36" ht="15.75" x14ac:dyDescent="0.25">
      <c r="A2" s="474" t="s">
        <v>920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6"/>
    </row>
    <row r="3" spans="1:36" ht="15.75" x14ac:dyDescent="0.2">
      <c r="A3" s="609" t="s">
        <v>395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1"/>
    </row>
    <row r="4" spans="1:36" ht="15" x14ac:dyDescent="0.2">
      <c r="A4" s="831" t="s">
        <v>945</v>
      </c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  <c r="R4" s="832"/>
      <c r="S4" s="832"/>
      <c r="T4" s="832"/>
      <c r="U4" s="832"/>
      <c r="V4" s="832"/>
      <c r="W4" s="832"/>
      <c r="X4" s="832"/>
      <c r="Y4" s="832"/>
      <c r="Z4" s="832"/>
      <c r="AA4" s="832"/>
      <c r="AB4" s="832"/>
      <c r="AC4" s="832"/>
      <c r="AD4" s="832"/>
      <c r="AE4" s="832"/>
      <c r="AF4" s="832"/>
      <c r="AG4" s="832"/>
      <c r="AH4" s="832"/>
      <c r="AI4" s="832"/>
      <c r="AJ4" s="833"/>
    </row>
    <row r="5" spans="1:36" x14ac:dyDescent="0.2">
      <c r="A5" s="616" t="s">
        <v>249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  <c r="AC5" s="617"/>
      <c r="AD5" s="617"/>
      <c r="AE5" s="617"/>
      <c r="AF5" s="617"/>
      <c r="AG5" s="617"/>
      <c r="AH5" s="617"/>
      <c r="AI5" s="617"/>
      <c r="AJ5" s="618"/>
    </row>
    <row r="6" spans="1:36" x14ac:dyDescent="0.2">
      <c r="A6" s="619" t="s">
        <v>248</v>
      </c>
      <c r="B6" s="620"/>
      <c r="C6" s="621" t="s">
        <v>247</v>
      </c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3" t="s">
        <v>246</v>
      </c>
      <c r="AD6" s="622"/>
      <c r="AE6" s="622"/>
      <c r="AF6" s="622"/>
      <c r="AG6" s="620" t="s">
        <v>245</v>
      </c>
      <c r="AH6" s="679"/>
      <c r="AI6" s="679"/>
      <c r="AJ6" s="681"/>
    </row>
    <row r="7" spans="1:36" x14ac:dyDescent="0.2">
      <c r="A7" s="682" t="s">
        <v>244</v>
      </c>
      <c r="B7" s="613"/>
      <c r="C7" s="614" t="s">
        <v>243</v>
      </c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  <c r="AC7" s="614" t="s">
        <v>242</v>
      </c>
      <c r="AD7" s="679"/>
      <c r="AE7" s="679"/>
      <c r="AF7" s="679"/>
      <c r="AG7" s="614" t="s">
        <v>241</v>
      </c>
      <c r="AH7" s="614"/>
      <c r="AI7" s="614"/>
      <c r="AJ7" s="680"/>
    </row>
    <row r="8" spans="1:36" x14ac:dyDescent="0.2">
      <c r="A8" s="649" t="s">
        <v>240</v>
      </c>
      <c r="B8" s="614"/>
      <c r="C8" s="608" t="s">
        <v>394</v>
      </c>
      <c r="D8" s="608"/>
      <c r="E8" s="608"/>
      <c r="F8" s="608"/>
      <c r="G8" s="608"/>
      <c r="H8" s="608"/>
      <c r="I8" s="608"/>
      <c r="J8" s="608"/>
      <c r="K8" s="608"/>
      <c r="L8" s="608"/>
      <c r="M8" s="608"/>
      <c r="N8" s="608"/>
      <c r="O8" s="608"/>
      <c r="P8" s="608"/>
      <c r="Q8" s="608"/>
      <c r="R8" s="608"/>
      <c r="S8" s="608"/>
      <c r="T8" s="608"/>
      <c r="U8" s="608"/>
      <c r="V8" s="608"/>
      <c r="W8" s="608"/>
      <c r="X8" s="608"/>
      <c r="Y8" s="608"/>
      <c r="Z8" s="608"/>
      <c r="AA8" s="608"/>
      <c r="AB8" s="608"/>
      <c r="AC8" s="499" t="s">
        <v>393</v>
      </c>
      <c r="AD8" s="499"/>
      <c r="AE8" s="499"/>
      <c r="AF8" s="499"/>
      <c r="AG8" s="457">
        <v>0</v>
      </c>
      <c r="AH8" s="457"/>
      <c r="AI8" s="457"/>
      <c r="AJ8" s="458"/>
    </row>
    <row r="9" spans="1:36" x14ac:dyDescent="0.2">
      <c r="A9" s="649" t="s">
        <v>237</v>
      </c>
      <c r="B9" s="614"/>
      <c r="C9" s="519" t="s">
        <v>392</v>
      </c>
      <c r="D9" s="519"/>
      <c r="E9" s="519"/>
      <c r="F9" s="519"/>
      <c r="G9" s="519"/>
      <c r="H9" s="519"/>
      <c r="I9" s="519"/>
      <c r="J9" s="519"/>
      <c r="K9" s="519"/>
      <c r="L9" s="519"/>
      <c r="M9" s="519"/>
      <c r="N9" s="519"/>
      <c r="O9" s="519"/>
      <c r="P9" s="519"/>
      <c r="Q9" s="519"/>
      <c r="R9" s="519"/>
      <c r="S9" s="519"/>
      <c r="T9" s="519"/>
      <c r="U9" s="519"/>
      <c r="V9" s="519"/>
      <c r="W9" s="519"/>
      <c r="X9" s="519"/>
      <c r="Y9" s="519"/>
      <c r="Z9" s="519"/>
      <c r="AA9" s="519"/>
      <c r="AB9" s="519"/>
      <c r="AC9" s="499" t="s">
        <v>391</v>
      </c>
      <c r="AD9" s="499"/>
      <c r="AE9" s="499"/>
      <c r="AF9" s="499"/>
      <c r="AG9" s="457">
        <v>0</v>
      </c>
      <c r="AH9" s="457"/>
      <c r="AI9" s="457"/>
      <c r="AJ9" s="458"/>
    </row>
    <row r="10" spans="1:36" x14ac:dyDescent="0.2">
      <c r="A10" s="649" t="s">
        <v>234</v>
      </c>
      <c r="B10" s="614"/>
      <c r="C10" s="519" t="s">
        <v>390</v>
      </c>
      <c r="D10" s="519"/>
      <c r="E10" s="519"/>
      <c r="F10" s="519"/>
      <c r="G10" s="519"/>
      <c r="H10" s="519"/>
      <c r="I10" s="519"/>
      <c r="J10" s="519"/>
      <c r="K10" s="519"/>
      <c r="L10" s="519"/>
      <c r="M10" s="519"/>
      <c r="N10" s="519"/>
      <c r="O10" s="519"/>
      <c r="P10" s="519"/>
      <c r="Q10" s="519"/>
      <c r="R10" s="519"/>
      <c r="S10" s="519"/>
      <c r="T10" s="519"/>
      <c r="U10" s="519"/>
      <c r="V10" s="519"/>
      <c r="W10" s="519"/>
      <c r="X10" s="519"/>
      <c r="Y10" s="519"/>
      <c r="Z10" s="519"/>
      <c r="AA10" s="519"/>
      <c r="AB10" s="519"/>
      <c r="AC10" s="499" t="s">
        <v>389</v>
      </c>
      <c r="AD10" s="499"/>
      <c r="AE10" s="499"/>
      <c r="AF10" s="499"/>
      <c r="AG10" s="457">
        <v>0</v>
      </c>
      <c r="AH10" s="457"/>
      <c r="AI10" s="457"/>
      <c r="AJ10" s="458"/>
    </row>
    <row r="11" spans="1:36" x14ac:dyDescent="0.2">
      <c r="A11" s="649" t="s">
        <v>231</v>
      </c>
      <c r="B11" s="614"/>
      <c r="C11" s="519" t="s">
        <v>388</v>
      </c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  <c r="AA11" s="519"/>
      <c r="AB11" s="519"/>
      <c r="AC11" s="499" t="s">
        <v>387</v>
      </c>
      <c r="AD11" s="499"/>
      <c r="AE11" s="499"/>
      <c r="AF11" s="499"/>
      <c r="AG11" s="457">
        <v>0</v>
      </c>
      <c r="AH11" s="457"/>
      <c r="AI11" s="457"/>
      <c r="AJ11" s="458"/>
    </row>
    <row r="12" spans="1:36" x14ac:dyDescent="0.2">
      <c r="A12" s="649" t="s">
        <v>228</v>
      </c>
      <c r="B12" s="614"/>
      <c r="C12" s="519" t="s">
        <v>386</v>
      </c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519"/>
      <c r="U12" s="519"/>
      <c r="V12" s="519"/>
      <c r="W12" s="519"/>
      <c r="X12" s="519"/>
      <c r="Y12" s="519"/>
      <c r="Z12" s="519"/>
      <c r="AA12" s="519"/>
      <c r="AB12" s="519"/>
      <c r="AC12" s="499" t="s">
        <v>385</v>
      </c>
      <c r="AD12" s="499"/>
      <c r="AE12" s="499"/>
      <c r="AF12" s="499"/>
      <c r="AG12" s="852">
        <v>0</v>
      </c>
      <c r="AH12" s="852"/>
      <c r="AI12" s="852"/>
      <c r="AJ12" s="853"/>
    </row>
    <row r="13" spans="1:36" x14ac:dyDescent="0.2">
      <c r="A13" s="649" t="s">
        <v>225</v>
      </c>
      <c r="B13" s="614"/>
      <c r="C13" s="519" t="s">
        <v>384</v>
      </c>
      <c r="D13" s="519"/>
      <c r="E13" s="519"/>
      <c r="F13" s="519"/>
      <c r="G13" s="519"/>
      <c r="H13" s="519"/>
      <c r="I13" s="519"/>
      <c r="J13" s="519"/>
      <c r="K13" s="519"/>
      <c r="L13" s="519"/>
      <c r="M13" s="519"/>
      <c r="N13" s="519"/>
      <c r="O13" s="519"/>
      <c r="P13" s="519"/>
      <c r="Q13" s="519"/>
      <c r="R13" s="519"/>
      <c r="S13" s="519"/>
      <c r="T13" s="519"/>
      <c r="U13" s="519"/>
      <c r="V13" s="519"/>
      <c r="W13" s="519"/>
      <c r="X13" s="519"/>
      <c r="Y13" s="519"/>
      <c r="Z13" s="519"/>
      <c r="AA13" s="519"/>
      <c r="AB13" s="519"/>
      <c r="AC13" s="499" t="s">
        <v>383</v>
      </c>
      <c r="AD13" s="499"/>
      <c r="AE13" s="499"/>
      <c r="AF13" s="499"/>
      <c r="AG13" s="852">
        <v>0</v>
      </c>
      <c r="AH13" s="852"/>
      <c r="AI13" s="852"/>
      <c r="AJ13" s="853"/>
    </row>
    <row r="14" spans="1:36" x14ac:dyDescent="0.2">
      <c r="A14" s="649" t="s">
        <v>222</v>
      </c>
      <c r="B14" s="614"/>
      <c r="C14" s="519" t="s">
        <v>382</v>
      </c>
      <c r="D14" s="519"/>
      <c r="E14" s="519"/>
      <c r="F14" s="519"/>
      <c r="G14" s="519"/>
      <c r="H14" s="519"/>
      <c r="I14" s="519"/>
      <c r="J14" s="519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  <c r="AA14" s="519"/>
      <c r="AB14" s="519"/>
      <c r="AC14" s="499" t="s">
        <v>381</v>
      </c>
      <c r="AD14" s="499"/>
      <c r="AE14" s="499"/>
      <c r="AF14" s="499"/>
      <c r="AG14" s="703">
        <f>SUM(AG8:AG13)</f>
        <v>0</v>
      </c>
      <c r="AH14" s="704"/>
      <c r="AI14" s="704"/>
      <c r="AJ14" s="808"/>
    </row>
    <row r="15" spans="1:36" x14ac:dyDescent="0.2">
      <c r="A15" s="649" t="s">
        <v>219</v>
      </c>
      <c r="B15" s="614"/>
      <c r="C15" s="519" t="s">
        <v>380</v>
      </c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499" t="s">
        <v>379</v>
      </c>
      <c r="AD15" s="499"/>
      <c r="AE15" s="499"/>
      <c r="AF15" s="499"/>
      <c r="AG15" s="457">
        <v>0</v>
      </c>
      <c r="AH15" s="457"/>
      <c r="AI15" s="457"/>
      <c r="AJ15" s="458"/>
    </row>
    <row r="16" spans="1:36" x14ac:dyDescent="0.2">
      <c r="A16" s="649" t="s">
        <v>216</v>
      </c>
      <c r="B16" s="614"/>
      <c r="C16" s="519" t="s">
        <v>378</v>
      </c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  <c r="AA16" s="519"/>
      <c r="AB16" s="519"/>
      <c r="AC16" s="499" t="s">
        <v>377</v>
      </c>
      <c r="AD16" s="499"/>
      <c r="AE16" s="499"/>
      <c r="AF16" s="499"/>
      <c r="AG16" s="457">
        <v>0</v>
      </c>
      <c r="AH16" s="457"/>
      <c r="AI16" s="457"/>
      <c r="AJ16" s="458"/>
    </row>
    <row r="17" spans="1:36" x14ac:dyDescent="0.2">
      <c r="A17" s="649" t="s">
        <v>213</v>
      </c>
      <c r="B17" s="614"/>
      <c r="C17" s="519" t="s">
        <v>376</v>
      </c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499" t="s">
        <v>375</v>
      </c>
      <c r="AD17" s="499"/>
      <c r="AE17" s="499"/>
      <c r="AF17" s="499"/>
      <c r="AG17" s="457">
        <v>0</v>
      </c>
      <c r="AH17" s="457"/>
      <c r="AI17" s="457"/>
      <c r="AJ17" s="458"/>
    </row>
    <row r="18" spans="1:36" x14ac:dyDescent="0.2">
      <c r="A18" s="649" t="s">
        <v>210</v>
      </c>
      <c r="B18" s="614"/>
      <c r="C18" s="519" t="s">
        <v>374</v>
      </c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  <c r="AA18" s="519"/>
      <c r="AB18" s="519"/>
      <c r="AC18" s="499" t="s">
        <v>373</v>
      </c>
      <c r="AD18" s="499"/>
      <c r="AE18" s="499"/>
      <c r="AF18" s="499"/>
      <c r="AG18" s="457">
        <v>0</v>
      </c>
      <c r="AH18" s="457"/>
      <c r="AI18" s="457"/>
      <c r="AJ18" s="458"/>
    </row>
    <row r="19" spans="1:36" x14ac:dyDescent="0.2">
      <c r="A19" s="649" t="s">
        <v>207</v>
      </c>
      <c r="B19" s="614"/>
      <c r="C19" s="519" t="s">
        <v>372</v>
      </c>
      <c r="D19" s="519"/>
      <c r="E19" s="519"/>
      <c r="F19" s="519"/>
      <c r="G19" s="519"/>
      <c r="H19" s="519"/>
      <c r="I19" s="519"/>
      <c r="J19" s="519"/>
      <c r="K19" s="519"/>
      <c r="L19" s="519"/>
      <c r="M19" s="519"/>
      <c r="N19" s="519"/>
      <c r="O19" s="519"/>
      <c r="P19" s="519"/>
      <c r="Q19" s="519"/>
      <c r="R19" s="519"/>
      <c r="S19" s="519"/>
      <c r="T19" s="519"/>
      <c r="U19" s="519"/>
      <c r="V19" s="519"/>
      <c r="W19" s="519"/>
      <c r="X19" s="519"/>
      <c r="Y19" s="519"/>
      <c r="Z19" s="519"/>
      <c r="AA19" s="519"/>
      <c r="AB19" s="519"/>
      <c r="AC19" s="499" t="s">
        <v>371</v>
      </c>
      <c r="AD19" s="499"/>
      <c r="AE19" s="499"/>
      <c r="AF19" s="499"/>
      <c r="AG19" s="457">
        <v>0</v>
      </c>
      <c r="AH19" s="457"/>
      <c r="AI19" s="457"/>
      <c r="AJ19" s="458"/>
    </row>
    <row r="20" spans="1:36" x14ac:dyDescent="0.2">
      <c r="A20" s="836" t="s">
        <v>204</v>
      </c>
      <c r="B20" s="851"/>
      <c r="C20" s="809" t="s">
        <v>370</v>
      </c>
      <c r="D20" s="809"/>
      <c r="E20" s="809"/>
      <c r="F20" s="809"/>
      <c r="G20" s="809"/>
      <c r="H20" s="809"/>
      <c r="I20" s="809"/>
      <c r="J20" s="809"/>
      <c r="K20" s="809"/>
      <c r="L20" s="809"/>
      <c r="M20" s="809"/>
      <c r="N20" s="809"/>
      <c r="O20" s="809"/>
      <c r="P20" s="809"/>
      <c r="Q20" s="809"/>
      <c r="R20" s="809"/>
      <c r="S20" s="809"/>
      <c r="T20" s="809"/>
      <c r="U20" s="809"/>
      <c r="V20" s="809"/>
      <c r="W20" s="809"/>
      <c r="X20" s="809"/>
      <c r="Y20" s="809"/>
      <c r="Z20" s="809"/>
      <c r="AA20" s="809"/>
      <c r="AB20" s="809"/>
      <c r="AC20" s="807" t="s">
        <v>369</v>
      </c>
      <c r="AD20" s="807"/>
      <c r="AE20" s="807"/>
      <c r="AF20" s="807"/>
      <c r="AG20" s="804">
        <f>SUM(AG15:AG19)+AG14</f>
        <v>0</v>
      </c>
      <c r="AH20" s="805"/>
      <c r="AI20" s="805"/>
      <c r="AJ20" s="806"/>
    </row>
    <row r="21" spans="1:36" x14ac:dyDescent="0.2">
      <c r="A21" s="649" t="s">
        <v>201</v>
      </c>
      <c r="B21" s="614"/>
      <c r="C21" s="519" t="s">
        <v>368</v>
      </c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19"/>
      <c r="Z21" s="519"/>
      <c r="AA21" s="519"/>
      <c r="AB21" s="519"/>
      <c r="AC21" s="499" t="s">
        <v>367</v>
      </c>
      <c r="AD21" s="499"/>
      <c r="AE21" s="499"/>
      <c r="AF21" s="499"/>
      <c r="AG21" s="457">
        <v>0</v>
      </c>
      <c r="AH21" s="457"/>
      <c r="AI21" s="457"/>
      <c r="AJ21" s="458"/>
    </row>
    <row r="22" spans="1:36" x14ac:dyDescent="0.2">
      <c r="A22" s="649" t="s">
        <v>198</v>
      </c>
      <c r="B22" s="614"/>
      <c r="C22" s="519" t="s">
        <v>366</v>
      </c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19"/>
      <c r="S22" s="519"/>
      <c r="T22" s="519"/>
      <c r="U22" s="519"/>
      <c r="V22" s="519"/>
      <c r="W22" s="519"/>
      <c r="X22" s="519"/>
      <c r="Y22" s="519"/>
      <c r="Z22" s="519"/>
      <c r="AA22" s="519"/>
      <c r="AB22" s="519"/>
      <c r="AC22" s="499" t="s">
        <v>365</v>
      </c>
      <c r="AD22" s="499"/>
      <c r="AE22" s="499"/>
      <c r="AF22" s="499"/>
      <c r="AG22" s="457">
        <v>0</v>
      </c>
      <c r="AH22" s="457"/>
      <c r="AI22" s="457"/>
      <c r="AJ22" s="458"/>
    </row>
    <row r="23" spans="1:36" x14ac:dyDescent="0.2">
      <c r="A23" s="649" t="s">
        <v>195</v>
      </c>
      <c r="B23" s="614"/>
      <c r="C23" s="519" t="s">
        <v>364</v>
      </c>
      <c r="D23" s="519"/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9"/>
      <c r="P23" s="519"/>
      <c r="Q23" s="519"/>
      <c r="R23" s="519"/>
      <c r="S23" s="519"/>
      <c r="T23" s="519"/>
      <c r="U23" s="519"/>
      <c r="V23" s="519"/>
      <c r="W23" s="519"/>
      <c r="X23" s="519"/>
      <c r="Y23" s="519"/>
      <c r="Z23" s="519"/>
      <c r="AA23" s="519"/>
      <c r="AB23" s="519"/>
      <c r="AC23" s="499" t="s">
        <v>363</v>
      </c>
      <c r="AD23" s="499"/>
      <c r="AE23" s="499"/>
      <c r="AF23" s="499"/>
      <c r="AG23" s="457">
        <v>0</v>
      </c>
      <c r="AH23" s="457"/>
      <c r="AI23" s="457"/>
      <c r="AJ23" s="458"/>
    </row>
    <row r="24" spans="1:36" x14ac:dyDescent="0.2">
      <c r="A24" s="649" t="s">
        <v>192</v>
      </c>
      <c r="B24" s="614"/>
      <c r="C24" s="519" t="s">
        <v>362</v>
      </c>
      <c r="D24" s="519"/>
      <c r="E24" s="519"/>
      <c r="F24" s="519"/>
      <c r="G24" s="519"/>
      <c r="H24" s="519"/>
      <c r="I24" s="519"/>
      <c r="J24" s="519"/>
      <c r="K24" s="519"/>
      <c r="L24" s="519"/>
      <c r="M24" s="519"/>
      <c r="N24" s="519"/>
      <c r="O24" s="519"/>
      <c r="P24" s="519"/>
      <c r="Q24" s="519"/>
      <c r="R24" s="519"/>
      <c r="S24" s="519"/>
      <c r="T24" s="519"/>
      <c r="U24" s="519"/>
      <c r="V24" s="519"/>
      <c r="W24" s="519"/>
      <c r="X24" s="519"/>
      <c r="Y24" s="519"/>
      <c r="Z24" s="519"/>
      <c r="AA24" s="519"/>
      <c r="AB24" s="519"/>
      <c r="AC24" s="499" t="s">
        <v>361</v>
      </c>
      <c r="AD24" s="499"/>
      <c r="AE24" s="499"/>
      <c r="AF24" s="499"/>
      <c r="AG24" s="457">
        <v>0</v>
      </c>
      <c r="AH24" s="457"/>
      <c r="AI24" s="457"/>
      <c r="AJ24" s="458"/>
    </row>
    <row r="25" spans="1:36" x14ac:dyDescent="0.2">
      <c r="A25" s="649" t="s">
        <v>189</v>
      </c>
      <c r="B25" s="614"/>
      <c r="C25" s="519" t="s">
        <v>360</v>
      </c>
      <c r="D25" s="519"/>
      <c r="E25" s="519"/>
      <c r="F25" s="519"/>
      <c r="G25" s="519"/>
      <c r="H25" s="519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519"/>
      <c r="T25" s="519"/>
      <c r="U25" s="519"/>
      <c r="V25" s="519"/>
      <c r="W25" s="519"/>
      <c r="X25" s="519"/>
      <c r="Y25" s="519"/>
      <c r="Z25" s="519"/>
      <c r="AA25" s="519"/>
      <c r="AB25" s="519"/>
      <c r="AC25" s="499" t="s">
        <v>359</v>
      </c>
      <c r="AD25" s="499"/>
      <c r="AE25" s="499"/>
      <c r="AF25" s="499"/>
      <c r="AG25" s="457">
        <v>0</v>
      </c>
      <c r="AH25" s="457"/>
      <c r="AI25" s="457"/>
      <c r="AJ25" s="458"/>
    </row>
    <row r="26" spans="1:36" x14ac:dyDescent="0.2">
      <c r="A26" s="836" t="s">
        <v>186</v>
      </c>
      <c r="B26" s="851"/>
      <c r="C26" s="809" t="s">
        <v>358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09"/>
      <c r="O26" s="809"/>
      <c r="P26" s="809"/>
      <c r="Q26" s="809"/>
      <c r="R26" s="809"/>
      <c r="S26" s="809"/>
      <c r="T26" s="809"/>
      <c r="U26" s="809"/>
      <c r="V26" s="809"/>
      <c r="W26" s="809"/>
      <c r="X26" s="809"/>
      <c r="Y26" s="809"/>
      <c r="Z26" s="809"/>
      <c r="AA26" s="809"/>
      <c r="AB26" s="809"/>
      <c r="AC26" s="807" t="s">
        <v>357</v>
      </c>
      <c r="AD26" s="807"/>
      <c r="AE26" s="807"/>
      <c r="AF26" s="807"/>
      <c r="AG26" s="804">
        <f>SUM(AG21:AG25)</f>
        <v>0</v>
      </c>
      <c r="AH26" s="805"/>
      <c r="AI26" s="805"/>
      <c r="AJ26" s="806"/>
    </row>
    <row r="27" spans="1:36" x14ac:dyDescent="0.2">
      <c r="A27" s="649" t="s">
        <v>183</v>
      </c>
      <c r="B27" s="614"/>
      <c r="C27" s="519" t="s">
        <v>356</v>
      </c>
      <c r="D27" s="519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9"/>
      <c r="P27" s="519"/>
      <c r="Q27" s="519"/>
      <c r="R27" s="519"/>
      <c r="S27" s="519"/>
      <c r="T27" s="519"/>
      <c r="U27" s="519"/>
      <c r="V27" s="519"/>
      <c r="W27" s="519"/>
      <c r="X27" s="519"/>
      <c r="Y27" s="519"/>
      <c r="Z27" s="519"/>
      <c r="AA27" s="519"/>
      <c r="AB27" s="519"/>
      <c r="AC27" s="499" t="s">
        <v>355</v>
      </c>
      <c r="AD27" s="499"/>
      <c r="AE27" s="499"/>
      <c r="AF27" s="499"/>
      <c r="AG27" s="457">
        <v>0</v>
      </c>
      <c r="AH27" s="457"/>
      <c r="AI27" s="457"/>
      <c r="AJ27" s="458"/>
    </row>
    <row r="28" spans="1:36" x14ac:dyDescent="0.2">
      <c r="A28" s="649" t="s">
        <v>180</v>
      </c>
      <c r="B28" s="614"/>
      <c r="C28" s="519" t="s">
        <v>354</v>
      </c>
      <c r="D28" s="519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9"/>
      <c r="P28" s="519"/>
      <c r="Q28" s="519"/>
      <c r="R28" s="519"/>
      <c r="S28" s="519"/>
      <c r="T28" s="519"/>
      <c r="U28" s="519"/>
      <c r="V28" s="519"/>
      <c r="W28" s="519"/>
      <c r="X28" s="519"/>
      <c r="Y28" s="519"/>
      <c r="Z28" s="519"/>
      <c r="AA28" s="519"/>
      <c r="AB28" s="519"/>
      <c r="AC28" s="499" t="s">
        <v>353</v>
      </c>
      <c r="AD28" s="499"/>
      <c r="AE28" s="499"/>
      <c r="AF28" s="499"/>
      <c r="AG28" s="457">
        <v>0</v>
      </c>
      <c r="AH28" s="457"/>
      <c r="AI28" s="457"/>
      <c r="AJ28" s="458"/>
    </row>
    <row r="29" spans="1:36" x14ac:dyDescent="0.2">
      <c r="A29" s="649" t="s">
        <v>177</v>
      </c>
      <c r="B29" s="614"/>
      <c r="C29" s="519" t="s">
        <v>352</v>
      </c>
      <c r="D29" s="519"/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O29" s="519"/>
      <c r="P29" s="519"/>
      <c r="Q29" s="519"/>
      <c r="R29" s="519"/>
      <c r="S29" s="519"/>
      <c r="T29" s="519"/>
      <c r="U29" s="519"/>
      <c r="V29" s="519"/>
      <c r="W29" s="519"/>
      <c r="X29" s="519"/>
      <c r="Y29" s="519"/>
      <c r="Z29" s="519"/>
      <c r="AA29" s="519"/>
      <c r="AB29" s="519"/>
      <c r="AC29" s="499" t="s">
        <v>351</v>
      </c>
      <c r="AD29" s="499"/>
      <c r="AE29" s="499"/>
      <c r="AF29" s="499"/>
      <c r="AG29" s="703">
        <f>SUM(AG27:AG28)</f>
        <v>0</v>
      </c>
      <c r="AH29" s="704"/>
      <c r="AI29" s="704"/>
      <c r="AJ29" s="808"/>
    </row>
    <row r="30" spans="1:36" x14ac:dyDescent="0.2">
      <c r="A30" s="649" t="s">
        <v>174</v>
      </c>
      <c r="B30" s="614"/>
      <c r="C30" s="519" t="s">
        <v>350</v>
      </c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  <c r="T30" s="519"/>
      <c r="U30" s="519"/>
      <c r="V30" s="519"/>
      <c r="W30" s="519"/>
      <c r="X30" s="519"/>
      <c r="Y30" s="519"/>
      <c r="Z30" s="519"/>
      <c r="AA30" s="519"/>
      <c r="AB30" s="519"/>
      <c r="AC30" s="499" t="s">
        <v>349</v>
      </c>
      <c r="AD30" s="499"/>
      <c r="AE30" s="499"/>
      <c r="AF30" s="499"/>
      <c r="AG30" s="457">
        <v>0</v>
      </c>
      <c r="AH30" s="457"/>
      <c r="AI30" s="457"/>
      <c r="AJ30" s="458"/>
    </row>
    <row r="31" spans="1:36" x14ac:dyDescent="0.2">
      <c r="A31" s="649" t="s">
        <v>171</v>
      </c>
      <c r="B31" s="614"/>
      <c r="C31" s="519" t="s">
        <v>348</v>
      </c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19"/>
      <c r="W31" s="519"/>
      <c r="X31" s="519"/>
      <c r="Y31" s="519"/>
      <c r="Z31" s="519"/>
      <c r="AA31" s="519"/>
      <c r="AB31" s="519"/>
      <c r="AC31" s="499" t="s">
        <v>347</v>
      </c>
      <c r="AD31" s="499"/>
      <c r="AE31" s="499"/>
      <c r="AF31" s="499"/>
      <c r="AG31" s="457">
        <v>0</v>
      </c>
      <c r="AH31" s="457"/>
      <c r="AI31" s="457"/>
      <c r="AJ31" s="458"/>
    </row>
    <row r="32" spans="1:36" x14ac:dyDescent="0.2">
      <c r="A32" s="649" t="s">
        <v>168</v>
      </c>
      <c r="B32" s="614"/>
      <c r="C32" s="519" t="s">
        <v>346</v>
      </c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519"/>
      <c r="W32" s="519"/>
      <c r="X32" s="519"/>
      <c r="Y32" s="519"/>
      <c r="Z32" s="519"/>
      <c r="AA32" s="519"/>
      <c r="AB32" s="519"/>
      <c r="AC32" s="499" t="s">
        <v>345</v>
      </c>
      <c r="AD32" s="499"/>
      <c r="AE32" s="499"/>
      <c r="AF32" s="499"/>
      <c r="AG32" s="457">
        <v>0</v>
      </c>
      <c r="AH32" s="457"/>
      <c r="AI32" s="457"/>
      <c r="AJ32" s="458"/>
    </row>
    <row r="33" spans="1:36" x14ac:dyDescent="0.2">
      <c r="A33" s="649" t="s">
        <v>165</v>
      </c>
      <c r="B33" s="614"/>
      <c r="C33" s="519" t="s">
        <v>344</v>
      </c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19"/>
      <c r="W33" s="519"/>
      <c r="X33" s="519"/>
      <c r="Y33" s="519"/>
      <c r="Z33" s="519"/>
      <c r="AA33" s="519"/>
      <c r="AB33" s="519"/>
      <c r="AC33" s="499" t="s">
        <v>343</v>
      </c>
      <c r="AD33" s="499"/>
      <c r="AE33" s="499"/>
      <c r="AF33" s="499"/>
      <c r="AG33" s="457">
        <v>0</v>
      </c>
      <c r="AH33" s="457"/>
      <c r="AI33" s="457"/>
      <c r="AJ33" s="458"/>
    </row>
    <row r="34" spans="1:36" x14ac:dyDescent="0.2">
      <c r="A34" s="649" t="s">
        <v>162</v>
      </c>
      <c r="B34" s="614"/>
      <c r="C34" s="519" t="s">
        <v>342</v>
      </c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  <c r="AC34" s="499" t="s">
        <v>341</v>
      </c>
      <c r="AD34" s="499"/>
      <c r="AE34" s="499"/>
      <c r="AF34" s="499"/>
      <c r="AG34" s="457">
        <v>0</v>
      </c>
      <c r="AH34" s="457"/>
      <c r="AI34" s="457"/>
      <c r="AJ34" s="458"/>
    </row>
    <row r="35" spans="1:36" x14ac:dyDescent="0.2">
      <c r="A35" s="649" t="s">
        <v>159</v>
      </c>
      <c r="B35" s="614"/>
      <c r="C35" s="519" t="s">
        <v>340</v>
      </c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  <c r="U35" s="519"/>
      <c r="V35" s="519"/>
      <c r="W35" s="519"/>
      <c r="X35" s="519"/>
      <c r="Y35" s="519"/>
      <c r="Z35" s="519"/>
      <c r="AA35" s="519"/>
      <c r="AB35" s="519"/>
      <c r="AC35" s="499" t="s">
        <v>339</v>
      </c>
      <c r="AD35" s="499"/>
      <c r="AE35" s="499"/>
      <c r="AF35" s="499"/>
      <c r="AG35" s="457">
        <v>0</v>
      </c>
      <c r="AH35" s="457"/>
      <c r="AI35" s="457"/>
      <c r="AJ35" s="458"/>
    </row>
    <row r="36" spans="1:36" x14ac:dyDescent="0.2">
      <c r="A36" s="649" t="s">
        <v>156</v>
      </c>
      <c r="B36" s="614"/>
      <c r="C36" s="519" t="s">
        <v>938</v>
      </c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519"/>
      <c r="Z36" s="519"/>
      <c r="AA36" s="519"/>
      <c r="AB36" s="519"/>
      <c r="AC36" s="499" t="s">
        <v>338</v>
      </c>
      <c r="AD36" s="499"/>
      <c r="AE36" s="499"/>
      <c r="AF36" s="499"/>
      <c r="AG36" s="457">
        <v>0</v>
      </c>
      <c r="AH36" s="457"/>
      <c r="AI36" s="457"/>
      <c r="AJ36" s="458"/>
    </row>
    <row r="37" spans="1:36" x14ac:dyDescent="0.2">
      <c r="A37" s="649" t="s">
        <v>153</v>
      </c>
      <c r="B37" s="614"/>
      <c r="C37" s="519" t="s">
        <v>337</v>
      </c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  <c r="O37" s="519"/>
      <c r="P37" s="519"/>
      <c r="Q37" s="519"/>
      <c r="R37" s="519"/>
      <c r="S37" s="519"/>
      <c r="T37" s="519"/>
      <c r="U37" s="519"/>
      <c r="V37" s="519"/>
      <c r="W37" s="519"/>
      <c r="X37" s="519"/>
      <c r="Y37" s="519"/>
      <c r="Z37" s="519"/>
      <c r="AA37" s="519"/>
      <c r="AB37" s="519"/>
      <c r="AC37" s="499" t="s">
        <v>336</v>
      </c>
      <c r="AD37" s="499"/>
      <c r="AE37" s="499"/>
      <c r="AF37" s="499"/>
      <c r="AG37" s="457">
        <v>0</v>
      </c>
      <c r="AH37" s="457"/>
      <c r="AI37" s="457"/>
      <c r="AJ37" s="458"/>
    </row>
    <row r="38" spans="1:36" x14ac:dyDescent="0.2">
      <c r="A38" s="649" t="s">
        <v>150</v>
      </c>
      <c r="B38" s="614"/>
      <c r="C38" s="519" t="s">
        <v>335</v>
      </c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519"/>
      <c r="O38" s="519"/>
      <c r="P38" s="519"/>
      <c r="Q38" s="519"/>
      <c r="R38" s="519"/>
      <c r="S38" s="519"/>
      <c r="T38" s="519"/>
      <c r="U38" s="519"/>
      <c r="V38" s="519"/>
      <c r="W38" s="519"/>
      <c r="X38" s="519"/>
      <c r="Y38" s="519"/>
      <c r="Z38" s="519"/>
      <c r="AA38" s="519"/>
      <c r="AB38" s="519"/>
      <c r="AC38" s="499" t="s">
        <v>334</v>
      </c>
      <c r="AD38" s="499"/>
      <c r="AE38" s="499"/>
      <c r="AF38" s="499"/>
      <c r="AG38" s="703">
        <f>SUM(AG30:AG37)</f>
        <v>0</v>
      </c>
      <c r="AH38" s="704"/>
      <c r="AI38" s="704"/>
      <c r="AJ38" s="808"/>
    </row>
    <row r="39" spans="1:36" x14ac:dyDescent="0.2">
      <c r="A39" s="649" t="s">
        <v>147</v>
      </c>
      <c r="B39" s="614"/>
      <c r="C39" s="519" t="s">
        <v>333</v>
      </c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519"/>
      <c r="Z39" s="519"/>
      <c r="AA39" s="519"/>
      <c r="AB39" s="519"/>
      <c r="AC39" s="499" t="s">
        <v>332</v>
      </c>
      <c r="AD39" s="499"/>
      <c r="AE39" s="499"/>
      <c r="AF39" s="499"/>
      <c r="AG39" s="457">
        <v>0</v>
      </c>
      <c r="AH39" s="457"/>
      <c r="AI39" s="457"/>
      <c r="AJ39" s="458"/>
    </row>
    <row r="40" spans="1:36" x14ac:dyDescent="0.2">
      <c r="A40" s="836" t="s">
        <v>144</v>
      </c>
      <c r="B40" s="851"/>
      <c r="C40" s="809" t="s">
        <v>331</v>
      </c>
      <c r="D40" s="809"/>
      <c r="E40" s="809"/>
      <c r="F40" s="809"/>
      <c r="G40" s="809"/>
      <c r="H40" s="809"/>
      <c r="I40" s="809"/>
      <c r="J40" s="809"/>
      <c r="K40" s="809"/>
      <c r="L40" s="809"/>
      <c r="M40" s="809"/>
      <c r="N40" s="809"/>
      <c r="O40" s="809"/>
      <c r="P40" s="809"/>
      <c r="Q40" s="809"/>
      <c r="R40" s="809"/>
      <c r="S40" s="809"/>
      <c r="T40" s="809"/>
      <c r="U40" s="809"/>
      <c r="V40" s="809"/>
      <c r="W40" s="809"/>
      <c r="X40" s="809"/>
      <c r="Y40" s="809"/>
      <c r="Z40" s="809"/>
      <c r="AA40" s="809"/>
      <c r="AB40" s="809"/>
      <c r="AC40" s="807" t="s">
        <v>330</v>
      </c>
      <c r="AD40" s="807"/>
      <c r="AE40" s="807"/>
      <c r="AF40" s="807"/>
      <c r="AG40" s="804">
        <f>AG29+AG38+AG39</f>
        <v>0</v>
      </c>
      <c r="AH40" s="805"/>
      <c r="AI40" s="805"/>
      <c r="AJ40" s="806"/>
    </row>
    <row r="41" spans="1:36" x14ac:dyDescent="0.2">
      <c r="A41" s="649" t="s">
        <v>141</v>
      </c>
      <c r="B41" s="614"/>
      <c r="C41" s="455" t="s">
        <v>329</v>
      </c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5"/>
      <c r="Y41" s="455"/>
      <c r="Z41" s="455"/>
      <c r="AA41" s="455"/>
      <c r="AB41" s="455"/>
      <c r="AC41" s="499" t="s">
        <v>328</v>
      </c>
      <c r="AD41" s="499"/>
      <c r="AE41" s="499"/>
      <c r="AF41" s="499"/>
      <c r="AG41" s="457">
        <v>0</v>
      </c>
      <c r="AH41" s="457"/>
      <c r="AI41" s="457"/>
      <c r="AJ41" s="458"/>
    </row>
    <row r="42" spans="1:36" x14ac:dyDescent="0.2">
      <c r="A42" s="649" t="s">
        <v>138</v>
      </c>
      <c r="B42" s="614"/>
      <c r="C42" s="455" t="s">
        <v>327</v>
      </c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99" t="s">
        <v>326</v>
      </c>
      <c r="AD42" s="499"/>
      <c r="AE42" s="499"/>
      <c r="AF42" s="499"/>
      <c r="AG42" s="457">
        <v>0</v>
      </c>
      <c r="AH42" s="457"/>
      <c r="AI42" s="457"/>
      <c r="AJ42" s="458"/>
    </row>
    <row r="43" spans="1:36" x14ac:dyDescent="0.2">
      <c r="A43" s="649" t="s">
        <v>135</v>
      </c>
      <c r="B43" s="614"/>
      <c r="C43" s="455" t="s">
        <v>939</v>
      </c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99" t="s">
        <v>325</v>
      </c>
      <c r="AD43" s="499"/>
      <c r="AE43" s="499"/>
      <c r="AF43" s="499"/>
      <c r="AG43" s="457">
        <v>0</v>
      </c>
      <c r="AH43" s="457"/>
      <c r="AI43" s="457"/>
      <c r="AJ43" s="458"/>
    </row>
    <row r="44" spans="1:36" x14ac:dyDescent="0.2">
      <c r="A44" s="649" t="s">
        <v>132</v>
      </c>
      <c r="B44" s="614"/>
      <c r="C44" s="455" t="s">
        <v>324</v>
      </c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99" t="s">
        <v>323</v>
      </c>
      <c r="AD44" s="499"/>
      <c r="AE44" s="499"/>
      <c r="AF44" s="499"/>
      <c r="AG44" s="457">
        <v>0</v>
      </c>
      <c r="AH44" s="457"/>
      <c r="AI44" s="457"/>
      <c r="AJ44" s="458"/>
    </row>
    <row r="45" spans="1:36" x14ac:dyDescent="0.2">
      <c r="A45" s="649" t="s">
        <v>129</v>
      </c>
      <c r="B45" s="614"/>
      <c r="C45" s="455" t="s">
        <v>322</v>
      </c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99" t="s">
        <v>321</v>
      </c>
      <c r="AD45" s="499"/>
      <c r="AE45" s="499"/>
      <c r="AF45" s="499"/>
      <c r="AG45" s="457">
        <f>AG46+AG47+AG48+AG49+AG50</f>
        <v>5558000</v>
      </c>
      <c r="AH45" s="457"/>
      <c r="AI45" s="457"/>
      <c r="AJ45" s="458"/>
    </row>
    <row r="46" spans="1:36" x14ac:dyDescent="0.2">
      <c r="A46" s="625"/>
      <c r="B46" s="626"/>
      <c r="C46" s="459" t="s">
        <v>940</v>
      </c>
      <c r="D46" s="460"/>
      <c r="E46" s="460"/>
      <c r="F46" s="460"/>
      <c r="G46" s="460"/>
      <c r="H46" s="460"/>
      <c r="I46" s="460"/>
      <c r="J46" s="460"/>
      <c r="K46" s="460"/>
      <c r="L46" s="460"/>
      <c r="M46" s="460"/>
      <c r="N46" s="460"/>
      <c r="O46" s="460"/>
      <c r="P46" s="460"/>
      <c r="Q46" s="460"/>
      <c r="R46" s="460"/>
      <c r="S46" s="460"/>
      <c r="T46" s="460"/>
      <c r="U46" s="460"/>
      <c r="V46" s="460"/>
      <c r="W46" s="460"/>
      <c r="X46" s="460"/>
      <c r="Y46" s="460"/>
      <c r="Z46" s="460"/>
      <c r="AA46" s="460"/>
      <c r="AB46" s="461"/>
      <c r="AC46" s="848"/>
      <c r="AD46" s="849"/>
      <c r="AE46" s="849"/>
      <c r="AF46" s="850"/>
      <c r="AG46" s="465">
        <v>2500000</v>
      </c>
      <c r="AH46" s="466"/>
      <c r="AI46" s="466"/>
      <c r="AJ46" s="467"/>
    </row>
    <row r="47" spans="1:36" x14ac:dyDescent="0.2">
      <c r="A47" s="625"/>
      <c r="B47" s="626"/>
      <c r="C47" s="459" t="s">
        <v>941</v>
      </c>
      <c r="D47" s="460"/>
      <c r="E47" s="460"/>
      <c r="F47" s="460"/>
      <c r="G47" s="460"/>
      <c r="H47" s="460"/>
      <c r="I47" s="460"/>
      <c r="J47" s="460"/>
      <c r="K47" s="460"/>
      <c r="L47" s="460"/>
      <c r="M47" s="460"/>
      <c r="N47" s="460"/>
      <c r="O47" s="460"/>
      <c r="P47" s="460"/>
      <c r="Q47" s="460"/>
      <c r="R47" s="460"/>
      <c r="S47" s="460"/>
      <c r="T47" s="460"/>
      <c r="U47" s="460"/>
      <c r="V47" s="460"/>
      <c r="W47" s="460"/>
      <c r="X47" s="460"/>
      <c r="Y47" s="460"/>
      <c r="Z47" s="460"/>
      <c r="AA47" s="460"/>
      <c r="AB47" s="461"/>
      <c r="AC47" s="848"/>
      <c r="AD47" s="849"/>
      <c r="AE47" s="849"/>
      <c r="AF47" s="850"/>
      <c r="AG47" s="465">
        <v>1400000</v>
      </c>
      <c r="AH47" s="466"/>
      <c r="AI47" s="466"/>
      <c r="AJ47" s="467"/>
    </row>
    <row r="48" spans="1:36" x14ac:dyDescent="0.2">
      <c r="A48" s="625"/>
      <c r="B48" s="626"/>
      <c r="C48" s="459" t="s">
        <v>942</v>
      </c>
      <c r="D48" s="460"/>
      <c r="E48" s="460"/>
      <c r="F48" s="460"/>
      <c r="G48" s="460"/>
      <c r="H48" s="460"/>
      <c r="I48" s="460"/>
      <c r="J48" s="460"/>
      <c r="K48" s="460"/>
      <c r="L48" s="460"/>
      <c r="M48" s="460"/>
      <c r="N48" s="460"/>
      <c r="O48" s="460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1"/>
      <c r="AC48" s="848"/>
      <c r="AD48" s="849"/>
      <c r="AE48" s="849"/>
      <c r="AF48" s="850"/>
      <c r="AG48" s="465">
        <v>58000</v>
      </c>
      <c r="AH48" s="466"/>
      <c r="AI48" s="466"/>
      <c r="AJ48" s="467"/>
    </row>
    <row r="49" spans="1:36" x14ac:dyDescent="0.2">
      <c r="A49" s="625"/>
      <c r="B49" s="626"/>
      <c r="C49" s="459" t="s">
        <v>943</v>
      </c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0"/>
      <c r="S49" s="460"/>
      <c r="T49" s="460"/>
      <c r="U49" s="460"/>
      <c r="V49" s="460"/>
      <c r="W49" s="460"/>
      <c r="X49" s="460"/>
      <c r="Y49" s="460"/>
      <c r="Z49" s="460"/>
      <c r="AA49" s="460"/>
      <c r="AB49" s="461"/>
      <c r="AC49" s="848"/>
      <c r="AD49" s="849"/>
      <c r="AE49" s="849"/>
      <c r="AF49" s="850"/>
      <c r="AG49" s="465">
        <v>650000</v>
      </c>
      <c r="AH49" s="466"/>
      <c r="AI49" s="466"/>
      <c r="AJ49" s="467"/>
    </row>
    <row r="50" spans="1:36" x14ac:dyDescent="0.2">
      <c r="A50" s="625"/>
      <c r="B50" s="626"/>
      <c r="C50" s="459" t="s">
        <v>944</v>
      </c>
      <c r="D50" s="460"/>
      <c r="E50" s="460"/>
      <c r="F50" s="460"/>
      <c r="G50" s="460"/>
      <c r="H50" s="460"/>
      <c r="I50" s="460"/>
      <c r="J50" s="460"/>
      <c r="K50" s="460"/>
      <c r="L50" s="460"/>
      <c r="M50" s="460"/>
      <c r="N50" s="460"/>
      <c r="O50" s="460"/>
      <c r="P50" s="460"/>
      <c r="Q50" s="460"/>
      <c r="R50" s="460"/>
      <c r="S50" s="460"/>
      <c r="T50" s="460"/>
      <c r="U50" s="460"/>
      <c r="V50" s="460"/>
      <c r="W50" s="460"/>
      <c r="X50" s="460"/>
      <c r="Y50" s="460"/>
      <c r="Z50" s="460"/>
      <c r="AA50" s="460"/>
      <c r="AB50" s="461"/>
      <c r="AC50" s="848"/>
      <c r="AD50" s="849"/>
      <c r="AE50" s="849"/>
      <c r="AF50" s="850"/>
      <c r="AG50" s="465">
        <v>950000</v>
      </c>
      <c r="AH50" s="466"/>
      <c r="AI50" s="466"/>
      <c r="AJ50" s="467"/>
    </row>
    <row r="51" spans="1:36" x14ac:dyDescent="0.2">
      <c r="A51" s="649" t="s">
        <v>126</v>
      </c>
      <c r="B51" s="614"/>
      <c r="C51" s="455" t="s">
        <v>320</v>
      </c>
      <c r="D51" s="455"/>
      <c r="E51" s="455"/>
      <c r="F51" s="455"/>
      <c r="G51" s="455"/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5"/>
      <c r="Y51" s="455"/>
      <c r="Z51" s="455"/>
      <c r="AA51" s="455"/>
      <c r="AB51" s="455"/>
      <c r="AC51" s="499" t="s">
        <v>319</v>
      </c>
      <c r="AD51" s="499"/>
      <c r="AE51" s="499"/>
      <c r="AF51" s="499"/>
      <c r="AG51" s="457">
        <v>1500000</v>
      </c>
      <c r="AH51" s="457"/>
      <c r="AI51" s="457"/>
      <c r="AJ51" s="458"/>
    </row>
    <row r="52" spans="1:36" x14ac:dyDescent="0.2">
      <c r="A52" s="649" t="s">
        <v>123</v>
      </c>
      <c r="B52" s="614"/>
      <c r="C52" s="455" t="s">
        <v>318</v>
      </c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  <c r="V52" s="455"/>
      <c r="W52" s="455"/>
      <c r="X52" s="455"/>
      <c r="Y52" s="455"/>
      <c r="Z52" s="455"/>
      <c r="AA52" s="455"/>
      <c r="AB52" s="455"/>
      <c r="AC52" s="499" t="s">
        <v>317</v>
      </c>
      <c r="AD52" s="499"/>
      <c r="AE52" s="499"/>
      <c r="AF52" s="499"/>
      <c r="AG52" s="457">
        <v>0</v>
      </c>
      <c r="AH52" s="457"/>
      <c r="AI52" s="457"/>
      <c r="AJ52" s="458"/>
    </row>
    <row r="53" spans="1:36" x14ac:dyDescent="0.2">
      <c r="A53" s="649" t="s">
        <v>120</v>
      </c>
      <c r="B53" s="661"/>
      <c r="C53" s="455" t="s">
        <v>316</v>
      </c>
      <c r="D53" s="455"/>
      <c r="E53" s="455"/>
      <c r="F53" s="455"/>
      <c r="G53" s="455"/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  <c r="V53" s="455"/>
      <c r="W53" s="455"/>
      <c r="X53" s="455"/>
      <c r="Y53" s="455"/>
      <c r="Z53" s="455"/>
      <c r="AA53" s="455"/>
      <c r="AB53" s="455"/>
      <c r="AC53" s="499" t="s">
        <v>315</v>
      </c>
      <c r="AD53" s="499"/>
      <c r="AE53" s="499"/>
      <c r="AF53" s="499"/>
      <c r="AG53" s="457">
        <v>0</v>
      </c>
      <c r="AH53" s="457"/>
      <c r="AI53" s="457"/>
      <c r="AJ53" s="458"/>
    </row>
    <row r="54" spans="1:36" x14ac:dyDescent="0.2">
      <c r="A54" s="649">
        <v>42</v>
      </c>
      <c r="B54" s="661"/>
      <c r="C54" s="455" t="s">
        <v>314</v>
      </c>
      <c r="D54" s="455"/>
      <c r="E54" s="455"/>
      <c r="F54" s="455"/>
      <c r="G54" s="455"/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  <c r="S54" s="455"/>
      <c r="T54" s="455"/>
      <c r="U54" s="455"/>
      <c r="V54" s="455"/>
      <c r="W54" s="455"/>
      <c r="X54" s="455"/>
      <c r="Y54" s="455"/>
      <c r="Z54" s="455"/>
      <c r="AA54" s="455"/>
      <c r="AB54" s="455"/>
      <c r="AC54" s="499" t="s">
        <v>313</v>
      </c>
      <c r="AD54" s="499"/>
      <c r="AE54" s="499"/>
      <c r="AF54" s="499"/>
      <c r="AG54" s="457">
        <v>0</v>
      </c>
      <c r="AH54" s="457"/>
      <c r="AI54" s="457"/>
      <c r="AJ54" s="458"/>
    </row>
    <row r="55" spans="1:36" x14ac:dyDescent="0.2">
      <c r="A55" s="649">
        <v>43</v>
      </c>
      <c r="B55" s="661"/>
      <c r="C55" s="455" t="s">
        <v>312</v>
      </c>
      <c r="D55" s="455"/>
      <c r="E55" s="455"/>
      <c r="F55" s="455"/>
      <c r="G55" s="455"/>
      <c r="H55" s="455"/>
      <c r="I55" s="455"/>
      <c r="J55" s="455"/>
      <c r="K55" s="455"/>
      <c r="L55" s="455"/>
      <c r="M55" s="455"/>
      <c r="N55" s="455"/>
      <c r="O55" s="455"/>
      <c r="P55" s="455"/>
      <c r="Q55" s="455"/>
      <c r="R55" s="455"/>
      <c r="S55" s="455"/>
      <c r="T55" s="455"/>
      <c r="U55" s="455"/>
      <c r="V55" s="455"/>
      <c r="W55" s="455"/>
      <c r="X55" s="455"/>
      <c r="Y55" s="455"/>
      <c r="Z55" s="455"/>
      <c r="AA55" s="455"/>
      <c r="AB55" s="455"/>
      <c r="AC55" s="499" t="s">
        <v>311</v>
      </c>
      <c r="AD55" s="499"/>
      <c r="AE55" s="499"/>
      <c r="AF55" s="499"/>
      <c r="AG55" s="703">
        <v>0</v>
      </c>
      <c r="AH55" s="704"/>
      <c r="AI55" s="704"/>
      <c r="AJ55" s="808"/>
    </row>
    <row r="56" spans="1:36" x14ac:dyDescent="0.2">
      <c r="A56" s="649">
        <v>44</v>
      </c>
      <c r="B56" s="661"/>
      <c r="C56" s="455" t="s">
        <v>310</v>
      </c>
      <c r="D56" s="455"/>
      <c r="E56" s="45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5"/>
      <c r="R56" s="455"/>
      <c r="S56" s="455"/>
      <c r="T56" s="455"/>
      <c r="U56" s="455"/>
      <c r="V56" s="455"/>
      <c r="W56" s="455"/>
      <c r="X56" s="455"/>
      <c r="Y56" s="455"/>
      <c r="Z56" s="455"/>
      <c r="AA56" s="455"/>
      <c r="AB56" s="455"/>
      <c r="AC56" s="499" t="s">
        <v>309</v>
      </c>
      <c r="AD56" s="499"/>
      <c r="AE56" s="499"/>
      <c r="AF56" s="499"/>
      <c r="AG56" s="457">
        <v>0</v>
      </c>
      <c r="AH56" s="457"/>
      <c r="AI56" s="457"/>
      <c r="AJ56" s="458"/>
    </row>
    <row r="57" spans="1:36" x14ac:dyDescent="0.2">
      <c r="A57" s="649">
        <v>45</v>
      </c>
      <c r="B57" s="661"/>
      <c r="C57" s="455" t="s">
        <v>308</v>
      </c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99" t="s">
        <v>307</v>
      </c>
      <c r="AD57" s="499"/>
      <c r="AE57" s="499"/>
      <c r="AF57" s="499"/>
      <c r="AG57" s="457">
        <v>0</v>
      </c>
      <c r="AH57" s="457"/>
      <c r="AI57" s="457"/>
      <c r="AJ57" s="458"/>
    </row>
    <row r="58" spans="1:36" x14ac:dyDescent="0.2">
      <c r="A58" s="649" t="s">
        <v>105</v>
      </c>
      <c r="B58" s="614"/>
      <c r="C58" s="455" t="s">
        <v>306</v>
      </c>
      <c r="D58" s="455"/>
      <c r="E58" s="45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  <c r="X58" s="455"/>
      <c r="Y58" s="455"/>
      <c r="Z58" s="455"/>
      <c r="AA58" s="455"/>
      <c r="AB58" s="455"/>
      <c r="AC58" s="499" t="s">
        <v>305</v>
      </c>
      <c r="AD58" s="499"/>
      <c r="AE58" s="499"/>
      <c r="AF58" s="499"/>
      <c r="AG58" s="703">
        <f>SUM(AG56:AG57)</f>
        <v>0</v>
      </c>
      <c r="AH58" s="704"/>
      <c r="AI58" s="704"/>
      <c r="AJ58" s="808"/>
    </row>
    <row r="59" spans="1:36" x14ac:dyDescent="0.2">
      <c r="A59" s="649" t="s">
        <v>102</v>
      </c>
      <c r="B59" s="661"/>
      <c r="C59" s="455" t="s">
        <v>304</v>
      </c>
      <c r="D59" s="455"/>
      <c r="E59" s="455"/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5"/>
      <c r="X59" s="455"/>
      <c r="Y59" s="455"/>
      <c r="Z59" s="455"/>
      <c r="AA59" s="455"/>
      <c r="AB59" s="455"/>
      <c r="AC59" s="499" t="s">
        <v>303</v>
      </c>
      <c r="AD59" s="499"/>
      <c r="AE59" s="499"/>
      <c r="AF59" s="499"/>
      <c r="AG59" s="457">
        <v>0</v>
      </c>
      <c r="AH59" s="457"/>
      <c r="AI59" s="457"/>
      <c r="AJ59" s="458"/>
    </row>
    <row r="60" spans="1:36" x14ac:dyDescent="0.2">
      <c r="A60" s="649" t="s">
        <v>99</v>
      </c>
      <c r="B60" s="661"/>
      <c r="C60" s="455" t="s">
        <v>302</v>
      </c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99" t="s">
        <v>301</v>
      </c>
      <c r="AD60" s="499"/>
      <c r="AE60" s="499"/>
      <c r="AF60" s="499"/>
      <c r="AG60" s="457">
        <v>0</v>
      </c>
      <c r="AH60" s="457"/>
      <c r="AI60" s="457"/>
      <c r="AJ60" s="458"/>
    </row>
    <row r="61" spans="1:36" x14ac:dyDescent="0.2">
      <c r="A61" s="836" t="s">
        <v>96</v>
      </c>
      <c r="B61" s="837"/>
      <c r="C61" s="847" t="s">
        <v>528</v>
      </c>
      <c r="D61" s="847"/>
      <c r="E61" s="847"/>
      <c r="F61" s="847"/>
      <c r="G61" s="847"/>
      <c r="H61" s="847"/>
      <c r="I61" s="847"/>
      <c r="J61" s="847"/>
      <c r="K61" s="847"/>
      <c r="L61" s="847"/>
      <c r="M61" s="847"/>
      <c r="N61" s="847"/>
      <c r="O61" s="847"/>
      <c r="P61" s="847"/>
      <c r="Q61" s="847"/>
      <c r="R61" s="847"/>
      <c r="S61" s="847"/>
      <c r="T61" s="847"/>
      <c r="U61" s="847"/>
      <c r="V61" s="847"/>
      <c r="W61" s="847"/>
      <c r="X61" s="847"/>
      <c r="Y61" s="847"/>
      <c r="Z61" s="847"/>
      <c r="AA61" s="847"/>
      <c r="AB61" s="847"/>
      <c r="AC61" s="807" t="s">
        <v>300</v>
      </c>
      <c r="AD61" s="807"/>
      <c r="AE61" s="807"/>
      <c r="AF61" s="807"/>
      <c r="AG61" s="804">
        <f>AG41+AG42+AG43+AG44+AG45+AG51+AG52+AG55+AG58+AG59+AG60</f>
        <v>7058000</v>
      </c>
      <c r="AH61" s="805"/>
      <c r="AI61" s="805"/>
      <c r="AJ61" s="806"/>
    </row>
    <row r="62" spans="1:36" x14ac:dyDescent="0.2">
      <c r="A62" s="649" t="s">
        <v>93</v>
      </c>
      <c r="B62" s="661"/>
      <c r="C62" s="455" t="s">
        <v>299</v>
      </c>
      <c r="D62" s="455"/>
      <c r="E62" s="455"/>
      <c r="F62" s="455"/>
      <c r="G62" s="455"/>
      <c r="H62" s="455"/>
      <c r="I62" s="455"/>
      <c r="J62" s="455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  <c r="W62" s="455"/>
      <c r="X62" s="455"/>
      <c r="Y62" s="455"/>
      <c r="Z62" s="455"/>
      <c r="AA62" s="455"/>
      <c r="AB62" s="455"/>
      <c r="AC62" s="499" t="s">
        <v>298</v>
      </c>
      <c r="AD62" s="499"/>
      <c r="AE62" s="499"/>
      <c r="AF62" s="499"/>
      <c r="AG62" s="457">
        <v>0</v>
      </c>
      <c r="AH62" s="457"/>
      <c r="AI62" s="457"/>
      <c r="AJ62" s="458"/>
    </row>
    <row r="63" spans="1:36" x14ac:dyDescent="0.2">
      <c r="A63" s="649" t="s">
        <v>90</v>
      </c>
      <c r="B63" s="661"/>
      <c r="C63" s="455" t="s">
        <v>297</v>
      </c>
      <c r="D63" s="455"/>
      <c r="E63" s="455"/>
      <c r="F63" s="455"/>
      <c r="G63" s="455"/>
      <c r="H63" s="455"/>
      <c r="I63" s="455"/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5"/>
      <c r="V63" s="455"/>
      <c r="W63" s="455"/>
      <c r="X63" s="455"/>
      <c r="Y63" s="455"/>
      <c r="Z63" s="455"/>
      <c r="AA63" s="455"/>
      <c r="AB63" s="455"/>
      <c r="AC63" s="499" t="s">
        <v>296</v>
      </c>
      <c r="AD63" s="499"/>
      <c r="AE63" s="499"/>
      <c r="AF63" s="499"/>
      <c r="AG63" s="457">
        <v>0</v>
      </c>
      <c r="AH63" s="457"/>
      <c r="AI63" s="457"/>
      <c r="AJ63" s="458"/>
    </row>
    <row r="64" spans="1:36" x14ac:dyDescent="0.2">
      <c r="A64" s="649" t="s">
        <v>87</v>
      </c>
      <c r="B64" s="661"/>
      <c r="C64" s="455" t="s">
        <v>295</v>
      </c>
      <c r="D64" s="455"/>
      <c r="E64" s="455"/>
      <c r="F64" s="455"/>
      <c r="G64" s="455"/>
      <c r="H64" s="455"/>
      <c r="I64" s="455"/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  <c r="AC64" s="499" t="s">
        <v>294</v>
      </c>
      <c r="AD64" s="499"/>
      <c r="AE64" s="499"/>
      <c r="AF64" s="499"/>
      <c r="AG64" s="457">
        <v>0</v>
      </c>
      <c r="AH64" s="457"/>
      <c r="AI64" s="457"/>
      <c r="AJ64" s="458"/>
    </row>
    <row r="65" spans="1:36" x14ac:dyDescent="0.2">
      <c r="A65" s="649" t="s">
        <v>84</v>
      </c>
      <c r="B65" s="661"/>
      <c r="C65" s="455" t="s">
        <v>293</v>
      </c>
      <c r="D65" s="455"/>
      <c r="E65" s="455"/>
      <c r="F65" s="455"/>
      <c r="G65" s="455"/>
      <c r="H65" s="455"/>
      <c r="I65" s="455"/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  <c r="AC65" s="499" t="s">
        <v>292</v>
      </c>
      <c r="AD65" s="499"/>
      <c r="AE65" s="499"/>
      <c r="AF65" s="499"/>
      <c r="AG65" s="457">
        <v>0</v>
      </c>
      <c r="AH65" s="457"/>
      <c r="AI65" s="457"/>
      <c r="AJ65" s="458"/>
    </row>
    <row r="66" spans="1:36" x14ac:dyDescent="0.2">
      <c r="A66" s="649" t="s">
        <v>81</v>
      </c>
      <c r="B66" s="661"/>
      <c r="C66" s="455" t="s">
        <v>291</v>
      </c>
      <c r="D66" s="455"/>
      <c r="E66" s="455"/>
      <c r="F66" s="455"/>
      <c r="G66" s="455"/>
      <c r="H66" s="455"/>
      <c r="I66" s="455"/>
      <c r="J66" s="455"/>
      <c r="K66" s="455"/>
      <c r="L66" s="455"/>
      <c r="M66" s="455"/>
      <c r="N66" s="455"/>
      <c r="O66" s="455"/>
      <c r="P66" s="455"/>
      <c r="Q66" s="455"/>
      <c r="R66" s="455"/>
      <c r="S66" s="455"/>
      <c r="T66" s="455"/>
      <c r="U66" s="455"/>
      <c r="V66" s="455"/>
      <c r="W66" s="455"/>
      <c r="X66" s="455"/>
      <c r="Y66" s="455"/>
      <c r="Z66" s="455"/>
      <c r="AA66" s="455"/>
      <c r="AB66" s="455"/>
      <c r="AC66" s="499" t="s">
        <v>290</v>
      </c>
      <c r="AD66" s="499"/>
      <c r="AE66" s="499"/>
      <c r="AF66" s="499"/>
      <c r="AG66" s="457">
        <v>0</v>
      </c>
      <c r="AH66" s="457"/>
      <c r="AI66" s="457"/>
      <c r="AJ66" s="458"/>
    </row>
    <row r="67" spans="1:36" x14ac:dyDescent="0.2">
      <c r="A67" s="836" t="s">
        <v>78</v>
      </c>
      <c r="B67" s="837"/>
      <c r="C67" s="809" t="s">
        <v>529</v>
      </c>
      <c r="D67" s="809"/>
      <c r="E67" s="809"/>
      <c r="F67" s="809"/>
      <c r="G67" s="809"/>
      <c r="H67" s="809"/>
      <c r="I67" s="809"/>
      <c r="J67" s="809"/>
      <c r="K67" s="809"/>
      <c r="L67" s="809"/>
      <c r="M67" s="809"/>
      <c r="N67" s="809"/>
      <c r="O67" s="809"/>
      <c r="P67" s="809"/>
      <c r="Q67" s="809"/>
      <c r="R67" s="809"/>
      <c r="S67" s="809"/>
      <c r="T67" s="809"/>
      <c r="U67" s="809"/>
      <c r="V67" s="809"/>
      <c r="W67" s="809"/>
      <c r="X67" s="809"/>
      <c r="Y67" s="809"/>
      <c r="Z67" s="809"/>
      <c r="AA67" s="809"/>
      <c r="AB67" s="809"/>
      <c r="AC67" s="807" t="s">
        <v>289</v>
      </c>
      <c r="AD67" s="807"/>
      <c r="AE67" s="807"/>
      <c r="AF67" s="807"/>
      <c r="AG67" s="804">
        <f>SUM(AG62:AG66)</f>
        <v>0</v>
      </c>
      <c r="AH67" s="805"/>
      <c r="AI67" s="805"/>
      <c r="AJ67" s="806"/>
    </row>
    <row r="68" spans="1:36" x14ac:dyDescent="0.2">
      <c r="A68" s="649" t="s">
        <v>288</v>
      </c>
      <c r="B68" s="661"/>
      <c r="C68" s="455" t="s">
        <v>287</v>
      </c>
      <c r="D68" s="455"/>
      <c r="E68" s="455"/>
      <c r="F68" s="455"/>
      <c r="G68" s="455"/>
      <c r="H68" s="455"/>
      <c r="I68" s="455"/>
      <c r="J68" s="455"/>
      <c r="K68" s="455"/>
      <c r="L68" s="455"/>
      <c r="M68" s="455"/>
      <c r="N68" s="455"/>
      <c r="O68" s="455"/>
      <c r="P68" s="455"/>
      <c r="Q68" s="455"/>
      <c r="R68" s="455"/>
      <c r="S68" s="455"/>
      <c r="T68" s="455"/>
      <c r="U68" s="455"/>
      <c r="V68" s="455"/>
      <c r="W68" s="455"/>
      <c r="X68" s="455"/>
      <c r="Y68" s="455"/>
      <c r="Z68" s="455"/>
      <c r="AA68" s="455"/>
      <c r="AB68" s="455"/>
      <c r="AC68" s="499" t="s">
        <v>286</v>
      </c>
      <c r="AD68" s="499"/>
      <c r="AE68" s="499"/>
      <c r="AF68" s="499"/>
      <c r="AG68" s="457">
        <v>0</v>
      </c>
      <c r="AH68" s="457"/>
      <c r="AI68" s="457"/>
      <c r="AJ68" s="458"/>
    </row>
    <row r="69" spans="1:36" x14ac:dyDescent="0.2">
      <c r="A69" s="649" t="s">
        <v>285</v>
      </c>
      <c r="B69" s="661"/>
      <c r="C69" s="455" t="s">
        <v>284</v>
      </c>
      <c r="D69" s="455"/>
      <c r="E69" s="455"/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R69" s="455"/>
      <c r="S69" s="455"/>
      <c r="T69" s="455"/>
      <c r="U69" s="455"/>
      <c r="V69" s="455"/>
      <c r="W69" s="455"/>
      <c r="X69" s="455"/>
      <c r="Y69" s="455"/>
      <c r="Z69" s="455"/>
      <c r="AA69" s="455"/>
      <c r="AB69" s="455"/>
      <c r="AC69" s="499" t="s">
        <v>283</v>
      </c>
      <c r="AD69" s="499"/>
      <c r="AE69" s="499"/>
      <c r="AF69" s="499"/>
      <c r="AG69" s="457">
        <v>0</v>
      </c>
      <c r="AH69" s="457"/>
      <c r="AI69" s="457"/>
      <c r="AJ69" s="458"/>
    </row>
    <row r="70" spans="1:36" x14ac:dyDescent="0.2">
      <c r="A70" s="649" t="s">
        <v>282</v>
      </c>
      <c r="B70" s="661"/>
      <c r="C70" s="455" t="s">
        <v>281</v>
      </c>
      <c r="D70" s="455"/>
      <c r="E70" s="455"/>
      <c r="F70" s="455"/>
      <c r="G70" s="455"/>
      <c r="H70" s="455"/>
      <c r="I70" s="455"/>
      <c r="J70" s="455"/>
      <c r="K70" s="455"/>
      <c r="L70" s="455"/>
      <c r="M70" s="455"/>
      <c r="N70" s="455"/>
      <c r="O70" s="455"/>
      <c r="P70" s="455"/>
      <c r="Q70" s="455"/>
      <c r="R70" s="455"/>
      <c r="S70" s="455"/>
      <c r="T70" s="455"/>
      <c r="U70" s="455"/>
      <c r="V70" s="455"/>
      <c r="W70" s="455"/>
      <c r="X70" s="455"/>
      <c r="Y70" s="455"/>
      <c r="Z70" s="455"/>
      <c r="AA70" s="455"/>
      <c r="AB70" s="455"/>
      <c r="AC70" s="499" t="s">
        <v>280</v>
      </c>
      <c r="AD70" s="499"/>
      <c r="AE70" s="499"/>
      <c r="AF70" s="499"/>
      <c r="AG70" s="457">
        <v>0</v>
      </c>
      <c r="AH70" s="457"/>
      <c r="AI70" s="457"/>
      <c r="AJ70" s="458"/>
    </row>
    <row r="71" spans="1:36" x14ac:dyDescent="0.2">
      <c r="A71" s="649" t="s">
        <v>279</v>
      </c>
      <c r="B71" s="661"/>
      <c r="C71" s="519" t="s">
        <v>278</v>
      </c>
      <c r="D71" s="519"/>
      <c r="E71" s="519"/>
      <c r="F71" s="519"/>
      <c r="G71" s="519"/>
      <c r="H71" s="519"/>
      <c r="I71" s="519"/>
      <c r="J71" s="519"/>
      <c r="K71" s="519"/>
      <c r="L71" s="519"/>
      <c r="M71" s="519"/>
      <c r="N71" s="519"/>
      <c r="O71" s="519"/>
      <c r="P71" s="519"/>
      <c r="Q71" s="519"/>
      <c r="R71" s="519"/>
      <c r="S71" s="519"/>
      <c r="T71" s="519"/>
      <c r="U71" s="519"/>
      <c r="V71" s="519"/>
      <c r="W71" s="519"/>
      <c r="X71" s="519"/>
      <c r="Y71" s="519"/>
      <c r="Z71" s="519"/>
      <c r="AA71" s="519"/>
      <c r="AB71" s="519"/>
      <c r="AC71" s="499" t="s">
        <v>277</v>
      </c>
      <c r="AD71" s="499"/>
      <c r="AE71" s="499"/>
      <c r="AF71" s="499"/>
      <c r="AG71" s="457">
        <v>0</v>
      </c>
      <c r="AH71" s="457"/>
      <c r="AI71" s="457"/>
      <c r="AJ71" s="458"/>
    </row>
    <row r="72" spans="1:36" x14ac:dyDescent="0.2">
      <c r="A72" s="649" t="s">
        <v>276</v>
      </c>
      <c r="B72" s="661"/>
      <c r="C72" s="455" t="s">
        <v>275</v>
      </c>
      <c r="D72" s="455"/>
      <c r="E72" s="455"/>
      <c r="F72" s="455"/>
      <c r="G72" s="455"/>
      <c r="H72" s="455"/>
      <c r="I72" s="455"/>
      <c r="J72" s="455"/>
      <c r="K72" s="455"/>
      <c r="L72" s="455"/>
      <c r="M72" s="455"/>
      <c r="N72" s="455"/>
      <c r="O72" s="455"/>
      <c r="P72" s="455"/>
      <c r="Q72" s="455"/>
      <c r="R72" s="455"/>
      <c r="S72" s="455"/>
      <c r="T72" s="455"/>
      <c r="U72" s="455"/>
      <c r="V72" s="455"/>
      <c r="W72" s="455"/>
      <c r="X72" s="455"/>
      <c r="Y72" s="455"/>
      <c r="Z72" s="455"/>
      <c r="AA72" s="455"/>
      <c r="AB72" s="455"/>
      <c r="AC72" s="499" t="s">
        <v>274</v>
      </c>
      <c r="AD72" s="499"/>
      <c r="AE72" s="499"/>
      <c r="AF72" s="499"/>
      <c r="AG72" s="457">
        <v>0</v>
      </c>
      <c r="AH72" s="457"/>
      <c r="AI72" s="457"/>
      <c r="AJ72" s="458"/>
    </row>
    <row r="73" spans="1:36" x14ac:dyDescent="0.2">
      <c r="A73" s="836" t="s">
        <v>273</v>
      </c>
      <c r="B73" s="837"/>
      <c r="C73" s="809" t="s">
        <v>272</v>
      </c>
      <c r="D73" s="809"/>
      <c r="E73" s="809"/>
      <c r="F73" s="809"/>
      <c r="G73" s="809"/>
      <c r="H73" s="809"/>
      <c r="I73" s="809"/>
      <c r="J73" s="809"/>
      <c r="K73" s="809"/>
      <c r="L73" s="809"/>
      <c r="M73" s="809"/>
      <c r="N73" s="809"/>
      <c r="O73" s="809"/>
      <c r="P73" s="809"/>
      <c r="Q73" s="809"/>
      <c r="R73" s="809"/>
      <c r="S73" s="809"/>
      <c r="T73" s="809"/>
      <c r="U73" s="809"/>
      <c r="V73" s="809"/>
      <c r="W73" s="809"/>
      <c r="X73" s="809"/>
      <c r="Y73" s="809"/>
      <c r="Z73" s="809"/>
      <c r="AA73" s="809"/>
      <c r="AB73" s="809"/>
      <c r="AC73" s="807" t="s">
        <v>271</v>
      </c>
      <c r="AD73" s="807"/>
      <c r="AE73" s="807"/>
      <c r="AF73" s="807"/>
      <c r="AG73" s="804">
        <f>SUM(AG68:AG72)</f>
        <v>0</v>
      </c>
      <c r="AH73" s="805"/>
      <c r="AI73" s="805"/>
      <c r="AJ73" s="806"/>
    </row>
    <row r="74" spans="1:36" x14ac:dyDescent="0.2">
      <c r="A74" s="649" t="s">
        <v>270</v>
      </c>
      <c r="B74" s="661"/>
      <c r="C74" s="455" t="s">
        <v>269</v>
      </c>
      <c r="D74" s="455"/>
      <c r="E74" s="455"/>
      <c r="F74" s="455"/>
      <c r="G74" s="455"/>
      <c r="H74" s="455"/>
      <c r="I74" s="455"/>
      <c r="J74" s="455"/>
      <c r="K74" s="455"/>
      <c r="L74" s="455"/>
      <c r="M74" s="455"/>
      <c r="N74" s="455"/>
      <c r="O74" s="455"/>
      <c r="P74" s="455"/>
      <c r="Q74" s="455"/>
      <c r="R74" s="455"/>
      <c r="S74" s="455"/>
      <c r="T74" s="455"/>
      <c r="U74" s="455"/>
      <c r="V74" s="455"/>
      <c r="W74" s="455"/>
      <c r="X74" s="455"/>
      <c r="Y74" s="455"/>
      <c r="Z74" s="455"/>
      <c r="AA74" s="455"/>
      <c r="AB74" s="455"/>
      <c r="AC74" s="499" t="s">
        <v>268</v>
      </c>
      <c r="AD74" s="499"/>
      <c r="AE74" s="499"/>
      <c r="AF74" s="499"/>
      <c r="AG74" s="457">
        <v>0</v>
      </c>
      <c r="AH74" s="457"/>
      <c r="AI74" s="457"/>
      <c r="AJ74" s="458"/>
    </row>
    <row r="75" spans="1:36" x14ac:dyDescent="0.2">
      <c r="A75" s="649" t="s">
        <v>267</v>
      </c>
      <c r="B75" s="661"/>
      <c r="C75" s="519" t="s">
        <v>266</v>
      </c>
      <c r="D75" s="519"/>
      <c r="E75" s="519"/>
      <c r="F75" s="519"/>
      <c r="G75" s="519"/>
      <c r="H75" s="519"/>
      <c r="I75" s="519"/>
      <c r="J75" s="519"/>
      <c r="K75" s="519"/>
      <c r="L75" s="519"/>
      <c r="M75" s="519"/>
      <c r="N75" s="519"/>
      <c r="O75" s="519"/>
      <c r="P75" s="519"/>
      <c r="Q75" s="519"/>
      <c r="R75" s="519"/>
      <c r="S75" s="519"/>
      <c r="T75" s="519"/>
      <c r="U75" s="519"/>
      <c r="V75" s="519"/>
      <c r="W75" s="519"/>
      <c r="X75" s="519"/>
      <c r="Y75" s="519"/>
      <c r="Z75" s="519"/>
      <c r="AA75" s="519"/>
      <c r="AB75" s="519"/>
      <c r="AC75" s="499" t="s">
        <v>265</v>
      </c>
      <c r="AD75" s="499"/>
      <c r="AE75" s="499"/>
      <c r="AF75" s="499"/>
      <c r="AG75" s="457">
        <v>0</v>
      </c>
      <c r="AH75" s="457"/>
      <c r="AI75" s="457"/>
      <c r="AJ75" s="458"/>
    </row>
    <row r="76" spans="1:36" x14ac:dyDescent="0.2">
      <c r="A76" s="649" t="s">
        <v>264</v>
      </c>
      <c r="B76" s="661"/>
      <c r="C76" s="519" t="s">
        <v>263</v>
      </c>
      <c r="D76" s="519"/>
      <c r="E76" s="519"/>
      <c r="F76" s="519"/>
      <c r="G76" s="519"/>
      <c r="H76" s="519"/>
      <c r="I76" s="519"/>
      <c r="J76" s="519"/>
      <c r="K76" s="519"/>
      <c r="L76" s="519"/>
      <c r="M76" s="519"/>
      <c r="N76" s="519"/>
      <c r="O76" s="519"/>
      <c r="P76" s="519"/>
      <c r="Q76" s="519"/>
      <c r="R76" s="519"/>
      <c r="S76" s="519"/>
      <c r="T76" s="519"/>
      <c r="U76" s="519"/>
      <c r="V76" s="519"/>
      <c r="W76" s="519"/>
      <c r="X76" s="519"/>
      <c r="Y76" s="519"/>
      <c r="Z76" s="519"/>
      <c r="AA76" s="519"/>
      <c r="AB76" s="519"/>
      <c r="AC76" s="499" t="s">
        <v>262</v>
      </c>
      <c r="AD76" s="499"/>
      <c r="AE76" s="499"/>
      <c r="AF76" s="499"/>
      <c r="AG76" s="457">
        <v>0</v>
      </c>
      <c r="AH76" s="457"/>
      <c r="AI76" s="457"/>
      <c r="AJ76" s="458"/>
    </row>
    <row r="77" spans="1:36" x14ac:dyDescent="0.2">
      <c r="A77" s="649" t="s">
        <v>261</v>
      </c>
      <c r="B77" s="661"/>
      <c r="C77" s="519" t="s">
        <v>260</v>
      </c>
      <c r="D77" s="519"/>
      <c r="E77" s="519"/>
      <c r="F77" s="519"/>
      <c r="G77" s="519"/>
      <c r="H77" s="519"/>
      <c r="I77" s="519"/>
      <c r="J77" s="519"/>
      <c r="K77" s="519"/>
      <c r="L77" s="519"/>
      <c r="M77" s="519"/>
      <c r="N77" s="519"/>
      <c r="O77" s="519"/>
      <c r="P77" s="519"/>
      <c r="Q77" s="519"/>
      <c r="R77" s="519"/>
      <c r="S77" s="519"/>
      <c r="T77" s="519"/>
      <c r="U77" s="519"/>
      <c r="V77" s="519"/>
      <c r="W77" s="519"/>
      <c r="X77" s="519"/>
      <c r="Y77" s="519"/>
      <c r="Z77" s="519"/>
      <c r="AA77" s="519"/>
      <c r="AB77" s="519"/>
      <c r="AC77" s="499" t="s">
        <v>259</v>
      </c>
      <c r="AD77" s="499"/>
      <c r="AE77" s="499"/>
      <c r="AF77" s="499"/>
      <c r="AG77" s="457">
        <v>0</v>
      </c>
      <c r="AH77" s="457"/>
      <c r="AI77" s="457"/>
      <c r="AJ77" s="458"/>
    </row>
    <row r="78" spans="1:36" x14ac:dyDescent="0.2">
      <c r="A78" s="649" t="s">
        <v>258</v>
      </c>
      <c r="B78" s="661"/>
      <c r="C78" s="455" t="s">
        <v>257</v>
      </c>
      <c r="D78" s="455"/>
      <c r="E78" s="455"/>
      <c r="F78" s="455"/>
      <c r="G78" s="455"/>
      <c r="H78" s="455"/>
      <c r="I78" s="455"/>
      <c r="J78" s="455"/>
      <c r="K78" s="455"/>
      <c r="L78" s="455"/>
      <c r="M78" s="455"/>
      <c r="N78" s="455"/>
      <c r="O78" s="455"/>
      <c r="P78" s="455"/>
      <c r="Q78" s="455"/>
      <c r="R78" s="455"/>
      <c r="S78" s="455"/>
      <c r="T78" s="455"/>
      <c r="U78" s="455"/>
      <c r="V78" s="455"/>
      <c r="W78" s="455"/>
      <c r="X78" s="455"/>
      <c r="Y78" s="455"/>
      <c r="Z78" s="455"/>
      <c r="AA78" s="455"/>
      <c r="AB78" s="455"/>
      <c r="AC78" s="499" t="s">
        <v>256</v>
      </c>
      <c r="AD78" s="499"/>
      <c r="AE78" s="499"/>
      <c r="AF78" s="499"/>
      <c r="AG78" s="457">
        <v>0</v>
      </c>
      <c r="AH78" s="457"/>
      <c r="AI78" s="457"/>
      <c r="AJ78" s="458"/>
    </row>
    <row r="79" spans="1:36" x14ac:dyDescent="0.2">
      <c r="A79" s="836" t="s">
        <v>255</v>
      </c>
      <c r="B79" s="837"/>
      <c r="C79" s="809" t="s">
        <v>530</v>
      </c>
      <c r="D79" s="809"/>
      <c r="E79" s="809"/>
      <c r="F79" s="809"/>
      <c r="G79" s="809"/>
      <c r="H79" s="809"/>
      <c r="I79" s="809"/>
      <c r="J79" s="809"/>
      <c r="K79" s="809"/>
      <c r="L79" s="809"/>
      <c r="M79" s="809"/>
      <c r="N79" s="809"/>
      <c r="O79" s="809"/>
      <c r="P79" s="809"/>
      <c r="Q79" s="809"/>
      <c r="R79" s="809"/>
      <c r="S79" s="809"/>
      <c r="T79" s="809"/>
      <c r="U79" s="809"/>
      <c r="V79" s="809"/>
      <c r="W79" s="809"/>
      <c r="X79" s="809"/>
      <c r="Y79" s="809"/>
      <c r="Z79" s="809"/>
      <c r="AA79" s="809"/>
      <c r="AB79" s="809"/>
      <c r="AC79" s="807" t="s">
        <v>254</v>
      </c>
      <c r="AD79" s="807"/>
      <c r="AE79" s="807"/>
      <c r="AF79" s="807"/>
      <c r="AG79" s="804">
        <f>SUM(AG74:AG78)</f>
        <v>0</v>
      </c>
      <c r="AH79" s="805"/>
      <c r="AI79" s="805"/>
      <c r="AJ79" s="806"/>
    </row>
    <row r="80" spans="1:36" x14ac:dyDescent="0.2">
      <c r="A80" s="838"/>
      <c r="B80" s="839"/>
      <c r="C80" s="839"/>
      <c r="D80" s="839"/>
      <c r="E80" s="839"/>
      <c r="F80" s="839"/>
      <c r="G80" s="839"/>
      <c r="H80" s="839"/>
      <c r="I80" s="839"/>
      <c r="J80" s="839"/>
      <c r="K80" s="839"/>
      <c r="L80" s="839"/>
      <c r="M80" s="839"/>
      <c r="N80" s="839"/>
      <c r="O80" s="839"/>
      <c r="P80" s="839"/>
      <c r="Q80" s="839"/>
      <c r="R80" s="839"/>
      <c r="S80" s="839"/>
      <c r="T80" s="839"/>
      <c r="U80" s="839"/>
      <c r="V80" s="839"/>
      <c r="W80" s="839"/>
      <c r="X80" s="839"/>
      <c r="Y80" s="839"/>
      <c r="Z80" s="839"/>
      <c r="AA80" s="839"/>
      <c r="AB80" s="839"/>
      <c r="AC80" s="839"/>
      <c r="AD80" s="839"/>
      <c r="AE80" s="839"/>
      <c r="AF80" s="839"/>
      <c r="AG80" s="839"/>
      <c r="AH80" s="839"/>
      <c r="AI80" s="839"/>
      <c r="AJ80" s="840"/>
    </row>
    <row r="81" spans="1:36" ht="15.75" thickBot="1" x14ac:dyDescent="0.25">
      <c r="A81" s="841" t="s">
        <v>253</v>
      </c>
      <c r="B81" s="842"/>
      <c r="C81" s="843" t="s">
        <v>252</v>
      </c>
      <c r="D81" s="843"/>
      <c r="E81" s="843"/>
      <c r="F81" s="843"/>
      <c r="G81" s="843"/>
      <c r="H81" s="843"/>
      <c r="I81" s="843"/>
      <c r="J81" s="843"/>
      <c r="K81" s="843"/>
      <c r="L81" s="843"/>
      <c r="M81" s="843"/>
      <c r="N81" s="843"/>
      <c r="O81" s="843"/>
      <c r="P81" s="843"/>
      <c r="Q81" s="843"/>
      <c r="R81" s="843"/>
      <c r="S81" s="843"/>
      <c r="T81" s="843"/>
      <c r="U81" s="843"/>
      <c r="V81" s="843"/>
      <c r="W81" s="843"/>
      <c r="X81" s="843"/>
      <c r="Y81" s="843"/>
      <c r="Z81" s="843"/>
      <c r="AA81" s="843"/>
      <c r="AB81" s="843"/>
      <c r="AC81" s="795" t="s">
        <v>251</v>
      </c>
      <c r="AD81" s="795"/>
      <c r="AE81" s="795"/>
      <c r="AF81" s="795"/>
      <c r="AG81" s="844">
        <f>AG20+AG26+AG40+AG61+AG67+AG73+AG79</f>
        <v>7058000</v>
      </c>
      <c r="AH81" s="845"/>
      <c r="AI81" s="845"/>
      <c r="AJ81" s="846"/>
    </row>
  </sheetData>
  <mergeCells count="306">
    <mergeCell ref="A1:AJ1"/>
    <mergeCell ref="A2:AJ2"/>
    <mergeCell ref="A4:AJ4"/>
    <mergeCell ref="A3:AJ3"/>
    <mergeCell ref="A5:AJ5"/>
    <mergeCell ref="A6:B6"/>
    <mergeCell ref="C6:AB6"/>
    <mergeCell ref="AC6:AF6"/>
    <mergeCell ref="AG6:AJ6"/>
    <mergeCell ref="A9:B9"/>
    <mergeCell ref="C9:AB9"/>
    <mergeCell ref="AC9:AF9"/>
    <mergeCell ref="AG9:AJ9"/>
    <mergeCell ref="A10:B10"/>
    <mergeCell ref="C10:AB10"/>
    <mergeCell ref="AC10:AF10"/>
    <mergeCell ref="AG10:AJ10"/>
    <mergeCell ref="A7:B7"/>
    <mergeCell ref="C7:AB7"/>
    <mergeCell ref="AC7:AF7"/>
    <mergeCell ref="AG7:AJ7"/>
    <mergeCell ref="A8:B8"/>
    <mergeCell ref="C8:AB8"/>
    <mergeCell ref="AC8:AF8"/>
    <mergeCell ref="AG8:AJ8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1:B51"/>
    <mergeCell ref="C51:AB51"/>
    <mergeCell ref="AC51:AF51"/>
    <mergeCell ref="AG51:AJ51"/>
    <mergeCell ref="A52:B52"/>
    <mergeCell ref="C52:AB52"/>
    <mergeCell ref="AC52:AF52"/>
    <mergeCell ref="AG52:AJ52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A63:B63"/>
    <mergeCell ref="C63:AB63"/>
    <mergeCell ref="AC63:AF63"/>
    <mergeCell ref="AG63:AJ63"/>
    <mergeCell ref="A64:B64"/>
    <mergeCell ref="C64:AB64"/>
    <mergeCell ref="AC64:AF64"/>
    <mergeCell ref="AG64:AJ64"/>
    <mergeCell ref="A69:B69"/>
    <mergeCell ref="C69:AB69"/>
    <mergeCell ref="AC69:AF69"/>
    <mergeCell ref="AG69:AJ69"/>
    <mergeCell ref="A70:B70"/>
    <mergeCell ref="C70:AB70"/>
    <mergeCell ref="AC70:AF70"/>
    <mergeCell ref="AG70:AJ70"/>
    <mergeCell ref="A67:B67"/>
    <mergeCell ref="C67:AB67"/>
    <mergeCell ref="AC67:AF67"/>
    <mergeCell ref="AG67:AJ67"/>
    <mergeCell ref="A68:B68"/>
    <mergeCell ref="C68:AB68"/>
    <mergeCell ref="AC68:AF68"/>
    <mergeCell ref="AG68:AJ68"/>
    <mergeCell ref="A73:B73"/>
    <mergeCell ref="C73:AB73"/>
    <mergeCell ref="AC73:AF73"/>
    <mergeCell ref="AG73:AJ73"/>
    <mergeCell ref="A74:B74"/>
    <mergeCell ref="C74:AB74"/>
    <mergeCell ref="AC74:AF74"/>
    <mergeCell ref="AG74:AJ74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A77:B77"/>
    <mergeCell ref="C77:AB77"/>
    <mergeCell ref="AC77:AF77"/>
    <mergeCell ref="AG77:AJ77"/>
    <mergeCell ref="A78:B78"/>
    <mergeCell ref="C78:AB78"/>
    <mergeCell ref="AC78:AF78"/>
    <mergeCell ref="AG78:AJ78"/>
    <mergeCell ref="A75:B75"/>
    <mergeCell ref="C75:AB75"/>
    <mergeCell ref="AC75:AF75"/>
    <mergeCell ref="AG75:AJ75"/>
    <mergeCell ref="A76:B76"/>
    <mergeCell ref="C76:AB76"/>
    <mergeCell ref="AC76:AF76"/>
    <mergeCell ref="AG76:AJ76"/>
    <mergeCell ref="A79:B79"/>
    <mergeCell ref="C79:AB79"/>
    <mergeCell ref="AC79:AF79"/>
    <mergeCell ref="AG79:AJ79"/>
    <mergeCell ref="A80:AJ80"/>
    <mergeCell ref="A81:B81"/>
    <mergeCell ref="C81:AB81"/>
    <mergeCell ref="AC81:AF81"/>
    <mergeCell ref="AG81:AJ81"/>
  </mergeCells>
  <pageMargins left="0.7" right="0.7" top="0.75" bottom="0.75" header="0.3" footer="0.3"/>
  <pageSetup paperSize="9" scale="8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zoomScaleNormal="100" workbookViewId="0">
      <selection activeCell="AM25" sqref="AM25"/>
    </sheetView>
  </sheetViews>
  <sheetFormatPr defaultRowHeight="12.75" x14ac:dyDescent="0.2"/>
  <cols>
    <col min="1" max="1" width="5.42578125" customWidth="1"/>
    <col min="2" max="2" width="9.140625" hidden="1" customWidth="1"/>
    <col min="9" max="9" width="9.140625" customWidth="1"/>
    <col min="10" max="10" width="3" customWidth="1"/>
    <col min="11" max="28" width="9.140625" hidden="1" customWidth="1"/>
    <col min="29" max="29" width="6.28515625" customWidth="1"/>
    <col min="30" max="32" width="9.140625" hidden="1" customWidth="1"/>
    <col min="33" max="33" width="14.5703125" customWidth="1"/>
    <col min="34" max="34" width="3.42578125" customWidth="1"/>
    <col min="35" max="35" width="9.140625" hidden="1" customWidth="1"/>
    <col min="36" max="36" width="11.7109375" hidden="1" customWidth="1"/>
  </cols>
  <sheetData>
    <row r="1" spans="1:36" ht="15.75" x14ac:dyDescent="0.25">
      <c r="A1" s="471" t="s">
        <v>697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3"/>
    </row>
    <row r="2" spans="1:36" ht="15.75" x14ac:dyDescent="0.25">
      <c r="A2" s="474" t="s">
        <v>920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6"/>
    </row>
    <row r="3" spans="1:36" ht="15.75" x14ac:dyDescent="0.2">
      <c r="A3" s="609" t="s">
        <v>517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1"/>
    </row>
    <row r="4" spans="1:36" ht="15" x14ac:dyDescent="0.2">
      <c r="A4" s="831" t="s">
        <v>946</v>
      </c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  <c r="R4" s="832"/>
      <c r="S4" s="832"/>
      <c r="T4" s="832"/>
      <c r="U4" s="832"/>
      <c r="V4" s="832"/>
      <c r="W4" s="832"/>
      <c r="X4" s="832"/>
      <c r="Y4" s="832"/>
      <c r="Z4" s="832"/>
      <c r="AA4" s="832"/>
      <c r="AB4" s="832"/>
      <c r="AC4" s="832"/>
      <c r="AD4" s="832"/>
      <c r="AE4" s="832"/>
      <c r="AF4" s="832"/>
      <c r="AG4" s="832"/>
      <c r="AH4" s="832"/>
      <c r="AI4" s="832"/>
      <c r="AJ4" s="833"/>
    </row>
    <row r="5" spans="1:36" x14ac:dyDescent="0.2">
      <c r="A5" s="616" t="s">
        <v>249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  <c r="AC5" s="617"/>
      <c r="AD5" s="617"/>
      <c r="AE5" s="617"/>
      <c r="AF5" s="617"/>
      <c r="AG5" s="617"/>
      <c r="AH5" s="617"/>
      <c r="AI5" s="617"/>
      <c r="AJ5" s="618"/>
    </row>
    <row r="6" spans="1:36" x14ac:dyDescent="0.2">
      <c r="A6" s="619" t="s">
        <v>248</v>
      </c>
      <c r="B6" s="620"/>
      <c r="C6" s="621" t="s">
        <v>247</v>
      </c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3" t="s">
        <v>246</v>
      </c>
      <c r="AD6" s="622"/>
      <c r="AE6" s="622"/>
      <c r="AF6" s="622"/>
      <c r="AG6" s="620" t="s">
        <v>245</v>
      </c>
      <c r="AH6" s="622"/>
      <c r="AI6" s="622"/>
      <c r="AJ6" s="624"/>
    </row>
    <row r="7" spans="1:36" x14ac:dyDescent="0.2">
      <c r="A7" s="682" t="s">
        <v>244</v>
      </c>
      <c r="B7" s="613"/>
      <c r="C7" s="614" t="s">
        <v>243</v>
      </c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  <c r="AC7" s="614" t="s">
        <v>242</v>
      </c>
      <c r="AD7" s="614"/>
      <c r="AE7" s="614"/>
      <c r="AF7" s="614"/>
      <c r="AG7" s="614" t="s">
        <v>241</v>
      </c>
      <c r="AH7" s="614"/>
      <c r="AI7" s="614"/>
      <c r="AJ7" s="680"/>
    </row>
    <row r="8" spans="1:36" x14ac:dyDescent="0.2">
      <c r="A8" s="649" t="s">
        <v>240</v>
      </c>
      <c r="B8" s="661"/>
      <c r="C8" s="688" t="s">
        <v>516</v>
      </c>
      <c r="D8" s="688"/>
      <c r="E8" s="688"/>
      <c r="F8" s="688"/>
      <c r="G8" s="688"/>
      <c r="H8" s="688"/>
      <c r="I8" s="688"/>
      <c r="J8" s="688"/>
      <c r="K8" s="688"/>
      <c r="L8" s="688"/>
      <c r="M8" s="688"/>
      <c r="N8" s="688"/>
      <c r="O8" s="688"/>
      <c r="P8" s="688"/>
      <c r="Q8" s="688"/>
      <c r="R8" s="688"/>
      <c r="S8" s="688"/>
      <c r="T8" s="688"/>
      <c r="U8" s="688"/>
      <c r="V8" s="688"/>
      <c r="W8" s="688"/>
      <c r="X8" s="688"/>
      <c r="Y8" s="688"/>
      <c r="Z8" s="688"/>
      <c r="AA8" s="688"/>
      <c r="AB8" s="688"/>
      <c r="AC8" s="519" t="s">
        <v>515</v>
      </c>
      <c r="AD8" s="519"/>
      <c r="AE8" s="519"/>
      <c r="AF8" s="519"/>
      <c r="AG8" s="689">
        <v>0</v>
      </c>
      <c r="AH8" s="689"/>
      <c r="AI8" s="689"/>
      <c r="AJ8" s="857"/>
    </row>
    <row r="9" spans="1:36" x14ac:dyDescent="0.2">
      <c r="A9" s="649" t="s">
        <v>237</v>
      </c>
      <c r="B9" s="661"/>
      <c r="C9" s="455" t="s">
        <v>514</v>
      </c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519" t="s">
        <v>513</v>
      </c>
      <c r="AD9" s="519"/>
      <c r="AE9" s="519"/>
      <c r="AF9" s="519"/>
      <c r="AG9" s="689">
        <v>0</v>
      </c>
      <c r="AH9" s="689"/>
      <c r="AI9" s="689"/>
      <c r="AJ9" s="857"/>
    </row>
    <row r="10" spans="1:36" x14ac:dyDescent="0.2">
      <c r="A10" s="649" t="s">
        <v>234</v>
      </c>
      <c r="B10" s="661"/>
      <c r="C10" s="688" t="s">
        <v>512</v>
      </c>
      <c r="D10" s="688"/>
      <c r="E10" s="688"/>
      <c r="F10" s="688"/>
      <c r="G10" s="688"/>
      <c r="H10" s="688"/>
      <c r="I10" s="688"/>
      <c r="J10" s="688"/>
      <c r="K10" s="688"/>
      <c r="L10" s="688"/>
      <c r="M10" s="688"/>
      <c r="N10" s="688"/>
      <c r="O10" s="688"/>
      <c r="P10" s="688"/>
      <c r="Q10" s="688"/>
      <c r="R10" s="688"/>
      <c r="S10" s="688"/>
      <c r="T10" s="688"/>
      <c r="U10" s="688"/>
      <c r="V10" s="688"/>
      <c r="W10" s="688"/>
      <c r="X10" s="688"/>
      <c r="Y10" s="688"/>
      <c r="Z10" s="688"/>
      <c r="AA10" s="688"/>
      <c r="AB10" s="688"/>
      <c r="AC10" s="519" t="s">
        <v>511</v>
      </c>
      <c r="AD10" s="519"/>
      <c r="AE10" s="519"/>
      <c r="AF10" s="519"/>
      <c r="AG10" s="689">
        <v>0</v>
      </c>
      <c r="AH10" s="689"/>
      <c r="AI10" s="689"/>
      <c r="AJ10" s="857"/>
    </row>
    <row r="11" spans="1:36" x14ac:dyDescent="0.2">
      <c r="A11" s="633" t="s">
        <v>231</v>
      </c>
      <c r="B11" s="685"/>
      <c r="C11" s="686" t="s">
        <v>510</v>
      </c>
      <c r="D11" s="686"/>
      <c r="E11" s="686"/>
      <c r="F11" s="686"/>
      <c r="G11" s="686"/>
      <c r="H11" s="686"/>
      <c r="I11" s="686"/>
      <c r="J11" s="686"/>
      <c r="K11" s="686"/>
      <c r="L11" s="686"/>
      <c r="M11" s="686"/>
      <c r="N11" s="686"/>
      <c r="O11" s="686"/>
      <c r="P11" s="686"/>
      <c r="Q11" s="686"/>
      <c r="R11" s="686"/>
      <c r="S11" s="686"/>
      <c r="T11" s="686"/>
      <c r="U11" s="686"/>
      <c r="V11" s="686"/>
      <c r="W11" s="686"/>
      <c r="X11" s="686"/>
      <c r="Y11" s="686"/>
      <c r="Z11" s="686"/>
      <c r="AA11" s="686"/>
      <c r="AB11" s="686"/>
      <c r="AC11" s="524" t="s">
        <v>509</v>
      </c>
      <c r="AD11" s="524"/>
      <c r="AE11" s="524"/>
      <c r="AF11" s="524"/>
      <c r="AG11" s="572">
        <f>SUM(AG8:AG10)</f>
        <v>0</v>
      </c>
      <c r="AH11" s="573"/>
      <c r="AI11" s="573"/>
      <c r="AJ11" s="574"/>
    </row>
    <row r="12" spans="1:36" x14ac:dyDescent="0.2">
      <c r="A12" s="649" t="s">
        <v>228</v>
      </c>
      <c r="B12" s="661"/>
      <c r="C12" s="455" t="s">
        <v>508</v>
      </c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519" t="s">
        <v>507</v>
      </c>
      <c r="AD12" s="519"/>
      <c r="AE12" s="519"/>
      <c r="AF12" s="519"/>
      <c r="AG12" s="689">
        <v>0</v>
      </c>
      <c r="AH12" s="689"/>
      <c r="AI12" s="689"/>
      <c r="AJ12" s="857"/>
    </row>
    <row r="13" spans="1:36" x14ac:dyDescent="0.2">
      <c r="A13" s="649" t="s">
        <v>225</v>
      </c>
      <c r="B13" s="661"/>
      <c r="C13" s="688" t="s">
        <v>506</v>
      </c>
      <c r="D13" s="688"/>
      <c r="E13" s="688"/>
      <c r="F13" s="688"/>
      <c r="G13" s="688"/>
      <c r="H13" s="688"/>
      <c r="I13" s="688"/>
      <c r="J13" s="688"/>
      <c r="K13" s="688"/>
      <c r="L13" s="688"/>
      <c r="M13" s="688"/>
      <c r="N13" s="688"/>
      <c r="O13" s="688"/>
      <c r="P13" s="688"/>
      <c r="Q13" s="688"/>
      <c r="R13" s="688"/>
      <c r="S13" s="688"/>
      <c r="T13" s="688"/>
      <c r="U13" s="688"/>
      <c r="V13" s="688"/>
      <c r="W13" s="688"/>
      <c r="X13" s="688"/>
      <c r="Y13" s="688"/>
      <c r="Z13" s="688"/>
      <c r="AA13" s="688"/>
      <c r="AB13" s="688"/>
      <c r="AC13" s="519" t="s">
        <v>505</v>
      </c>
      <c r="AD13" s="519"/>
      <c r="AE13" s="519"/>
      <c r="AF13" s="519"/>
      <c r="AG13" s="689">
        <v>0</v>
      </c>
      <c r="AH13" s="689"/>
      <c r="AI13" s="689"/>
      <c r="AJ13" s="857"/>
    </row>
    <row r="14" spans="1:36" x14ac:dyDescent="0.2">
      <c r="A14" s="649" t="s">
        <v>222</v>
      </c>
      <c r="B14" s="661"/>
      <c r="C14" s="455" t="s">
        <v>504</v>
      </c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519" t="s">
        <v>503</v>
      </c>
      <c r="AD14" s="519"/>
      <c r="AE14" s="519"/>
      <c r="AF14" s="519"/>
      <c r="AG14" s="689">
        <v>0</v>
      </c>
      <c r="AH14" s="689"/>
      <c r="AI14" s="689"/>
      <c r="AJ14" s="857"/>
    </row>
    <row r="15" spans="1:36" x14ac:dyDescent="0.2">
      <c r="A15" s="649" t="s">
        <v>219</v>
      </c>
      <c r="B15" s="661"/>
      <c r="C15" s="688" t="s">
        <v>502</v>
      </c>
      <c r="D15" s="688"/>
      <c r="E15" s="688"/>
      <c r="F15" s="688"/>
      <c r="G15" s="688"/>
      <c r="H15" s="688"/>
      <c r="I15" s="688"/>
      <c r="J15" s="688"/>
      <c r="K15" s="688"/>
      <c r="L15" s="688"/>
      <c r="M15" s="688"/>
      <c r="N15" s="688"/>
      <c r="O15" s="688"/>
      <c r="P15" s="688"/>
      <c r="Q15" s="688"/>
      <c r="R15" s="688"/>
      <c r="S15" s="688"/>
      <c r="T15" s="688"/>
      <c r="U15" s="688"/>
      <c r="V15" s="688"/>
      <c r="W15" s="688"/>
      <c r="X15" s="688"/>
      <c r="Y15" s="688"/>
      <c r="Z15" s="688"/>
      <c r="AA15" s="688"/>
      <c r="AB15" s="688"/>
      <c r="AC15" s="519" t="s">
        <v>501</v>
      </c>
      <c r="AD15" s="519"/>
      <c r="AE15" s="519"/>
      <c r="AF15" s="519"/>
      <c r="AG15" s="689">
        <v>0</v>
      </c>
      <c r="AH15" s="689"/>
      <c r="AI15" s="689"/>
      <c r="AJ15" s="857"/>
    </row>
    <row r="16" spans="1:36" x14ac:dyDescent="0.2">
      <c r="A16" s="633" t="s">
        <v>216</v>
      </c>
      <c r="B16" s="685"/>
      <c r="C16" s="690" t="s">
        <v>500</v>
      </c>
      <c r="D16" s="690"/>
      <c r="E16" s="690"/>
      <c r="F16" s="690"/>
      <c r="G16" s="690"/>
      <c r="H16" s="690"/>
      <c r="I16" s="690"/>
      <c r="J16" s="690"/>
      <c r="K16" s="690"/>
      <c r="L16" s="690"/>
      <c r="M16" s="690"/>
      <c r="N16" s="690"/>
      <c r="O16" s="690"/>
      <c r="P16" s="690"/>
      <c r="Q16" s="690"/>
      <c r="R16" s="690"/>
      <c r="S16" s="690"/>
      <c r="T16" s="690"/>
      <c r="U16" s="690"/>
      <c r="V16" s="690"/>
      <c r="W16" s="690"/>
      <c r="X16" s="690"/>
      <c r="Y16" s="690"/>
      <c r="Z16" s="690"/>
      <c r="AA16" s="690"/>
      <c r="AB16" s="690"/>
      <c r="AC16" s="524" t="s">
        <v>499</v>
      </c>
      <c r="AD16" s="524"/>
      <c r="AE16" s="524"/>
      <c r="AF16" s="524"/>
      <c r="AG16" s="572">
        <f>SUM(AG12:AG15)</f>
        <v>0</v>
      </c>
      <c r="AH16" s="573"/>
      <c r="AI16" s="573"/>
      <c r="AJ16" s="574"/>
    </row>
    <row r="17" spans="1:36" x14ac:dyDescent="0.2">
      <c r="A17" s="649" t="s">
        <v>213</v>
      </c>
      <c r="B17" s="661"/>
      <c r="C17" s="519" t="s">
        <v>498</v>
      </c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519" t="s">
        <v>497</v>
      </c>
      <c r="AD17" s="519"/>
      <c r="AE17" s="519"/>
      <c r="AF17" s="519"/>
      <c r="AG17" s="457">
        <v>87929</v>
      </c>
      <c r="AH17" s="457"/>
      <c r="AI17" s="457"/>
      <c r="AJ17" s="458"/>
    </row>
    <row r="18" spans="1:36" x14ac:dyDescent="0.2">
      <c r="A18" s="649" t="s">
        <v>210</v>
      </c>
      <c r="B18" s="661"/>
      <c r="C18" s="519" t="s">
        <v>496</v>
      </c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  <c r="AA18" s="519"/>
      <c r="AB18" s="519"/>
      <c r="AC18" s="519" t="s">
        <v>495</v>
      </c>
      <c r="AD18" s="519"/>
      <c r="AE18" s="519"/>
      <c r="AF18" s="519"/>
      <c r="AG18" s="689">
        <v>0</v>
      </c>
      <c r="AH18" s="689"/>
      <c r="AI18" s="689"/>
      <c r="AJ18" s="857"/>
    </row>
    <row r="19" spans="1:36" x14ac:dyDescent="0.2">
      <c r="A19" s="633" t="s">
        <v>207</v>
      </c>
      <c r="B19" s="685"/>
      <c r="C19" s="524" t="s">
        <v>494</v>
      </c>
      <c r="D19" s="524"/>
      <c r="E19" s="524"/>
      <c r="F19" s="524"/>
      <c r="G19" s="524"/>
      <c r="H19" s="524"/>
      <c r="I19" s="524"/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  <c r="U19" s="524"/>
      <c r="V19" s="524"/>
      <c r="W19" s="524"/>
      <c r="X19" s="524"/>
      <c r="Y19" s="524"/>
      <c r="Z19" s="524"/>
      <c r="AA19" s="524"/>
      <c r="AB19" s="524"/>
      <c r="AC19" s="524" t="s">
        <v>493</v>
      </c>
      <c r="AD19" s="524"/>
      <c r="AE19" s="524"/>
      <c r="AF19" s="524"/>
      <c r="AG19" s="572">
        <f>SUM(AG17:AG18)</f>
        <v>87929</v>
      </c>
      <c r="AH19" s="573"/>
      <c r="AI19" s="573"/>
      <c r="AJ19" s="574"/>
    </row>
    <row r="20" spans="1:36" x14ac:dyDescent="0.2">
      <c r="A20" s="633" t="s">
        <v>204</v>
      </c>
      <c r="B20" s="685"/>
      <c r="C20" s="690" t="s">
        <v>492</v>
      </c>
      <c r="D20" s="690"/>
      <c r="E20" s="690"/>
      <c r="F20" s="690"/>
      <c r="G20" s="690"/>
      <c r="H20" s="690"/>
      <c r="I20" s="690"/>
      <c r="J20" s="690"/>
      <c r="K20" s="690"/>
      <c r="L20" s="690"/>
      <c r="M20" s="690"/>
      <c r="N20" s="690"/>
      <c r="O20" s="690"/>
      <c r="P20" s="690"/>
      <c r="Q20" s="690"/>
      <c r="R20" s="690"/>
      <c r="S20" s="690"/>
      <c r="T20" s="690"/>
      <c r="U20" s="690"/>
      <c r="V20" s="690"/>
      <c r="W20" s="690"/>
      <c r="X20" s="690"/>
      <c r="Y20" s="690"/>
      <c r="Z20" s="690"/>
      <c r="AA20" s="690"/>
      <c r="AB20" s="690"/>
      <c r="AC20" s="524" t="s">
        <v>491</v>
      </c>
      <c r="AD20" s="524"/>
      <c r="AE20" s="524"/>
      <c r="AF20" s="524"/>
      <c r="AG20" s="687">
        <v>0</v>
      </c>
      <c r="AH20" s="687"/>
      <c r="AI20" s="687"/>
      <c r="AJ20" s="856"/>
    </row>
    <row r="21" spans="1:36" x14ac:dyDescent="0.2">
      <c r="A21" s="633" t="s">
        <v>201</v>
      </c>
      <c r="B21" s="685"/>
      <c r="C21" s="690" t="s">
        <v>490</v>
      </c>
      <c r="D21" s="690"/>
      <c r="E21" s="690"/>
      <c r="F21" s="690"/>
      <c r="G21" s="690"/>
      <c r="H21" s="690"/>
      <c r="I21" s="690"/>
      <c r="J21" s="690"/>
      <c r="K21" s="690"/>
      <c r="L21" s="690"/>
      <c r="M21" s="690"/>
      <c r="N21" s="690"/>
      <c r="O21" s="690"/>
      <c r="P21" s="690"/>
      <c r="Q21" s="690"/>
      <c r="R21" s="690"/>
      <c r="S21" s="690"/>
      <c r="T21" s="690"/>
      <c r="U21" s="690"/>
      <c r="V21" s="690"/>
      <c r="W21" s="690"/>
      <c r="X21" s="690"/>
      <c r="Y21" s="690"/>
      <c r="Z21" s="690"/>
      <c r="AA21" s="690"/>
      <c r="AB21" s="690"/>
      <c r="AC21" s="524" t="s">
        <v>489</v>
      </c>
      <c r="AD21" s="524"/>
      <c r="AE21" s="524"/>
      <c r="AF21" s="524"/>
      <c r="AG21" s="687">
        <v>0</v>
      </c>
      <c r="AH21" s="687"/>
      <c r="AI21" s="687"/>
      <c r="AJ21" s="856"/>
    </row>
    <row r="22" spans="1:36" x14ac:dyDescent="0.2">
      <c r="A22" s="633" t="s">
        <v>198</v>
      </c>
      <c r="B22" s="685"/>
      <c r="C22" s="690" t="s">
        <v>488</v>
      </c>
      <c r="D22" s="690"/>
      <c r="E22" s="690"/>
      <c r="F22" s="690"/>
      <c r="G22" s="690"/>
      <c r="H22" s="690"/>
      <c r="I22" s="690"/>
      <c r="J22" s="690"/>
      <c r="K22" s="690"/>
      <c r="L22" s="690"/>
      <c r="M22" s="690"/>
      <c r="N22" s="690"/>
      <c r="O22" s="690"/>
      <c r="P22" s="690"/>
      <c r="Q22" s="690"/>
      <c r="R22" s="690"/>
      <c r="S22" s="690"/>
      <c r="T22" s="690"/>
      <c r="U22" s="690"/>
      <c r="V22" s="690"/>
      <c r="W22" s="690"/>
      <c r="X22" s="690"/>
      <c r="Y22" s="690"/>
      <c r="Z22" s="690"/>
      <c r="AA22" s="690"/>
      <c r="AB22" s="690"/>
      <c r="AC22" s="524" t="s">
        <v>487</v>
      </c>
      <c r="AD22" s="524"/>
      <c r="AE22" s="524"/>
      <c r="AF22" s="524"/>
      <c r="AG22" s="564">
        <v>35338347</v>
      </c>
      <c r="AH22" s="564"/>
      <c r="AI22" s="564"/>
      <c r="AJ22" s="565"/>
    </row>
    <row r="23" spans="1:36" x14ac:dyDescent="0.2">
      <c r="A23" s="633" t="s">
        <v>195</v>
      </c>
      <c r="B23" s="685"/>
      <c r="C23" s="690" t="s">
        <v>486</v>
      </c>
      <c r="D23" s="690"/>
      <c r="E23" s="690"/>
      <c r="F23" s="690"/>
      <c r="G23" s="690"/>
      <c r="H23" s="690"/>
      <c r="I23" s="690"/>
      <c r="J23" s="690"/>
      <c r="K23" s="690"/>
      <c r="L23" s="690"/>
      <c r="M23" s="690"/>
      <c r="N23" s="690"/>
      <c r="O23" s="690"/>
      <c r="P23" s="690"/>
      <c r="Q23" s="690"/>
      <c r="R23" s="690"/>
      <c r="S23" s="690"/>
      <c r="T23" s="690"/>
      <c r="U23" s="690"/>
      <c r="V23" s="690"/>
      <c r="W23" s="690"/>
      <c r="X23" s="690"/>
      <c r="Y23" s="690"/>
      <c r="Z23" s="690"/>
      <c r="AA23" s="690"/>
      <c r="AB23" s="690"/>
      <c r="AC23" s="524" t="s">
        <v>485</v>
      </c>
      <c r="AD23" s="524"/>
      <c r="AE23" s="524"/>
      <c r="AF23" s="524"/>
      <c r="AG23" s="687">
        <v>0</v>
      </c>
      <c r="AH23" s="687"/>
      <c r="AI23" s="687"/>
      <c r="AJ23" s="856"/>
    </row>
    <row r="24" spans="1:36" x14ac:dyDescent="0.2">
      <c r="A24" s="633" t="s">
        <v>192</v>
      </c>
      <c r="B24" s="685"/>
      <c r="C24" s="686" t="s">
        <v>484</v>
      </c>
      <c r="D24" s="686"/>
      <c r="E24" s="686"/>
      <c r="F24" s="686"/>
      <c r="G24" s="686"/>
      <c r="H24" s="686"/>
      <c r="I24" s="686"/>
      <c r="J24" s="686"/>
      <c r="K24" s="686"/>
      <c r="L24" s="686"/>
      <c r="M24" s="686"/>
      <c r="N24" s="686"/>
      <c r="O24" s="686"/>
      <c r="P24" s="686"/>
      <c r="Q24" s="686"/>
      <c r="R24" s="686"/>
      <c r="S24" s="686"/>
      <c r="T24" s="686"/>
      <c r="U24" s="686"/>
      <c r="V24" s="686"/>
      <c r="W24" s="686"/>
      <c r="X24" s="686"/>
      <c r="Y24" s="686"/>
      <c r="Z24" s="686"/>
      <c r="AA24" s="686"/>
      <c r="AB24" s="686"/>
      <c r="AC24" s="524" t="s">
        <v>483</v>
      </c>
      <c r="AD24" s="524"/>
      <c r="AE24" s="524"/>
      <c r="AF24" s="524"/>
      <c r="AG24" s="687">
        <v>0</v>
      </c>
      <c r="AH24" s="687"/>
      <c r="AI24" s="687"/>
      <c r="AJ24" s="856"/>
    </row>
    <row r="25" spans="1:36" x14ac:dyDescent="0.2">
      <c r="A25" s="649">
        <v>18</v>
      </c>
      <c r="B25" s="661"/>
      <c r="C25" s="455" t="s">
        <v>482</v>
      </c>
      <c r="D25" s="455"/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  <c r="AA25" s="455"/>
      <c r="AB25" s="455"/>
      <c r="AC25" s="519" t="s">
        <v>481</v>
      </c>
      <c r="AD25" s="519"/>
      <c r="AE25" s="519"/>
      <c r="AF25" s="519"/>
      <c r="AG25" s="689">
        <v>0</v>
      </c>
      <c r="AH25" s="689"/>
      <c r="AI25" s="689"/>
      <c r="AJ25" s="857"/>
    </row>
    <row r="26" spans="1:36" x14ac:dyDescent="0.2">
      <c r="A26" s="649">
        <v>19</v>
      </c>
      <c r="B26" s="661"/>
      <c r="C26" s="455" t="s">
        <v>480</v>
      </c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519" t="s">
        <v>479</v>
      </c>
      <c r="AD26" s="519"/>
      <c r="AE26" s="519"/>
      <c r="AF26" s="519"/>
      <c r="AG26" s="689">
        <v>0</v>
      </c>
      <c r="AH26" s="689"/>
      <c r="AI26" s="689"/>
      <c r="AJ26" s="857"/>
    </row>
    <row r="27" spans="1:36" x14ac:dyDescent="0.2">
      <c r="A27" s="633">
        <v>20</v>
      </c>
      <c r="B27" s="685"/>
      <c r="C27" s="686" t="s">
        <v>478</v>
      </c>
      <c r="D27" s="686"/>
      <c r="E27" s="686"/>
      <c r="F27" s="686"/>
      <c r="G27" s="686"/>
      <c r="H27" s="686"/>
      <c r="I27" s="686"/>
      <c r="J27" s="686"/>
      <c r="K27" s="686"/>
      <c r="L27" s="686"/>
      <c r="M27" s="686"/>
      <c r="N27" s="686"/>
      <c r="O27" s="686"/>
      <c r="P27" s="686"/>
      <c r="Q27" s="686"/>
      <c r="R27" s="686"/>
      <c r="S27" s="686"/>
      <c r="T27" s="686"/>
      <c r="U27" s="686"/>
      <c r="V27" s="686"/>
      <c r="W27" s="686"/>
      <c r="X27" s="686"/>
      <c r="Y27" s="686"/>
      <c r="Z27" s="686"/>
      <c r="AA27" s="686"/>
      <c r="AB27" s="686"/>
      <c r="AC27" s="524" t="s">
        <v>477</v>
      </c>
      <c r="AD27" s="524"/>
      <c r="AE27" s="524"/>
      <c r="AF27" s="524"/>
      <c r="AG27" s="572">
        <f>SUM(AG25:AG26)</f>
        <v>0</v>
      </c>
      <c r="AH27" s="573"/>
      <c r="AI27" s="573"/>
      <c r="AJ27" s="574"/>
    </row>
    <row r="28" spans="1:36" x14ac:dyDescent="0.2">
      <c r="A28" s="633">
        <v>21</v>
      </c>
      <c r="B28" s="685"/>
      <c r="C28" s="686" t="s">
        <v>476</v>
      </c>
      <c r="D28" s="686"/>
      <c r="E28" s="686"/>
      <c r="F28" s="686"/>
      <c r="G28" s="686"/>
      <c r="H28" s="686"/>
      <c r="I28" s="686"/>
      <c r="J28" s="686"/>
      <c r="K28" s="686"/>
      <c r="L28" s="686"/>
      <c r="M28" s="686"/>
      <c r="N28" s="686"/>
      <c r="O28" s="686"/>
      <c r="P28" s="686"/>
      <c r="Q28" s="686"/>
      <c r="R28" s="686"/>
      <c r="S28" s="686"/>
      <c r="T28" s="686"/>
      <c r="U28" s="686"/>
      <c r="V28" s="686"/>
      <c r="W28" s="686"/>
      <c r="X28" s="686"/>
      <c r="Y28" s="686"/>
      <c r="Z28" s="686"/>
      <c r="AA28" s="686"/>
      <c r="AB28" s="686"/>
      <c r="AC28" s="524" t="s">
        <v>475</v>
      </c>
      <c r="AD28" s="524"/>
      <c r="AE28" s="524"/>
      <c r="AF28" s="524"/>
      <c r="AG28" s="572">
        <f>(AG11+AG16+AG19+AG20+AG21+AG22+AG23+AG27)</f>
        <v>35426276</v>
      </c>
      <c r="AH28" s="573"/>
      <c r="AI28" s="573"/>
      <c r="AJ28" s="574"/>
    </row>
    <row r="29" spans="1:36" x14ac:dyDescent="0.2">
      <c r="A29" s="649">
        <v>22</v>
      </c>
      <c r="B29" s="661"/>
      <c r="C29" s="455" t="s">
        <v>474</v>
      </c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519" t="s">
        <v>473</v>
      </c>
      <c r="AD29" s="519"/>
      <c r="AE29" s="519"/>
      <c r="AF29" s="519"/>
      <c r="AG29" s="689">
        <v>0</v>
      </c>
      <c r="AH29" s="689"/>
      <c r="AI29" s="689"/>
      <c r="AJ29" s="857"/>
    </row>
    <row r="30" spans="1:36" x14ac:dyDescent="0.2">
      <c r="A30" s="649">
        <v>23</v>
      </c>
      <c r="B30" s="661"/>
      <c r="C30" s="455" t="s">
        <v>472</v>
      </c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519" t="s">
        <v>471</v>
      </c>
      <c r="AD30" s="519"/>
      <c r="AE30" s="519"/>
      <c r="AF30" s="519"/>
      <c r="AG30" s="689">
        <v>0</v>
      </c>
      <c r="AH30" s="689"/>
      <c r="AI30" s="689"/>
      <c r="AJ30" s="857"/>
    </row>
    <row r="31" spans="1:36" x14ac:dyDescent="0.2">
      <c r="A31" s="649">
        <v>24</v>
      </c>
      <c r="B31" s="661"/>
      <c r="C31" s="688" t="s">
        <v>470</v>
      </c>
      <c r="D31" s="688"/>
      <c r="E31" s="688"/>
      <c r="F31" s="688"/>
      <c r="G31" s="688"/>
      <c r="H31" s="688"/>
      <c r="I31" s="688"/>
      <c r="J31" s="688"/>
      <c r="K31" s="688"/>
      <c r="L31" s="688"/>
      <c r="M31" s="688"/>
      <c r="N31" s="688"/>
      <c r="O31" s="688"/>
      <c r="P31" s="688"/>
      <c r="Q31" s="688"/>
      <c r="R31" s="688"/>
      <c r="S31" s="688"/>
      <c r="T31" s="688"/>
      <c r="U31" s="688"/>
      <c r="V31" s="688"/>
      <c r="W31" s="688"/>
      <c r="X31" s="688"/>
      <c r="Y31" s="688"/>
      <c r="Z31" s="688"/>
      <c r="AA31" s="688"/>
      <c r="AB31" s="688"/>
      <c r="AC31" s="519" t="s">
        <v>469</v>
      </c>
      <c r="AD31" s="519"/>
      <c r="AE31" s="519"/>
      <c r="AF31" s="519"/>
      <c r="AG31" s="689">
        <v>0</v>
      </c>
      <c r="AH31" s="689"/>
      <c r="AI31" s="689"/>
      <c r="AJ31" s="857"/>
    </row>
    <row r="32" spans="1:36" x14ac:dyDescent="0.2">
      <c r="A32" s="649">
        <v>25</v>
      </c>
      <c r="B32" s="661"/>
      <c r="C32" s="688" t="s">
        <v>468</v>
      </c>
      <c r="D32" s="688"/>
      <c r="E32" s="688"/>
      <c r="F32" s="688"/>
      <c r="G32" s="688"/>
      <c r="H32" s="688"/>
      <c r="I32" s="688"/>
      <c r="J32" s="688"/>
      <c r="K32" s="688"/>
      <c r="L32" s="688"/>
      <c r="M32" s="688"/>
      <c r="N32" s="688"/>
      <c r="O32" s="688"/>
      <c r="P32" s="688"/>
      <c r="Q32" s="688"/>
      <c r="R32" s="688"/>
      <c r="S32" s="688"/>
      <c r="T32" s="688"/>
      <c r="U32" s="688"/>
      <c r="V32" s="688"/>
      <c r="W32" s="688"/>
      <c r="X32" s="688"/>
      <c r="Y32" s="688"/>
      <c r="Z32" s="688"/>
      <c r="AA32" s="688"/>
      <c r="AB32" s="688"/>
      <c r="AC32" s="519" t="s">
        <v>467</v>
      </c>
      <c r="AD32" s="519"/>
      <c r="AE32" s="519"/>
      <c r="AF32" s="519"/>
      <c r="AG32" s="689">
        <v>0</v>
      </c>
      <c r="AH32" s="689"/>
      <c r="AI32" s="689"/>
      <c r="AJ32" s="857"/>
    </row>
    <row r="33" spans="1:36" x14ac:dyDescent="0.2">
      <c r="A33" s="649">
        <v>26</v>
      </c>
      <c r="B33" s="661"/>
      <c r="C33" s="688" t="s">
        <v>466</v>
      </c>
      <c r="D33" s="688"/>
      <c r="E33" s="688"/>
      <c r="F33" s="688"/>
      <c r="G33" s="688"/>
      <c r="H33" s="688"/>
      <c r="I33" s="688"/>
      <c r="J33" s="688"/>
      <c r="K33" s="688"/>
      <c r="L33" s="688"/>
      <c r="M33" s="688"/>
      <c r="N33" s="688"/>
      <c r="O33" s="688"/>
      <c r="P33" s="688"/>
      <c r="Q33" s="688"/>
      <c r="R33" s="688"/>
      <c r="S33" s="688"/>
      <c r="T33" s="688"/>
      <c r="U33" s="688"/>
      <c r="V33" s="688"/>
      <c r="W33" s="688"/>
      <c r="X33" s="688"/>
      <c r="Y33" s="688"/>
      <c r="Z33" s="688"/>
      <c r="AA33" s="688"/>
      <c r="AB33" s="688"/>
      <c r="AC33" s="519" t="s">
        <v>465</v>
      </c>
      <c r="AD33" s="519"/>
      <c r="AE33" s="519"/>
      <c r="AF33" s="519"/>
      <c r="AG33" s="689">
        <v>0</v>
      </c>
      <c r="AH33" s="689"/>
      <c r="AI33" s="689"/>
      <c r="AJ33" s="857"/>
    </row>
    <row r="34" spans="1:36" x14ac:dyDescent="0.2">
      <c r="A34" s="633">
        <v>27</v>
      </c>
      <c r="B34" s="685"/>
      <c r="C34" s="690" t="s">
        <v>464</v>
      </c>
      <c r="D34" s="690"/>
      <c r="E34" s="690"/>
      <c r="F34" s="690"/>
      <c r="G34" s="690"/>
      <c r="H34" s="690"/>
      <c r="I34" s="690"/>
      <c r="J34" s="690"/>
      <c r="K34" s="690"/>
      <c r="L34" s="690"/>
      <c r="M34" s="690"/>
      <c r="N34" s="690"/>
      <c r="O34" s="690"/>
      <c r="P34" s="690"/>
      <c r="Q34" s="690"/>
      <c r="R34" s="690"/>
      <c r="S34" s="690"/>
      <c r="T34" s="690"/>
      <c r="U34" s="690"/>
      <c r="V34" s="690"/>
      <c r="W34" s="690"/>
      <c r="X34" s="690"/>
      <c r="Y34" s="690"/>
      <c r="Z34" s="690"/>
      <c r="AA34" s="690"/>
      <c r="AB34" s="690"/>
      <c r="AC34" s="524" t="s">
        <v>463</v>
      </c>
      <c r="AD34" s="524"/>
      <c r="AE34" s="524"/>
      <c r="AF34" s="524"/>
      <c r="AG34" s="572">
        <f>SUM(AG29:AG33)</f>
        <v>0</v>
      </c>
      <c r="AH34" s="573"/>
      <c r="AI34" s="573"/>
      <c r="AJ34" s="574"/>
    </row>
    <row r="35" spans="1:36" x14ac:dyDescent="0.2">
      <c r="A35" s="633">
        <v>28</v>
      </c>
      <c r="B35" s="685"/>
      <c r="C35" s="686" t="s">
        <v>462</v>
      </c>
      <c r="D35" s="686"/>
      <c r="E35" s="686"/>
      <c r="F35" s="686"/>
      <c r="G35" s="686"/>
      <c r="H35" s="686"/>
      <c r="I35" s="686"/>
      <c r="J35" s="686"/>
      <c r="K35" s="686"/>
      <c r="L35" s="686"/>
      <c r="M35" s="686"/>
      <c r="N35" s="686"/>
      <c r="O35" s="686"/>
      <c r="P35" s="686"/>
      <c r="Q35" s="686"/>
      <c r="R35" s="686"/>
      <c r="S35" s="686"/>
      <c r="T35" s="686"/>
      <c r="U35" s="686"/>
      <c r="V35" s="686"/>
      <c r="W35" s="686"/>
      <c r="X35" s="686"/>
      <c r="Y35" s="686"/>
      <c r="Z35" s="686"/>
      <c r="AA35" s="686"/>
      <c r="AB35" s="686"/>
      <c r="AC35" s="524" t="s">
        <v>461</v>
      </c>
      <c r="AD35" s="524"/>
      <c r="AE35" s="524"/>
      <c r="AF35" s="524"/>
      <c r="AG35" s="687">
        <v>0</v>
      </c>
      <c r="AH35" s="687"/>
      <c r="AI35" s="687"/>
      <c r="AJ35" s="856"/>
    </row>
    <row r="36" spans="1:36" x14ac:dyDescent="0.2">
      <c r="A36" s="633">
        <v>29</v>
      </c>
      <c r="B36" s="685"/>
      <c r="C36" s="686" t="s">
        <v>460</v>
      </c>
      <c r="D36" s="686"/>
      <c r="E36" s="686"/>
      <c r="F36" s="686"/>
      <c r="G36" s="686"/>
      <c r="H36" s="686"/>
      <c r="I36" s="686"/>
      <c r="J36" s="686"/>
      <c r="K36" s="686"/>
      <c r="L36" s="686"/>
      <c r="M36" s="686"/>
      <c r="N36" s="686"/>
      <c r="O36" s="686"/>
      <c r="P36" s="686"/>
      <c r="Q36" s="686"/>
      <c r="R36" s="686"/>
      <c r="S36" s="686"/>
      <c r="T36" s="686"/>
      <c r="U36" s="686"/>
      <c r="V36" s="686"/>
      <c r="W36" s="686"/>
      <c r="X36" s="686"/>
      <c r="Y36" s="686"/>
      <c r="Z36" s="686"/>
      <c r="AA36" s="686"/>
      <c r="AB36" s="686"/>
      <c r="AC36" s="524" t="s">
        <v>459</v>
      </c>
      <c r="AD36" s="524"/>
      <c r="AE36" s="524"/>
      <c r="AF36" s="524"/>
      <c r="AG36" s="687">
        <v>0</v>
      </c>
      <c r="AH36" s="687"/>
      <c r="AI36" s="687"/>
      <c r="AJ36" s="856"/>
    </row>
    <row r="37" spans="1:36" ht="15.75" thickBot="1" x14ac:dyDescent="0.25">
      <c r="A37" s="841">
        <v>30</v>
      </c>
      <c r="B37" s="842"/>
      <c r="C37" s="854" t="s">
        <v>458</v>
      </c>
      <c r="D37" s="854"/>
      <c r="E37" s="854"/>
      <c r="F37" s="854"/>
      <c r="G37" s="854"/>
      <c r="H37" s="854"/>
      <c r="I37" s="854"/>
      <c r="J37" s="854"/>
      <c r="K37" s="854"/>
      <c r="L37" s="854"/>
      <c r="M37" s="854"/>
      <c r="N37" s="854"/>
      <c r="O37" s="854"/>
      <c r="P37" s="854"/>
      <c r="Q37" s="854"/>
      <c r="R37" s="854"/>
      <c r="S37" s="854"/>
      <c r="T37" s="854"/>
      <c r="U37" s="854"/>
      <c r="V37" s="854"/>
      <c r="W37" s="854"/>
      <c r="X37" s="854"/>
      <c r="Y37" s="854"/>
      <c r="Z37" s="854"/>
      <c r="AA37" s="854"/>
      <c r="AB37" s="854"/>
      <c r="AC37" s="855" t="s">
        <v>457</v>
      </c>
      <c r="AD37" s="855"/>
      <c r="AE37" s="855"/>
      <c r="AF37" s="855"/>
      <c r="AG37" s="797">
        <f>AG28+AG34+AG35+AG36</f>
        <v>35426276</v>
      </c>
      <c r="AH37" s="798"/>
      <c r="AI37" s="798"/>
      <c r="AJ37" s="799"/>
    </row>
  </sheetData>
  <mergeCells count="133">
    <mergeCell ref="A1:AJ1"/>
    <mergeCell ref="A2:AJ2"/>
    <mergeCell ref="A4:AJ4"/>
    <mergeCell ref="A3:AJ3"/>
    <mergeCell ref="A5:AJ5"/>
    <mergeCell ref="A6:B6"/>
    <mergeCell ref="C6:AB6"/>
    <mergeCell ref="AC6:AF6"/>
    <mergeCell ref="AG6:AJ6"/>
    <mergeCell ref="A9:B9"/>
    <mergeCell ref="C9:AB9"/>
    <mergeCell ref="AC9:AF9"/>
    <mergeCell ref="AG9:AJ9"/>
    <mergeCell ref="A10:B10"/>
    <mergeCell ref="C10:AB10"/>
    <mergeCell ref="AC10:AF10"/>
    <mergeCell ref="AG10:AJ10"/>
    <mergeCell ref="A7:B7"/>
    <mergeCell ref="C7:AB7"/>
    <mergeCell ref="AC7:AF7"/>
    <mergeCell ref="AG7:AJ7"/>
    <mergeCell ref="A8:B8"/>
    <mergeCell ref="C8:AB8"/>
    <mergeCell ref="AC8:AF8"/>
    <mergeCell ref="AG8:AJ8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37:B37"/>
    <mergeCell ref="C37:AB37"/>
    <mergeCell ref="AC37:AF37"/>
    <mergeCell ref="AG37:AJ37"/>
    <mergeCell ref="A35:B35"/>
    <mergeCell ref="C35:AB35"/>
    <mergeCell ref="AC35:AF35"/>
    <mergeCell ref="AG35:AJ35"/>
    <mergeCell ref="A36:B36"/>
    <mergeCell ref="C36:AB36"/>
    <mergeCell ref="AC36:AF36"/>
    <mergeCell ref="AG36:AJ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view="pageBreakPreview" topLeftCell="A34" zoomScaleNormal="100" zoomScaleSheetLayoutView="100" workbookViewId="0">
      <selection activeCell="D53" sqref="D53"/>
    </sheetView>
  </sheetViews>
  <sheetFormatPr defaultRowHeight="12.75" x14ac:dyDescent="0.2"/>
  <cols>
    <col min="3" max="3" width="48.5703125" customWidth="1"/>
    <col min="4" max="4" width="20.7109375" customWidth="1"/>
    <col min="7" max="7" width="65" customWidth="1"/>
    <col min="8" max="8" width="20.7109375" customWidth="1"/>
  </cols>
  <sheetData>
    <row r="1" spans="1:8" ht="18" x14ac:dyDescent="0.25">
      <c r="B1" s="372" t="s">
        <v>550</v>
      </c>
      <c r="C1" s="372"/>
      <c r="D1" s="372"/>
      <c r="E1" s="372"/>
      <c r="F1" s="372"/>
      <c r="G1" s="372"/>
      <c r="H1" s="372"/>
    </row>
    <row r="2" spans="1:8" ht="21.75" customHeight="1" x14ac:dyDescent="0.3">
      <c r="B2" s="373" t="s">
        <v>700</v>
      </c>
      <c r="C2" s="373"/>
      <c r="D2" s="373"/>
      <c r="E2" s="373"/>
      <c r="F2" s="373"/>
      <c r="G2" s="373"/>
      <c r="H2" s="373"/>
    </row>
    <row r="3" spans="1:8" ht="21" customHeight="1" x14ac:dyDescent="0.3">
      <c r="B3" s="373" t="s">
        <v>585</v>
      </c>
      <c r="C3" s="373"/>
      <c r="D3" s="373"/>
      <c r="E3" s="373"/>
      <c r="F3" s="373"/>
      <c r="G3" s="373"/>
      <c r="H3" s="373"/>
    </row>
    <row r="4" spans="1:8" ht="19.5" customHeight="1" x14ac:dyDescent="0.25">
      <c r="B4" s="388"/>
      <c r="C4" s="388"/>
      <c r="D4" s="388"/>
      <c r="E4" s="388"/>
      <c r="F4" s="388"/>
      <c r="G4" s="388"/>
      <c r="H4" s="388"/>
    </row>
    <row r="5" spans="1:8" ht="19.5" customHeight="1" thickBot="1" x14ac:dyDescent="0.3">
      <c r="A5" s="7"/>
      <c r="B5" s="8"/>
      <c r="C5" s="8"/>
      <c r="D5" s="8"/>
      <c r="E5" s="8"/>
      <c r="F5" s="8"/>
      <c r="G5" s="8"/>
      <c r="H5" s="281" t="s">
        <v>586</v>
      </c>
    </row>
    <row r="6" spans="1:8" ht="12.75" customHeight="1" x14ac:dyDescent="0.2">
      <c r="A6" s="375"/>
      <c r="B6" s="378" t="s">
        <v>551</v>
      </c>
      <c r="C6" s="378"/>
      <c r="D6" s="379" t="s">
        <v>552</v>
      </c>
      <c r="E6" s="382"/>
      <c r="F6" s="385" t="s">
        <v>551</v>
      </c>
      <c r="G6" s="385"/>
      <c r="H6" s="386" t="s">
        <v>552</v>
      </c>
    </row>
    <row r="7" spans="1:8" ht="12.75" customHeight="1" x14ac:dyDescent="0.2">
      <c r="A7" s="376"/>
      <c r="B7" s="357"/>
      <c r="C7" s="357"/>
      <c r="D7" s="380"/>
      <c r="E7" s="383"/>
      <c r="F7" s="371"/>
      <c r="G7" s="371"/>
      <c r="H7" s="387"/>
    </row>
    <row r="8" spans="1:8" ht="12.75" customHeight="1" x14ac:dyDescent="0.2">
      <c r="A8" s="377"/>
      <c r="B8" s="357"/>
      <c r="C8" s="357"/>
      <c r="D8" s="381"/>
      <c r="E8" s="384"/>
      <c r="F8" s="371"/>
      <c r="G8" s="371"/>
      <c r="H8" s="387"/>
    </row>
    <row r="9" spans="1:8" ht="15.75" x14ac:dyDescent="0.25">
      <c r="A9" s="291"/>
      <c r="B9" s="370" t="s">
        <v>553</v>
      </c>
      <c r="C9" s="370"/>
      <c r="D9" s="169"/>
      <c r="E9" s="167"/>
      <c r="F9" s="371" t="s">
        <v>554</v>
      </c>
      <c r="G9" s="371"/>
      <c r="H9" s="292"/>
    </row>
    <row r="10" spans="1:8" ht="15.75" customHeight="1" x14ac:dyDescent="0.2">
      <c r="A10" s="291" t="s">
        <v>244</v>
      </c>
      <c r="B10" s="352" t="s">
        <v>653</v>
      </c>
      <c r="C10" s="352"/>
      <c r="D10" s="221">
        <v>66154748</v>
      </c>
      <c r="E10" s="170" t="s">
        <v>244</v>
      </c>
      <c r="F10" s="359" t="s">
        <v>556</v>
      </c>
      <c r="G10" s="359"/>
      <c r="H10" s="305">
        <v>25200520</v>
      </c>
    </row>
    <row r="11" spans="1:8" ht="15.75" customHeight="1" x14ac:dyDescent="0.2">
      <c r="A11" s="291" t="s">
        <v>243</v>
      </c>
      <c r="B11" s="352" t="s">
        <v>654</v>
      </c>
      <c r="C11" s="352"/>
      <c r="D11" s="221">
        <v>0</v>
      </c>
      <c r="E11" s="170" t="s">
        <v>243</v>
      </c>
      <c r="F11" s="359" t="s">
        <v>557</v>
      </c>
      <c r="G11" s="359"/>
      <c r="H11" s="305">
        <v>5229688</v>
      </c>
    </row>
    <row r="12" spans="1:8" ht="15.75" customHeight="1" x14ac:dyDescent="0.2">
      <c r="A12" s="291" t="s">
        <v>242</v>
      </c>
      <c r="B12" s="352" t="s">
        <v>655</v>
      </c>
      <c r="C12" s="352"/>
      <c r="D12" s="225">
        <v>19024092</v>
      </c>
      <c r="E12" s="170" t="s">
        <v>242</v>
      </c>
      <c r="F12" s="359" t="s">
        <v>558</v>
      </c>
      <c r="G12" s="359"/>
      <c r="H12" s="305">
        <v>26314000</v>
      </c>
    </row>
    <row r="13" spans="1:8" ht="15" x14ac:dyDescent="0.2">
      <c r="A13" s="291" t="s">
        <v>241</v>
      </c>
      <c r="B13" s="352" t="s">
        <v>555</v>
      </c>
      <c r="C13" s="352"/>
      <c r="D13" s="225">
        <v>11557040</v>
      </c>
      <c r="E13" s="170" t="s">
        <v>241</v>
      </c>
      <c r="F13" s="366" t="s">
        <v>660</v>
      </c>
      <c r="G13" s="367"/>
      <c r="H13" s="305">
        <f>H14+H15+H16</f>
        <v>12951292</v>
      </c>
    </row>
    <row r="14" spans="1:8" ht="15" x14ac:dyDescent="0.2">
      <c r="A14" s="294"/>
      <c r="B14" s="360"/>
      <c r="C14" s="360"/>
      <c r="D14" s="172"/>
      <c r="E14" s="170"/>
      <c r="F14" s="368" t="s">
        <v>659</v>
      </c>
      <c r="G14" s="369"/>
      <c r="H14" s="306">
        <v>8852288</v>
      </c>
    </row>
    <row r="15" spans="1:8" ht="15.75" customHeight="1" x14ac:dyDescent="0.2">
      <c r="A15" s="294"/>
      <c r="B15" s="360"/>
      <c r="C15" s="360"/>
      <c r="D15" s="172"/>
      <c r="E15" s="170"/>
      <c r="F15" s="361" t="s">
        <v>559</v>
      </c>
      <c r="G15" s="362"/>
      <c r="H15" s="306">
        <v>2360000</v>
      </c>
    </row>
    <row r="16" spans="1:8" ht="15.75" customHeight="1" x14ac:dyDescent="0.2">
      <c r="A16" s="294"/>
      <c r="B16" s="171"/>
      <c r="C16" s="171"/>
      <c r="D16" s="172"/>
      <c r="E16" s="170"/>
      <c r="F16" s="363" t="s">
        <v>47</v>
      </c>
      <c r="G16" s="364"/>
      <c r="H16" s="306">
        <v>1739004</v>
      </c>
    </row>
    <row r="17" spans="1:8" ht="15" x14ac:dyDescent="0.25">
      <c r="A17" s="296" t="s">
        <v>560</v>
      </c>
      <c r="B17" s="346" t="s">
        <v>561</v>
      </c>
      <c r="C17" s="346"/>
      <c r="D17" s="174">
        <f>SUM(D10:D13)</f>
        <v>96735880</v>
      </c>
      <c r="E17" s="175" t="s">
        <v>560</v>
      </c>
      <c r="F17" s="176" t="s">
        <v>562</v>
      </c>
      <c r="G17" s="176"/>
      <c r="H17" s="307">
        <f>+H10+H11+H12+H13</f>
        <v>69695500</v>
      </c>
    </row>
    <row r="18" spans="1:8" ht="15" x14ac:dyDescent="0.25">
      <c r="A18" s="296" t="s">
        <v>563</v>
      </c>
      <c r="B18" s="346" t="s">
        <v>564</v>
      </c>
      <c r="C18" s="346"/>
      <c r="D18" s="174">
        <f>D17-H17</f>
        <v>27040380</v>
      </c>
      <c r="E18" s="178"/>
      <c r="F18" s="365"/>
      <c r="G18" s="365"/>
      <c r="H18" s="307"/>
    </row>
    <row r="19" spans="1:8" ht="15.75" customHeight="1" x14ac:dyDescent="0.2">
      <c r="A19" s="291" t="s">
        <v>525</v>
      </c>
      <c r="B19" s="352" t="s">
        <v>565</v>
      </c>
      <c r="C19" s="352"/>
      <c r="D19" s="221">
        <v>397000</v>
      </c>
      <c r="E19" s="170" t="s">
        <v>525</v>
      </c>
      <c r="F19" s="359" t="s">
        <v>566</v>
      </c>
      <c r="G19" s="359"/>
      <c r="H19" s="306">
        <v>11890000</v>
      </c>
    </row>
    <row r="20" spans="1:8" ht="15" x14ac:dyDescent="0.2">
      <c r="A20" s="291" t="s">
        <v>524</v>
      </c>
      <c r="B20" s="352" t="s">
        <v>656</v>
      </c>
      <c r="C20" s="352"/>
      <c r="D20" s="169">
        <v>0</v>
      </c>
      <c r="E20" s="170" t="s">
        <v>524</v>
      </c>
      <c r="F20" s="359" t="s">
        <v>567</v>
      </c>
      <c r="G20" s="359"/>
      <c r="H20" s="306">
        <v>10135000</v>
      </c>
    </row>
    <row r="21" spans="1:8" ht="16.5" customHeight="1" thickBot="1" x14ac:dyDescent="0.25">
      <c r="A21" s="291" t="s">
        <v>523</v>
      </c>
      <c r="B21" s="352" t="s">
        <v>657</v>
      </c>
      <c r="C21" s="352"/>
      <c r="D21" s="169">
        <v>0</v>
      </c>
      <c r="E21" s="179" t="s">
        <v>523</v>
      </c>
      <c r="F21" s="359" t="s">
        <v>568</v>
      </c>
      <c r="G21" s="359"/>
      <c r="H21" s="306">
        <v>0</v>
      </c>
    </row>
    <row r="22" spans="1:8" ht="15.75" customHeight="1" thickBot="1" x14ac:dyDescent="0.3">
      <c r="A22" s="296" t="s">
        <v>569</v>
      </c>
      <c r="B22" s="346" t="s">
        <v>570</v>
      </c>
      <c r="C22" s="346"/>
      <c r="D22" s="177">
        <f>D19+D20+D21</f>
        <v>397000</v>
      </c>
      <c r="E22" s="180" t="s">
        <v>569</v>
      </c>
      <c r="F22" s="344" t="s">
        <v>571</v>
      </c>
      <c r="G22" s="344"/>
      <c r="H22" s="222">
        <f>+H19+H20+H21</f>
        <v>22025000</v>
      </c>
    </row>
    <row r="23" spans="1:8" ht="15" x14ac:dyDescent="0.25">
      <c r="A23" s="296" t="s">
        <v>572</v>
      </c>
      <c r="B23" s="346" t="s">
        <v>573</v>
      </c>
      <c r="C23" s="346"/>
      <c r="D23" s="177">
        <f>D22-H22</f>
        <v>-21628000</v>
      </c>
      <c r="E23" s="175"/>
      <c r="F23" s="357"/>
      <c r="G23" s="357"/>
      <c r="H23" s="222"/>
    </row>
    <row r="24" spans="1:8" ht="15.75" x14ac:dyDescent="0.25">
      <c r="A24" s="291" t="s">
        <v>522</v>
      </c>
      <c r="B24" s="352" t="s">
        <v>582</v>
      </c>
      <c r="C24" s="352"/>
      <c r="D24" s="169">
        <v>0</v>
      </c>
      <c r="E24" s="181"/>
      <c r="F24" s="358"/>
      <c r="G24" s="358"/>
      <c r="H24" s="308"/>
    </row>
    <row r="25" spans="1:8" ht="15.75" x14ac:dyDescent="0.25">
      <c r="A25" s="291" t="s">
        <v>521</v>
      </c>
      <c r="B25" s="352" t="s">
        <v>574</v>
      </c>
      <c r="C25" s="352"/>
      <c r="D25" s="221">
        <v>30863590</v>
      </c>
      <c r="E25" s="182"/>
      <c r="F25" s="353"/>
      <c r="G25" s="353"/>
      <c r="H25" s="308"/>
    </row>
    <row r="26" spans="1:8" ht="15.75" customHeight="1" x14ac:dyDescent="0.25">
      <c r="A26" s="296" t="s">
        <v>575</v>
      </c>
      <c r="B26" s="346" t="s">
        <v>576</v>
      </c>
      <c r="C26" s="346"/>
      <c r="D26" s="177">
        <f>SUM(D24:D25)</f>
        <v>30863590</v>
      </c>
      <c r="E26" s="168" t="s">
        <v>577</v>
      </c>
      <c r="F26" s="354" t="s">
        <v>578</v>
      </c>
      <c r="G26" s="354"/>
      <c r="H26" s="307">
        <f>(H27+H28)</f>
        <v>36275970</v>
      </c>
    </row>
    <row r="27" spans="1:8" ht="15.75" customHeight="1" x14ac:dyDescent="0.25">
      <c r="A27" s="296"/>
      <c r="B27" s="173"/>
      <c r="C27" s="173"/>
      <c r="D27" s="177"/>
      <c r="E27" s="168"/>
      <c r="F27" s="355" t="s">
        <v>651</v>
      </c>
      <c r="G27" s="356"/>
      <c r="H27" s="306">
        <v>937623</v>
      </c>
    </row>
    <row r="28" spans="1:8" ht="15.75" customHeight="1" x14ac:dyDescent="0.25">
      <c r="A28" s="296"/>
      <c r="B28" s="173"/>
      <c r="C28" s="173"/>
      <c r="D28" s="177"/>
      <c r="E28" s="168"/>
      <c r="F28" s="355" t="s">
        <v>652</v>
      </c>
      <c r="G28" s="356"/>
      <c r="H28" s="306">
        <v>35338347</v>
      </c>
    </row>
    <row r="29" spans="1:8" ht="15.75" x14ac:dyDescent="0.25">
      <c r="A29" s="296" t="s">
        <v>583</v>
      </c>
      <c r="B29" s="346" t="s">
        <v>584</v>
      </c>
      <c r="C29" s="346"/>
      <c r="D29" s="177">
        <f>D26-H26</f>
        <v>-5412380</v>
      </c>
      <c r="E29" s="182"/>
      <c r="F29" s="347"/>
      <c r="G29" s="347"/>
      <c r="H29" s="309"/>
    </row>
    <row r="30" spans="1:8" ht="19.5" customHeight="1" x14ac:dyDescent="0.25">
      <c r="A30" s="296" t="s">
        <v>577</v>
      </c>
      <c r="B30" s="348" t="s">
        <v>579</v>
      </c>
      <c r="C30" s="348"/>
      <c r="D30" s="183">
        <f>+D17+D22+D26</f>
        <v>127996470</v>
      </c>
      <c r="E30" s="184" t="s">
        <v>580</v>
      </c>
      <c r="F30" s="349" t="s">
        <v>812</v>
      </c>
      <c r="G30" s="349"/>
      <c r="H30" s="310">
        <f>H10+H11+H12+H13+H22+H26</f>
        <v>127996470</v>
      </c>
    </row>
    <row r="31" spans="1:8" ht="18.75" thickBot="1" x14ac:dyDescent="0.3">
      <c r="A31" s="185"/>
      <c r="B31" s="350" t="s">
        <v>581</v>
      </c>
      <c r="C31" s="350"/>
      <c r="D31" s="186">
        <f>+D30-H30</f>
        <v>0</v>
      </c>
      <c r="E31" s="187"/>
      <c r="F31" s="351"/>
      <c r="G31" s="351"/>
      <c r="H31" s="188"/>
    </row>
    <row r="32" spans="1:8" x14ac:dyDescent="0.2">
      <c r="A32" s="62"/>
      <c r="B32" s="62"/>
      <c r="C32" s="62"/>
      <c r="D32" s="62"/>
      <c r="E32" s="62"/>
      <c r="F32" s="62"/>
      <c r="G32" s="62"/>
      <c r="H32" s="62"/>
    </row>
    <row r="33" spans="1:8" x14ac:dyDescent="0.2">
      <c r="A33" s="62"/>
      <c r="B33" s="62"/>
      <c r="C33" s="62"/>
      <c r="D33" s="62"/>
      <c r="E33" s="62"/>
      <c r="F33" s="62"/>
      <c r="G33" s="62"/>
      <c r="H33" s="62"/>
    </row>
    <row r="34" spans="1:8" ht="18" x14ac:dyDescent="0.25">
      <c r="A34" s="62"/>
      <c r="B34" s="372" t="s">
        <v>550</v>
      </c>
      <c r="C34" s="372"/>
      <c r="D34" s="372"/>
      <c r="E34" s="372"/>
      <c r="F34" s="372"/>
      <c r="G34" s="372"/>
      <c r="H34" s="372"/>
    </row>
    <row r="35" spans="1:8" ht="20.25" x14ac:dyDescent="0.3">
      <c r="A35" s="62"/>
      <c r="B35" s="373" t="s">
        <v>954</v>
      </c>
      <c r="C35" s="373"/>
      <c r="D35" s="373"/>
      <c r="E35" s="373"/>
      <c r="F35" s="373"/>
      <c r="G35" s="373"/>
      <c r="H35" s="373"/>
    </row>
    <row r="36" spans="1:8" ht="20.25" x14ac:dyDescent="0.3">
      <c r="A36" s="62"/>
      <c r="B36" s="373" t="s">
        <v>585</v>
      </c>
      <c r="C36" s="373"/>
      <c r="D36" s="373"/>
      <c r="E36" s="373"/>
      <c r="F36" s="373"/>
      <c r="G36" s="373"/>
      <c r="H36" s="373"/>
    </row>
    <row r="37" spans="1:8" ht="15" x14ac:dyDescent="0.2">
      <c r="A37" s="62"/>
      <c r="B37" s="374"/>
      <c r="C37" s="374"/>
      <c r="D37" s="374"/>
      <c r="E37" s="374"/>
      <c r="F37" s="374"/>
      <c r="G37" s="374"/>
      <c r="H37" s="374"/>
    </row>
    <row r="38" spans="1:8" ht="16.5" thickBot="1" x14ac:dyDescent="0.3">
      <c r="A38" s="189"/>
      <c r="B38" s="190"/>
      <c r="C38" s="190"/>
      <c r="D38" s="190"/>
      <c r="E38" s="190"/>
      <c r="F38" s="190"/>
      <c r="G38" s="190"/>
      <c r="H38" s="281" t="s">
        <v>586</v>
      </c>
    </row>
    <row r="39" spans="1:8" x14ac:dyDescent="0.2">
      <c r="A39" s="375"/>
      <c r="B39" s="378" t="s">
        <v>551</v>
      </c>
      <c r="C39" s="378"/>
      <c r="D39" s="379" t="s">
        <v>552</v>
      </c>
      <c r="E39" s="382"/>
      <c r="F39" s="385" t="s">
        <v>551</v>
      </c>
      <c r="G39" s="385"/>
      <c r="H39" s="386" t="s">
        <v>552</v>
      </c>
    </row>
    <row r="40" spans="1:8" x14ac:dyDescent="0.2">
      <c r="A40" s="376"/>
      <c r="B40" s="357"/>
      <c r="C40" s="357"/>
      <c r="D40" s="380"/>
      <c r="E40" s="383"/>
      <c r="F40" s="371"/>
      <c r="G40" s="371"/>
      <c r="H40" s="387"/>
    </row>
    <row r="41" spans="1:8" x14ac:dyDescent="0.2">
      <c r="A41" s="377"/>
      <c r="B41" s="357"/>
      <c r="C41" s="357"/>
      <c r="D41" s="381"/>
      <c r="E41" s="384"/>
      <c r="F41" s="371"/>
      <c r="G41" s="371"/>
      <c r="H41" s="387"/>
    </row>
    <row r="42" spans="1:8" ht="15.75" x14ac:dyDescent="0.25">
      <c r="A42" s="291"/>
      <c r="B42" s="370" t="s">
        <v>553</v>
      </c>
      <c r="C42" s="370"/>
      <c r="D42" s="169"/>
      <c r="E42" s="167"/>
      <c r="F42" s="371" t="s">
        <v>554</v>
      </c>
      <c r="G42" s="371"/>
      <c r="H42" s="292"/>
    </row>
    <row r="43" spans="1:8" ht="15" x14ac:dyDescent="0.2">
      <c r="A43" s="291" t="s">
        <v>244</v>
      </c>
      <c r="B43" s="352" t="s">
        <v>653</v>
      </c>
      <c r="C43" s="352"/>
      <c r="D43" s="221">
        <v>66154748</v>
      </c>
      <c r="E43" s="170" t="s">
        <v>244</v>
      </c>
      <c r="F43" s="359" t="s">
        <v>556</v>
      </c>
      <c r="G43" s="359"/>
      <c r="H43" s="305">
        <v>47764120</v>
      </c>
    </row>
    <row r="44" spans="1:8" ht="15" x14ac:dyDescent="0.2">
      <c r="A44" s="291" t="s">
        <v>243</v>
      </c>
      <c r="B44" s="352" t="s">
        <v>654</v>
      </c>
      <c r="C44" s="352"/>
      <c r="D44" s="221">
        <v>0</v>
      </c>
      <c r="E44" s="170" t="s">
        <v>243</v>
      </c>
      <c r="F44" s="359" t="s">
        <v>557</v>
      </c>
      <c r="G44" s="359"/>
      <c r="H44" s="305">
        <v>10505364</v>
      </c>
    </row>
    <row r="45" spans="1:8" ht="15" x14ac:dyDescent="0.2">
      <c r="A45" s="291" t="s">
        <v>242</v>
      </c>
      <c r="B45" s="352" t="s">
        <v>655</v>
      </c>
      <c r="C45" s="352"/>
      <c r="D45" s="225">
        <v>19024092</v>
      </c>
      <c r="E45" s="170" t="s">
        <v>242</v>
      </c>
      <c r="F45" s="359" t="s">
        <v>558</v>
      </c>
      <c r="G45" s="359"/>
      <c r="H45" s="305">
        <v>40959000</v>
      </c>
    </row>
    <row r="46" spans="1:8" ht="15" x14ac:dyDescent="0.2">
      <c r="A46" s="291" t="s">
        <v>241</v>
      </c>
      <c r="B46" s="352" t="s">
        <v>555</v>
      </c>
      <c r="C46" s="352"/>
      <c r="D46" s="225">
        <v>18615040</v>
      </c>
      <c r="E46" s="170" t="s">
        <v>241</v>
      </c>
      <c r="F46" s="366" t="s">
        <v>660</v>
      </c>
      <c r="G46" s="367"/>
      <c r="H46" s="305">
        <f>H47+H48+H49</f>
        <v>12951292</v>
      </c>
    </row>
    <row r="47" spans="1:8" ht="15" x14ac:dyDescent="0.2">
      <c r="A47" s="294"/>
      <c r="B47" s="360"/>
      <c r="C47" s="360"/>
      <c r="D47" s="172"/>
      <c r="E47" s="170"/>
      <c r="F47" s="368" t="s">
        <v>659</v>
      </c>
      <c r="G47" s="369"/>
      <c r="H47" s="306">
        <v>8852288</v>
      </c>
    </row>
    <row r="48" spans="1:8" ht="15" x14ac:dyDescent="0.2">
      <c r="A48" s="294"/>
      <c r="B48" s="360"/>
      <c r="C48" s="360"/>
      <c r="D48" s="172"/>
      <c r="E48" s="170"/>
      <c r="F48" s="361" t="s">
        <v>559</v>
      </c>
      <c r="G48" s="362"/>
      <c r="H48" s="306">
        <v>2360000</v>
      </c>
    </row>
    <row r="49" spans="1:8" ht="15" x14ac:dyDescent="0.2">
      <c r="A49" s="294"/>
      <c r="B49" s="171"/>
      <c r="C49" s="171"/>
      <c r="D49" s="172"/>
      <c r="E49" s="170"/>
      <c r="F49" s="363" t="s">
        <v>47</v>
      </c>
      <c r="G49" s="364"/>
      <c r="H49" s="306">
        <v>1739004</v>
      </c>
    </row>
    <row r="50" spans="1:8" ht="15" x14ac:dyDescent="0.25">
      <c r="A50" s="296" t="s">
        <v>560</v>
      </c>
      <c r="B50" s="346" t="s">
        <v>561</v>
      </c>
      <c r="C50" s="346"/>
      <c r="D50" s="174">
        <f>SUM(D43:D46)</f>
        <v>103793880</v>
      </c>
      <c r="E50" s="175" t="s">
        <v>560</v>
      </c>
      <c r="F50" s="176" t="s">
        <v>562</v>
      </c>
      <c r="G50" s="176"/>
      <c r="H50" s="307">
        <f>+H43+H44+H45+H46</f>
        <v>112179776</v>
      </c>
    </row>
    <row r="51" spans="1:8" ht="15" x14ac:dyDescent="0.25">
      <c r="A51" s="296" t="s">
        <v>563</v>
      </c>
      <c r="B51" s="346" t="s">
        <v>564</v>
      </c>
      <c r="C51" s="346"/>
      <c r="D51" s="174">
        <f>D50-H50</f>
        <v>-8385896</v>
      </c>
      <c r="E51" s="178"/>
      <c r="F51" s="365"/>
      <c r="G51" s="365"/>
      <c r="H51" s="307"/>
    </row>
    <row r="52" spans="1:8" ht="15" x14ac:dyDescent="0.2">
      <c r="A52" s="291" t="s">
        <v>525</v>
      </c>
      <c r="B52" s="352" t="s">
        <v>565</v>
      </c>
      <c r="C52" s="352"/>
      <c r="D52" s="221">
        <v>397000</v>
      </c>
      <c r="E52" s="170" t="s">
        <v>525</v>
      </c>
      <c r="F52" s="359" t="s">
        <v>566</v>
      </c>
      <c r="G52" s="359"/>
      <c r="H52" s="306">
        <v>11890000</v>
      </c>
    </row>
    <row r="53" spans="1:8" ht="15" x14ac:dyDescent="0.2">
      <c r="A53" s="291" t="s">
        <v>524</v>
      </c>
      <c r="B53" s="352" t="s">
        <v>656</v>
      </c>
      <c r="C53" s="352"/>
      <c r="D53" s="221">
        <v>0</v>
      </c>
      <c r="E53" s="170" t="s">
        <v>524</v>
      </c>
      <c r="F53" s="359" t="s">
        <v>567</v>
      </c>
      <c r="G53" s="359"/>
      <c r="H53" s="306">
        <v>10135000</v>
      </c>
    </row>
    <row r="54" spans="1:8" ht="15.75" thickBot="1" x14ac:dyDescent="0.25">
      <c r="A54" s="291" t="s">
        <v>523</v>
      </c>
      <c r="B54" s="352" t="s">
        <v>657</v>
      </c>
      <c r="C54" s="352"/>
      <c r="D54" s="221">
        <v>0</v>
      </c>
      <c r="E54" s="179" t="s">
        <v>523</v>
      </c>
      <c r="F54" s="359" t="s">
        <v>568</v>
      </c>
      <c r="G54" s="359"/>
      <c r="H54" s="306">
        <v>0</v>
      </c>
    </row>
    <row r="55" spans="1:8" ht="15.75" thickBot="1" x14ac:dyDescent="0.3">
      <c r="A55" s="296" t="s">
        <v>569</v>
      </c>
      <c r="B55" s="346" t="s">
        <v>570</v>
      </c>
      <c r="C55" s="346"/>
      <c r="D55" s="177">
        <f>D52+D53+D54</f>
        <v>397000</v>
      </c>
      <c r="E55" s="180" t="s">
        <v>569</v>
      </c>
      <c r="F55" s="344" t="s">
        <v>571</v>
      </c>
      <c r="G55" s="344"/>
      <c r="H55" s="222">
        <f>+H52+H53+H54</f>
        <v>22025000</v>
      </c>
    </row>
    <row r="56" spans="1:8" ht="15" x14ac:dyDescent="0.25">
      <c r="A56" s="296" t="s">
        <v>572</v>
      </c>
      <c r="B56" s="346" t="s">
        <v>573</v>
      </c>
      <c r="C56" s="346"/>
      <c r="D56" s="177">
        <f>D55-H55</f>
        <v>-21628000</v>
      </c>
      <c r="E56" s="175"/>
      <c r="F56" s="357"/>
      <c r="G56" s="357"/>
      <c r="H56" s="222"/>
    </row>
    <row r="57" spans="1:8" ht="15.75" x14ac:dyDescent="0.25">
      <c r="A57" s="291" t="s">
        <v>522</v>
      </c>
      <c r="B57" s="352" t="s">
        <v>582</v>
      </c>
      <c r="C57" s="352"/>
      <c r="D57" s="221">
        <v>0</v>
      </c>
      <c r="E57" s="181"/>
      <c r="F57" s="358"/>
      <c r="G57" s="358"/>
      <c r="H57" s="308"/>
    </row>
    <row r="58" spans="1:8" ht="15.75" x14ac:dyDescent="0.25">
      <c r="A58" s="291" t="s">
        <v>521</v>
      </c>
      <c r="B58" s="352" t="s">
        <v>574</v>
      </c>
      <c r="C58" s="352"/>
      <c r="D58" s="221">
        <v>30951519</v>
      </c>
      <c r="E58" s="182"/>
      <c r="F58" s="353"/>
      <c r="G58" s="353"/>
      <c r="H58" s="308"/>
    </row>
    <row r="59" spans="1:8" ht="15.75" x14ac:dyDescent="0.25">
      <c r="A59" s="296" t="s">
        <v>575</v>
      </c>
      <c r="B59" s="346" t="s">
        <v>576</v>
      </c>
      <c r="C59" s="346"/>
      <c r="D59" s="177">
        <f>SUM(D57:D58)</f>
        <v>30951519</v>
      </c>
      <c r="E59" s="168" t="s">
        <v>577</v>
      </c>
      <c r="F59" s="354" t="s">
        <v>578</v>
      </c>
      <c r="G59" s="354"/>
      <c r="H59" s="307">
        <f>(H60+H61)</f>
        <v>937623</v>
      </c>
    </row>
    <row r="60" spans="1:8" ht="16.5" x14ac:dyDescent="0.25">
      <c r="A60" s="296"/>
      <c r="B60" s="173"/>
      <c r="C60" s="173"/>
      <c r="D60" s="177"/>
      <c r="E60" s="168"/>
      <c r="F60" s="355" t="s">
        <v>651</v>
      </c>
      <c r="G60" s="356"/>
      <c r="H60" s="306">
        <v>937623</v>
      </c>
    </row>
    <row r="61" spans="1:8" ht="16.5" x14ac:dyDescent="0.25">
      <c r="A61" s="296"/>
      <c r="B61" s="173"/>
      <c r="C61" s="173"/>
      <c r="D61" s="177"/>
      <c r="E61" s="168"/>
      <c r="F61" s="355" t="s">
        <v>652</v>
      </c>
      <c r="G61" s="356"/>
      <c r="H61" s="306">
        <v>0</v>
      </c>
    </row>
    <row r="62" spans="1:8" ht="15.75" x14ac:dyDescent="0.25">
      <c r="A62" s="296" t="s">
        <v>583</v>
      </c>
      <c r="B62" s="346" t="s">
        <v>584</v>
      </c>
      <c r="C62" s="346"/>
      <c r="D62" s="177">
        <f>D59-H59</f>
        <v>30013896</v>
      </c>
      <c r="E62" s="182"/>
      <c r="F62" s="347"/>
      <c r="G62" s="347"/>
      <c r="H62" s="309"/>
    </row>
    <row r="63" spans="1:8" ht="18.75" x14ac:dyDescent="0.25">
      <c r="A63" s="296" t="s">
        <v>577</v>
      </c>
      <c r="B63" s="348" t="s">
        <v>579</v>
      </c>
      <c r="C63" s="348"/>
      <c r="D63" s="183">
        <f>+D50+D55+D59</f>
        <v>135142399</v>
      </c>
      <c r="E63" s="184" t="s">
        <v>580</v>
      </c>
      <c r="F63" s="349" t="s">
        <v>812</v>
      </c>
      <c r="G63" s="349"/>
      <c r="H63" s="310">
        <f>H43+H44+H45+H46+H55+H59</f>
        <v>135142399</v>
      </c>
    </row>
    <row r="64" spans="1:8" ht="18.75" thickBot="1" x14ac:dyDescent="0.3">
      <c r="A64" s="185"/>
      <c r="B64" s="350" t="s">
        <v>581</v>
      </c>
      <c r="C64" s="350"/>
      <c r="D64" s="226">
        <f>+D63-H63</f>
        <v>0</v>
      </c>
      <c r="E64" s="187"/>
      <c r="F64" s="351"/>
      <c r="G64" s="351"/>
      <c r="H64" s="188"/>
    </row>
  </sheetData>
  <mergeCells count="104">
    <mergeCell ref="B24:C24"/>
    <mergeCell ref="F24:G24"/>
    <mergeCell ref="B25:C25"/>
    <mergeCell ref="F25:G25"/>
    <mergeCell ref="B29:C29"/>
    <mergeCell ref="F29:G29"/>
    <mergeCell ref="B30:C30"/>
    <mergeCell ref="F30:G30"/>
    <mergeCell ref="B31:C31"/>
    <mergeCell ref="F31:G31"/>
    <mergeCell ref="B13:C13"/>
    <mergeCell ref="F13:G13"/>
    <mergeCell ref="F27:G27"/>
    <mergeCell ref="F28:G28"/>
    <mergeCell ref="F16:G16"/>
    <mergeCell ref="B14:C14"/>
    <mergeCell ref="F14:G14"/>
    <mergeCell ref="B15:C15"/>
    <mergeCell ref="F15:G15"/>
    <mergeCell ref="B17:C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6:C26"/>
    <mergeCell ref="F26:G26"/>
    <mergeCell ref="B23:C23"/>
    <mergeCell ref="F23:G23"/>
    <mergeCell ref="A39:A41"/>
    <mergeCell ref="B39:C41"/>
    <mergeCell ref="D39:D41"/>
    <mergeCell ref="E39:E41"/>
    <mergeCell ref="F39:G41"/>
    <mergeCell ref="H39:H41"/>
    <mergeCell ref="B1:H1"/>
    <mergeCell ref="B2:H2"/>
    <mergeCell ref="B3:H3"/>
    <mergeCell ref="B4:H4"/>
    <mergeCell ref="A6:A8"/>
    <mergeCell ref="B6:C8"/>
    <mergeCell ref="D6:D8"/>
    <mergeCell ref="E6:E8"/>
    <mergeCell ref="F6:G8"/>
    <mergeCell ref="H6:H8"/>
    <mergeCell ref="B9:C9"/>
    <mergeCell ref="F9:G9"/>
    <mergeCell ref="B10:C10"/>
    <mergeCell ref="F10:G10"/>
    <mergeCell ref="B11:C11"/>
    <mergeCell ref="F11:G11"/>
    <mergeCell ref="B12:C12"/>
    <mergeCell ref="F12:G12"/>
    <mergeCell ref="B42:C42"/>
    <mergeCell ref="F42:G42"/>
    <mergeCell ref="B43:C43"/>
    <mergeCell ref="F43:G43"/>
    <mergeCell ref="B44:C44"/>
    <mergeCell ref="F44:G44"/>
    <mergeCell ref="B34:H34"/>
    <mergeCell ref="B35:H35"/>
    <mergeCell ref="B36:H36"/>
    <mergeCell ref="B37:H37"/>
    <mergeCell ref="B48:C48"/>
    <mergeCell ref="F48:G48"/>
    <mergeCell ref="F49:G49"/>
    <mergeCell ref="B50:C50"/>
    <mergeCell ref="B51:C51"/>
    <mergeCell ref="F51:G51"/>
    <mergeCell ref="B45:C45"/>
    <mergeCell ref="F45:G45"/>
    <mergeCell ref="B46:C46"/>
    <mergeCell ref="F46:G46"/>
    <mergeCell ref="B47:C47"/>
    <mergeCell ref="F47:G47"/>
    <mergeCell ref="B55:C55"/>
    <mergeCell ref="F55:G55"/>
    <mergeCell ref="B56:C56"/>
    <mergeCell ref="F56:G56"/>
    <mergeCell ref="B57:C57"/>
    <mergeCell ref="F57:G57"/>
    <mergeCell ref="B52:C52"/>
    <mergeCell ref="F52:G52"/>
    <mergeCell ref="B53:C53"/>
    <mergeCell ref="F53:G53"/>
    <mergeCell ref="B54:C54"/>
    <mergeCell ref="F54:G54"/>
    <mergeCell ref="B62:C62"/>
    <mergeCell ref="F62:G62"/>
    <mergeCell ref="B63:C63"/>
    <mergeCell ref="F63:G63"/>
    <mergeCell ref="B64:C64"/>
    <mergeCell ref="F64:G64"/>
    <mergeCell ref="B58:C58"/>
    <mergeCell ref="F58:G58"/>
    <mergeCell ref="B59:C59"/>
    <mergeCell ref="F59:G59"/>
    <mergeCell ref="F60:G60"/>
    <mergeCell ref="F61:G6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37" zoomScaleNormal="100" workbookViewId="0">
      <selection activeCell="D40" sqref="D40"/>
    </sheetView>
  </sheetViews>
  <sheetFormatPr defaultRowHeight="12.75" x14ac:dyDescent="0.2"/>
  <cols>
    <col min="1" max="2" width="15.7109375" customWidth="1"/>
    <col min="3" max="3" width="61.7109375" customWidth="1"/>
    <col min="4" max="4" width="19" customWidth="1"/>
    <col min="5" max="7" width="15.7109375" customWidth="1"/>
  </cols>
  <sheetData>
    <row r="1" spans="1:7" ht="23.25" customHeight="1" x14ac:dyDescent="0.25">
      <c r="A1" s="372" t="s">
        <v>878</v>
      </c>
      <c r="B1" s="372"/>
      <c r="C1" s="372"/>
      <c r="D1" s="372"/>
      <c r="E1" s="372"/>
      <c r="F1" s="372"/>
      <c r="G1" s="372"/>
    </row>
    <row r="2" spans="1:7" ht="15.75" x14ac:dyDescent="0.2">
      <c r="A2" s="392" t="s">
        <v>954</v>
      </c>
      <c r="B2" s="392"/>
      <c r="C2" s="392"/>
      <c r="D2" s="392"/>
      <c r="E2" s="392"/>
      <c r="F2" s="392"/>
      <c r="G2" s="392"/>
    </row>
    <row r="3" spans="1:7" ht="15.75" x14ac:dyDescent="0.25">
      <c r="A3" s="391" t="s">
        <v>879</v>
      </c>
      <c r="B3" s="391"/>
      <c r="C3" s="391"/>
      <c r="D3" s="391"/>
      <c r="E3" s="391"/>
      <c r="F3" s="391"/>
      <c r="G3" s="391"/>
    </row>
    <row r="4" spans="1:7" x14ac:dyDescent="0.2">
      <c r="A4" s="393" t="s">
        <v>880</v>
      </c>
      <c r="B4" s="393"/>
      <c r="C4" s="393"/>
      <c r="D4" s="393"/>
      <c r="E4" s="393"/>
      <c r="F4" s="393"/>
      <c r="G4" s="393"/>
    </row>
    <row r="5" spans="1:7" ht="16.5" thickBot="1" x14ac:dyDescent="0.3">
      <c r="A5" s="417"/>
      <c r="B5" s="417"/>
      <c r="C5" s="417"/>
      <c r="D5" s="417"/>
      <c r="E5" s="417"/>
      <c r="F5" s="417"/>
      <c r="G5" s="194" t="s">
        <v>249</v>
      </c>
    </row>
    <row r="6" spans="1:7" ht="12.75" customHeight="1" x14ac:dyDescent="0.2">
      <c r="A6" s="418" t="s">
        <v>526</v>
      </c>
      <c r="B6" s="385" t="s">
        <v>551</v>
      </c>
      <c r="C6" s="421"/>
      <c r="D6" s="394" t="s">
        <v>527</v>
      </c>
      <c r="E6" s="394" t="s">
        <v>816</v>
      </c>
      <c r="F6" s="394" t="s">
        <v>817</v>
      </c>
      <c r="G6" s="394" t="s">
        <v>818</v>
      </c>
    </row>
    <row r="7" spans="1:7" ht="17.25" customHeight="1" x14ac:dyDescent="0.2">
      <c r="A7" s="419"/>
      <c r="B7" s="371"/>
      <c r="C7" s="422"/>
      <c r="D7" s="395"/>
      <c r="E7" s="395"/>
      <c r="F7" s="395"/>
      <c r="G7" s="395"/>
    </row>
    <row r="8" spans="1:7" ht="15.75" customHeight="1" thickBot="1" x14ac:dyDescent="0.25">
      <c r="A8" s="420"/>
      <c r="B8" s="423"/>
      <c r="C8" s="424"/>
      <c r="D8" s="396"/>
      <c r="E8" s="397"/>
      <c r="F8" s="397"/>
      <c r="G8" s="397"/>
    </row>
    <row r="9" spans="1:7" ht="16.5" thickBot="1" x14ac:dyDescent="0.25">
      <c r="A9" s="195"/>
      <c r="B9" s="425" t="s">
        <v>554</v>
      </c>
      <c r="C9" s="426"/>
      <c r="D9" s="242"/>
      <c r="E9" s="262"/>
      <c r="F9" s="262"/>
      <c r="G9" s="262"/>
    </row>
    <row r="10" spans="1:7" ht="13.5" thickBot="1" x14ac:dyDescent="0.25">
      <c r="A10" s="197" t="s">
        <v>563</v>
      </c>
      <c r="B10" s="198" t="s">
        <v>562</v>
      </c>
      <c r="C10" s="227"/>
      <c r="D10" s="243">
        <f>+D11+D12+D13+D14+D15+D16</f>
        <v>110440772</v>
      </c>
      <c r="E10" s="311">
        <f>E11+E12+E13+E14+E15+E16</f>
        <v>87749895</v>
      </c>
      <c r="F10" s="243">
        <f>F11+F12+F13+F15</f>
        <v>22690877</v>
      </c>
      <c r="G10" s="199"/>
    </row>
    <row r="11" spans="1:7" x14ac:dyDescent="0.2">
      <c r="A11" s="200" t="s">
        <v>244</v>
      </c>
      <c r="B11" s="427" t="s">
        <v>556</v>
      </c>
      <c r="C11" s="428"/>
      <c r="D11" s="244">
        <v>47764120</v>
      </c>
      <c r="E11" s="312">
        <f t="shared" ref="E11:E17" si="0">(D11-F11)</f>
        <v>37988900</v>
      </c>
      <c r="F11" s="272">
        <v>9775220</v>
      </c>
      <c r="G11" s="263"/>
    </row>
    <row r="12" spans="1:7" x14ac:dyDescent="0.2">
      <c r="A12" s="201">
        <v>2</v>
      </c>
      <c r="B12" s="412" t="s">
        <v>557</v>
      </c>
      <c r="C12" s="413"/>
      <c r="D12" s="245">
        <v>10505364</v>
      </c>
      <c r="E12" s="312">
        <f t="shared" si="0"/>
        <v>8592707</v>
      </c>
      <c r="F12" s="273">
        <v>1912657</v>
      </c>
      <c r="G12" s="264"/>
    </row>
    <row r="13" spans="1:7" x14ac:dyDescent="0.2">
      <c r="A13" s="201">
        <v>3</v>
      </c>
      <c r="B13" s="412" t="s">
        <v>558</v>
      </c>
      <c r="C13" s="413"/>
      <c r="D13" s="245">
        <v>40959000</v>
      </c>
      <c r="E13" s="312">
        <f t="shared" si="0"/>
        <v>36837000</v>
      </c>
      <c r="F13" s="273">
        <v>4122000</v>
      </c>
      <c r="G13" s="265"/>
    </row>
    <row r="14" spans="1:7" x14ac:dyDescent="0.2">
      <c r="A14" s="201" t="s">
        <v>241</v>
      </c>
      <c r="B14" s="412" t="s">
        <v>882</v>
      </c>
      <c r="C14" s="413"/>
      <c r="D14" s="245">
        <v>2360000</v>
      </c>
      <c r="E14" s="312">
        <f t="shared" si="0"/>
        <v>2360000</v>
      </c>
      <c r="F14" s="273">
        <v>0</v>
      </c>
      <c r="G14" s="264"/>
    </row>
    <row r="15" spans="1:7" x14ac:dyDescent="0.2">
      <c r="A15" s="201" t="s">
        <v>525</v>
      </c>
      <c r="B15" s="429" t="s">
        <v>819</v>
      </c>
      <c r="C15" s="430"/>
      <c r="D15" s="245">
        <v>8852288</v>
      </c>
      <c r="E15" s="312">
        <f t="shared" si="0"/>
        <v>1971288</v>
      </c>
      <c r="F15" s="245">
        <v>6881000</v>
      </c>
      <c r="G15" s="235"/>
    </row>
    <row r="16" spans="1:7" ht="13.5" thickBot="1" x14ac:dyDescent="0.25">
      <c r="A16" s="202" t="s">
        <v>524</v>
      </c>
      <c r="B16" s="404" t="s">
        <v>820</v>
      </c>
      <c r="C16" s="405"/>
      <c r="D16" s="246">
        <v>0</v>
      </c>
      <c r="E16" s="313">
        <f t="shared" si="0"/>
        <v>0</v>
      </c>
      <c r="F16" s="274">
        <v>0</v>
      </c>
      <c r="G16" s="266"/>
    </row>
    <row r="17" spans="1:7" ht="13.5" thickBot="1" x14ac:dyDescent="0.25">
      <c r="A17" s="197" t="s">
        <v>572</v>
      </c>
      <c r="B17" s="431" t="s">
        <v>821</v>
      </c>
      <c r="C17" s="432"/>
      <c r="D17" s="247">
        <f>SUM(D18:D24)</f>
        <v>22025000</v>
      </c>
      <c r="E17" s="311">
        <f t="shared" si="0"/>
        <v>740000</v>
      </c>
      <c r="F17" s="247">
        <f>SUM(F18:F24)</f>
        <v>21285000</v>
      </c>
      <c r="G17" s="203"/>
    </row>
    <row r="18" spans="1:7" x14ac:dyDescent="0.2">
      <c r="A18" s="204" t="s">
        <v>244</v>
      </c>
      <c r="B18" s="427" t="s">
        <v>566</v>
      </c>
      <c r="C18" s="428"/>
      <c r="D18" s="248">
        <v>11890000</v>
      </c>
      <c r="E18" s="277">
        <v>0</v>
      </c>
      <c r="F18" s="272">
        <v>11135000</v>
      </c>
      <c r="G18" s="263"/>
    </row>
    <row r="19" spans="1:7" x14ac:dyDescent="0.2">
      <c r="A19" s="201" t="s">
        <v>243</v>
      </c>
      <c r="B19" s="412" t="s">
        <v>822</v>
      </c>
      <c r="C19" s="413"/>
      <c r="D19" s="249">
        <v>10135000</v>
      </c>
      <c r="E19" s="314">
        <v>0</v>
      </c>
      <c r="F19" s="273">
        <v>10150000</v>
      </c>
      <c r="G19" s="264"/>
    </row>
    <row r="20" spans="1:7" x14ac:dyDescent="0.2">
      <c r="A20" s="201" t="s">
        <v>242</v>
      </c>
      <c r="B20" s="412" t="s">
        <v>9</v>
      </c>
      <c r="C20" s="413"/>
      <c r="D20" s="249">
        <v>0</v>
      </c>
      <c r="E20" s="314">
        <v>0</v>
      </c>
      <c r="F20" s="273">
        <v>0</v>
      </c>
      <c r="G20" s="264"/>
    </row>
    <row r="21" spans="1:7" x14ac:dyDescent="0.2">
      <c r="A21" s="201" t="s">
        <v>241</v>
      </c>
      <c r="B21" s="413" t="s">
        <v>823</v>
      </c>
      <c r="C21" s="414"/>
      <c r="D21" s="249">
        <v>0</v>
      </c>
      <c r="E21" s="314">
        <v>0</v>
      </c>
      <c r="F21" s="273">
        <v>0</v>
      </c>
      <c r="G21" s="264"/>
    </row>
    <row r="22" spans="1:7" x14ac:dyDescent="0.2">
      <c r="A22" s="201" t="s">
        <v>525</v>
      </c>
      <c r="B22" s="412" t="s">
        <v>824</v>
      </c>
      <c r="C22" s="413"/>
      <c r="D22" s="249">
        <v>0</v>
      </c>
      <c r="E22" s="314">
        <v>0</v>
      </c>
      <c r="F22" s="273">
        <v>0</v>
      </c>
      <c r="G22" s="264"/>
    </row>
    <row r="23" spans="1:7" x14ac:dyDescent="0.2">
      <c r="A23" s="201" t="s">
        <v>524</v>
      </c>
      <c r="B23" s="412" t="s">
        <v>825</v>
      </c>
      <c r="C23" s="413"/>
      <c r="D23" s="249">
        <v>0</v>
      </c>
      <c r="E23" s="314">
        <v>0</v>
      </c>
      <c r="F23" s="273">
        <v>0</v>
      </c>
      <c r="G23" s="264"/>
    </row>
    <row r="24" spans="1:7" ht="13.5" thickBot="1" x14ac:dyDescent="0.25">
      <c r="A24" s="202" t="s">
        <v>523</v>
      </c>
      <c r="B24" s="415" t="s">
        <v>826</v>
      </c>
      <c r="C24" s="404"/>
      <c r="D24" s="250">
        <v>0</v>
      </c>
      <c r="E24" s="315">
        <v>0</v>
      </c>
      <c r="F24" s="274">
        <v>0</v>
      </c>
      <c r="G24" s="266"/>
    </row>
    <row r="25" spans="1:7" ht="13.5" thickBot="1" x14ac:dyDescent="0.25">
      <c r="A25" s="197" t="s">
        <v>827</v>
      </c>
      <c r="B25" s="416" t="s">
        <v>828</v>
      </c>
      <c r="C25" s="406"/>
      <c r="D25" s="247">
        <v>0</v>
      </c>
      <c r="E25" s="316">
        <v>0</v>
      </c>
      <c r="F25" s="276">
        <v>0</v>
      </c>
      <c r="G25" s="267"/>
    </row>
    <row r="26" spans="1:7" ht="13.5" thickBot="1" x14ac:dyDescent="0.25">
      <c r="A26" s="197" t="s">
        <v>829</v>
      </c>
      <c r="B26" s="406" t="s">
        <v>47</v>
      </c>
      <c r="C26" s="407"/>
      <c r="D26" s="247">
        <f>D27</f>
        <v>1739004</v>
      </c>
      <c r="E26" s="317">
        <v>0</v>
      </c>
      <c r="F26" s="247">
        <f>F27</f>
        <v>1739004</v>
      </c>
      <c r="G26" s="267"/>
    </row>
    <row r="27" spans="1:7" x14ac:dyDescent="0.2">
      <c r="A27" s="204" t="s">
        <v>244</v>
      </c>
      <c r="B27" s="400" t="s">
        <v>830</v>
      </c>
      <c r="C27" s="401"/>
      <c r="D27" s="248">
        <v>1739004</v>
      </c>
      <c r="E27" s="277">
        <v>0</v>
      </c>
      <c r="F27" s="248">
        <v>1739004</v>
      </c>
      <c r="G27" s="263"/>
    </row>
    <row r="28" spans="1:7" ht="13.5" thickBot="1" x14ac:dyDescent="0.25">
      <c r="A28" s="202" t="s">
        <v>243</v>
      </c>
      <c r="B28" s="404" t="s">
        <v>831</v>
      </c>
      <c r="C28" s="405"/>
      <c r="D28" s="250">
        <v>0</v>
      </c>
      <c r="E28" s="278">
        <v>0</v>
      </c>
      <c r="F28" s="274">
        <v>0</v>
      </c>
      <c r="G28" s="266"/>
    </row>
    <row r="29" spans="1:7" ht="13.5" thickBot="1" x14ac:dyDescent="0.25">
      <c r="A29" s="197" t="s">
        <v>832</v>
      </c>
      <c r="B29" s="406" t="s">
        <v>833</v>
      </c>
      <c r="C29" s="407"/>
      <c r="D29" s="247">
        <v>0</v>
      </c>
      <c r="E29" s="316">
        <v>0</v>
      </c>
      <c r="F29" s="276">
        <v>0</v>
      </c>
      <c r="G29" s="267"/>
    </row>
    <row r="30" spans="1:7" ht="13.5" thickBot="1" x14ac:dyDescent="0.25">
      <c r="A30" s="197" t="s">
        <v>560</v>
      </c>
      <c r="B30" s="416" t="s">
        <v>881</v>
      </c>
      <c r="C30" s="406"/>
      <c r="D30" s="247">
        <f>(D10+D25+D17+D26+D29)</f>
        <v>134204776</v>
      </c>
      <c r="E30" s="317">
        <f>(E10+E25+E17+E26+E29)</f>
        <v>88489895</v>
      </c>
      <c r="F30" s="247">
        <f>(F10+F25+F17+F26+F29)</f>
        <v>45714881</v>
      </c>
      <c r="G30" s="206"/>
    </row>
    <row r="31" spans="1:7" ht="13.5" thickBot="1" x14ac:dyDescent="0.25">
      <c r="A31" s="197" t="s">
        <v>834</v>
      </c>
      <c r="B31" s="406" t="s">
        <v>835</v>
      </c>
      <c r="C31" s="407"/>
      <c r="D31" s="247">
        <f>SUM(D32:D34)</f>
        <v>937623</v>
      </c>
      <c r="E31" s="317">
        <f>SUM(E32:E34)</f>
        <v>937623</v>
      </c>
      <c r="F31" s="247">
        <f>SUM(F32:F34)</f>
        <v>0</v>
      </c>
      <c r="G31" s="206"/>
    </row>
    <row r="32" spans="1:7" x14ac:dyDescent="0.2">
      <c r="A32" s="204" t="s">
        <v>244</v>
      </c>
      <c r="B32" s="400" t="s">
        <v>836</v>
      </c>
      <c r="C32" s="401"/>
      <c r="D32" s="251">
        <v>0</v>
      </c>
      <c r="E32" s="318">
        <v>0</v>
      </c>
      <c r="F32" s="251">
        <v>0</v>
      </c>
      <c r="G32" s="236"/>
    </row>
    <row r="33" spans="1:7" x14ac:dyDescent="0.2">
      <c r="A33" s="201" t="s">
        <v>243</v>
      </c>
      <c r="B33" s="402" t="s">
        <v>837</v>
      </c>
      <c r="C33" s="403"/>
      <c r="D33" s="252">
        <v>0</v>
      </c>
      <c r="E33" s="319">
        <v>0</v>
      </c>
      <c r="F33" s="252">
        <v>0</v>
      </c>
      <c r="G33" s="237"/>
    </row>
    <row r="34" spans="1:7" ht="13.5" thickBot="1" x14ac:dyDescent="0.25">
      <c r="A34" s="202" t="s">
        <v>242</v>
      </c>
      <c r="B34" s="404" t="s">
        <v>838</v>
      </c>
      <c r="C34" s="405"/>
      <c r="D34" s="250">
        <v>937623</v>
      </c>
      <c r="E34" s="315">
        <v>937623</v>
      </c>
      <c r="F34" s="250">
        <v>0</v>
      </c>
      <c r="G34" s="238"/>
    </row>
    <row r="35" spans="1:7" ht="13.5" thickBot="1" x14ac:dyDescent="0.25">
      <c r="A35" s="197" t="s">
        <v>575</v>
      </c>
      <c r="B35" s="406" t="s">
        <v>839</v>
      </c>
      <c r="C35" s="407"/>
      <c r="D35" s="247">
        <f>D31</f>
        <v>937623</v>
      </c>
      <c r="E35" s="317">
        <f>E31</f>
        <v>937623</v>
      </c>
      <c r="F35" s="247">
        <f>F31</f>
        <v>0</v>
      </c>
      <c r="G35" s="206"/>
    </row>
    <row r="36" spans="1:7" x14ac:dyDescent="0.2">
      <c r="A36" s="205"/>
      <c r="B36" s="408"/>
      <c r="C36" s="409"/>
      <c r="D36" s="253"/>
      <c r="E36" s="320"/>
      <c r="F36" s="253"/>
      <c r="G36" s="268"/>
    </row>
    <row r="37" spans="1:7" ht="13.5" thickBot="1" x14ac:dyDescent="0.25">
      <c r="A37" s="202"/>
      <c r="B37" s="410" t="s">
        <v>553</v>
      </c>
      <c r="C37" s="411"/>
      <c r="D37" s="254"/>
      <c r="E37" s="321"/>
      <c r="F37" s="274"/>
      <c r="G37" s="266"/>
    </row>
    <row r="38" spans="1:7" ht="13.5" thickBot="1" x14ac:dyDescent="0.25">
      <c r="A38" s="197" t="s">
        <v>244</v>
      </c>
      <c r="B38" s="389" t="s">
        <v>888</v>
      </c>
      <c r="C38" s="390"/>
      <c r="D38" s="247">
        <v>18615040</v>
      </c>
      <c r="E38" s="317">
        <f>D38-F38</f>
        <v>10871410</v>
      </c>
      <c r="F38" s="275">
        <v>7743630</v>
      </c>
      <c r="G38" s="203">
        <v>0</v>
      </c>
    </row>
    <row r="39" spans="1:7" ht="13.5" thickBot="1" x14ac:dyDescent="0.25">
      <c r="A39" s="197" t="s">
        <v>243</v>
      </c>
      <c r="B39" s="389" t="s">
        <v>883</v>
      </c>
      <c r="C39" s="390"/>
      <c r="D39" s="255">
        <f>SUM(D40:D45)</f>
        <v>19024092</v>
      </c>
      <c r="E39" s="317">
        <f>SUM(E40:E45)</f>
        <v>19024092</v>
      </c>
      <c r="F39" s="247">
        <v>0</v>
      </c>
      <c r="G39" s="206"/>
    </row>
    <row r="40" spans="1:7" ht="13.5" thickBot="1" x14ac:dyDescent="0.25">
      <c r="A40" s="204"/>
      <c r="B40" s="207" t="s">
        <v>840</v>
      </c>
      <c r="C40" s="228" t="s">
        <v>841</v>
      </c>
      <c r="D40" s="256">
        <v>13550000</v>
      </c>
      <c r="E40" s="322">
        <v>13550000</v>
      </c>
      <c r="F40" s="259">
        <v>0</v>
      </c>
      <c r="G40" s="208"/>
    </row>
    <row r="41" spans="1:7" x14ac:dyDescent="0.2">
      <c r="A41" s="201"/>
      <c r="B41" s="209" t="s">
        <v>842</v>
      </c>
      <c r="C41" s="229" t="s">
        <v>843</v>
      </c>
      <c r="D41" s="257">
        <v>0</v>
      </c>
      <c r="E41" s="323">
        <v>0</v>
      </c>
      <c r="F41" s="273">
        <v>0</v>
      </c>
      <c r="G41" s="264"/>
    </row>
    <row r="42" spans="1:7" x14ac:dyDescent="0.2">
      <c r="A42" s="201"/>
      <c r="B42" s="209" t="s">
        <v>842</v>
      </c>
      <c r="C42" s="229" t="s">
        <v>844</v>
      </c>
      <c r="D42" s="257">
        <v>2000000</v>
      </c>
      <c r="E42" s="323">
        <v>2000000</v>
      </c>
      <c r="F42" s="273">
        <v>0</v>
      </c>
      <c r="G42" s="264"/>
    </row>
    <row r="43" spans="1:7" x14ac:dyDescent="0.2">
      <c r="A43" s="201"/>
      <c r="B43" s="209" t="s">
        <v>845</v>
      </c>
      <c r="C43" s="229" t="s">
        <v>846</v>
      </c>
      <c r="D43" s="257">
        <v>500000</v>
      </c>
      <c r="E43" s="323">
        <v>500000</v>
      </c>
      <c r="F43" s="273">
        <v>0</v>
      </c>
      <c r="G43" s="264"/>
    </row>
    <row r="44" spans="1:7" x14ac:dyDescent="0.2">
      <c r="A44" s="201"/>
      <c r="B44" s="209" t="s">
        <v>847</v>
      </c>
      <c r="C44" s="229" t="s">
        <v>848</v>
      </c>
      <c r="D44" s="257">
        <v>0</v>
      </c>
      <c r="E44" s="323">
        <v>0</v>
      </c>
      <c r="F44" s="273">
        <v>0</v>
      </c>
      <c r="G44" s="264"/>
    </row>
    <row r="45" spans="1:7" ht="13.5" thickBot="1" x14ac:dyDescent="0.25">
      <c r="A45" s="202"/>
      <c r="B45" s="210" t="s">
        <v>849</v>
      </c>
      <c r="C45" s="230" t="s">
        <v>850</v>
      </c>
      <c r="D45" s="258">
        <v>2974092</v>
      </c>
      <c r="E45" s="324">
        <v>2974092</v>
      </c>
      <c r="F45" s="274">
        <v>0</v>
      </c>
      <c r="G45" s="266"/>
    </row>
    <row r="46" spans="1:7" ht="13.5" thickBot="1" x14ac:dyDescent="0.25">
      <c r="A46" s="197" t="s">
        <v>242</v>
      </c>
      <c r="B46" s="389" t="s">
        <v>884</v>
      </c>
      <c r="C46" s="390"/>
      <c r="D46" s="255">
        <f>SUM(D47:D48)</f>
        <v>66154748</v>
      </c>
      <c r="E46" s="255">
        <f t="shared" ref="E46:F46" si="1">SUM(E47:E48)</f>
        <v>59532016</v>
      </c>
      <c r="F46" s="255">
        <f t="shared" si="1"/>
        <v>6622732</v>
      </c>
      <c r="G46" s="269"/>
    </row>
    <row r="47" spans="1:7" ht="13.5" thickBot="1" x14ac:dyDescent="0.25">
      <c r="A47" s="204"/>
      <c r="B47" s="211" t="s">
        <v>851</v>
      </c>
      <c r="C47" s="231" t="s">
        <v>886</v>
      </c>
      <c r="D47" s="256">
        <v>54879988</v>
      </c>
      <c r="E47" s="325">
        <v>54879988</v>
      </c>
      <c r="F47" s="272">
        <v>0</v>
      </c>
      <c r="G47" s="263"/>
    </row>
    <row r="48" spans="1:7" ht="13.5" thickBot="1" x14ac:dyDescent="0.25">
      <c r="A48" s="202"/>
      <c r="B48" s="213" t="s">
        <v>852</v>
      </c>
      <c r="C48" s="233" t="s">
        <v>887</v>
      </c>
      <c r="D48" s="258">
        <v>11274760</v>
      </c>
      <c r="E48" s="325">
        <v>4652028</v>
      </c>
      <c r="F48" s="274">
        <v>6622732</v>
      </c>
      <c r="G48" s="266"/>
    </row>
    <row r="49" spans="1:7" ht="13.5" thickBot="1" x14ac:dyDescent="0.25">
      <c r="A49" s="197" t="s">
        <v>525</v>
      </c>
      <c r="B49" s="389" t="s">
        <v>853</v>
      </c>
      <c r="C49" s="390"/>
      <c r="D49" s="247">
        <f>SUM(D50:D52)</f>
        <v>397000</v>
      </c>
      <c r="E49" s="317">
        <v>0</v>
      </c>
      <c r="F49" s="247">
        <f>SUM(F50:F51)</f>
        <v>397000</v>
      </c>
      <c r="G49" s="206"/>
    </row>
    <row r="50" spans="1:7" x14ac:dyDescent="0.2">
      <c r="A50" s="204"/>
      <c r="B50" s="211" t="s">
        <v>854</v>
      </c>
      <c r="C50" s="231" t="s">
        <v>855</v>
      </c>
      <c r="D50" s="248">
        <v>397000</v>
      </c>
      <c r="E50" s="277">
        <v>0</v>
      </c>
      <c r="F50" s="272">
        <v>397000</v>
      </c>
      <c r="G50" s="263"/>
    </row>
    <row r="51" spans="1:7" x14ac:dyDescent="0.2">
      <c r="A51" s="201"/>
      <c r="B51" s="212" t="s">
        <v>856</v>
      </c>
      <c r="C51" s="232" t="s">
        <v>857</v>
      </c>
      <c r="D51" s="249">
        <v>0</v>
      </c>
      <c r="E51" s="314">
        <v>0</v>
      </c>
      <c r="F51" s="249">
        <v>0</v>
      </c>
      <c r="G51" s="239"/>
    </row>
    <row r="52" spans="1:7" ht="13.5" thickBot="1" x14ac:dyDescent="0.25">
      <c r="A52" s="202"/>
      <c r="B52" s="213" t="s">
        <v>858</v>
      </c>
      <c r="C52" s="233" t="s">
        <v>859</v>
      </c>
      <c r="D52" s="254">
        <v>0</v>
      </c>
      <c r="E52" s="321">
        <v>0</v>
      </c>
      <c r="F52" s="254">
        <v>0</v>
      </c>
      <c r="G52" s="266"/>
    </row>
    <row r="53" spans="1:7" ht="13.5" thickBot="1" x14ac:dyDescent="0.25">
      <c r="A53" s="197" t="s">
        <v>885</v>
      </c>
      <c r="B53" s="389" t="s">
        <v>860</v>
      </c>
      <c r="C53" s="390"/>
      <c r="D53" s="259">
        <v>0</v>
      </c>
      <c r="E53" s="325">
        <v>0</v>
      </c>
      <c r="F53" s="259">
        <v>0</v>
      </c>
      <c r="G53" s="267"/>
    </row>
    <row r="54" spans="1:7" x14ac:dyDescent="0.2">
      <c r="A54" s="204"/>
      <c r="B54" s="211" t="s">
        <v>861</v>
      </c>
      <c r="C54" s="231" t="s">
        <v>862</v>
      </c>
      <c r="D54" s="248">
        <v>0</v>
      </c>
      <c r="E54" s="277">
        <v>0</v>
      </c>
      <c r="F54" s="248">
        <v>0</v>
      </c>
      <c r="G54" s="263"/>
    </row>
    <row r="55" spans="1:7" ht="13.5" thickBot="1" x14ac:dyDescent="0.25">
      <c r="A55" s="202"/>
      <c r="B55" s="213" t="s">
        <v>863</v>
      </c>
      <c r="C55" s="233" t="s">
        <v>864</v>
      </c>
      <c r="D55" s="254">
        <v>0</v>
      </c>
      <c r="E55" s="321">
        <v>0</v>
      </c>
      <c r="F55" s="254">
        <v>0</v>
      </c>
      <c r="G55" s="266"/>
    </row>
    <row r="56" spans="1:7" ht="13.5" thickBot="1" x14ac:dyDescent="0.25">
      <c r="A56" s="197" t="s">
        <v>523</v>
      </c>
      <c r="B56" s="389" t="s">
        <v>865</v>
      </c>
      <c r="C56" s="390"/>
      <c r="D56" s="259">
        <v>0</v>
      </c>
      <c r="E56" s="325">
        <v>0</v>
      </c>
      <c r="F56" s="259">
        <v>0</v>
      </c>
      <c r="G56" s="267"/>
    </row>
    <row r="57" spans="1:7" ht="13.5" thickBot="1" x14ac:dyDescent="0.25">
      <c r="A57" s="197" t="s">
        <v>569</v>
      </c>
      <c r="B57" s="389" t="s">
        <v>866</v>
      </c>
      <c r="C57" s="390"/>
      <c r="D57" s="247">
        <f>D38+D46+D39+D49+D53+D56</f>
        <v>104190880</v>
      </c>
      <c r="E57" s="317">
        <f>E38+E46+E49+E53+E56+E39</f>
        <v>89427518</v>
      </c>
      <c r="F57" s="247">
        <f>F38+F46+F49+F53+F56</f>
        <v>14763362</v>
      </c>
      <c r="G57" s="206"/>
    </row>
    <row r="58" spans="1:7" ht="13.5" thickBot="1" x14ac:dyDescent="0.25">
      <c r="A58" s="214"/>
      <c r="B58" s="398" t="s">
        <v>867</v>
      </c>
      <c r="C58" s="399"/>
      <c r="D58" s="260">
        <f>+D30-D57</f>
        <v>30013896</v>
      </c>
      <c r="E58" s="326">
        <f>+E30-E57</f>
        <v>-937623</v>
      </c>
      <c r="F58" s="260">
        <f>+F30-F57</f>
        <v>30951519</v>
      </c>
      <c r="G58" s="240"/>
    </row>
    <row r="59" spans="1:7" ht="13.5" thickBot="1" x14ac:dyDescent="0.25">
      <c r="A59" s="197" t="s">
        <v>522</v>
      </c>
      <c r="B59" s="389" t="s">
        <v>868</v>
      </c>
      <c r="C59" s="390"/>
      <c r="D59" s="247">
        <f>D60+D61</f>
        <v>30951519</v>
      </c>
      <c r="E59" s="317">
        <f>E60+E61</f>
        <v>0</v>
      </c>
      <c r="F59" s="247">
        <f>F60+F61</f>
        <v>30951519</v>
      </c>
      <c r="G59" s="206"/>
    </row>
    <row r="60" spans="1:7" x14ac:dyDescent="0.2">
      <c r="A60" s="215"/>
      <c r="B60" s="211" t="s">
        <v>869</v>
      </c>
      <c r="C60" s="231" t="s">
        <v>870</v>
      </c>
      <c r="D60" s="248">
        <v>30951519</v>
      </c>
      <c r="E60" s="277">
        <v>0</v>
      </c>
      <c r="F60" s="248">
        <v>30951519</v>
      </c>
      <c r="G60" s="270"/>
    </row>
    <row r="61" spans="1:7" ht="13.5" thickBot="1" x14ac:dyDescent="0.25">
      <c r="A61" s="216"/>
      <c r="B61" s="213" t="s">
        <v>871</v>
      </c>
      <c r="C61" s="233" t="s">
        <v>872</v>
      </c>
      <c r="D61" s="254">
        <v>0</v>
      </c>
      <c r="E61" s="321">
        <v>0</v>
      </c>
      <c r="F61" s="254">
        <v>0</v>
      </c>
      <c r="G61" s="271">
        <v>0</v>
      </c>
    </row>
    <row r="62" spans="1:7" ht="13.5" thickBot="1" x14ac:dyDescent="0.25">
      <c r="A62" s="197" t="s">
        <v>521</v>
      </c>
      <c r="B62" s="389" t="s">
        <v>889</v>
      </c>
      <c r="C62" s="390"/>
      <c r="D62" s="247">
        <f>D63</f>
        <v>0</v>
      </c>
      <c r="E62" s="317">
        <v>0</v>
      </c>
      <c r="F62" s="247">
        <v>0</v>
      </c>
      <c r="G62" s="203"/>
    </row>
    <row r="63" spans="1:7" ht="13.5" thickBot="1" x14ac:dyDescent="0.25">
      <c r="A63" s="204"/>
      <c r="B63" s="211" t="s">
        <v>873</v>
      </c>
      <c r="C63" s="231" t="s">
        <v>890</v>
      </c>
      <c r="D63" s="248">
        <v>0</v>
      </c>
      <c r="E63" s="277">
        <v>0</v>
      </c>
      <c r="F63" s="248">
        <v>0</v>
      </c>
      <c r="G63" s="270"/>
    </row>
    <row r="64" spans="1:7" ht="13.5" thickBot="1" x14ac:dyDescent="0.25">
      <c r="A64" s="197" t="s">
        <v>577</v>
      </c>
      <c r="B64" s="389" t="s">
        <v>874</v>
      </c>
      <c r="C64" s="390"/>
      <c r="D64" s="247">
        <f>D59+D62</f>
        <v>30951519</v>
      </c>
      <c r="E64" s="317">
        <f>E59+E62</f>
        <v>0</v>
      </c>
      <c r="F64" s="247">
        <f>F59+F62</f>
        <v>30951519</v>
      </c>
      <c r="G64" s="206">
        <f>G59+G62</f>
        <v>0</v>
      </c>
    </row>
    <row r="65" spans="1:7" ht="13.5" thickBot="1" x14ac:dyDescent="0.25">
      <c r="A65" s="197" t="s">
        <v>580</v>
      </c>
      <c r="B65" s="389" t="s">
        <v>875</v>
      </c>
      <c r="C65" s="390"/>
      <c r="D65" s="261">
        <f>D30+D35</f>
        <v>135142399</v>
      </c>
      <c r="E65" s="327">
        <f>E30+E35</f>
        <v>89427518</v>
      </c>
      <c r="F65" s="261">
        <f>F30</f>
        <v>45714881</v>
      </c>
      <c r="G65" s="241">
        <f>G35</f>
        <v>0</v>
      </c>
    </row>
    <row r="66" spans="1:7" ht="13.5" thickBot="1" x14ac:dyDescent="0.25">
      <c r="A66" s="197" t="s">
        <v>876</v>
      </c>
      <c r="B66" s="217" t="s">
        <v>877</v>
      </c>
      <c r="C66" s="234"/>
      <c r="D66" s="261">
        <f>D57+D64</f>
        <v>135142399</v>
      </c>
      <c r="E66" s="327">
        <f>+E57+E64</f>
        <v>89427518</v>
      </c>
      <c r="F66" s="261">
        <f>+F57+F64</f>
        <v>45714881</v>
      </c>
      <c r="G66" s="241">
        <f>+G57+G64</f>
        <v>0</v>
      </c>
    </row>
    <row r="67" spans="1:7" x14ac:dyDescent="0.2">
      <c r="A67" s="218"/>
      <c r="B67" s="219"/>
      <c r="C67" s="219"/>
      <c r="D67" s="220"/>
      <c r="E67" s="220"/>
      <c r="F67" s="220"/>
      <c r="G67" s="193"/>
    </row>
    <row r="68" spans="1:7" x14ac:dyDescent="0.2">
      <c r="A68" s="218"/>
      <c r="B68" s="219"/>
      <c r="C68" s="219"/>
      <c r="D68" s="223">
        <f>+D66-D65</f>
        <v>0</v>
      </c>
      <c r="E68" s="223"/>
      <c r="F68" s="223"/>
      <c r="G68" s="223">
        <f>+G66-G65</f>
        <v>0</v>
      </c>
    </row>
    <row r="69" spans="1:7" x14ac:dyDescent="0.2">
      <c r="A69" s="224"/>
      <c r="B69" s="224"/>
      <c r="C69" s="224"/>
      <c r="D69" s="224"/>
      <c r="E69" s="224"/>
      <c r="F69" s="224"/>
      <c r="G69" s="224"/>
    </row>
  </sheetData>
  <mergeCells count="51">
    <mergeCell ref="A5:F5"/>
    <mergeCell ref="A6:A8"/>
    <mergeCell ref="B6:C8"/>
    <mergeCell ref="B19:C19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9:C39"/>
    <mergeCell ref="B46:C46"/>
    <mergeCell ref="B49:C49"/>
    <mergeCell ref="B53:C53"/>
    <mergeCell ref="B32:C32"/>
    <mergeCell ref="B33:C33"/>
    <mergeCell ref="B34:C34"/>
    <mergeCell ref="B35:C35"/>
    <mergeCell ref="B36:C36"/>
    <mergeCell ref="B37:C37"/>
    <mergeCell ref="B65:C65"/>
    <mergeCell ref="A1:G1"/>
    <mergeCell ref="A3:G3"/>
    <mergeCell ref="A2:G2"/>
    <mergeCell ref="A4:G4"/>
    <mergeCell ref="D6:D8"/>
    <mergeCell ref="E6:E8"/>
    <mergeCell ref="F6:F8"/>
    <mergeCell ref="G6:G8"/>
    <mergeCell ref="B56:C56"/>
    <mergeCell ref="B57:C57"/>
    <mergeCell ref="B58:C58"/>
    <mergeCell ref="B59:C59"/>
    <mergeCell ref="B62:C62"/>
    <mergeCell ref="B64:C64"/>
    <mergeCell ref="B38:C3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view="pageBreakPreview" zoomScaleNormal="100" zoomScaleSheetLayoutView="100" workbookViewId="0">
      <pane ySplit="7" topLeftCell="A140" activePane="bottomLeft" state="frozen"/>
      <selection pane="bottomLeft" activeCell="AG119" sqref="AG119:AJ119"/>
    </sheetView>
  </sheetViews>
  <sheetFormatPr defaultRowHeight="12.75" x14ac:dyDescent="0.2"/>
  <cols>
    <col min="1" max="2" width="2.7109375" style="2" customWidth="1"/>
    <col min="3" max="35" width="2.7109375" style="1" customWidth="1"/>
    <col min="36" max="36" width="4.140625" style="1" customWidth="1"/>
    <col min="37" max="45" width="2.7109375" style="1" customWidth="1"/>
    <col min="46" max="16384" width="9.140625" style="1"/>
  </cols>
  <sheetData>
    <row r="1" spans="1:36" ht="27" customHeight="1" x14ac:dyDescent="0.25">
      <c r="A1" s="471" t="s">
        <v>697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3"/>
    </row>
    <row r="2" spans="1:36" ht="21.75" customHeight="1" x14ac:dyDescent="0.25">
      <c r="A2" s="474" t="s">
        <v>700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6"/>
    </row>
    <row r="3" spans="1:36" ht="26.25" customHeight="1" x14ac:dyDescent="0.2">
      <c r="A3" s="609" t="s">
        <v>250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1"/>
    </row>
    <row r="4" spans="1:36" ht="15.75" customHeight="1" x14ac:dyDescent="0.2">
      <c r="A4" s="487" t="s">
        <v>815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9"/>
    </row>
    <row r="5" spans="1:36" ht="15.95" customHeight="1" x14ac:dyDescent="0.2">
      <c r="A5" s="616" t="s">
        <v>249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  <c r="AC5" s="617"/>
      <c r="AD5" s="617"/>
      <c r="AE5" s="617"/>
      <c r="AF5" s="617"/>
      <c r="AG5" s="617"/>
      <c r="AH5" s="617"/>
      <c r="AI5" s="617"/>
      <c r="AJ5" s="618"/>
    </row>
    <row r="6" spans="1:36" ht="35.1" customHeight="1" x14ac:dyDescent="0.2">
      <c r="A6" s="619" t="s">
        <v>248</v>
      </c>
      <c r="B6" s="620"/>
      <c r="C6" s="621" t="s">
        <v>247</v>
      </c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3" t="s">
        <v>246</v>
      </c>
      <c r="AD6" s="622"/>
      <c r="AE6" s="622"/>
      <c r="AF6" s="622"/>
      <c r="AG6" s="620" t="s">
        <v>245</v>
      </c>
      <c r="AH6" s="622"/>
      <c r="AI6" s="622"/>
      <c r="AJ6" s="624"/>
    </row>
    <row r="7" spans="1:36" x14ac:dyDescent="0.2">
      <c r="A7" s="613" t="s">
        <v>244</v>
      </c>
      <c r="B7" s="613"/>
      <c r="C7" s="614" t="s">
        <v>243</v>
      </c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  <c r="AC7" s="614" t="s">
        <v>242</v>
      </c>
      <c r="AD7" s="614"/>
      <c r="AE7" s="614"/>
      <c r="AF7" s="614"/>
      <c r="AG7" s="614" t="s">
        <v>241</v>
      </c>
      <c r="AH7" s="614"/>
      <c r="AI7" s="614"/>
      <c r="AJ7" s="614"/>
    </row>
    <row r="8" spans="1:36" ht="27.75" customHeight="1" x14ac:dyDescent="0.2">
      <c r="A8" s="477" t="s">
        <v>701</v>
      </c>
      <c r="B8" s="477"/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477"/>
      <c r="U8" s="477"/>
      <c r="V8" s="477"/>
      <c r="W8" s="477"/>
      <c r="X8" s="477"/>
      <c r="Y8" s="477"/>
      <c r="Z8" s="477"/>
      <c r="AA8" s="477"/>
      <c r="AB8" s="477"/>
      <c r="AC8" s="477"/>
      <c r="AD8" s="477"/>
      <c r="AE8" s="477"/>
      <c r="AF8" s="477"/>
      <c r="AG8" s="477"/>
      <c r="AH8" s="477"/>
      <c r="AI8" s="477"/>
      <c r="AJ8" s="477"/>
    </row>
    <row r="9" spans="1:36" ht="12.95" customHeight="1" x14ac:dyDescent="0.2">
      <c r="A9" s="453" t="s">
        <v>240</v>
      </c>
      <c r="B9" s="454"/>
      <c r="C9" s="612" t="s">
        <v>239</v>
      </c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2"/>
      <c r="U9" s="612"/>
      <c r="V9" s="612"/>
      <c r="W9" s="612"/>
      <c r="X9" s="612"/>
      <c r="Y9" s="612"/>
      <c r="Z9" s="612"/>
      <c r="AA9" s="612"/>
      <c r="AB9" s="612"/>
      <c r="AC9" s="615" t="s">
        <v>238</v>
      </c>
      <c r="AD9" s="615"/>
      <c r="AE9" s="615"/>
      <c r="AF9" s="615"/>
      <c r="AG9" s="457">
        <v>15921820</v>
      </c>
      <c r="AH9" s="457"/>
      <c r="AI9" s="457"/>
      <c r="AJ9" s="458"/>
    </row>
    <row r="10" spans="1:36" ht="12.95" customHeight="1" x14ac:dyDescent="0.2">
      <c r="A10" s="453" t="s">
        <v>237</v>
      </c>
      <c r="B10" s="454"/>
      <c r="C10" s="612" t="s">
        <v>236</v>
      </c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2"/>
      <c r="P10" s="612"/>
      <c r="Q10" s="612"/>
      <c r="R10" s="612"/>
      <c r="S10" s="612"/>
      <c r="T10" s="612"/>
      <c r="U10" s="612"/>
      <c r="V10" s="612"/>
      <c r="W10" s="612"/>
      <c r="X10" s="612"/>
      <c r="Y10" s="612"/>
      <c r="Z10" s="612"/>
      <c r="AA10" s="612"/>
      <c r="AB10" s="612"/>
      <c r="AC10" s="456" t="s">
        <v>235</v>
      </c>
      <c r="AD10" s="456"/>
      <c r="AE10" s="456"/>
      <c r="AF10" s="456"/>
      <c r="AG10" s="457">
        <v>300000</v>
      </c>
      <c r="AH10" s="457"/>
      <c r="AI10" s="457"/>
      <c r="AJ10" s="458"/>
    </row>
    <row r="11" spans="1:36" ht="12.95" customHeight="1" x14ac:dyDescent="0.2">
      <c r="A11" s="453" t="s">
        <v>234</v>
      </c>
      <c r="B11" s="454"/>
      <c r="C11" s="612" t="s">
        <v>233</v>
      </c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2"/>
      <c r="P11" s="612"/>
      <c r="Q11" s="612"/>
      <c r="R11" s="612"/>
      <c r="S11" s="612"/>
      <c r="T11" s="612"/>
      <c r="U11" s="612"/>
      <c r="V11" s="612"/>
      <c r="W11" s="612"/>
      <c r="X11" s="612"/>
      <c r="Y11" s="612"/>
      <c r="Z11" s="612"/>
      <c r="AA11" s="612"/>
      <c r="AB11" s="612"/>
      <c r="AC11" s="456" t="s">
        <v>232</v>
      </c>
      <c r="AD11" s="456"/>
      <c r="AE11" s="456"/>
      <c r="AF11" s="456"/>
      <c r="AG11" s="457">
        <v>0</v>
      </c>
      <c r="AH11" s="457"/>
      <c r="AI11" s="457"/>
      <c r="AJ11" s="458"/>
    </row>
    <row r="12" spans="1:36" ht="12.95" customHeight="1" x14ac:dyDescent="0.2">
      <c r="A12" s="453" t="s">
        <v>231</v>
      </c>
      <c r="B12" s="454"/>
      <c r="C12" s="608" t="s">
        <v>230</v>
      </c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608"/>
      <c r="Q12" s="608"/>
      <c r="R12" s="608"/>
      <c r="S12" s="608"/>
      <c r="T12" s="608"/>
      <c r="U12" s="608"/>
      <c r="V12" s="608"/>
      <c r="W12" s="608"/>
      <c r="X12" s="608"/>
      <c r="Y12" s="608"/>
      <c r="Z12" s="608"/>
      <c r="AA12" s="608"/>
      <c r="AB12" s="608"/>
      <c r="AC12" s="456" t="s">
        <v>229</v>
      </c>
      <c r="AD12" s="456"/>
      <c r="AE12" s="456"/>
      <c r="AF12" s="456"/>
      <c r="AG12" s="457">
        <v>0</v>
      </c>
      <c r="AH12" s="457"/>
      <c r="AI12" s="457"/>
      <c r="AJ12" s="458"/>
    </row>
    <row r="13" spans="1:36" ht="12.95" customHeight="1" x14ac:dyDescent="0.2">
      <c r="A13" s="453" t="s">
        <v>228</v>
      </c>
      <c r="B13" s="454"/>
      <c r="C13" s="608" t="s">
        <v>227</v>
      </c>
      <c r="D13" s="608"/>
      <c r="E13" s="608"/>
      <c r="F13" s="608"/>
      <c r="G13" s="608"/>
      <c r="H13" s="608"/>
      <c r="I13" s="608"/>
      <c r="J13" s="608"/>
      <c r="K13" s="608"/>
      <c r="L13" s="608"/>
      <c r="M13" s="608"/>
      <c r="N13" s="608"/>
      <c r="O13" s="608"/>
      <c r="P13" s="608"/>
      <c r="Q13" s="608"/>
      <c r="R13" s="608"/>
      <c r="S13" s="608"/>
      <c r="T13" s="608"/>
      <c r="U13" s="608"/>
      <c r="V13" s="608"/>
      <c r="W13" s="608"/>
      <c r="X13" s="608"/>
      <c r="Y13" s="608"/>
      <c r="Z13" s="608"/>
      <c r="AA13" s="608"/>
      <c r="AB13" s="608"/>
      <c r="AC13" s="456" t="s">
        <v>226</v>
      </c>
      <c r="AD13" s="456"/>
      <c r="AE13" s="456"/>
      <c r="AF13" s="456"/>
      <c r="AG13" s="457">
        <v>0</v>
      </c>
      <c r="AH13" s="457"/>
      <c r="AI13" s="457"/>
      <c r="AJ13" s="458"/>
    </row>
    <row r="14" spans="1:36" ht="12.95" customHeight="1" x14ac:dyDescent="0.2">
      <c r="A14" s="453" t="s">
        <v>225</v>
      </c>
      <c r="B14" s="454"/>
      <c r="C14" s="608" t="s">
        <v>224</v>
      </c>
      <c r="D14" s="608"/>
      <c r="E14" s="608"/>
      <c r="F14" s="608"/>
      <c r="G14" s="608"/>
      <c r="H14" s="608"/>
      <c r="I14" s="608"/>
      <c r="J14" s="608"/>
      <c r="K14" s="608"/>
      <c r="L14" s="608"/>
      <c r="M14" s="608"/>
      <c r="N14" s="608"/>
      <c r="O14" s="608"/>
      <c r="P14" s="608"/>
      <c r="Q14" s="608"/>
      <c r="R14" s="608"/>
      <c r="S14" s="608"/>
      <c r="T14" s="608"/>
      <c r="U14" s="608"/>
      <c r="V14" s="608"/>
      <c r="W14" s="608"/>
      <c r="X14" s="608"/>
      <c r="Y14" s="608"/>
      <c r="Z14" s="608"/>
      <c r="AA14" s="608"/>
      <c r="AB14" s="608"/>
      <c r="AC14" s="456" t="s">
        <v>223</v>
      </c>
      <c r="AD14" s="456"/>
      <c r="AE14" s="456"/>
      <c r="AF14" s="456"/>
      <c r="AG14" s="457">
        <v>0</v>
      </c>
      <c r="AH14" s="457"/>
      <c r="AI14" s="457"/>
      <c r="AJ14" s="458"/>
    </row>
    <row r="15" spans="1:36" ht="12.95" customHeight="1" x14ac:dyDescent="0.2">
      <c r="A15" s="453" t="s">
        <v>222</v>
      </c>
      <c r="B15" s="454"/>
      <c r="C15" s="608" t="s">
        <v>221</v>
      </c>
      <c r="D15" s="608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8"/>
      <c r="P15" s="608"/>
      <c r="Q15" s="608"/>
      <c r="R15" s="608"/>
      <c r="S15" s="608"/>
      <c r="T15" s="608"/>
      <c r="U15" s="608"/>
      <c r="V15" s="608"/>
      <c r="W15" s="608"/>
      <c r="X15" s="608"/>
      <c r="Y15" s="608"/>
      <c r="Z15" s="608"/>
      <c r="AA15" s="608"/>
      <c r="AB15" s="608"/>
      <c r="AC15" s="456" t="s">
        <v>220</v>
      </c>
      <c r="AD15" s="456"/>
      <c r="AE15" s="456"/>
      <c r="AF15" s="456"/>
      <c r="AG15" s="457">
        <v>0</v>
      </c>
      <c r="AH15" s="457"/>
      <c r="AI15" s="457"/>
      <c r="AJ15" s="458"/>
    </row>
    <row r="16" spans="1:36" ht="12.95" customHeight="1" x14ac:dyDescent="0.2">
      <c r="A16" s="453" t="s">
        <v>219</v>
      </c>
      <c r="B16" s="454"/>
      <c r="C16" s="608" t="s">
        <v>218</v>
      </c>
      <c r="D16" s="608"/>
      <c r="E16" s="608"/>
      <c r="F16" s="608"/>
      <c r="G16" s="608"/>
      <c r="H16" s="608"/>
      <c r="I16" s="608"/>
      <c r="J16" s="608"/>
      <c r="K16" s="608"/>
      <c r="L16" s="608"/>
      <c r="M16" s="608"/>
      <c r="N16" s="608"/>
      <c r="O16" s="608"/>
      <c r="P16" s="608"/>
      <c r="Q16" s="608"/>
      <c r="R16" s="608"/>
      <c r="S16" s="608"/>
      <c r="T16" s="608"/>
      <c r="U16" s="608"/>
      <c r="V16" s="608"/>
      <c r="W16" s="608"/>
      <c r="X16" s="608"/>
      <c r="Y16" s="608"/>
      <c r="Z16" s="608"/>
      <c r="AA16" s="608"/>
      <c r="AB16" s="608"/>
      <c r="AC16" s="456" t="s">
        <v>217</v>
      </c>
      <c r="AD16" s="456"/>
      <c r="AE16" s="456"/>
      <c r="AF16" s="456"/>
      <c r="AG16" s="457">
        <v>0</v>
      </c>
      <c r="AH16" s="457"/>
      <c r="AI16" s="457"/>
      <c r="AJ16" s="458"/>
    </row>
    <row r="17" spans="1:36" ht="12.95" customHeight="1" x14ac:dyDescent="0.2">
      <c r="A17" s="453" t="s">
        <v>216</v>
      </c>
      <c r="B17" s="454"/>
      <c r="C17" s="519" t="s">
        <v>215</v>
      </c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456" t="s">
        <v>214</v>
      </c>
      <c r="AD17" s="456"/>
      <c r="AE17" s="456"/>
      <c r="AF17" s="456"/>
      <c r="AG17" s="457">
        <v>450000</v>
      </c>
      <c r="AH17" s="457"/>
      <c r="AI17" s="457"/>
      <c r="AJ17" s="458"/>
    </row>
    <row r="18" spans="1:36" ht="12.95" customHeight="1" x14ac:dyDescent="0.2">
      <c r="A18" s="453" t="s">
        <v>213</v>
      </c>
      <c r="B18" s="454"/>
      <c r="C18" s="519" t="s">
        <v>212</v>
      </c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  <c r="AA18" s="519"/>
      <c r="AB18" s="519"/>
      <c r="AC18" s="456" t="s">
        <v>211</v>
      </c>
      <c r="AD18" s="456"/>
      <c r="AE18" s="456"/>
      <c r="AF18" s="456"/>
      <c r="AG18" s="457">
        <v>645000</v>
      </c>
      <c r="AH18" s="457"/>
      <c r="AI18" s="457"/>
      <c r="AJ18" s="458"/>
    </row>
    <row r="19" spans="1:36" ht="12.95" customHeight="1" x14ac:dyDescent="0.2">
      <c r="A19" s="453" t="s">
        <v>210</v>
      </c>
      <c r="B19" s="454"/>
      <c r="C19" s="519" t="s">
        <v>209</v>
      </c>
      <c r="D19" s="519"/>
      <c r="E19" s="519"/>
      <c r="F19" s="519"/>
      <c r="G19" s="519"/>
      <c r="H19" s="519"/>
      <c r="I19" s="519"/>
      <c r="J19" s="519"/>
      <c r="K19" s="519"/>
      <c r="L19" s="519"/>
      <c r="M19" s="519"/>
      <c r="N19" s="519"/>
      <c r="O19" s="519"/>
      <c r="P19" s="519"/>
      <c r="Q19" s="519"/>
      <c r="R19" s="519"/>
      <c r="S19" s="519"/>
      <c r="T19" s="519"/>
      <c r="U19" s="519"/>
      <c r="V19" s="519"/>
      <c r="W19" s="519"/>
      <c r="X19" s="519"/>
      <c r="Y19" s="519"/>
      <c r="Z19" s="519"/>
      <c r="AA19" s="519"/>
      <c r="AB19" s="519"/>
      <c r="AC19" s="456" t="s">
        <v>208</v>
      </c>
      <c r="AD19" s="456"/>
      <c r="AE19" s="456"/>
      <c r="AF19" s="456"/>
      <c r="AG19" s="457">
        <v>0</v>
      </c>
      <c r="AH19" s="457"/>
      <c r="AI19" s="457"/>
      <c r="AJ19" s="458"/>
    </row>
    <row r="20" spans="1:36" s="5" customFormat="1" ht="12.95" customHeight="1" x14ac:dyDescent="0.2">
      <c r="A20" s="453" t="s">
        <v>207</v>
      </c>
      <c r="B20" s="454"/>
      <c r="C20" s="519" t="s">
        <v>206</v>
      </c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  <c r="AA20" s="519"/>
      <c r="AB20" s="519"/>
      <c r="AC20" s="456" t="s">
        <v>205</v>
      </c>
      <c r="AD20" s="456"/>
      <c r="AE20" s="456"/>
      <c r="AF20" s="456"/>
      <c r="AG20" s="457">
        <v>0</v>
      </c>
      <c r="AH20" s="457"/>
      <c r="AI20" s="457"/>
      <c r="AJ20" s="458"/>
    </row>
    <row r="21" spans="1:36" s="5" customFormat="1" ht="12.95" customHeight="1" x14ac:dyDescent="0.2">
      <c r="A21" s="453" t="s">
        <v>204</v>
      </c>
      <c r="B21" s="454"/>
      <c r="C21" s="519" t="s">
        <v>203</v>
      </c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19"/>
      <c r="Z21" s="519"/>
      <c r="AA21" s="519"/>
      <c r="AB21" s="519"/>
      <c r="AC21" s="456" t="s">
        <v>202</v>
      </c>
      <c r="AD21" s="456"/>
      <c r="AE21" s="456"/>
      <c r="AF21" s="456"/>
      <c r="AG21" s="457">
        <v>0</v>
      </c>
      <c r="AH21" s="457"/>
      <c r="AI21" s="457"/>
      <c r="AJ21" s="458"/>
    </row>
    <row r="22" spans="1:36" s="13" customFormat="1" ht="12.95" customHeight="1" x14ac:dyDescent="0.2">
      <c r="A22" s="516" t="s">
        <v>201</v>
      </c>
      <c r="B22" s="517"/>
      <c r="C22" s="607" t="s">
        <v>200</v>
      </c>
      <c r="D22" s="607"/>
      <c r="E22" s="607"/>
      <c r="F22" s="607"/>
      <c r="G22" s="607"/>
      <c r="H22" s="607"/>
      <c r="I22" s="607"/>
      <c r="J22" s="607"/>
      <c r="K22" s="607"/>
      <c r="L22" s="607"/>
      <c r="M22" s="607"/>
      <c r="N22" s="607"/>
      <c r="O22" s="607"/>
      <c r="P22" s="607"/>
      <c r="Q22" s="607"/>
      <c r="R22" s="607"/>
      <c r="S22" s="607"/>
      <c r="T22" s="607"/>
      <c r="U22" s="607"/>
      <c r="V22" s="607"/>
      <c r="W22" s="607"/>
      <c r="X22" s="607"/>
      <c r="Y22" s="607"/>
      <c r="Z22" s="607"/>
      <c r="AA22" s="607"/>
      <c r="AB22" s="607"/>
      <c r="AC22" s="525" t="s">
        <v>199</v>
      </c>
      <c r="AD22" s="525"/>
      <c r="AE22" s="525"/>
      <c r="AF22" s="525"/>
      <c r="AG22" s="572">
        <f>SUM(AG9:AG21)</f>
        <v>17316820</v>
      </c>
      <c r="AH22" s="573"/>
      <c r="AI22" s="573"/>
      <c r="AJ22" s="574"/>
    </row>
    <row r="23" spans="1:36" ht="12.95" customHeight="1" x14ac:dyDescent="0.2">
      <c r="A23" s="453" t="s">
        <v>198</v>
      </c>
      <c r="B23" s="454"/>
      <c r="C23" s="519" t="s">
        <v>197</v>
      </c>
      <c r="D23" s="519"/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9"/>
      <c r="P23" s="519"/>
      <c r="Q23" s="519"/>
      <c r="R23" s="519"/>
      <c r="S23" s="519"/>
      <c r="T23" s="519"/>
      <c r="U23" s="519"/>
      <c r="V23" s="519"/>
      <c r="W23" s="519"/>
      <c r="X23" s="519"/>
      <c r="Y23" s="519"/>
      <c r="Z23" s="519"/>
      <c r="AA23" s="519"/>
      <c r="AB23" s="519"/>
      <c r="AC23" s="456" t="s">
        <v>196</v>
      </c>
      <c r="AD23" s="456"/>
      <c r="AE23" s="456"/>
      <c r="AF23" s="456"/>
      <c r="AG23" s="457">
        <v>7133700</v>
      </c>
      <c r="AH23" s="457"/>
      <c r="AI23" s="457"/>
      <c r="AJ23" s="458"/>
    </row>
    <row r="24" spans="1:36" ht="26.1" customHeight="1" x14ac:dyDescent="0.2">
      <c r="A24" s="453" t="s">
        <v>195</v>
      </c>
      <c r="B24" s="454"/>
      <c r="C24" s="519" t="s">
        <v>194</v>
      </c>
      <c r="D24" s="519"/>
      <c r="E24" s="519"/>
      <c r="F24" s="519"/>
      <c r="G24" s="519"/>
      <c r="H24" s="519"/>
      <c r="I24" s="519"/>
      <c r="J24" s="519"/>
      <c r="K24" s="519"/>
      <c r="L24" s="519"/>
      <c r="M24" s="519"/>
      <c r="N24" s="519"/>
      <c r="O24" s="519"/>
      <c r="P24" s="519"/>
      <c r="Q24" s="519"/>
      <c r="R24" s="519"/>
      <c r="S24" s="519"/>
      <c r="T24" s="519"/>
      <c r="U24" s="519"/>
      <c r="V24" s="519"/>
      <c r="W24" s="519"/>
      <c r="X24" s="519"/>
      <c r="Y24" s="519"/>
      <c r="Z24" s="519"/>
      <c r="AA24" s="519"/>
      <c r="AB24" s="519"/>
      <c r="AC24" s="456" t="s">
        <v>193</v>
      </c>
      <c r="AD24" s="456"/>
      <c r="AE24" s="456"/>
      <c r="AF24" s="456"/>
      <c r="AG24" s="457">
        <v>0</v>
      </c>
      <c r="AH24" s="457"/>
      <c r="AI24" s="457"/>
      <c r="AJ24" s="458"/>
    </row>
    <row r="25" spans="1:36" ht="12.95" customHeight="1" x14ac:dyDescent="0.2">
      <c r="A25" s="453" t="s">
        <v>192</v>
      </c>
      <c r="B25" s="454"/>
      <c r="C25" s="499" t="s">
        <v>191</v>
      </c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  <c r="U25" s="499"/>
      <c r="V25" s="499"/>
      <c r="W25" s="499"/>
      <c r="X25" s="499"/>
      <c r="Y25" s="499"/>
      <c r="Z25" s="499"/>
      <c r="AA25" s="499"/>
      <c r="AB25" s="499"/>
      <c r="AC25" s="456" t="s">
        <v>190</v>
      </c>
      <c r="AD25" s="456"/>
      <c r="AE25" s="456"/>
      <c r="AF25" s="456"/>
      <c r="AG25" s="457">
        <v>750000</v>
      </c>
      <c r="AH25" s="457"/>
      <c r="AI25" s="457"/>
      <c r="AJ25" s="458"/>
    </row>
    <row r="26" spans="1:36" s="4" customFormat="1" ht="12.95" customHeight="1" x14ac:dyDescent="0.2">
      <c r="A26" s="516" t="s">
        <v>189</v>
      </c>
      <c r="B26" s="517"/>
      <c r="C26" s="524" t="s">
        <v>188</v>
      </c>
      <c r="D26" s="524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524"/>
      <c r="X26" s="524"/>
      <c r="Y26" s="524"/>
      <c r="Z26" s="524"/>
      <c r="AA26" s="524"/>
      <c r="AB26" s="524"/>
      <c r="AC26" s="525" t="s">
        <v>187</v>
      </c>
      <c r="AD26" s="525"/>
      <c r="AE26" s="525"/>
      <c r="AF26" s="525"/>
      <c r="AG26" s="572">
        <f>SUM(AG23:AG25)</f>
        <v>7883700</v>
      </c>
      <c r="AH26" s="573"/>
      <c r="AI26" s="573"/>
      <c r="AJ26" s="574"/>
    </row>
    <row r="27" spans="1:36" ht="12.95" customHeight="1" x14ac:dyDescent="0.2">
      <c r="A27" s="536" t="s">
        <v>186</v>
      </c>
      <c r="B27" s="537"/>
      <c r="C27" s="606" t="s">
        <v>185</v>
      </c>
      <c r="D27" s="606"/>
      <c r="E27" s="606"/>
      <c r="F27" s="606"/>
      <c r="G27" s="606"/>
      <c r="H27" s="606"/>
      <c r="I27" s="606"/>
      <c r="J27" s="606"/>
      <c r="K27" s="606"/>
      <c r="L27" s="606"/>
      <c r="M27" s="606"/>
      <c r="N27" s="606"/>
      <c r="O27" s="606"/>
      <c r="P27" s="606"/>
      <c r="Q27" s="606"/>
      <c r="R27" s="606"/>
      <c r="S27" s="606"/>
      <c r="T27" s="606"/>
      <c r="U27" s="606"/>
      <c r="V27" s="606"/>
      <c r="W27" s="606"/>
      <c r="X27" s="606"/>
      <c r="Y27" s="606"/>
      <c r="Z27" s="606"/>
      <c r="AA27" s="606"/>
      <c r="AB27" s="606"/>
      <c r="AC27" s="539" t="s">
        <v>184</v>
      </c>
      <c r="AD27" s="539"/>
      <c r="AE27" s="539"/>
      <c r="AF27" s="539"/>
      <c r="AG27" s="540">
        <f>(AG22+AG26)</f>
        <v>25200520</v>
      </c>
      <c r="AH27" s="541"/>
      <c r="AI27" s="541"/>
      <c r="AJ27" s="542"/>
    </row>
    <row r="28" spans="1:36" s="10" customFormat="1" ht="12.95" customHeight="1" x14ac:dyDescent="0.2">
      <c r="A28" s="536" t="s">
        <v>183</v>
      </c>
      <c r="B28" s="537"/>
      <c r="C28" s="583" t="s">
        <v>182</v>
      </c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  <c r="AB28" s="583"/>
      <c r="AC28" s="539" t="s">
        <v>181</v>
      </c>
      <c r="AD28" s="539"/>
      <c r="AE28" s="539"/>
      <c r="AF28" s="539"/>
      <c r="AG28" s="584">
        <f>(AG29+AG30+AG31+AG32)</f>
        <v>5229688</v>
      </c>
      <c r="AH28" s="585"/>
      <c r="AI28" s="585"/>
      <c r="AJ28" s="586"/>
    </row>
    <row r="29" spans="1:36" s="4" customFormat="1" ht="12.95" customHeight="1" x14ac:dyDescent="0.2">
      <c r="A29" s="590"/>
      <c r="B29" s="591"/>
      <c r="C29" s="490" t="s">
        <v>532</v>
      </c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S29" s="491"/>
      <c r="T29" s="491"/>
      <c r="U29" s="491"/>
      <c r="V29" s="491"/>
      <c r="W29" s="491"/>
      <c r="X29" s="491"/>
      <c r="Y29" s="491"/>
      <c r="Z29" s="491"/>
      <c r="AA29" s="491"/>
      <c r="AB29" s="492"/>
      <c r="AC29" s="592" t="s">
        <v>531</v>
      </c>
      <c r="AD29" s="593"/>
      <c r="AE29" s="593"/>
      <c r="AF29" s="594"/>
      <c r="AG29" s="465">
        <v>4919688</v>
      </c>
      <c r="AH29" s="466"/>
      <c r="AI29" s="466"/>
      <c r="AJ29" s="467"/>
    </row>
    <row r="30" spans="1:36" s="4" customFormat="1" ht="12.95" customHeight="1" x14ac:dyDescent="0.2">
      <c r="A30" s="590"/>
      <c r="B30" s="591"/>
      <c r="C30" s="490" t="s">
        <v>533</v>
      </c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491"/>
      <c r="T30" s="491"/>
      <c r="U30" s="491"/>
      <c r="V30" s="491"/>
      <c r="W30" s="491"/>
      <c r="X30" s="491"/>
      <c r="Y30" s="491"/>
      <c r="Z30" s="491"/>
      <c r="AA30" s="491"/>
      <c r="AB30" s="492"/>
      <c r="AC30" s="592" t="s">
        <v>534</v>
      </c>
      <c r="AD30" s="593"/>
      <c r="AE30" s="593"/>
      <c r="AF30" s="594"/>
      <c r="AG30" s="465">
        <v>160000</v>
      </c>
      <c r="AH30" s="466"/>
      <c r="AI30" s="466"/>
      <c r="AJ30" s="467"/>
    </row>
    <row r="31" spans="1:36" s="4" customFormat="1" ht="12.95" customHeight="1" x14ac:dyDescent="0.2">
      <c r="A31" s="590"/>
      <c r="B31" s="591"/>
      <c r="C31" s="490" t="s">
        <v>535</v>
      </c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S31" s="491"/>
      <c r="T31" s="491"/>
      <c r="U31" s="491"/>
      <c r="V31" s="491"/>
      <c r="W31" s="491"/>
      <c r="X31" s="491"/>
      <c r="Y31" s="491"/>
      <c r="Z31" s="491"/>
      <c r="AA31" s="491"/>
      <c r="AB31" s="492"/>
      <c r="AC31" s="592" t="s">
        <v>536</v>
      </c>
      <c r="AD31" s="593"/>
      <c r="AE31" s="593"/>
      <c r="AF31" s="594"/>
      <c r="AG31" s="465">
        <v>0</v>
      </c>
      <c r="AH31" s="466"/>
      <c r="AI31" s="466"/>
      <c r="AJ31" s="467"/>
    </row>
    <row r="32" spans="1:36" s="4" customFormat="1" ht="12.95" customHeight="1" thickBot="1" x14ac:dyDescent="0.25">
      <c r="A32" s="601"/>
      <c r="B32" s="602"/>
      <c r="C32" s="603" t="s">
        <v>537</v>
      </c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  <c r="W32" s="604"/>
      <c r="X32" s="604"/>
      <c r="Y32" s="604"/>
      <c r="Z32" s="604"/>
      <c r="AA32" s="604"/>
      <c r="AB32" s="605"/>
      <c r="AC32" s="595" t="s">
        <v>538</v>
      </c>
      <c r="AD32" s="596"/>
      <c r="AE32" s="596"/>
      <c r="AF32" s="597"/>
      <c r="AG32" s="598">
        <v>150000</v>
      </c>
      <c r="AH32" s="599"/>
      <c r="AI32" s="599"/>
      <c r="AJ32" s="600"/>
    </row>
    <row r="33" spans="1:36" s="4" customFormat="1" ht="12.95" customHeight="1" x14ac:dyDescent="0.2">
      <c r="A33" s="478" t="s">
        <v>702</v>
      </c>
      <c r="B33" s="479"/>
      <c r="C33" s="479"/>
      <c r="D33" s="479"/>
      <c r="E33" s="479"/>
      <c r="F33" s="479"/>
      <c r="G33" s="479"/>
      <c r="H33" s="479"/>
      <c r="I33" s="479"/>
      <c r="J33" s="479"/>
      <c r="K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79"/>
      <c r="AA33" s="479"/>
      <c r="AB33" s="479"/>
      <c r="AC33" s="479"/>
      <c r="AD33" s="479"/>
      <c r="AE33" s="479"/>
      <c r="AF33" s="479"/>
      <c r="AG33" s="479"/>
      <c r="AH33" s="479"/>
      <c r="AI33" s="479"/>
      <c r="AJ33" s="480"/>
    </row>
    <row r="34" spans="1:36" s="4" customFormat="1" ht="12.95" customHeight="1" x14ac:dyDescent="0.2">
      <c r="A34" s="481"/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/>
      <c r="AI34" s="482"/>
      <c r="AJ34" s="483"/>
    </row>
    <row r="35" spans="1:36" s="4" customFormat="1" ht="2.25" customHeight="1" thickBot="1" x14ac:dyDescent="0.25">
      <c r="A35" s="484"/>
      <c r="B35" s="485"/>
      <c r="C35" s="485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5"/>
      <c r="O35" s="485"/>
      <c r="P35" s="485"/>
      <c r="Q35" s="485"/>
      <c r="R35" s="485"/>
      <c r="S35" s="485"/>
      <c r="T35" s="485"/>
      <c r="U35" s="485"/>
      <c r="V35" s="485"/>
      <c r="W35" s="485"/>
      <c r="X35" s="485"/>
      <c r="Y35" s="485"/>
      <c r="Z35" s="485"/>
      <c r="AA35" s="485"/>
      <c r="AB35" s="485"/>
      <c r="AC35" s="485"/>
      <c r="AD35" s="485"/>
      <c r="AE35" s="485"/>
      <c r="AF35" s="485"/>
      <c r="AG35" s="485"/>
      <c r="AH35" s="485"/>
      <c r="AI35" s="485"/>
      <c r="AJ35" s="486"/>
    </row>
    <row r="36" spans="1:36" ht="12.95" customHeight="1" x14ac:dyDescent="0.2">
      <c r="A36" s="521" t="s">
        <v>180</v>
      </c>
      <c r="B36" s="522"/>
      <c r="C36" s="587" t="s">
        <v>179</v>
      </c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  <c r="AC36" s="468" t="s">
        <v>178</v>
      </c>
      <c r="AD36" s="468"/>
      <c r="AE36" s="468"/>
      <c r="AF36" s="468"/>
      <c r="AG36" s="588">
        <f>AG37+AG38</f>
        <v>190000</v>
      </c>
      <c r="AH36" s="588"/>
      <c r="AI36" s="588"/>
      <c r="AJ36" s="589"/>
    </row>
    <row r="37" spans="1:36" ht="12.95" customHeight="1" x14ac:dyDescent="0.2">
      <c r="A37" s="442"/>
      <c r="B37" s="443"/>
      <c r="C37" s="490" t="s">
        <v>539</v>
      </c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1"/>
      <c r="S37" s="491"/>
      <c r="T37" s="491"/>
      <c r="U37" s="491"/>
      <c r="V37" s="491"/>
      <c r="W37" s="491"/>
      <c r="X37" s="491"/>
      <c r="Y37" s="491"/>
      <c r="Z37" s="491"/>
      <c r="AA37" s="491"/>
      <c r="AB37" s="492"/>
      <c r="AC37" s="462"/>
      <c r="AD37" s="463"/>
      <c r="AE37" s="463"/>
      <c r="AF37" s="464"/>
      <c r="AG37" s="493">
        <v>150000</v>
      </c>
      <c r="AH37" s="494"/>
      <c r="AI37" s="494"/>
      <c r="AJ37" s="495"/>
    </row>
    <row r="38" spans="1:36" ht="12.95" customHeight="1" x14ac:dyDescent="0.2">
      <c r="A38" s="442"/>
      <c r="B38" s="443"/>
      <c r="C38" s="490" t="s">
        <v>540</v>
      </c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91"/>
      <c r="Z38" s="491"/>
      <c r="AA38" s="491"/>
      <c r="AB38" s="492"/>
      <c r="AC38" s="462"/>
      <c r="AD38" s="463"/>
      <c r="AE38" s="463"/>
      <c r="AF38" s="464"/>
      <c r="AG38" s="493">
        <v>40000</v>
      </c>
      <c r="AH38" s="494"/>
      <c r="AI38" s="494"/>
      <c r="AJ38" s="495"/>
    </row>
    <row r="39" spans="1:36" ht="12.95" customHeight="1" x14ac:dyDescent="0.2">
      <c r="A39" s="453" t="s">
        <v>177</v>
      </c>
      <c r="B39" s="454"/>
      <c r="C39" s="519" t="s">
        <v>176</v>
      </c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519"/>
      <c r="Z39" s="519"/>
      <c r="AA39" s="519"/>
      <c r="AB39" s="519"/>
      <c r="AC39" s="456" t="s">
        <v>175</v>
      </c>
      <c r="AD39" s="456"/>
      <c r="AE39" s="456"/>
      <c r="AF39" s="456"/>
      <c r="AG39" s="497">
        <f>AG40+AG41+AG42+AG43+AG44</f>
        <v>4925000</v>
      </c>
      <c r="AH39" s="497"/>
      <c r="AI39" s="497"/>
      <c r="AJ39" s="498"/>
    </row>
    <row r="40" spans="1:36" ht="12.95" customHeight="1" x14ac:dyDescent="0.2">
      <c r="A40" s="442"/>
      <c r="B40" s="443"/>
      <c r="C40" s="490" t="s">
        <v>541</v>
      </c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491"/>
      <c r="Y40" s="491"/>
      <c r="Z40" s="491"/>
      <c r="AA40" s="491"/>
      <c r="AB40" s="492"/>
      <c r="AC40" s="462"/>
      <c r="AD40" s="463"/>
      <c r="AE40" s="463"/>
      <c r="AF40" s="464"/>
      <c r="AG40" s="493">
        <v>1235000</v>
      </c>
      <c r="AH40" s="494"/>
      <c r="AI40" s="494"/>
      <c r="AJ40" s="495"/>
    </row>
    <row r="41" spans="1:36" ht="12.95" customHeight="1" x14ac:dyDescent="0.2">
      <c r="A41" s="442"/>
      <c r="B41" s="443"/>
      <c r="C41" s="490" t="s">
        <v>542</v>
      </c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1"/>
      <c r="O41" s="491"/>
      <c r="P41" s="491"/>
      <c r="Q41" s="491"/>
      <c r="R41" s="491"/>
      <c r="S41" s="491"/>
      <c r="T41" s="491"/>
      <c r="U41" s="491"/>
      <c r="V41" s="491"/>
      <c r="W41" s="491"/>
      <c r="X41" s="491"/>
      <c r="Y41" s="491"/>
      <c r="Z41" s="491"/>
      <c r="AA41" s="491"/>
      <c r="AB41" s="492"/>
      <c r="AC41" s="462"/>
      <c r="AD41" s="463"/>
      <c r="AE41" s="463"/>
      <c r="AF41" s="464"/>
      <c r="AG41" s="493">
        <v>320000</v>
      </c>
      <c r="AH41" s="494"/>
      <c r="AI41" s="494"/>
      <c r="AJ41" s="495"/>
    </row>
    <row r="42" spans="1:36" ht="12.95" customHeight="1" x14ac:dyDescent="0.2">
      <c r="A42" s="442"/>
      <c r="B42" s="443"/>
      <c r="C42" s="490" t="s">
        <v>543</v>
      </c>
      <c r="D42" s="491"/>
      <c r="E42" s="491"/>
      <c r="F42" s="491"/>
      <c r="G42" s="491"/>
      <c r="H42" s="491"/>
      <c r="I42" s="491"/>
      <c r="J42" s="491"/>
      <c r="K42" s="491"/>
      <c r="L42" s="491"/>
      <c r="M42" s="491"/>
      <c r="N42" s="491"/>
      <c r="O42" s="491"/>
      <c r="P42" s="491"/>
      <c r="Q42" s="491"/>
      <c r="R42" s="491"/>
      <c r="S42" s="491"/>
      <c r="T42" s="491"/>
      <c r="U42" s="491"/>
      <c r="V42" s="491"/>
      <c r="W42" s="491"/>
      <c r="X42" s="491"/>
      <c r="Y42" s="491"/>
      <c r="Z42" s="491"/>
      <c r="AA42" s="491"/>
      <c r="AB42" s="492"/>
      <c r="AC42" s="462"/>
      <c r="AD42" s="463"/>
      <c r="AE42" s="463"/>
      <c r="AF42" s="464"/>
      <c r="AG42" s="493">
        <v>0</v>
      </c>
      <c r="AH42" s="494"/>
      <c r="AI42" s="494"/>
      <c r="AJ42" s="495"/>
    </row>
    <row r="43" spans="1:36" ht="12.95" customHeight="1" x14ac:dyDescent="0.2">
      <c r="A43" s="442"/>
      <c r="B43" s="443"/>
      <c r="C43" s="490" t="s">
        <v>544</v>
      </c>
      <c r="D43" s="491"/>
      <c r="E43" s="491"/>
      <c r="F43" s="491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1"/>
      <c r="S43" s="491"/>
      <c r="T43" s="491"/>
      <c r="U43" s="491"/>
      <c r="V43" s="491"/>
      <c r="W43" s="491"/>
      <c r="X43" s="491"/>
      <c r="Y43" s="491"/>
      <c r="Z43" s="491"/>
      <c r="AA43" s="491"/>
      <c r="AB43" s="492"/>
      <c r="AC43" s="462"/>
      <c r="AD43" s="463"/>
      <c r="AE43" s="463"/>
      <c r="AF43" s="464"/>
      <c r="AG43" s="493">
        <v>3210000</v>
      </c>
      <c r="AH43" s="494"/>
      <c r="AI43" s="494"/>
      <c r="AJ43" s="495"/>
    </row>
    <row r="44" spans="1:36" ht="12.95" customHeight="1" x14ac:dyDescent="0.2">
      <c r="A44" s="442"/>
      <c r="B44" s="443"/>
      <c r="C44" s="490" t="s">
        <v>545</v>
      </c>
      <c r="D44" s="491"/>
      <c r="E44" s="491"/>
      <c r="F44" s="491"/>
      <c r="G44" s="491"/>
      <c r="H44" s="491"/>
      <c r="I44" s="491"/>
      <c r="J44" s="491"/>
      <c r="K44" s="491"/>
      <c r="L44" s="491"/>
      <c r="M44" s="491"/>
      <c r="N44" s="491"/>
      <c r="O44" s="491"/>
      <c r="P44" s="491"/>
      <c r="Q44" s="491"/>
      <c r="R44" s="491"/>
      <c r="S44" s="491"/>
      <c r="T44" s="491"/>
      <c r="U44" s="491"/>
      <c r="V44" s="491"/>
      <c r="W44" s="491"/>
      <c r="X44" s="491"/>
      <c r="Y44" s="491"/>
      <c r="Z44" s="491"/>
      <c r="AA44" s="491"/>
      <c r="AB44" s="492"/>
      <c r="AC44" s="462"/>
      <c r="AD44" s="463"/>
      <c r="AE44" s="463"/>
      <c r="AF44" s="464"/>
      <c r="AG44" s="493">
        <v>160000</v>
      </c>
      <c r="AH44" s="494"/>
      <c r="AI44" s="494"/>
      <c r="AJ44" s="495"/>
    </row>
    <row r="45" spans="1:36" ht="12.95" customHeight="1" x14ac:dyDescent="0.2">
      <c r="A45" s="442" t="s">
        <v>174</v>
      </c>
      <c r="B45" s="443"/>
      <c r="C45" s="490" t="s">
        <v>173</v>
      </c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1"/>
      <c r="O45" s="491"/>
      <c r="P45" s="491"/>
      <c r="Q45" s="491"/>
      <c r="R45" s="491"/>
      <c r="S45" s="491"/>
      <c r="T45" s="491"/>
      <c r="U45" s="491"/>
      <c r="V45" s="491"/>
      <c r="W45" s="491"/>
      <c r="X45" s="491"/>
      <c r="Y45" s="491"/>
      <c r="Z45" s="491"/>
      <c r="AA45" s="491"/>
      <c r="AB45" s="492"/>
      <c r="AC45" s="580" t="s">
        <v>172</v>
      </c>
      <c r="AD45" s="581"/>
      <c r="AE45" s="581"/>
      <c r="AF45" s="582"/>
      <c r="AG45" s="493">
        <v>0</v>
      </c>
      <c r="AH45" s="494"/>
      <c r="AI45" s="494"/>
      <c r="AJ45" s="495"/>
    </row>
    <row r="46" spans="1:36" s="4" customFormat="1" ht="12.95" customHeight="1" x14ac:dyDescent="0.2">
      <c r="A46" s="516" t="s">
        <v>171</v>
      </c>
      <c r="B46" s="517"/>
      <c r="C46" s="524" t="s">
        <v>170</v>
      </c>
      <c r="D46" s="524"/>
      <c r="E46" s="524"/>
      <c r="F46" s="524"/>
      <c r="G46" s="524"/>
      <c r="H46" s="524"/>
      <c r="I46" s="524"/>
      <c r="J46" s="524"/>
      <c r="K46" s="524"/>
      <c r="L46" s="524"/>
      <c r="M46" s="524"/>
      <c r="N46" s="524"/>
      <c r="O46" s="524"/>
      <c r="P46" s="524"/>
      <c r="Q46" s="524"/>
      <c r="R46" s="524"/>
      <c r="S46" s="524"/>
      <c r="T46" s="524"/>
      <c r="U46" s="524"/>
      <c r="V46" s="524"/>
      <c r="W46" s="524"/>
      <c r="X46" s="524"/>
      <c r="Y46" s="524"/>
      <c r="Z46" s="524"/>
      <c r="AA46" s="524"/>
      <c r="AB46" s="524"/>
      <c r="AC46" s="525" t="s">
        <v>169</v>
      </c>
      <c r="AD46" s="525"/>
      <c r="AE46" s="525"/>
      <c r="AF46" s="525"/>
      <c r="AG46" s="526">
        <f>AG36+AG39+AG45</f>
        <v>5115000</v>
      </c>
      <c r="AH46" s="527"/>
      <c r="AI46" s="527"/>
      <c r="AJ46" s="528"/>
    </row>
    <row r="47" spans="1:36" ht="12.95" customHeight="1" x14ac:dyDescent="0.2">
      <c r="A47" s="453" t="s">
        <v>168</v>
      </c>
      <c r="B47" s="454"/>
      <c r="C47" s="519" t="s">
        <v>167</v>
      </c>
      <c r="D47" s="519"/>
      <c r="E47" s="519"/>
      <c r="F47" s="519"/>
      <c r="G47" s="519"/>
      <c r="H47" s="519"/>
      <c r="I47" s="519"/>
      <c r="J47" s="519"/>
      <c r="K47" s="519"/>
      <c r="L47" s="519"/>
      <c r="M47" s="519"/>
      <c r="N47" s="519"/>
      <c r="O47" s="519"/>
      <c r="P47" s="519"/>
      <c r="Q47" s="519"/>
      <c r="R47" s="519"/>
      <c r="S47" s="519"/>
      <c r="T47" s="519"/>
      <c r="U47" s="519"/>
      <c r="V47" s="519"/>
      <c r="W47" s="519"/>
      <c r="X47" s="519"/>
      <c r="Y47" s="519"/>
      <c r="Z47" s="519"/>
      <c r="AA47" s="519"/>
      <c r="AB47" s="519"/>
      <c r="AC47" s="456" t="s">
        <v>166</v>
      </c>
      <c r="AD47" s="456"/>
      <c r="AE47" s="456"/>
      <c r="AF47" s="456"/>
      <c r="AG47" s="497">
        <v>210000</v>
      </c>
      <c r="AH47" s="497"/>
      <c r="AI47" s="497"/>
      <c r="AJ47" s="498"/>
    </row>
    <row r="48" spans="1:36" ht="12.95" customHeight="1" x14ac:dyDescent="0.2">
      <c r="A48" s="453" t="s">
        <v>165</v>
      </c>
      <c r="B48" s="454"/>
      <c r="C48" s="519" t="s">
        <v>164</v>
      </c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519"/>
      <c r="U48" s="519"/>
      <c r="V48" s="519"/>
      <c r="W48" s="519"/>
      <c r="X48" s="519"/>
      <c r="Y48" s="519"/>
      <c r="Z48" s="519"/>
      <c r="AA48" s="519"/>
      <c r="AB48" s="519"/>
      <c r="AC48" s="456" t="s">
        <v>163</v>
      </c>
      <c r="AD48" s="456"/>
      <c r="AE48" s="456"/>
      <c r="AF48" s="456"/>
      <c r="AG48" s="497">
        <v>595000</v>
      </c>
      <c r="AH48" s="497"/>
      <c r="AI48" s="497"/>
      <c r="AJ48" s="498"/>
    </row>
    <row r="49" spans="1:36" s="4" customFormat="1" ht="12.95" customHeight="1" x14ac:dyDescent="0.2">
      <c r="A49" s="516" t="s">
        <v>162</v>
      </c>
      <c r="B49" s="517"/>
      <c r="C49" s="524" t="s">
        <v>161</v>
      </c>
      <c r="D49" s="524"/>
      <c r="E49" s="524"/>
      <c r="F49" s="524"/>
      <c r="G49" s="524"/>
      <c r="H49" s="524"/>
      <c r="I49" s="524"/>
      <c r="J49" s="524"/>
      <c r="K49" s="524"/>
      <c r="L49" s="524"/>
      <c r="M49" s="524"/>
      <c r="N49" s="524"/>
      <c r="O49" s="524"/>
      <c r="P49" s="524"/>
      <c r="Q49" s="524"/>
      <c r="R49" s="524"/>
      <c r="S49" s="524"/>
      <c r="T49" s="524"/>
      <c r="U49" s="524"/>
      <c r="V49" s="524"/>
      <c r="W49" s="524"/>
      <c r="X49" s="524"/>
      <c r="Y49" s="524"/>
      <c r="Z49" s="524"/>
      <c r="AA49" s="524"/>
      <c r="AB49" s="524"/>
      <c r="AC49" s="525" t="s">
        <v>160</v>
      </c>
      <c r="AD49" s="525"/>
      <c r="AE49" s="525"/>
      <c r="AF49" s="525"/>
      <c r="AG49" s="526">
        <f>AG47+AG48</f>
        <v>805000</v>
      </c>
      <c r="AH49" s="527"/>
      <c r="AI49" s="527"/>
      <c r="AJ49" s="528"/>
    </row>
    <row r="50" spans="1:36" ht="12.95" customHeight="1" x14ac:dyDescent="0.2">
      <c r="A50" s="453" t="s">
        <v>159</v>
      </c>
      <c r="B50" s="454"/>
      <c r="C50" s="519" t="s">
        <v>158</v>
      </c>
      <c r="D50" s="519"/>
      <c r="E50" s="519"/>
      <c r="F50" s="519"/>
      <c r="G50" s="519"/>
      <c r="H50" s="519"/>
      <c r="I50" s="519"/>
      <c r="J50" s="519"/>
      <c r="K50" s="519"/>
      <c r="L50" s="519"/>
      <c r="M50" s="519"/>
      <c r="N50" s="519"/>
      <c r="O50" s="519"/>
      <c r="P50" s="519"/>
      <c r="Q50" s="519"/>
      <c r="R50" s="519"/>
      <c r="S50" s="519"/>
      <c r="T50" s="519"/>
      <c r="U50" s="519"/>
      <c r="V50" s="519"/>
      <c r="W50" s="519"/>
      <c r="X50" s="519"/>
      <c r="Y50" s="519"/>
      <c r="Z50" s="519"/>
      <c r="AA50" s="519"/>
      <c r="AB50" s="519"/>
      <c r="AC50" s="456" t="s">
        <v>157</v>
      </c>
      <c r="AD50" s="456"/>
      <c r="AE50" s="456"/>
      <c r="AF50" s="456"/>
      <c r="AG50" s="497">
        <f>AG51+AG52+AG53</f>
        <v>2721000</v>
      </c>
      <c r="AH50" s="497"/>
      <c r="AI50" s="497"/>
      <c r="AJ50" s="498"/>
    </row>
    <row r="51" spans="1:36" ht="12.95" customHeight="1" x14ac:dyDescent="0.2">
      <c r="A51" s="442"/>
      <c r="B51" s="443"/>
      <c r="C51" s="490" t="s">
        <v>546</v>
      </c>
      <c r="D51" s="491"/>
      <c r="E51" s="491"/>
      <c r="F51" s="491"/>
      <c r="G51" s="491"/>
      <c r="H51" s="491"/>
      <c r="I51" s="491"/>
      <c r="J51" s="491"/>
      <c r="K51" s="491"/>
      <c r="L51" s="491"/>
      <c r="M51" s="491"/>
      <c r="N51" s="491"/>
      <c r="O51" s="491"/>
      <c r="P51" s="491"/>
      <c r="Q51" s="491"/>
      <c r="R51" s="491"/>
      <c r="S51" s="491"/>
      <c r="T51" s="491"/>
      <c r="U51" s="491"/>
      <c r="V51" s="491"/>
      <c r="W51" s="491"/>
      <c r="X51" s="491"/>
      <c r="Y51" s="491"/>
      <c r="Z51" s="491"/>
      <c r="AA51" s="491"/>
      <c r="AB51" s="492"/>
      <c r="AC51" s="462"/>
      <c r="AD51" s="463"/>
      <c r="AE51" s="463"/>
      <c r="AF51" s="464"/>
      <c r="AG51" s="493">
        <v>1704000</v>
      </c>
      <c r="AH51" s="494"/>
      <c r="AI51" s="494"/>
      <c r="AJ51" s="495"/>
    </row>
    <row r="52" spans="1:36" ht="12.95" customHeight="1" x14ac:dyDescent="0.2">
      <c r="A52" s="442"/>
      <c r="B52" s="443"/>
      <c r="C52" s="490" t="s">
        <v>547</v>
      </c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2"/>
      <c r="AC52" s="462"/>
      <c r="AD52" s="463"/>
      <c r="AE52" s="463"/>
      <c r="AF52" s="464"/>
      <c r="AG52" s="493">
        <v>700000</v>
      </c>
      <c r="AH52" s="494"/>
      <c r="AI52" s="494"/>
      <c r="AJ52" s="495"/>
    </row>
    <row r="53" spans="1:36" ht="12.95" customHeight="1" x14ac:dyDescent="0.2">
      <c r="A53" s="442"/>
      <c r="B53" s="443"/>
      <c r="C53" s="490" t="s">
        <v>548</v>
      </c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491"/>
      <c r="S53" s="491"/>
      <c r="T53" s="491"/>
      <c r="U53" s="491"/>
      <c r="V53" s="491"/>
      <c r="W53" s="491"/>
      <c r="X53" s="491"/>
      <c r="Y53" s="491"/>
      <c r="Z53" s="491"/>
      <c r="AA53" s="491"/>
      <c r="AB53" s="492"/>
      <c r="AC53" s="462"/>
      <c r="AD53" s="463"/>
      <c r="AE53" s="463"/>
      <c r="AF53" s="464"/>
      <c r="AG53" s="493">
        <v>317000</v>
      </c>
      <c r="AH53" s="494"/>
      <c r="AI53" s="494"/>
      <c r="AJ53" s="495"/>
    </row>
    <row r="54" spans="1:36" ht="12.95" customHeight="1" x14ac:dyDescent="0.2">
      <c r="A54" s="453" t="s">
        <v>156</v>
      </c>
      <c r="B54" s="454"/>
      <c r="C54" s="519" t="s">
        <v>155</v>
      </c>
      <c r="D54" s="519"/>
      <c r="E54" s="519"/>
      <c r="F54" s="519"/>
      <c r="G54" s="519"/>
      <c r="H54" s="519"/>
      <c r="I54" s="519"/>
      <c r="J54" s="519"/>
      <c r="K54" s="519"/>
      <c r="L54" s="519"/>
      <c r="M54" s="519"/>
      <c r="N54" s="519"/>
      <c r="O54" s="519"/>
      <c r="P54" s="519"/>
      <c r="Q54" s="519"/>
      <c r="R54" s="519"/>
      <c r="S54" s="519"/>
      <c r="T54" s="519"/>
      <c r="U54" s="519"/>
      <c r="V54" s="519"/>
      <c r="W54" s="519"/>
      <c r="X54" s="519"/>
      <c r="Y54" s="519"/>
      <c r="Z54" s="519"/>
      <c r="AA54" s="519"/>
      <c r="AB54" s="519"/>
      <c r="AC54" s="456" t="s">
        <v>154</v>
      </c>
      <c r="AD54" s="456"/>
      <c r="AE54" s="456"/>
      <c r="AF54" s="456"/>
      <c r="AG54" s="497">
        <v>0</v>
      </c>
      <c r="AH54" s="497"/>
      <c r="AI54" s="497"/>
      <c r="AJ54" s="498"/>
    </row>
    <row r="55" spans="1:36" ht="12.95" customHeight="1" x14ac:dyDescent="0.2">
      <c r="A55" s="453" t="s">
        <v>153</v>
      </c>
      <c r="B55" s="454"/>
      <c r="C55" s="519" t="s">
        <v>152</v>
      </c>
      <c r="D55" s="519"/>
      <c r="E55" s="519"/>
      <c r="F55" s="519"/>
      <c r="G55" s="519"/>
      <c r="H55" s="519"/>
      <c r="I55" s="519"/>
      <c r="J55" s="519"/>
      <c r="K55" s="519"/>
      <c r="L55" s="519"/>
      <c r="M55" s="519"/>
      <c r="N55" s="519"/>
      <c r="O55" s="519"/>
      <c r="P55" s="519"/>
      <c r="Q55" s="519"/>
      <c r="R55" s="519"/>
      <c r="S55" s="519"/>
      <c r="T55" s="519"/>
      <c r="U55" s="519"/>
      <c r="V55" s="519"/>
      <c r="W55" s="519"/>
      <c r="X55" s="519"/>
      <c r="Y55" s="519"/>
      <c r="Z55" s="519"/>
      <c r="AA55" s="519"/>
      <c r="AB55" s="519"/>
      <c r="AC55" s="456" t="s">
        <v>151</v>
      </c>
      <c r="AD55" s="456"/>
      <c r="AE55" s="456"/>
      <c r="AF55" s="456"/>
      <c r="AG55" s="497">
        <v>50000</v>
      </c>
      <c r="AH55" s="497"/>
      <c r="AI55" s="497"/>
      <c r="AJ55" s="498"/>
    </row>
    <row r="56" spans="1:36" ht="12.95" customHeight="1" x14ac:dyDescent="0.2">
      <c r="A56" s="453" t="s">
        <v>150</v>
      </c>
      <c r="B56" s="454"/>
      <c r="C56" s="519" t="s">
        <v>149</v>
      </c>
      <c r="D56" s="519"/>
      <c r="E56" s="519"/>
      <c r="F56" s="519"/>
      <c r="G56" s="519"/>
      <c r="H56" s="519"/>
      <c r="I56" s="519"/>
      <c r="J56" s="519"/>
      <c r="K56" s="519"/>
      <c r="L56" s="519"/>
      <c r="M56" s="519"/>
      <c r="N56" s="519"/>
      <c r="O56" s="519"/>
      <c r="P56" s="519"/>
      <c r="Q56" s="519"/>
      <c r="R56" s="519"/>
      <c r="S56" s="519"/>
      <c r="T56" s="519"/>
      <c r="U56" s="519"/>
      <c r="V56" s="519"/>
      <c r="W56" s="519"/>
      <c r="X56" s="519"/>
      <c r="Y56" s="519"/>
      <c r="Z56" s="519"/>
      <c r="AA56" s="519"/>
      <c r="AB56" s="519"/>
      <c r="AC56" s="456" t="s">
        <v>148</v>
      </c>
      <c r="AD56" s="456"/>
      <c r="AE56" s="456"/>
      <c r="AF56" s="456"/>
      <c r="AG56" s="497">
        <v>1620000</v>
      </c>
      <c r="AH56" s="497"/>
      <c r="AI56" s="497"/>
      <c r="AJ56" s="498"/>
    </row>
    <row r="57" spans="1:36" ht="12.95" customHeight="1" x14ac:dyDescent="0.2">
      <c r="A57" s="453" t="s">
        <v>147</v>
      </c>
      <c r="B57" s="454"/>
      <c r="C57" s="496" t="s">
        <v>146</v>
      </c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6"/>
      <c r="P57" s="496"/>
      <c r="Q57" s="496"/>
      <c r="R57" s="496"/>
      <c r="S57" s="496"/>
      <c r="T57" s="496"/>
      <c r="U57" s="496"/>
      <c r="V57" s="496"/>
      <c r="W57" s="496"/>
      <c r="X57" s="496"/>
      <c r="Y57" s="496"/>
      <c r="Z57" s="496"/>
      <c r="AA57" s="496"/>
      <c r="AB57" s="496"/>
      <c r="AC57" s="456" t="s">
        <v>145</v>
      </c>
      <c r="AD57" s="456"/>
      <c r="AE57" s="456"/>
      <c r="AF57" s="456"/>
      <c r="AG57" s="497">
        <v>276000</v>
      </c>
      <c r="AH57" s="497"/>
      <c r="AI57" s="497"/>
      <c r="AJ57" s="498"/>
    </row>
    <row r="58" spans="1:36" ht="12.95" customHeight="1" x14ac:dyDescent="0.2">
      <c r="A58" s="453" t="s">
        <v>144</v>
      </c>
      <c r="B58" s="454"/>
      <c r="C58" s="499" t="s">
        <v>143</v>
      </c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499"/>
      <c r="P58" s="499"/>
      <c r="Q58" s="499"/>
      <c r="R58" s="499"/>
      <c r="S58" s="499"/>
      <c r="T58" s="499"/>
      <c r="U58" s="499"/>
      <c r="V58" s="499"/>
      <c r="W58" s="499"/>
      <c r="X58" s="499"/>
      <c r="Y58" s="499"/>
      <c r="Z58" s="499"/>
      <c r="AA58" s="499"/>
      <c r="AB58" s="499"/>
      <c r="AC58" s="456" t="s">
        <v>142</v>
      </c>
      <c r="AD58" s="456"/>
      <c r="AE58" s="456"/>
      <c r="AF58" s="456"/>
      <c r="AG58" s="497">
        <v>0</v>
      </c>
      <c r="AH58" s="497"/>
      <c r="AI58" s="497"/>
      <c r="AJ58" s="498"/>
    </row>
    <row r="59" spans="1:36" ht="12.95" customHeight="1" x14ac:dyDescent="0.2">
      <c r="A59" s="453" t="s">
        <v>141</v>
      </c>
      <c r="B59" s="454"/>
      <c r="C59" s="519" t="s">
        <v>140</v>
      </c>
      <c r="D59" s="519"/>
      <c r="E59" s="519"/>
      <c r="F59" s="519"/>
      <c r="G59" s="519"/>
      <c r="H59" s="519"/>
      <c r="I59" s="519"/>
      <c r="J59" s="519"/>
      <c r="K59" s="519"/>
      <c r="L59" s="519"/>
      <c r="M59" s="519"/>
      <c r="N59" s="519"/>
      <c r="O59" s="519"/>
      <c r="P59" s="519"/>
      <c r="Q59" s="519"/>
      <c r="R59" s="519"/>
      <c r="S59" s="519"/>
      <c r="T59" s="519"/>
      <c r="U59" s="519"/>
      <c r="V59" s="519"/>
      <c r="W59" s="519"/>
      <c r="X59" s="519"/>
      <c r="Y59" s="519"/>
      <c r="Z59" s="519"/>
      <c r="AA59" s="519"/>
      <c r="AB59" s="519"/>
      <c r="AC59" s="456" t="s">
        <v>139</v>
      </c>
      <c r="AD59" s="456"/>
      <c r="AE59" s="456"/>
      <c r="AF59" s="456"/>
      <c r="AG59" s="497">
        <v>11596000</v>
      </c>
      <c r="AH59" s="497"/>
      <c r="AI59" s="497"/>
      <c r="AJ59" s="498"/>
    </row>
    <row r="60" spans="1:36" ht="12.95" customHeight="1" x14ac:dyDescent="0.2">
      <c r="A60" s="442"/>
      <c r="B60" s="443"/>
      <c r="C60" s="490" t="s">
        <v>549</v>
      </c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1"/>
      <c r="S60" s="491"/>
      <c r="T60" s="491"/>
      <c r="U60" s="491"/>
      <c r="V60" s="491"/>
      <c r="W60" s="491"/>
      <c r="X60" s="491"/>
      <c r="Y60" s="491"/>
      <c r="Z60" s="491"/>
      <c r="AA60" s="491"/>
      <c r="AB60" s="492"/>
      <c r="AC60" s="462"/>
      <c r="AD60" s="463"/>
      <c r="AE60" s="463"/>
      <c r="AF60" s="464"/>
      <c r="AG60" s="493">
        <v>315000</v>
      </c>
      <c r="AH60" s="494"/>
      <c r="AI60" s="494"/>
      <c r="AJ60" s="495"/>
    </row>
    <row r="61" spans="1:36" s="4" customFormat="1" ht="12.95" customHeight="1" x14ac:dyDescent="0.2">
      <c r="A61" s="516" t="s">
        <v>138</v>
      </c>
      <c r="B61" s="517"/>
      <c r="C61" s="524" t="s">
        <v>137</v>
      </c>
      <c r="D61" s="524"/>
      <c r="E61" s="524"/>
      <c r="F61" s="524"/>
      <c r="G61" s="524"/>
      <c r="H61" s="524"/>
      <c r="I61" s="524"/>
      <c r="J61" s="524"/>
      <c r="K61" s="524"/>
      <c r="L61" s="524"/>
      <c r="M61" s="524"/>
      <c r="N61" s="524"/>
      <c r="O61" s="524"/>
      <c r="P61" s="524"/>
      <c r="Q61" s="524"/>
      <c r="R61" s="524"/>
      <c r="S61" s="524"/>
      <c r="T61" s="524"/>
      <c r="U61" s="524"/>
      <c r="V61" s="524"/>
      <c r="W61" s="524"/>
      <c r="X61" s="524"/>
      <c r="Y61" s="524"/>
      <c r="Z61" s="524"/>
      <c r="AA61" s="524"/>
      <c r="AB61" s="524"/>
      <c r="AC61" s="525" t="s">
        <v>136</v>
      </c>
      <c r="AD61" s="525"/>
      <c r="AE61" s="525"/>
      <c r="AF61" s="525"/>
      <c r="AG61" s="572">
        <f>AG50+AG54+AG55+AG56+AG57+AG58+AG59</f>
        <v>16263000</v>
      </c>
      <c r="AH61" s="573"/>
      <c r="AI61" s="573"/>
      <c r="AJ61" s="574"/>
    </row>
    <row r="62" spans="1:36" ht="12.95" customHeight="1" x14ac:dyDescent="0.2">
      <c r="A62" s="453" t="s">
        <v>135</v>
      </c>
      <c r="B62" s="454"/>
      <c r="C62" s="519" t="s">
        <v>134</v>
      </c>
      <c r="D62" s="519"/>
      <c r="E62" s="519"/>
      <c r="F62" s="519"/>
      <c r="G62" s="519"/>
      <c r="H62" s="519"/>
      <c r="I62" s="519"/>
      <c r="J62" s="519"/>
      <c r="K62" s="519"/>
      <c r="L62" s="519"/>
      <c r="M62" s="519"/>
      <c r="N62" s="519"/>
      <c r="O62" s="519"/>
      <c r="P62" s="519"/>
      <c r="Q62" s="519"/>
      <c r="R62" s="519"/>
      <c r="S62" s="519"/>
      <c r="T62" s="519"/>
      <c r="U62" s="519"/>
      <c r="V62" s="519"/>
      <c r="W62" s="519"/>
      <c r="X62" s="519"/>
      <c r="Y62" s="519"/>
      <c r="Z62" s="519"/>
      <c r="AA62" s="519"/>
      <c r="AB62" s="519"/>
      <c r="AC62" s="456" t="s">
        <v>133</v>
      </c>
      <c r="AD62" s="456"/>
      <c r="AE62" s="456"/>
      <c r="AF62" s="456"/>
      <c r="AG62" s="457">
        <v>10000</v>
      </c>
      <c r="AH62" s="457"/>
      <c r="AI62" s="457"/>
      <c r="AJ62" s="458"/>
    </row>
    <row r="63" spans="1:36" ht="12.95" customHeight="1" x14ac:dyDescent="0.2">
      <c r="A63" s="453" t="s">
        <v>132</v>
      </c>
      <c r="B63" s="454"/>
      <c r="C63" s="519" t="s">
        <v>131</v>
      </c>
      <c r="D63" s="519"/>
      <c r="E63" s="519"/>
      <c r="F63" s="519"/>
      <c r="G63" s="519"/>
      <c r="H63" s="519"/>
      <c r="I63" s="519"/>
      <c r="J63" s="519"/>
      <c r="K63" s="519"/>
      <c r="L63" s="519"/>
      <c r="M63" s="519"/>
      <c r="N63" s="519"/>
      <c r="O63" s="519"/>
      <c r="P63" s="519"/>
      <c r="Q63" s="519"/>
      <c r="R63" s="519"/>
      <c r="S63" s="519"/>
      <c r="T63" s="519"/>
      <c r="U63" s="519"/>
      <c r="V63" s="519"/>
      <c r="W63" s="519"/>
      <c r="X63" s="519"/>
      <c r="Y63" s="519"/>
      <c r="Z63" s="519"/>
      <c r="AA63" s="519"/>
      <c r="AB63" s="519"/>
      <c r="AC63" s="456" t="s">
        <v>130</v>
      </c>
      <c r="AD63" s="456"/>
      <c r="AE63" s="456"/>
      <c r="AF63" s="456"/>
      <c r="AG63" s="457">
        <v>0</v>
      </c>
      <c r="AH63" s="457"/>
      <c r="AI63" s="457"/>
      <c r="AJ63" s="458"/>
    </row>
    <row r="64" spans="1:36" s="4" customFormat="1" ht="12.95" customHeight="1" x14ac:dyDescent="0.2">
      <c r="A64" s="516" t="s">
        <v>129</v>
      </c>
      <c r="B64" s="517"/>
      <c r="C64" s="524" t="s">
        <v>128</v>
      </c>
      <c r="D64" s="524"/>
      <c r="E64" s="524"/>
      <c r="F64" s="524"/>
      <c r="G64" s="524"/>
      <c r="H64" s="524"/>
      <c r="I64" s="524"/>
      <c r="J64" s="524"/>
      <c r="K64" s="524"/>
      <c r="L64" s="524"/>
      <c r="M64" s="524"/>
      <c r="N64" s="524"/>
      <c r="O64" s="524"/>
      <c r="P64" s="524"/>
      <c r="Q64" s="524"/>
      <c r="R64" s="524"/>
      <c r="S64" s="524"/>
      <c r="T64" s="524"/>
      <c r="U64" s="524"/>
      <c r="V64" s="524"/>
      <c r="W64" s="524"/>
      <c r="X64" s="524"/>
      <c r="Y64" s="524"/>
      <c r="Z64" s="524"/>
      <c r="AA64" s="524"/>
      <c r="AB64" s="524"/>
      <c r="AC64" s="525" t="s">
        <v>127</v>
      </c>
      <c r="AD64" s="525"/>
      <c r="AE64" s="525"/>
      <c r="AF64" s="525"/>
      <c r="AG64" s="572">
        <f>AG62+AG63</f>
        <v>10000</v>
      </c>
      <c r="AH64" s="573"/>
      <c r="AI64" s="573"/>
      <c r="AJ64" s="574"/>
    </row>
    <row r="65" spans="1:36" ht="12.95" customHeight="1" x14ac:dyDescent="0.2">
      <c r="A65" s="453" t="s">
        <v>126</v>
      </c>
      <c r="B65" s="454"/>
      <c r="C65" s="519" t="s">
        <v>125</v>
      </c>
      <c r="D65" s="519"/>
      <c r="E65" s="519"/>
      <c r="F65" s="519"/>
      <c r="G65" s="519"/>
      <c r="H65" s="519"/>
      <c r="I65" s="519"/>
      <c r="J65" s="519"/>
      <c r="K65" s="519"/>
      <c r="L65" s="519"/>
      <c r="M65" s="519"/>
      <c r="N65" s="519"/>
      <c r="O65" s="519"/>
      <c r="P65" s="519"/>
      <c r="Q65" s="519"/>
      <c r="R65" s="519"/>
      <c r="S65" s="519"/>
      <c r="T65" s="519"/>
      <c r="U65" s="519"/>
      <c r="V65" s="519"/>
      <c r="W65" s="519"/>
      <c r="X65" s="519"/>
      <c r="Y65" s="519"/>
      <c r="Z65" s="519"/>
      <c r="AA65" s="519"/>
      <c r="AB65" s="519"/>
      <c r="AC65" s="456" t="s">
        <v>124</v>
      </c>
      <c r="AD65" s="456"/>
      <c r="AE65" s="456"/>
      <c r="AF65" s="456"/>
      <c r="AG65" s="457">
        <v>4121000</v>
      </c>
      <c r="AH65" s="457"/>
      <c r="AI65" s="457"/>
      <c r="AJ65" s="458"/>
    </row>
    <row r="66" spans="1:36" ht="12.95" customHeight="1" x14ac:dyDescent="0.2">
      <c r="A66" s="453" t="s">
        <v>123</v>
      </c>
      <c r="B66" s="454"/>
      <c r="C66" s="519" t="s">
        <v>122</v>
      </c>
      <c r="D66" s="519"/>
      <c r="E66" s="519"/>
      <c r="F66" s="519"/>
      <c r="G66" s="519"/>
      <c r="H66" s="519"/>
      <c r="I66" s="519"/>
      <c r="J66" s="519"/>
      <c r="K66" s="519"/>
      <c r="L66" s="519"/>
      <c r="M66" s="519"/>
      <c r="N66" s="519"/>
      <c r="O66" s="519"/>
      <c r="P66" s="519"/>
      <c r="Q66" s="519"/>
      <c r="R66" s="519"/>
      <c r="S66" s="519"/>
      <c r="T66" s="519"/>
      <c r="U66" s="519"/>
      <c r="V66" s="519"/>
      <c r="W66" s="519"/>
      <c r="X66" s="519"/>
      <c r="Y66" s="519"/>
      <c r="Z66" s="519"/>
      <c r="AA66" s="519"/>
      <c r="AB66" s="519"/>
      <c r="AC66" s="456" t="s">
        <v>121</v>
      </c>
      <c r="AD66" s="456"/>
      <c r="AE66" s="456"/>
      <c r="AF66" s="456"/>
      <c r="AG66" s="457">
        <v>0</v>
      </c>
      <c r="AH66" s="457"/>
      <c r="AI66" s="457"/>
      <c r="AJ66" s="458"/>
    </row>
    <row r="67" spans="1:36" ht="12.95" customHeight="1" x14ac:dyDescent="0.2">
      <c r="A67" s="453" t="s">
        <v>120</v>
      </c>
      <c r="B67" s="454"/>
      <c r="C67" s="519" t="s">
        <v>119</v>
      </c>
      <c r="D67" s="519"/>
      <c r="E67" s="519"/>
      <c r="F67" s="519"/>
      <c r="G67" s="519"/>
      <c r="H67" s="519"/>
      <c r="I67" s="519"/>
      <c r="J67" s="519"/>
      <c r="K67" s="519"/>
      <c r="L67" s="519"/>
      <c r="M67" s="519"/>
      <c r="N67" s="519"/>
      <c r="O67" s="519"/>
      <c r="P67" s="519"/>
      <c r="Q67" s="519"/>
      <c r="R67" s="519"/>
      <c r="S67" s="519"/>
      <c r="T67" s="519"/>
      <c r="U67" s="519"/>
      <c r="V67" s="519"/>
      <c r="W67" s="519"/>
      <c r="X67" s="519"/>
      <c r="Y67" s="519"/>
      <c r="Z67" s="519"/>
      <c r="AA67" s="519"/>
      <c r="AB67" s="519"/>
      <c r="AC67" s="456" t="s">
        <v>118</v>
      </c>
      <c r="AD67" s="456"/>
      <c r="AE67" s="456"/>
      <c r="AF67" s="456"/>
      <c r="AG67" s="457">
        <v>0</v>
      </c>
      <c r="AH67" s="457"/>
      <c r="AI67" s="457"/>
      <c r="AJ67" s="458"/>
    </row>
    <row r="68" spans="1:36" ht="12.95" customHeight="1" x14ac:dyDescent="0.2">
      <c r="A68" s="453" t="s">
        <v>117</v>
      </c>
      <c r="B68" s="454"/>
      <c r="C68" s="519" t="s">
        <v>116</v>
      </c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519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19"/>
      <c r="AA68" s="519"/>
      <c r="AB68" s="519"/>
      <c r="AC68" s="456" t="s">
        <v>115</v>
      </c>
      <c r="AD68" s="456"/>
      <c r="AE68" s="456"/>
      <c r="AF68" s="456"/>
      <c r="AG68" s="457">
        <v>0</v>
      </c>
      <c r="AH68" s="457"/>
      <c r="AI68" s="457"/>
      <c r="AJ68" s="458"/>
    </row>
    <row r="69" spans="1:36" ht="12.95" customHeight="1" x14ac:dyDescent="0.2">
      <c r="A69" s="453" t="s">
        <v>114</v>
      </c>
      <c r="B69" s="454"/>
      <c r="C69" s="519" t="s">
        <v>113</v>
      </c>
      <c r="D69" s="519"/>
      <c r="E69" s="519"/>
      <c r="F69" s="519"/>
      <c r="G69" s="519"/>
      <c r="H69" s="519"/>
      <c r="I69" s="519"/>
      <c r="J69" s="519"/>
      <c r="K69" s="519"/>
      <c r="L69" s="519"/>
      <c r="M69" s="519"/>
      <c r="N69" s="519"/>
      <c r="O69" s="519"/>
      <c r="P69" s="519"/>
      <c r="Q69" s="519"/>
      <c r="R69" s="519"/>
      <c r="S69" s="519"/>
      <c r="T69" s="519"/>
      <c r="U69" s="519"/>
      <c r="V69" s="519"/>
      <c r="W69" s="519"/>
      <c r="X69" s="519"/>
      <c r="Y69" s="519"/>
      <c r="Z69" s="519"/>
      <c r="AA69" s="519"/>
      <c r="AB69" s="519"/>
      <c r="AC69" s="456" t="s">
        <v>112</v>
      </c>
      <c r="AD69" s="456"/>
      <c r="AE69" s="456"/>
      <c r="AF69" s="456"/>
      <c r="AG69" s="457">
        <v>0</v>
      </c>
      <c r="AH69" s="457"/>
      <c r="AI69" s="457"/>
      <c r="AJ69" s="458"/>
    </row>
    <row r="70" spans="1:36" s="4" customFormat="1" ht="12.95" customHeight="1" x14ac:dyDescent="0.2">
      <c r="A70" s="516" t="s">
        <v>111</v>
      </c>
      <c r="B70" s="517"/>
      <c r="C70" s="524" t="s">
        <v>110</v>
      </c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524"/>
      <c r="P70" s="524"/>
      <c r="Q70" s="524"/>
      <c r="R70" s="524"/>
      <c r="S70" s="524"/>
      <c r="T70" s="524"/>
      <c r="U70" s="524"/>
      <c r="V70" s="524"/>
      <c r="W70" s="524"/>
      <c r="X70" s="524"/>
      <c r="Y70" s="524"/>
      <c r="Z70" s="524"/>
      <c r="AA70" s="524"/>
      <c r="AB70" s="524"/>
      <c r="AC70" s="525" t="s">
        <v>109</v>
      </c>
      <c r="AD70" s="525"/>
      <c r="AE70" s="525"/>
      <c r="AF70" s="525"/>
      <c r="AG70" s="572">
        <f>AG65+AG66+AG67+AG68+AG69</f>
        <v>4121000</v>
      </c>
      <c r="AH70" s="573"/>
      <c r="AI70" s="573"/>
      <c r="AJ70" s="574"/>
    </row>
    <row r="71" spans="1:36" s="11" customFormat="1" ht="12.95" customHeight="1" thickBot="1" x14ac:dyDescent="0.25">
      <c r="A71" s="557" t="s">
        <v>108</v>
      </c>
      <c r="B71" s="558"/>
      <c r="C71" s="579" t="s">
        <v>107</v>
      </c>
      <c r="D71" s="579"/>
      <c r="E71" s="579"/>
      <c r="F71" s="579"/>
      <c r="G71" s="579"/>
      <c r="H71" s="579"/>
      <c r="I71" s="579"/>
      <c r="J71" s="579"/>
      <c r="K71" s="579"/>
      <c r="L71" s="579"/>
      <c r="M71" s="579"/>
      <c r="N71" s="579"/>
      <c r="O71" s="579"/>
      <c r="P71" s="579"/>
      <c r="Q71" s="579"/>
      <c r="R71" s="579"/>
      <c r="S71" s="579"/>
      <c r="T71" s="579"/>
      <c r="U71" s="579"/>
      <c r="V71" s="579"/>
      <c r="W71" s="579"/>
      <c r="X71" s="579"/>
      <c r="Y71" s="579"/>
      <c r="Z71" s="579"/>
      <c r="AA71" s="579"/>
      <c r="AB71" s="579"/>
      <c r="AC71" s="560" t="s">
        <v>106</v>
      </c>
      <c r="AD71" s="560"/>
      <c r="AE71" s="560"/>
      <c r="AF71" s="560"/>
      <c r="AG71" s="561">
        <f>AG46+AG49+AG64+AG70+AG61</f>
        <v>26314000</v>
      </c>
      <c r="AH71" s="562"/>
      <c r="AI71" s="562"/>
      <c r="AJ71" s="563"/>
    </row>
    <row r="72" spans="1:36" s="17" customFormat="1" ht="12.95" customHeight="1" x14ac:dyDescent="0.2">
      <c r="A72" s="436" t="s">
        <v>703</v>
      </c>
      <c r="B72" s="437"/>
      <c r="C72" s="437"/>
      <c r="D72" s="437"/>
      <c r="E72" s="437"/>
      <c r="F72" s="437"/>
      <c r="G72" s="437"/>
      <c r="H72" s="437"/>
      <c r="I72" s="437"/>
      <c r="J72" s="437"/>
      <c r="K72" s="437"/>
      <c r="L72" s="437"/>
      <c r="M72" s="437"/>
      <c r="N72" s="437"/>
      <c r="O72" s="437"/>
      <c r="P72" s="437"/>
      <c r="Q72" s="437"/>
      <c r="R72" s="437"/>
      <c r="S72" s="437"/>
      <c r="T72" s="437"/>
      <c r="U72" s="437"/>
      <c r="V72" s="437"/>
      <c r="W72" s="437"/>
      <c r="X72" s="437"/>
      <c r="Y72" s="437"/>
      <c r="Z72" s="437"/>
      <c r="AA72" s="437"/>
      <c r="AB72" s="437"/>
      <c r="AC72" s="437"/>
      <c r="AD72" s="437"/>
      <c r="AE72" s="437"/>
      <c r="AF72" s="437"/>
      <c r="AG72" s="437"/>
      <c r="AH72" s="437"/>
      <c r="AI72" s="437"/>
      <c r="AJ72" s="438"/>
    </row>
    <row r="73" spans="1:36" s="17" customFormat="1" ht="12.95" customHeight="1" thickBot="1" x14ac:dyDescent="0.25">
      <c r="A73" s="439"/>
      <c r="B73" s="440"/>
      <c r="C73" s="440"/>
      <c r="D73" s="440"/>
      <c r="E73" s="440"/>
      <c r="F73" s="440"/>
      <c r="G73" s="440"/>
      <c r="H73" s="440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0"/>
      <c r="U73" s="440"/>
      <c r="V73" s="440"/>
      <c r="W73" s="440"/>
      <c r="X73" s="440"/>
      <c r="Y73" s="440"/>
      <c r="Z73" s="440"/>
      <c r="AA73" s="440"/>
      <c r="AB73" s="440"/>
      <c r="AC73" s="440"/>
      <c r="AD73" s="440"/>
      <c r="AE73" s="440"/>
      <c r="AF73" s="440"/>
      <c r="AG73" s="440"/>
      <c r="AH73" s="440"/>
      <c r="AI73" s="440"/>
      <c r="AJ73" s="441"/>
    </row>
    <row r="74" spans="1:36" ht="12.95" customHeight="1" x14ac:dyDescent="0.2">
      <c r="A74" s="521" t="s">
        <v>105</v>
      </c>
      <c r="B74" s="522"/>
      <c r="C74" s="523" t="s">
        <v>104</v>
      </c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3"/>
      <c r="U74" s="523"/>
      <c r="V74" s="523"/>
      <c r="W74" s="523"/>
      <c r="X74" s="523"/>
      <c r="Y74" s="523"/>
      <c r="Z74" s="523"/>
      <c r="AA74" s="523"/>
      <c r="AB74" s="523"/>
      <c r="AC74" s="468" t="s">
        <v>103</v>
      </c>
      <c r="AD74" s="468"/>
      <c r="AE74" s="468"/>
      <c r="AF74" s="468"/>
      <c r="AG74" s="469">
        <v>0</v>
      </c>
      <c r="AH74" s="469"/>
      <c r="AI74" s="469"/>
      <c r="AJ74" s="470"/>
    </row>
    <row r="75" spans="1:36" ht="12.95" customHeight="1" x14ac:dyDescent="0.2">
      <c r="A75" s="453" t="s">
        <v>102</v>
      </c>
      <c r="B75" s="454"/>
      <c r="C75" s="455" t="s">
        <v>101</v>
      </c>
      <c r="D75" s="455"/>
      <c r="E75" s="455"/>
      <c r="F75" s="455"/>
      <c r="G75" s="455"/>
      <c r="H75" s="455"/>
      <c r="I75" s="455"/>
      <c r="J75" s="455"/>
      <c r="K75" s="455"/>
      <c r="L75" s="455"/>
      <c r="M75" s="455"/>
      <c r="N75" s="455"/>
      <c r="O75" s="455"/>
      <c r="P75" s="455"/>
      <c r="Q75" s="455"/>
      <c r="R75" s="455"/>
      <c r="S75" s="455"/>
      <c r="T75" s="455"/>
      <c r="U75" s="455"/>
      <c r="V75" s="455"/>
      <c r="W75" s="455"/>
      <c r="X75" s="455"/>
      <c r="Y75" s="455"/>
      <c r="Z75" s="455"/>
      <c r="AA75" s="455"/>
      <c r="AB75" s="455"/>
      <c r="AC75" s="456" t="s">
        <v>100</v>
      </c>
      <c r="AD75" s="456"/>
      <c r="AE75" s="456"/>
      <c r="AF75" s="456"/>
      <c r="AG75" s="457">
        <v>400000</v>
      </c>
      <c r="AH75" s="457"/>
      <c r="AI75" s="457"/>
      <c r="AJ75" s="458"/>
    </row>
    <row r="76" spans="1:36" ht="12.95" customHeight="1" x14ac:dyDescent="0.2">
      <c r="A76" s="453" t="s">
        <v>99</v>
      </c>
      <c r="B76" s="454"/>
      <c r="C76" s="520" t="s">
        <v>98</v>
      </c>
      <c r="D76" s="520"/>
      <c r="E76" s="520"/>
      <c r="F76" s="520"/>
      <c r="G76" s="520"/>
      <c r="H76" s="520"/>
      <c r="I76" s="520"/>
      <c r="J76" s="520"/>
      <c r="K76" s="520"/>
      <c r="L76" s="520"/>
      <c r="M76" s="520"/>
      <c r="N76" s="520"/>
      <c r="O76" s="520"/>
      <c r="P76" s="520"/>
      <c r="Q76" s="520"/>
      <c r="R76" s="520"/>
      <c r="S76" s="520"/>
      <c r="T76" s="520"/>
      <c r="U76" s="520"/>
      <c r="V76" s="520"/>
      <c r="W76" s="520"/>
      <c r="X76" s="520"/>
      <c r="Y76" s="520"/>
      <c r="Z76" s="520"/>
      <c r="AA76" s="520"/>
      <c r="AB76" s="520"/>
      <c r="AC76" s="456" t="s">
        <v>97</v>
      </c>
      <c r="AD76" s="456"/>
      <c r="AE76" s="456"/>
      <c r="AF76" s="456"/>
      <c r="AG76" s="457">
        <v>0</v>
      </c>
      <c r="AH76" s="457"/>
      <c r="AI76" s="457"/>
      <c r="AJ76" s="458"/>
    </row>
    <row r="77" spans="1:36" ht="12.95" customHeight="1" x14ac:dyDescent="0.2">
      <c r="A77" s="453" t="s">
        <v>96</v>
      </c>
      <c r="B77" s="454"/>
      <c r="C77" s="520" t="s">
        <v>95</v>
      </c>
      <c r="D77" s="520"/>
      <c r="E77" s="520"/>
      <c r="F77" s="520"/>
      <c r="G77" s="520"/>
      <c r="H77" s="520"/>
      <c r="I77" s="520"/>
      <c r="J77" s="520"/>
      <c r="K77" s="520"/>
      <c r="L77" s="520"/>
      <c r="M77" s="520"/>
      <c r="N77" s="520"/>
      <c r="O77" s="520"/>
      <c r="P77" s="520"/>
      <c r="Q77" s="520"/>
      <c r="R77" s="520"/>
      <c r="S77" s="520"/>
      <c r="T77" s="520"/>
      <c r="U77" s="520"/>
      <c r="V77" s="520"/>
      <c r="W77" s="520"/>
      <c r="X77" s="520"/>
      <c r="Y77" s="520"/>
      <c r="Z77" s="520"/>
      <c r="AA77" s="520"/>
      <c r="AB77" s="520"/>
      <c r="AC77" s="456" t="s">
        <v>94</v>
      </c>
      <c r="AD77" s="456"/>
      <c r="AE77" s="456"/>
      <c r="AF77" s="456"/>
      <c r="AG77" s="457">
        <v>0</v>
      </c>
      <c r="AH77" s="457"/>
      <c r="AI77" s="457"/>
      <c r="AJ77" s="458"/>
    </row>
    <row r="78" spans="1:36" ht="12.95" customHeight="1" x14ac:dyDescent="0.2">
      <c r="A78" s="453" t="s">
        <v>93</v>
      </c>
      <c r="B78" s="454"/>
      <c r="C78" s="520" t="s">
        <v>92</v>
      </c>
      <c r="D78" s="520"/>
      <c r="E78" s="520"/>
      <c r="F78" s="520"/>
      <c r="G78" s="520"/>
      <c r="H78" s="520"/>
      <c r="I78" s="520"/>
      <c r="J78" s="520"/>
      <c r="K78" s="520"/>
      <c r="L78" s="520"/>
      <c r="M78" s="520"/>
      <c r="N78" s="520"/>
      <c r="O78" s="520"/>
      <c r="P78" s="520"/>
      <c r="Q78" s="520"/>
      <c r="R78" s="520"/>
      <c r="S78" s="520"/>
      <c r="T78" s="520"/>
      <c r="U78" s="520"/>
      <c r="V78" s="520"/>
      <c r="W78" s="520"/>
      <c r="X78" s="520"/>
      <c r="Y78" s="520"/>
      <c r="Z78" s="520"/>
      <c r="AA78" s="520"/>
      <c r="AB78" s="520"/>
      <c r="AC78" s="456" t="s">
        <v>91</v>
      </c>
      <c r="AD78" s="456"/>
      <c r="AE78" s="456"/>
      <c r="AF78" s="456"/>
      <c r="AG78" s="457">
        <v>0</v>
      </c>
      <c r="AH78" s="457"/>
      <c r="AI78" s="457"/>
      <c r="AJ78" s="458"/>
    </row>
    <row r="79" spans="1:36" ht="12.95" customHeight="1" x14ac:dyDescent="0.2">
      <c r="A79" s="453" t="s">
        <v>90</v>
      </c>
      <c r="B79" s="454"/>
      <c r="C79" s="455" t="s">
        <v>89</v>
      </c>
      <c r="D79" s="455"/>
      <c r="E79" s="455"/>
      <c r="F79" s="455"/>
      <c r="G79" s="455"/>
      <c r="H79" s="455"/>
      <c r="I79" s="455"/>
      <c r="J79" s="455"/>
      <c r="K79" s="455"/>
      <c r="L79" s="455"/>
      <c r="M79" s="455"/>
      <c r="N79" s="455"/>
      <c r="O79" s="455"/>
      <c r="P79" s="455"/>
      <c r="Q79" s="455"/>
      <c r="R79" s="455"/>
      <c r="S79" s="455"/>
      <c r="T79" s="455"/>
      <c r="U79" s="455"/>
      <c r="V79" s="455"/>
      <c r="W79" s="455"/>
      <c r="X79" s="455"/>
      <c r="Y79" s="455"/>
      <c r="Z79" s="455"/>
      <c r="AA79" s="455"/>
      <c r="AB79" s="455"/>
      <c r="AC79" s="456" t="s">
        <v>88</v>
      </c>
      <c r="AD79" s="456"/>
      <c r="AE79" s="456"/>
      <c r="AF79" s="456"/>
      <c r="AG79" s="457">
        <v>0</v>
      </c>
      <c r="AH79" s="457"/>
      <c r="AI79" s="457"/>
      <c r="AJ79" s="458"/>
    </row>
    <row r="80" spans="1:36" ht="12.95" customHeight="1" x14ac:dyDescent="0.2">
      <c r="A80" s="453" t="s">
        <v>87</v>
      </c>
      <c r="B80" s="454"/>
      <c r="C80" s="455" t="s">
        <v>86</v>
      </c>
      <c r="D80" s="455"/>
      <c r="E80" s="455"/>
      <c r="F80" s="455"/>
      <c r="G80" s="455"/>
      <c r="H80" s="455"/>
      <c r="I80" s="455"/>
      <c r="J80" s="455"/>
      <c r="K80" s="455"/>
      <c r="L80" s="455"/>
      <c r="M80" s="455"/>
      <c r="N80" s="455"/>
      <c r="O80" s="455"/>
      <c r="P80" s="455"/>
      <c r="Q80" s="455"/>
      <c r="R80" s="455"/>
      <c r="S80" s="455"/>
      <c r="T80" s="455"/>
      <c r="U80" s="455"/>
      <c r="V80" s="455"/>
      <c r="W80" s="455"/>
      <c r="X80" s="455"/>
      <c r="Y80" s="455"/>
      <c r="Z80" s="455"/>
      <c r="AA80" s="455"/>
      <c r="AB80" s="455"/>
      <c r="AC80" s="456" t="s">
        <v>85</v>
      </c>
      <c r="AD80" s="456"/>
      <c r="AE80" s="456"/>
      <c r="AF80" s="456"/>
      <c r="AG80" s="457">
        <v>0</v>
      </c>
      <c r="AH80" s="457"/>
      <c r="AI80" s="457"/>
      <c r="AJ80" s="458"/>
    </row>
    <row r="81" spans="1:36" ht="12.95" customHeight="1" x14ac:dyDescent="0.2">
      <c r="A81" s="453" t="s">
        <v>84</v>
      </c>
      <c r="B81" s="454"/>
      <c r="C81" s="455" t="s">
        <v>83</v>
      </c>
      <c r="D81" s="455"/>
      <c r="E81" s="455"/>
      <c r="F81" s="455"/>
      <c r="G81" s="455"/>
      <c r="H81" s="455"/>
      <c r="I81" s="455"/>
      <c r="J81" s="455"/>
      <c r="K81" s="455"/>
      <c r="L81" s="455"/>
      <c r="M81" s="455"/>
      <c r="N81" s="455"/>
      <c r="O81" s="455"/>
      <c r="P81" s="455"/>
      <c r="Q81" s="455"/>
      <c r="R81" s="455"/>
      <c r="S81" s="455"/>
      <c r="T81" s="455"/>
      <c r="U81" s="455"/>
      <c r="V81" s="455"/>
      <c r="W81" s="455"/>
      <c r="X81" s="455"/>
      <c r="Y81" s="455"/>
      <c r="Z81" s="455"/>
      <c r="AA81" s="455"/>
      <c r="AB81" s="455"/>
      <c r="AC81" s="456" t="s">
        <v>82</v>
      </c>
      <c r="AD81" s="456"/>
      <c r="AE81" s="456"/>
      <c r="AF81" s="456"/>
      <c r="AG81" s="497">
        <f>SUM(AG82:AJ88)</f>
        <v>1960000</v>
      </c>
      <c r="AH81" s="497"/>
      <c r="AI81" s="497"/>
      <c r="AJ81" s="498"/>
    </row>
    <row r="82" spans="1:36" ht="12.95" customHeight="1" x14ac:dyDescent="0.2">
      <c r="A82" s="442"/>
      <c r="B82" s="443"/>
      <c r="C82" s="500" t="s">
        <v>587</v>
      </c>
      <c r="D82" s="501"/>
      <c r="E82" s="501"/>
      <c r="F82" s="501"/>
      <c r="G82" s="501"/>
      <c r="H82" s="501"/>
      <c r="I82" s="501"/>
      <c r="J82" s="501"/>
      <c r="K82" s="501"/>
      <c r="L82" s="501"/>
      <c r="M82" s="501"/>
      <c r="N82" s="501"/>
      <c r="O82" s="501"/>
      <c r="P82" s="501"/>
      <c r="Q82" s="501"/>
      <c r="R82" s="501"/>
      <c r="S82" s="501"/>
      <c r="T82" s="501"/>
      <c r="U82" s="501"/>
      <c r="V82" s="501"/>
      <c r="W82" s="501"/>
      <c r="X82" s="501"/>
      <c r="Y82" s="501"/>
      <c r="Z82" s="501"/>
      <c r="AA82" s="501"/>
      <c r="AB82" s="502"/>
      <c r="AC82" s="503" t="s">
        <v>588</v>
      </c>
      <c r="AD82" s="504"/>
      <c r="AE82" s="504"/>
      <c r="AF82" s="505"/>
      <c r="AG82" s="506">
        <v>640000</v>
      </c>
      <c r="AH82" s="507"/>
      <c r="AI82" s="507"/>
      <c r="AJ82" s="508"/>
    </row>
    <row r="83" spans="1:36" ht="12.95" customHeight="1" x14ac:dyDescent="0.2">
      <c r="A83" s="442"/>
      <c r="B83" s="443"/>
      <c r="C83" s="500" t="s">
        <v>589</v>
      </c>
      <c r="D83" s="501"/>
      <c r="E83" s="501"/>
      <c r="F83" s="501"/>
      <c r="G83" s="501"/>
      <c r="H83" s="501"/>
      <c r="I83" s="501"/>
      <c r="J83" s="501"/>
      <c r="K83" s="501"/>
      <c r="L83" s="501"/>
      <c r="M83" s="501"/>
      <c r="N83" s="501"/>
      <c r="O83" s="501"/>
      <c r="P83" s="501"/>
      <c r="Q83" s="501"/>
      <c r="R83" s="501"/>
      <c r="S83" s="501"/>
      <c r="T83" s="501"/>
      <c r="U83" s="501"/>
      <c r="V83" s="501"/>
      <c r="W83" s="501"/>
      <c r="X83" s="501"/>
      <c r="Y83" s="501"/>
      <c r="Z83" s="501"/>
      <c r="AA83" s="501"/>
      <c r="AB83" s="502"/>
      <c r="AC83" s="503" t="s">
        <v>590</v>
      </c>
      <c r="AD83" s="504"/>
      <c r="AE83" s="504"/>
      <c r="AF83" s="505"/>
      <c r="AG83" s="506">
        <v>650000</v>
      </c>
      <c r="AH83" s="507"/>
      <c r="AI83" s="507"/>
      <c r="AJ83" s="508"/>
    </row>
    <row r="84" spans="1:36" ht="12.95" customHeight="1" x14ac:dyDescent="0.2">
      <c r="A84" s="442"/>
      <c r="B84" s="443"/>
      <c r="C84" s="500" t="s">
        <v>591</v>
      </c>
      <c r="D84" s="501"/>
      <c r="E84" s="501"/>
      <c r="F84" s="501"/>
      <c r="G84" s="501"/>
      <c r="H84" s="501"/>
      <c r="I84" s="501"/>
      <c r="J84" s="501"/>
      <c r="K84" s="501"/>
      <c r="L84" s="501"/>
      <c r="M84" s="501"/>
      <c r="N84" s="501"/>
      <c r="O84" s="501"/>
      <c r="P84" s="501"/>
      <c r="Q84" s="501"/>
      <c r="R84" s="501"/>
      <c r="S84" s="501"/>
      <c r="T84" s="501"/>
      <c r="U84" s="501"/>
      <c r="V84" s="501"/>
      <c r="W84" s="501"/>
      <c r="X84" s="501"/>
      <c r="Y84" s="501"/>
      <c r="Z84" s="501"/>
      <c r="AA84" s="501"/>
      <c r="AB84" s="502"/>
      <c r="AC84" s="503" t="s">
        <v>590</v>
      </c>
      <c r="AD84" s="504"/>
      <c r="AE84" s="504"/>
      <c r="AF84" s="505"/>
      <c r="AG84" s="506">
        <v>300000</v>
      </c>
      <c r="AH84" s="507"/>
      <c r="AI84" s="507"/>
      <c r="AJ84" s="508"/>
    </row>
    <row r="85" spans="1:36" ht="12.95" customHeight="1" x14ac:dyDescent="0.2">
      <c r="A85" s="442"/>
      <c r="B85" s="443"/>
      <c r="C85" s="500" t="s">
        <v>592</v>
      </c>
      <c r="D85" s="501"/>
      <c r="E85" s="501"/>
      <c r="F85" s="501"/>
      <c r="G85" s="501"/>
      <c r="H85" s="501"/>
      <c r="I85" s="501"/>
      <c r="J85" s="501"/>
      <c r="K85" s="501"/>
      <c r="L85" s="501"/>
      <c r="M85" s="501"/>
      <c r="N85" s="501"/>
      <c r="O85" s="501"/>
      <c r="P85" s="501"/>
      <c r="Q85" s="501"/>
      <c r="R85" s="501"/>
      <c r="S85" s="501"/>
      <c r="T85" s="501"/>
      <c r="U85" s="501"/>
      <c r="V85" s="501"/>
      <c r="W85" s="501"/>
      <c r="X85" s="501"/>
      <c r="Y85" s="501"/>
      <c r="Z85" s="501"/>
      <c r="AA85" s="501"/>
      <c r="AB85" s="502"/>
      <c r="AC85" s="503" t="s">
        <v>590</v>
      </c>
      <c r="AD85" s="504"/>
      <c r="AE85" s="504"/>
      <c r="AF85" s="505"/>
      <c r="AG85" s="506">
        <v>50000</v>
      </c>
      <c r="AH85" s="507"/>
      <c r="AI85" s="507"/>
      <c r="AJ85" s="508"/>
    </row>
    <row r="86" spans="1:36" ht="12.95" customHeight="1" x14ac:dyDescent="0.2">
      <c r="A86" s="442"/>
      <c r="B86" s="443"/>
      <c r="C86" s="500" t="s">
        <v>593</v>
      </c>
      <c r="D86" s="501"/>
      <c r="E86" s="501"/>
      <c r="F86" s="501"/>
      <c r="G86" s="501"/>
      <c r="H86" s="501"/>
      <c r="I86" s="501"/>
      <c r="J86" s="501"/>
      <c r="K86" s="501"/>
      <c r="L86" s="501"/>
      <c r="M86" s="501"/>
      <c r="N86" s="501"/>
      <c r="O86" s="501"/>
      <c r="P86" s="501"/>
      <c r="Q86" s="501"/>
      <c r="R86" s="501"/>
      <c r="S86" s="501"/>
      <c r="T86" s="501"/>
      <c r="U86" s="501"/>
      <c r="V86" s="501"/>
      <c r="W86" s="501"/>
      <c r="X86" s="501"/>
      <c r="Y86" s="501"/>
      <c r="Z86" s="501"/>
      <c r="AA86" s="501"/>
      <c r="AB86" s="502"/>
      <c r="AC86" s="503" t="s">
        <v>590</v>
      </c>
      <c r="AD86" s="504"/>
      <c r="AE86" s="504"/>
      <c r="AF86" s="505"/>
      <c r="AG86" s="506">
        <v>150000</v>
      </c>
      <c r="AH86" s="507"/>
      <c r="AI86" s="507"/>
      <c r="AJ86" s="508"/>
    </row>
    <row r="87" spans="1:36" ht="12.95" customHeight="1" x14ac:dyDescent="0.2">
      <c r="A87" s="442"/>
      <c r="B87" s="443"/>
      <c r="C87" s="500" t="s">
        <v>594</v>
      </c>
      <c r="D87" s="501"/>
      <c r="E87" s="501"/>
      <c r="F87" s="501"/>
      <c r="G87" s="501"/>
      <c r="H87" s="501"/>
      <c r="I87" s="501"/>
      <c r="J87" s="501"/>
      <c r="K87" s="501"/>
      <c r="L87" s="501"/>
      <c r="M87" s="501"/>
      <c r="N87" s="501"/>
      <c r="O87" s="501"/>
      <c r="P87" s="501"/>
      <c r="Q87" s="501"/>
      <c r="R87" s="501"/>
      <c r="S87" s="501"/>
      <c r="T87" s="501"/>
      <c r="U87" s="501"/>
      <c r="V87" s="501"/>
      <c r="W87" s="501"/>
      <c r="X87" s="501"/>
      <c r="Y87" s="501"/>
      <c r="Z87" s="501"/>
      <c r="AA87" s="501"/>
      <c r="AB87" s="502"/>
      <c r="AC87" s="503" t="s">
        <v>590</v>
      </c>
      <c r="AD87" s="504"/>
      <c r="AE87" s="504"/>
      <c r="AF87" s="505"/>
      <c r="AG87" s="506">
        <v>60000</v>
      </c>
      <c r="AH87" s="507"/>
      <c r="AI87" s="507"/>
      <c r="AJ87" s="508"/>
    </row>
    <row r="88" spans="1:36" ht="12.95" customHeight="1" x14ac:dyDescent="0.2">
      <c r="A88" s="442"/>
      <c r="B88" s="443"/>
      <c r="C88" s="500" t="s">
        <v>595</v>
      </c>
      <c r="D88" s="501"/>
      <c r="E88" s="501"/>
      <c r="F88" s="501"/>
      <c r="G88" s="501"/>
      <c r="H88" s="501"/>
      <c r="I88" s="501"/>
      <c r="J88" s="501"/>
      <c r="K88" s="501"/>
      <c r="L88" s="501"/>
      <c r="M88" s="501"/>
      <c r="N88" s="501"/>
      <c r="O88" s="501"/>
      <c r="P88" s="501"/>
      <c r="Q88" s="501"/>
      <c r="R88" s="501"/>
      <c r="S88" s="501"/>
      <c r="T88" s="501"/>
      <c r="U88" s="501"/>
      <c r="V88" s="501"/>
      <c r="W88" s="501"/>
      <c r="X88" s="501"/>
      <c r="Y88" s="501"/>
      <c r="Z88" s="501"/>
      <c r="AA88" s="501"/>
      <c r="AB88" s="502"/>
      <c r="AC88" s="503" t="s">
        <v>590</v>
      </c>
      <c r="AD88" s="504"/>
      <c r="AE88" s="504"/>
      <c r="AF88" s="505"/>
      <c r="AG88" s="506">
        <v>110000</v>
      </c>
      <c r="AH88" s="507"/>
      <c r="AI88" s="507"/>
      <c r="AJ88" s="508"/>
    </row>
    <row r="89" spans="1:36" s="11" customFormat="1" ht="12.95" customHeight="1" thickBot="1" x14ac:dyDescent="0.25">
      <c r="A89" s="546" t="s">
        <v>81</v>
      </c>
      <c r="B89" s="547"/>
      <c r="C89" s="548" t="s">
        <v>80</v>
      </c>
      <c r="D89" s="548"/>
      <c r="E89" s="548"/>
      <c r="F89" s="548"/>
      <c r="G89" s="548"/>
      <c r="H89" s="548"/>
      <c r="I89" s="548"/>
      <c r="J89" s="548"/>
      <c r="K89" s="548"/>
      <c r="L89" s="548"/>
      <c r="M89" s="548"/>
      <c r="N89" s="548"/>
      <c r="O89" s="548"/>
      <c r="P89" s="548"/>
      <c r="Q89" s="548"/>
      <c r="R89" s="548"/>
      <c r="S89" s="548"/>
      <c r="T89" s="548"/>
      <c r="U89" s="548"/>
      <c r="V89" s="548"/>
      <c r="W89" s="548"/>
      <c r="X89" s="548"/>
      <c r="Y89" s="548"/>
      <c r="Z89" s="548"/>
      <c r="AA89" s="548"/>
      <c r="AB89" s="548"/>
      <c r="AC89" s="549" t="s">
        <v>79</v>
      </c>
      <c r="AD89" s="549"/>
      <c r="AE89" s="549"/>
      <c r="AF89" s="549"/>
      <c r="AG89" s="575">
        <f>SUM(AG74:AG81)</f>
        <v>2360000</v>
      </c>
      <c r="AH89" s="576"/>
      <c r="AI89" s="576"/>
      <c r="AJ89" s="577"/>
    </row>
    <row r="90" spans="1:36" s="17" customFormat="1" ht="12.95" customHeight="1" x14ac:dyDescent="0.2">
      <c r="A90" s="436" t="s">
        <v>704</v>
      </c>
      <c r="B90" s="437"/>
      <c r="C90" s="437"/>
      <c r="D90" s="437"/>
      <c r="E90" s="437"/>
      <c r="F90" s="437"/>
      <c r="G90" s="437"/>
      <c r="H90" s="437"/>
      <c r="I90" s="437"/>
      <c r="J90" s="437"/>
      <c r="K90" s="437"/>
      <c r="L90" s="437"/>
      <c r="M90" s="437"/>
      <c r="N90" s="437"/>
      <c r="O90" s="437"/>
      <c r="P90" s="437"/>
      <c r="Q90" s="437"/>
      <c r="R90" s="437"/>
      <c r="S90" s="437"/>
      <c r="T90" s="437"/>
      <c r="U90" s="437"/>
      <c r="V90" s="437"/>
      <c r="W90" s="437"/>
      <c r="X90" s="437"/>
      <c r="Y90" s="437"/>
      <c r="Z90" s="437"/>
      <c r="AA90" s="437"/>
      <c r="AB90" s="437"/>
      <c r="AC90" s="437"/>
      <c r="AD90" s="437"/>
      <c r="AE90" s="437"/>
      <c r="AF90" s="437"/>
      <c r="AG90" s="437"/>
      <c r="AH90" s="437"/>
      <c r="AI90" s="437"/>
      <c r="AJ90" s="438"/>
    </row>
    <row r="91" spans="1:36" s="17" customFormat="1" ht="12.95" customHeight="1" thickBot="1" x14ac:dyDescent="0.25">
      <c r="A91" s="439"/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0"/>
      <c r="AE91" s="440"/>
      <c r="AF91" s="440"/>
      <c r="AG91" s="440"/>
      <c r="AH91" s="440"/>
      <c r="AI91" s="440"/>
      <c r="AJ91" s="441"/>
    </row>
    <row r="92" spans="1:36" ht="12.95" customHeight="1" x14ac:dyDescent="0.2">
      <c r="A92" s="521" t="s">
        <v>78</v>
      </c>
      <c r="B92" s="522"/>
      <c r="C92" s="578" t="s">
        <v>77</v>
      </c>
      <c r="D92" s="578"/>
      <c r="E92" s="578"/>
      <c r="F92" s="578"/>
      <c r="G92" s="578"/>
      <c r="H92" s="578"/>
      <c r="I92" s="578"/>
      <c r="J92" s="578"/>
      <c r="K92" s="578"/>
      <c r="L92" s="578"/>
      <c r="M92" s="578"/>
      <c r="N92" s="578"/>
      <c r="O92" s="578"/>
      <c r="P92" s="578"/>
      <c r="Q92" s="578"/>
      <c r="R92" s="578"/>
      <c r="S92" s="578"/>
      <c r="T92" s="578"/>
      <c r="U92" s="578"/>
      <c r="V92" s="578"/>
      <c r="W92" s="578"/>
      <c r="X92" s="578"/>
      <c r="Y92" s="578"/>
      <c r="Z92" s="578"/>
      <c r="AA92" s="578"/>
      <c r="AB92" s="578"/>
      <c r="AC92" s="468" t="s">
        <v>76</v>
      </c>
      <c r="AD92" s="468"/>
      <c r="AE92" s="468"/>
      <c r="AF92" s="468"/>
      <c r="AG92" s="469">
        <v>0</v>
      </c>
      <c r="AH92" s="469"/>
      <c r="AI92" s="469"/>
      <c r="AJ92" s="470"/>
    </row>
    <row r="93" spans="1:36" ht="12.95" customHeight="1" x14ac:dyDescent="0.2">
      <c r="A93" s="453">
        <v>56</v>
      </c>
      <c r="B93" s="454"/>
      <c r="C93" s="509" t="s">
        <v>75</v>
      </c>
      <c r="D93" s="509"/>
      <c r="E93" s="509"/>
      <c r="F93" s="509"/>
      <c r="G93" s="509"/>
      <c r="H93" s="509"/>
      <c r="I93" s="509"/>
      <c r="J93" s="509"/>
      <c r="K93" s="509"/>
      <c r="L93" s="509"/>
      <c r="M93" s="509"/>
      <c r="N93" s="509"/>
      <c r="O93" s="509"/>
      <c r="P93" s="509"/>
      <c r="Q93" s="509"/>
      <c r="R93" s="509"/>
      <c r="S93" s="509"/>
      <c r="T93" s="509"/>
      <c r="U93" s="509"/>
      <c r="V93" s="509"/>
      <c r="W93" s="509"/>
      <c r="X93" s="509"/>
      <c r="Y93" s="509"/>
      <c r="Z93" s="509"/>
      <c r="AA93" s="509"/>
      <c r="AB93" s="509"/>
      <c r="AC93" s="456" t="s">
        <v>74</v>
      </c>
      <c r="AD93" s="456"/>
      <c r="AE93" s="456"/>
      <c r="AF93" s="456"/>
      <c r="AG93" s="457">
        <v>0</v>
      </c>
      <c r="AH93" s="457"/>
      <c r="AI93" s="457"/>
      <c r="AJ93" s="458"/>
    </row>
    <row r="94" spans="1:36" ht="12.95" customHeight="1" x14ac:dyDescent="0.2">
      <c r="A94" s="453">
        <v>57</v>
      </c>
      <c r="B94" s="454"/>
      <c r="C94" s="509" t="s">
        <v>73</v>
      </c>
      <c r="D94" s="509"/>
      <c r="E94" s="509"/>
      <c r="F94" s="509"/>
      <c r="G94" s="509"/>
      <c r="H94" s="509"/>
      <c r="I94" s="509"/>
      <c r="J94" s="509"/>
      <c r="K94" s="509"/>
      <c r="L94" s="509"/>
      <c r="M94" s="509"/>
      <c r="N94" s="509"/>
      <c r="O94" s="509"/>
      <c r="P94" s="509"/>
      <c r="Q94" s="509"/>
      <c r="R94" s="509"/>
      <c r="S94" s="509"/>
      <c r="T94" s="509"/>
      <c r="U94" s="509"/>
      <c r="V94" s="509"/>
      <c r="W94" s="509"/>
      <c r="X94" s="509"/>
      <c r="Y94" s="509"/>
      <c r="Z94" s="509"/>
      <c r="AA94" s="509"/>
      <c r="AB94" s="509"/>
      <c r="AC94" s="456" t="s">
        <v>72</v>
      </c>
      <c r="AD94" s="456"/>
      <c r="AE94" s="456"/>
      <c r="AF94" s="456"/>
      <c r="AG94" s="457">
        <v>0</v>
      </c>
      <c r="AH94" s="457"/>
      <c r="AI94" s="457"/>
      <c r="AJ94" s="458"/>
    </row>
    <row r="95" spans="1:36" ht="12.95" customHeight="1" x14ac:dyDescent="0.2">
      <c r="A95" s="453">
        <v>58</v>
      </c>
      <c r="B95" s="454"/>
      <c r="C95" s="509" t="s">
        <v>71</v>
      </c>
      <c r="D95" s="509"/>
      <c r="E95" s="509"/>
      <c r="F95" s="509"/>
      <c r="G95" s="509"/>
      <c r="H95" s="509"/>
      <c r="I95" s="509"/>
      <c r="J95" s="509"/>
      <c r="K95" s="509"/>
      <c r="L95" s="509"/>
      <c r="M95" s="509"/>
      <c r="N95" s="509"/>
      <c r="O95" s="509"/>
      <c r="P95" s="509"/>
      <c r="Q95" s="509"/>
      <c r="R95" s="509"/>
      <c r="S95" s="509"/>
      <c r="T95" s="509"/>
      <c r="U95" s="509"/>
      <c r="V95" s="509"/>
      <c r="W95" s="509"/>
      <c r="X95" s="509"/>
      <c r="Y95" s="509"/>
      <c r="Z95" s="509"/>
      <c r="AA95" s="509"/>
      <c r="AB95" s="509"/>
      <c r="AC95" s="456" t="s">
        <v>70</v>
      </c>
      <c r="AD95" s="456"/>
      <c r="AE95" s="456"/>
      <c r="AF95" s="456"/>
      <c r="AG95" s="457">
        <v>0</v>
      </c>
      <c r="AH95" s="457"/>
      <c r="AI95" s="457"/>
      <c r="AJ95" s="458"/>
    </row>
    <row r="96" spans="1:36" s="4" customFormat="1" ht="12.95" customHeight="1" x14ac:dyDescent="0.2">
      <c r="A96" s="516">
        <v>59</v>
      </c>
      <c r="B96" s="517"/>
      <c r="C96" s="518" t="s">
        <v>69</v>
      </c>
      <c r="D96" s="518"/>
      <c r="E96" s="518"/>
      <c r="F96" s="518"/>
      <c r="G96" s="518"/>
      <c r="H96" s="518"/>
      <c r="I96" s="518"/>
      <c r="J96" s="518"/>
      <c r="K96" s="518"/>
      <c r="L96" s="518"/>
      <c r="M96" s="518"/>
      <c r="N96" s="518"/>
      <c r="O96" s="518"/>
      <c r="P96" s="518"/>
      <c r="Q96" s="518"/>
      <c r="R96" s="518"/>
      <c r="S96" s="518"/>
      <c r="T96" s="518"/>
      <c r="U96" s="518"/>
      <c r="V96" s="518"/>
      <c r="W96" s="518"/>
      <c r="X96" s="518"/>
      <c r="Y96" s="518"/>
      <c r="Z96" s="518"/>
      <c r="AA96" s="518"/>
      <c r="AB96" s="518"/>
      <c r="AC96" s="525" t="s">
        <v>68</v>
      </c>
      <c r="AD96" s="525"/>
      <c r="AE96" s="525"/>
      <c r="AF96" s="525"/>
      <c r="AG96" s="572">
        <f>SUM(AG93:AG95)</f>
        <v>0</v>
      </c>
      <c r="AH96" s="573"/>
      <c r="AI96" s="573"/>
      <c r="AJ96" s="574"/>
    </row>
    <row r="97" spans="1:36" ht="26.1" customHeight="1" x14ac:dyDescent="0.2">
      <c r="A97" s="453">
        <v>60</v>
      </c>
      <c r="B97" s="454"/>
      <c r="C97" s="509" t="s">
        <v>67</v>
      </c>
      <c r="D97" s="509"/>
      <c r="E97" s="509"/>
      <c r="F97" s="509"/>
      <c r="G97" s="509"/>
      <c r="H97" s="509"/>
      <c r="I97" s="509"/>
      <c r="J97" s="509"/>
      <c r="K97" s="509"/>
      <c r="L97" s="509"/>
      <c r="M97" s="509"/>
      <c r="N97" s="509"/>
      <c r="O97" s="509"/>
      <c r="P97" s="509"/>
      <c r="Q97" s="509"/>
      <c r="R97" s="509"/>
      <c r="S97" s="509"/>
      <c r="T97" s="509"/>
      <c r="U97" s="509"/>
      <c r="V97" s="509"/>
      <c r="W97" s="509"/>
      <c r="X97" s="509"/>
      <c r="Y97" s="509"/>
      <c r="Z97" s="509"/>
      <c r="AA97" s="509"/>
      <c r="AB97" s="509"/>
      <c r="AC97" s="456" t="s">
        <v>66</v>
      </c>
      <c r="AD97" s="456"/>
      <c r="AE97" s="456"/>
      <c r="AF97" s="456"/>
      <c r="AG97" s="457">
        <v>0</v>
      </c>
      <c r="AH97" s="457"/>
      <c r="AI97" s="457"/>
      <c r="AJ97" s="458"/>
    </row>
    <row r="98" spans="1:36" ht="26.1" customHeight="1" x14ac:dyDescent="0.2">
      <c r="A98" s="453">
        <v>61</v>
      </c>
      <c r="B98" s="454"/>
      <c r="C98" s="509" t="s">
        <v>65</v>
      </c>
      <c r="D98" s="509"/>
      <c r="E98" s="509"/>
      <c r="F98" s="509"/>
      <c r="G98" s="509"/>
      <c r="H98" s="509"/>
      <c r="I98" s="509"/>
      <c r="J98" s="509"/>
      <c r="K98" s="509"/>
      <c r="L98" s="509"/>
      <c r="M98" s="509"/>
      <c r="N98" s="509"/>
      <c r="O98" s="509"/>
      <c r="P98" s="509"/>
      <c r="Q98" s="509"/>
      <c r="R98" s="509"/>
      <c r="S98" s="509"/>
      <c r="T98" s="509"/>
      <c r="U98" s="509"/>
      <c r="V98" s="509"/>
      <c r="W98" s="509"/>
      <c r="X98" s="509"/>
      <c r="Y98" s="509"/>
      <c r="Z98" s="509"/>
      <c r="AA98" s="509"/>
      <c r="AB98" s="509"/>
      <c r="AC98" s="456" t="s">
        <v>64</v>
      </c>
      <c r="AD98" s="456"/>
      <c r="AE98" s="456"/>
      <c r="AF98" s="456"/>
      <c r="AG98" s="457">
        <v>0</v>
      </c>
      <c r="AH98" s="457"/>
      <c r="AI98" s="457"/>
      <c r="AJ98" s="458"/>
    </row>
    <row r="99" spans="1:36" ht="26.1" customHeight="1" thickBot="1" x14ac:dyDescent="0.25">
      <c r="A99" s="510">
        <v>62</v>
      </c>
      <c r="B99" s="511"/>
      <c r="C99" s="512" t="s">
        <v>63</v>
      </c>
      <c r="D99" s="512"/>
      <c r="E99" s="512"/>
      <c r="F99" s="512"/>
      <c r="G99" s="512"/>
      <c r="H99" s="512"/>
      <c r="I99" s="512"/>
      <c r="J99" s="512"/>
      <c r="K99" s="512"/>
      <c r="L99" s="512"/>
      <c r="M99" s="512"/>
      <c r="N99" s="512"/>
      <c r="O99" s="512"/>
      <c r="P99" s="512"/>
      <c r="Q99" s="512"/>
      <c r="R99" s="512"/>
      <c r="S99" s="512"/>
      <c r="T99" s="512"/>
      <c r="U99" s="512"/>
      <c r="V99" s="512"/>
      <c r="W99" s="512"/>
      <c r="X99" s="512"/>
      <c r="Y99" s="512"/>
      <c r="Z99" s="512"/>
      <c r="AA99" s="512"/>
      <c r="AB99" s="512"/>
      <c r="AC99" s="513" t="s">
        <v>62</v>
      </c>
      <c r="AD99" s="513"/>
      <c r="AE99" s="513"/>
      <c r="AF99" s="513"/>
      <c r="AG99" s="514">
        <v>0</v>
      </c>
      <c r="AH99" s="514"/>
      <c r="AI99" s="514"/>
      <c r="AJ99" s="515"/>
    </row>
    <row r="100" spans="1:36" ht="26.1" customHeight="1" thickBot="1" x14ac:dyDescent="0.25">
      <c r="A100" s="433" t="s">
        <v>705</v>
      </c>
      <c r="B100" s="434"/>
      <c r="C100" s="434"/>
      <c r="D100" s="434"/>
      <c r="E100" s="434"/>
      <c r="F100" s="434"/>
      <c r="G100" s="434"/>
      <c r="H100" s="434"/>
      <c r="I100" s="434"/>
      <c r="J100" s="434"/>
      <c r="K100" s="434"/>
      <c r="L100" s="434"/>
      <c r="M100" s="434"/>
      <c r="N100" s="434"/>
      <c r="O100" s="434"/>
      <c r="P100" s="434"/>
      <c r="Q100" s="434"/>
      <c r="R100" s="434"/>
      <c r="S100" s="434"/>
      <c r="T100" s="434"/>
      <c r="U100" s="434"/>
      <c r="V100" s="434"/>
      <c r="W100" s="434"/>
      <c r="X100" s="434"/>
      <c r="Y100" s="434"/>
      <c r="Z100" s="434"/>
      <c r="AA100" s="434"/>
      <c r="AB100" s="434"/>
      <c r="AC100" s="434"/>
      <c r="AD100" s="434"/>
      <c r="AE100" s="434"/>
      <c r="AF100" s="434"/>
      <c r="AG100" s="434"/>
      <c r="AH100" s="434"/>
      <c r="AI100" s="434"/>
      <c r="AJ100" s="435"/>
    </row>
    <row r="101" spans="1:36" s="4" customFormat="1" ht="12.95" customHeight="1" x14ac:dyDescent="0.2">
      <c r="A101" s="566">
        <v>63</v>
      </c>
      <c r="B101" s="567"/>
      <c r="C101" s="568" t="s">
        <v>61</v>
      </c>
      <c r="D101" s="568"/>
      <c r="E101" s="568"/>
      <c r="F101" s="568"/>
      <c r="G101" s="568"/>
      <c r="H101" s="568"/>
      <c r="I101" s="568"/>
      <c r="J101" s="568"/>
      <c r="K101" s="568"/>
      <c r="L101" s="568"/>
      <c r="M101" s="568"/>
      <c r="N101" s="568"/>
      <c r="O101" s="568"/>
      <c r="P101" s="568"/>
      <c r="Q101" s="568"/>
      <c r="R101" s="568"/>
      <c r="S101" s="568"/>
      <c r="T101" s="568"/>
      <c r="U101" s="568"/>
      <c r="V101" s="568"/>
      <c r="W101" s="568"/>
      <c r="X101" s="568"/>
      <c r="Y101" s="568"/>
      <c r="Z101" s="568"/>
      <c r="AA101" s="568"/>
      <c r="AB101" s="568"/>
      <c r="AC101" s="569" t="s">
        <v>60</v>
      </c>
      <c r="AD101" s="569"/>
      <c r="AE101" s="569"/>
      <c r="AF101" s="569"/>
      <c r="AG101" s="570">
        <f>SUM(AG102:AJ110)</f>
        <v>1910237</v>
      </c>
      <c r="AH101" s="570"/>
      <c r="AI101" s="570"/>
      <c r="AJ101" s="571"/>
    </row>
    <row r="102" spans="1:36" ht="12.95" customHeight="1" x14ac:dyDescent="0.2">
      <c r="A102" s="442"/>
      <c r="B102" s="443"/>
      <c r="C102" s="444" t="s">
        <v>597</v>
      </c>
      <c r="D102" s="445"/>
      <c r="E102" s="445"/>
      <c r="F102" s="445"/>
      <c r="G102" s="445"/>
      <c r="H102" s="445"/>
      <c r="I102" s="445"/>
      <c r="J102" s="445"/>
      <c r="K102" s="445"/>
      <c r="L102" s="445"/>
      <c r="M102" s="445"/>
      <c r="N102" s="445"/>
      <c r="O102" s="445"/>
      <c r="P102" s="445"/>
      <c r="Q102" s="445"/>
      <c r="R102" s="445"/>
      <c r="S102" s="445"/>
      <c r="T102" s="445"/>
      <c r="U102" s="445"/>
      <c r="V102" s="445"/>
      <c r="W102" s="445"/>
      <c r="X102" s="445"/>
      <c r="Y102" s="445"/>
      <c r="Z102" s="445"/>
      <c r="AA102" s="445"/>
      <c r="AB102" s="446"/>
      <c r="AC102" s="447"/>
      <c r="AD102" s="448"/>
      <c r="AE102" s="448"/>
      <c r="AF102" s="449"/>
      <c r="AG102" s="450">
        <v>235000</v>
      </c>
      <c r="AH102" s="451"/>
      <c r="AI102" s="451"/>
      <c r="AJ102" s="452"/>
    </row>
    <row r="103" spans="1:36" ht="12.95" customHeight="1" x14ac:dyDescent="0.2">
      <c r="A103" s="442"/>
      <c r="B103" s="443"/>
      <c r="C103" s="444" t="s">
        <v>958</v>
      </c>
      <c r="D103" s="445"/>
      <c r="E103" s="445"/>
      <c r="F103" s="445"/>
      <c r="G103" s="445"/>
      <c r="H103" s="445"/>
      <c r="I103" s="445"/>
      <c r="J103" s="445"/>
      <c r="K103" s="445"/>
      <c r="L103" s="445"/>
      <c r="M103" s="445"/>
      <c r="N103" s="445"/>
      <c r="O103" s="445"/>
      <c r="P103" s="445"/>
      <c r="Q103" s="445"/>
      <c r="R103" s="445"/>
      <c r="S103" s="445"/>
      <c r="T103" s="445"/>
      <c r="U103" s="445"/>
      <c r="V103" s="445"/>
      <c r="W103" s="445"/>
      <c r="X103" s="445"/>
      <c r="Y103" s="445"/>
      <c r="Z103" s="445"/>
      <c r="AA103" s="445"/>
      <c r="AB103" s="446"/>
      <c r="AC103" s="447"/>
      <c r="AD103" s="448"/>
      <c r="AE103" s="448"/>
      <c r="AF103" s="449"/>
      <c r="AG103" s="450">
        <v>43000</v>
      </c>
      <c r="AH103" s="451"/>
      <c r="AI103" s="451"/>
      <c r="AJ103" s="452"/>
    </row>
    <row r="104" spans="1:36" ht="12.95" customHeight="1" x14ac:dyDescent="0.2">
      <c r="A104" s="442"/>
      <c r="B104" s="443"/>
      <c r="C104" s="444" t="s">
        <v>598</v>
      </c>
      <c r="D104" s="445"/>
      <c r="E104" s="445"/>
      <c r="F104" s="445"/>
      <c r="G104" s="445"/>
      <c r="H104" s="445"/>
      <c r="I104" s="445"/>
      <c r="J104" s="445"/>
      <c r="K104" s="445"/>
      <c r="L104" s="445"/>
      <c r="M104" s="445"/>
      <c r="N104" s="445"/>
      <c r="O104" s="445"/>
      <c r="P104" s="445"/>
      <c r="Q104" s="445"/>
      <c r="R104" s="445"/>
      <c r="S104" s="445"/>
      <c r="T104" s="445"/>
      <c r="U104" s="445"/>
      <c r="V104" s="445"/>
      <c r="W104" s="445"/>
      <c r="X104" s="445"/>
      <c r="Y104" s="445"/>
      <c r="Z104" s="445"/>
      <c r="AA104" s="445"/>
      <c r="AB104" s="446"/>
      <c r="AC104" s="447"/>
      <c r="AD104" s="448"/>
      <c r="AE104" s="448"/>
      <c r="AF104" s="449"/>
      <c r="AG104" s="450">
        <v>208000</v>
      </c>
      <c r="AH104" s="451"/>
      <c r="AI104" s="451"/>
      <c r="AJ104" s="452"/>
    </row>
    <row r="105" spans="1:36" ht="12.95" customHeight="1" x14ac:dyDescent="0.2">
      <c r="A105" s="442"/>
      <c r="B105" s="443"/>
      <c r="C105" s="444" t="s">
        <v>599</v>
      </c>
      <c r="D105" s="445"/>
      <c r="E105" s="445"/>
      <c r="F105" s="445"/>
      <c r="G105" s="445"/>
      <c r="H105" s="445"/>
      <c r="I105" s="445"/>
      <c r="J105" s="445"/>
      <c r="K105" s="445"/>
      <c r="L105" s="445"/>
      <c r="M105" s="445"/>
      <c r="N105" s="445"/>
      <c r="O105" s="445"/>
      <c r="P105" s="445"/>
      <c r="Q105" s="445"/>
      <c r="R105" s="445"/>
      <c r="S105" s="445"/>
      <c r="T105" s="445"/>
      <c r="U105" s="445"/>
      <c r="V105" s="445"/>
      <c r="W105" s="445"/>
      <c r="X105" s="445"/>
      <c r="Y105" s="445"/>
      <c r="Z105" s="445"/>
      <c r="AA105" s="445"/>
      <c r="AB105" s="446"/>
      <c r="AC105" s="447"/>
      <c r="AD105" s="448"/>
      <c r="AE105" s="448"/>
      <c r="AF105" s="449"/>
      <c r="AG105" s="450">
        <v>54000</v>
      </c>
      <c r="AH105" s="451"/>
      <c r="AI105" s="451"/>
      <c r="AJ105" s="452"/>
    </row>
    <row r="106" spans="1:36" ht="12.95" customHeight="1" x14ac:dyDescent="0.2">
      <c r="A106" s="442"/>
      <c r="B106" s="443"/>
      <c r="C106" s="444" t="s">
        <v>600</v>
      </c>
      <c r="D106" s="445"/>
      <c r="E106" s="445"/>
      <c r="F106" s="445"/>
      <c r="G106" s="445"/>
      <c r="H106" s="445"/>
      <c r="I106" s="445"/>
      <c r="J106" s="445"/>
      <c r="K106" s="445"/>
      <c r="L106" s="445"/>
      <c r="M106" s="445"/>
      <c r="N106" s="445"/>
      <c r="O106" s="445"/>
      <c r="P106" s="445"/>
      <c r="Q106" s="445"/>
      <c r="R106" s="445"/>
      <c r="S106" s="445"/>
      <c r="T106" s="445"/>
      <c r="U106" s="445"/>
      <c r="V106" s="445"/>
      <c r="W106" s="445"/>
      <c r="X106" s="445"/>
      <c r="Y106" s="445"/>
      <c r="Z106" s="445"/>
      <c r="AA106" s="445"/>
      <c r="AB106" s="446"/>
      <c r="AC106" s="447"/>
      <c r="AD106" s="448"/>
      <c r="AE106" s="448"/>
      <c r="AF106" s="449"/>
      <c r="AG106" s="450">
        <v>1000000</v>
      </c>
      <c r="AH106" s="451"/>
      <c r="AI106" s="451"/>
      <c r="AJ106" s="452"/>
    </row>
    <row r="107" spans="1:36" ht="12.95" customHeight="1" x14ac:dyDescent="0.2">
      <c r="A107" s="442"/>
      <c r="B107" s="443"/>
      <c r="C107" s="444" t="s">
        <v>601</v>
      </c>
      <c r="D107" s="445"/>
      <c r="E107" s="445"/>
      <c r="F107" s="445"/>
      <c r="G107" s="445"/>
      <c r="H107" s="445"/>
      <c r="I107" s="445"/>
      <c r="J107" s="445"/>
      <c r="K107" s="445"/>
      <c r="L107" s="445"/>
      <c r="M107" s="445"/>
      <c r="N107" s="445"/>
      <c r="O107" s="445"/>
      <c r="P107" s="445"/>
      <c r="Q107" s="445"/>
      <c r="R107" s="445"/>
      <c r="S107" s="445"/>
      <c r="T107" s="445"/>
      <c r="U107" s="445"/>
      <c r="V107" s="445"/>
      <c r="W107" s="445"/>
      <c r="X107" s="445"/>
      <c r="Y107" s="445"/>
      <c r="Z107" s="445"/>
      <c r="AA107" s="445"/>
      <c r="AB107" s="446"/>
      <c r="AC107" s="447"/>
      <c r="AD107" s="448"/>
      <c r="AE107" s="448"/>
      <c r="AF107" s="449"/>
      <c r="AG107" s="450">
        <v>100000</v>
      </c>
      <c r="AH107" s="451"/>
      <c r="AI107" s="451"/>
      <c r="AJ107" s="452"/>
    </row>
    <row r="108" spans="1:36" ht="12.95" customHeight="1" x14ac:dyDescent="0.2">
      <c r="A108" s="442"/>
      <c r="B108" s="443"/>
      <c r="C108" s="444" t="s">
        <v>602</v>
      </c>
      <c r="D108" s="445"/>
      <c r="E108" s="445"/>
      <c r="F108" s="445"/>
      <c r="G108" s="445"/>
      <c r="H108" s="445"/>
      <c r="I108" s="445"/>
      <c r="J108" s="445"/>
      <c r="K108" s="445"/>
      <c r="L108" s="445"/>
      <c r="M108" s="445"/>
      <c r="N108" s="445"/>
      <c r="O108" s="445"/>
      <c r="P108" s="445"/>
      <c r="Q108" s="445"/>
      <c r="R108" s="445"/>
      <c r="S108" s="445"/>
      <c r="T108" s="445"/>
      <c r="U108" s="445"/>
      <c r="V108" s="445"/>
      <c r="W108" s="445"/>
      <c r="X108" s="445"/>
      <c r="Y108" s="445"/>
      <c r="Z108" s="445"/>
      <c r="AA108" s="445"/>
      <c r="AB108" s="446"/>
      <c r="AC108" s="447"/>
      <c r="AD108" s="448"/>
      <c r="AE108" s="448"/>
      <c r="AF108" s="449"/>
      <c r="AG108" s="450">
        <v>70237</v>
      </c>
      <c r="AH108" s="451"/>
      <c r="AI108" s="451"/>
      <c r="AJ108" s="452"/>
    </row>
    <row r="109" spans="1:36" ht="12.95" customHeight="1" x14ac:dyDescent="0.2">
      <c r="A109" s="442"/>
      <c r="B109" s="443"/>
      <c r="C109" s="444" t="s">
        <v>603</v>
      </c>
      <c r="D109" s="445"/>
      <c r="E109" s="445"/>
      <c r="F109" s="445"/>
      <c r="G109" s="445"/>
      <c r="H109" s="445"/>
      <c r="I109" s="445"/>
      <c r="J109" s="445"/>
      <c r="K109" s="445"/>
      <c r="L109" s="445"/>
      <c r="M109" s="445"/>
      <c r="N109" s="445"/>
      <c r="O109" s="445"/>
      <c r="P109" s="445"/>
      <c r="Q109" s="445"/>
      <c r="R109" s="445"/>
      <c r="S109" s="445"/>
      <c r="T109" s="445"/>
      <c r="U109" s="445"/>
      <c r="V109" s="445"/>
      <c r="W109" s="445"/>
      <c r="X109" s="445"/>
      <c r="Y109" s="445"/>
      <c r="Z109" s="445"/>
      <c r="AA109" s="445"/>
      <c r="AB109" s="446"/>
      <c r="AC109" s="447"/>
      <c r="AD109" s="448"/>
      <c r="AE109" s="448"/>
      <c r="AF109" s="449"/>
      <c r="AG109" s="450">
        <v>150000</v>
      </c>
      <c r="AH109" s="451"/>
      <c r="AI109" s="451"/>
      <c r="AJ109" s="452"/>
    </row>
    <row r="110" spans="1:36" ht="12.95" customHeight="1" x14ac:dyDescent="0.2">
      <c r="A110" s="442"/>
      <c r="B110" s="443"/>
      <c r="C110" s="444" t="s">
        <v>604</v>
      </c>
      <c r="D110" s="445"/>
      <c r="E110" s="445"/>
      <c r="F110" s="445"/>
      <c r="G110" s="445"/>
      <c r="H110" s="445"/>
      <c r="I110" s="445"/>
      <c r="J110" s="445"/>
      <c r="K110" s="445"/>
      <c r="L110" s="445"/>
      <c r="M110" s="445"/>
      <c r="N110" s="445"/>
      <c r="O110" s="445"/>
      <c r="P110" s="445"/>
      <c r="Q110" s="445"/>
      <c r="R110" s="445"/>
      <c r="S110" s="445"/>
      <c r="T110" s="445"/>
      <c r="U110" s="445"/>
      <c r="V110" s="445"/>
      <c r="W110" s="445"/>
      <c r="X110" s="445"/>
      <c r="Y110" s="445"/>
      <c r="Z110" s="445"/>
      <c r="AA110" s="445"/>
      <c r="AB110" s="446"/>
      <c r="AC110" s="447"/>
      <c r="AD110" s="448"/>
      <c r="AE110" s="448"/>
      <c r="AF110" s="449"/>
      <c r="AG110" s="450">
        <v>50000</v>
      </c>
      <c r="AH110" s="451"/>
      <c r="AI110" s="451"/>
      <c r="AJ110" s="452"/>
    </row>
    <row r="111" spans="1:36" ht="26.1" customHeight="1" x14ac:dyDescent="0.2">
      <c r="A111" s="453">
        <v>64</v>
      </c>
      <c r="B111" s="454"/>
      <c r="C111" s="509" t="s">
        <v>59</v>
      </c>
      <c r="D111" s="509"/>
      <c r="E111" s="509"/>
      <c r="F111" s="509"/>
      <c r="G111" s="509"/>
      <c r="H111" s="509"/>
      <c r="I111" s="509"/>
      <c r="J111" s="509"/>
      <c r="K111" s="509"/>
      <c r="L111" s="509"/>
      <c r="M111" s="509"/>
      <c r="N111" s="509"/>
      <c r="O111" s="509"/>
      <c r="P111" s="509"/>
      <c r="Q111" s="509"/>
      <c r="R111" s="509"/>
      <c r="S111" s="509"/>
      <c r="T111" s="509"/>
      <c r="U111" s="509"/>
      <c r="V111" s="509"/>
      <c r="W111" s="509"/>
      <c r="X111" s="509"/>
      <c r="Y111" s="509"/>
      <c r="Z111" s="509"/>
      <c r="AA111" s="509"/>
      <c r="AB111" s="509"/>
      <c r="AC111" s="456" t="s">
        <v>58</v>
      </c>
      <c r="AD111" s="456"/>
      <c r="AE111" s="456"/>
      <c r="AF111" s="456"/>
      <c r="AG111" s="457">
        <v>0</v>
      </c>
      <c r="AH111" s="457"/>
      <c r="AI111" s="457"/>
      <c r="AJ111" s="458"/>
    </row>
    <row r="112" spans="1:36" ht="26.1" customHeight="1" x14ac:dyDescent="0.2">
      <c r="A112" s="453">
        <v>65</v>
      </c>
      <c r="B112" s="454"/>
      <c r="C112" s="509" t="s">
        <v>57</v>
      </c>
      <c r="D112" s="509"/>
      <c r="E112" s="509"/>
      <c r="F112" s="509"/>
      <c r="G112" s="509"/>
      <c r="H112" s="509"/>
      <c r="I112" s="509"/>
      <c r="J112" s="509"/>
      <c r="K112" s="509"/>
      <c r="L112" s="509"/>
      <c r="M112" s="509"/>
      <c r="N112" s="509"/>
      <c r="O112" s="509"/>
      <c r="P112" s="509"/>
      <c r="Q112" s="509"/>
      <c r="R112" s="509"/>
      <c r="S112" s="509"/>
      <c r="T112" s="509"/>
      <c r="U112" s="509"/>
      <c r="V112" s="509"/>
      <c r="W112" s="509"/>
      <c r="X112" s="509"/>
      <c r="Y112" s="509"/>
      <c r="Z112" s="509"/>
      <c r="AA112" s="509"/>
      <c r="AB112" s="509"/>
      <c r="AC112" s="456" t="s">
        <v>56</v>
      </c>
      <c r="AD112" s="456"/>
      <c r="AE112" s="456"/>
      <c r="AF112" s="456"/>
      <c r="AG112" s="457">
        <v>0</v>
      </c>
      <c r="AH112" s="457"/>
      <c r="AI112" s="457"/>
      <c r="AJ112" s="458"/>
    </row>
    <row r="113" spans="1:36" ht="12.95" customHeight="1" x14ac:dyDescent="0.2">
      <c r="A113" s="453">
        <v>66</v>
      </c>
      <c r="B113" s="454"/>
      <c r="C113" s="509" t="s">
        <v>55</v>
      </c>
      <c r="D113" s="509"/>
      <c r="E113" s="509"/>
      <c r="F113" s="509"/>
      <c r="G113" s="509"/>
      <c r="H113" s="509"/>
      <c r="I113" s="509"/>
      <c r="J113" s="509"/>
      <c r="K113" s="509"/>
      <c r="L113" s="509"/>
      <c r="M113" s="509"/>
      <c r="N113" s="509"/>
      <c r="O113" s="509"/>
      <c r="P113" s="509"/>
      <c r="Q113" s="509"/>
      <c r="R113" s="509"/>
      <c r="S113" s="509"/>
      <c r="T113" s="509"/>
      <c r="U113" s="509"/>
      <c r="V113" s="509"/>
      <c r="W113" s="509"/>
      <c r="X113" s="509"/>
      <c r="Y113" s="509"/>
      <c r="Z113" s="509"/>
      <c r="AA113" s="509"/>
      <c r="AB113" s="509"/>
      <c r="AC113" s="456" t="s">
        <v>54</v>
      </c>
      <c r="AD113" s="456"/>
      <c r="AE113" s="456"/>
      <c r="AF113" s="456"/>
      <c r="AG113" s="457">
        <v>0</v>
      </c>
      <c r="AH113" s="457"/>
      <c r="AI113" s="457"/>
      <c r="AJ113" s="458"/>
    </row>
    <row r="114" spans="1:36" ht="12.95" customHeight="1" x14ac:dyDescent="0.2">
      <c r="A114" s="453">
        <v>67</v>
      </c>
      <c r="B114" s="454"/>
      <c r="C114" s="556" t="s">
        <v>53</v>
      </c>
      <c r="D114" s="556"/>
      <c r="E114" s="556"/>
      <c r="F114" s="556"/>
      <c r="G114" s="556"/>
      <c r="H114" s="556"/>
      <c r="I114" s="556"/>
      <c r="J114" s="556"/>
      <c r="K114" s="556"/>
      <c r="L114" s="556"/>
      <c r="M114" s="556"/>
      <c r="N114" s="556"/>
      <c r="O114" s="556"/>
      <c r="P114" s="556"/>
      <c r="Q114" s="556"/>
      <c r="R114" s="556"/>
      <c r="S114" s="556"/>
      <c r="T114" s="556"/>
      <c r="U114" s="556"/>
      <c r="V114" s="556"/>
      <c r="W114" s="556"/>
      <c r="X114" s="556"/>
      <c r="Y114" s="556"/>
      <c r="Z114" s="556"/>
      <c r="AA114" s="556"/>
      <c r="AB114" s="556"/>
      <c r="AC114" s="456" t="s">
        <v>52</v>
      </c>
      <c r="AD114" s="456"/>
      <c r="AE114" s="456"/>
      <c r="AF114" s="456"/>
      <c r="AG114" s="457">
        <v>0</v>
      </c>
      <c r="AH114" s="457"/>
      <c r="AI114" s="457"/>
      <c r="AJ114" s="458"/>
    </row>
    <row r="115" spans="1:36" ht="12.95" customHeight="1" x14ac:dyDescent="0.2">
      <c r="A115" s="453">
        <v>68</v>
      </c>
      <c r="B115" s="454"/>
      <c r="C115" s="509" t="s">
        <v>51</v>
      </c>
      <c r="D115" s="509"/>
      <c r="E115" s="509"/>
      <c r="F115" s="509"/>
      <c r="G115" s="509"/>
      <c r="H115" s="509"/>
      <c r="I115" s="509"/>
      <c r="J115" s="509"/>
      <c r="K115" s="509"/>
      <c r="L115" s="509"/>
      <c r="M115" s="509"/>
      <c r="N115" s="509"/>
      <c r="O115" s="509"/>
      <c r="P115" s="509"/>
      <c r="Q115" s="509"/>
      <c r="R115" s="509"/>
      <c r="S115" s="509"/>
      <c r="T115" s="509"/>
      <c r="U115" s="509"/>
      <c r="V115" s="509"/>
      <c r="W115" s="509"/>
      <c r="X115" s="509"/>
      <c r="Y115" s="509"/>
      <c r="Z115" s="509"/>
      <c r="AA115" s="509"/>
      <c r="AB115" s="509"/>
      <c r="AC115" s="456" t="s">
        <v>50</v>
      </c>
      <c r="AD115" s="456"/>
      <c r="AE115" s="456"/>
      <c r="AF115" s="456"/>
      <c r="AG115" s="457">
        <v>0</v>
      </c>
      <c r="AH115" s="457"/>
      <c r="AI115" s="457"/>
      <c r="AJ115" s="458"/>
    </row>
    <row r="116" spans="1:36" s="4" customFormat="1" ht="12.95" customHeight="1" x14ac:dyDescent="0.2">
      <c r="A116" s="516">
        <v>69</v>
      </c>
      <c r="B116" s="517"/>
      <c r="C116" s="518" t="s">
        <v>49</v>
      </c>
      <c r="D116" s="518"/>
      <c r="E116" s="518"/>
      <c r="F116" s="518"/>
      <c r="G116" s="518"/>
      <c r="H116" s="518"/>
      <c r="I116" s="518"/>
      <c r="J116" s="518"/>
      <c r="K116" s="518"/>
      <c r="L116" s="518"/>
      <c r="M116" s="518"/>
      <c r="N116" s="518"/>
      <c r="O116" s="518"/>
      <c r="P116" s="518"/>
      <c r="Q116" s="518"/>
      <c r="R116" s="518"/>
      <c r="S116" s="518"/>
      <c r="T116" s="518"/>
      <c r="U116" s="518"/>
      <c r="V116" s="518"/>
      <c r="W116" s="518"/>
      <c r="X116" s="518"/>
      <c r="Y116" s="518"/>
      <c r="Z116" s="518"/>
      <c r="AA116" s="518"/>
      <c r="AB116" s="518"/>
      <c r="AC116" s="525" t="s">
        <v>48</v>
      </c>
      <c r="AD116" s="525"/>
      <c r="AE116" s="525"/>
      <c r="AF116" s="525"/>
      <c r="AG116" s="564">
        <f>SUM(AG118:AJ124)</f>
        <v>6942051</v>
      </c>
      <c r="AH116" s="564"/>
      <c r="AI116" s="564"/>
      <c r="AJ116" s="565"/>
    </row>
    <row r="117" spans="1:36" ht="12.95" customHeight="1" x14ac:dyDescent="0.2">
      <c r="A117" s="442"/>
      <c r="B117" s="443"/>
      <c r="C117" s="444" t="s">
        <v>605</v>
      </c>
      <c r="D117" s="445"/>
      <c r="E117" s="445"/>
      <c r="F117" s="445"/>
      <c r="G117" s="445"/>
      <c r="H117" s="445"/>
      <c r="I117" s="445"/>
      <c r="J117" s="445"/>
      <c r="K117" s="445"/>
      <c r="L117" s="445"/>
      <c r="M117" s="445"/>
      <c r="N117" s="445"/>
      <c r="O117" s="445"/>
      <c r="P117" s="445"/>
      <c r="Q117" s="445"/>
      <c r="R117" s="445"/>
      <c r="S117" s="445"/>
      <c r="T117" s="445"/>
      <c r="U117" s="445"/>
      <c r="V117" s="445"/>
      <c r="W117" s="445"/>
      <c r="X117" s="445"/>
      <c r="Y117" s="445"/>
      <c r="Z117" s="445"/>
      <c r="AA117" s="445"/>
      <c r="AB117" s="446"/>
      <c r="AC117" s="447"/>
      <c r="AD117" s="448"/>
      <c r="AE117" s="448"/>
      <c r="AF117" s="449"/>
      <c r="AG117" s="450">
        <v>20000</v>
      </c>
      <c r="AH117" s="451"/>
      <c r="AI117" s="451"/>
      <c r="AJ117" s="452"/>
    </row>
    <row r="118" spans="1:36" ht="12.95" customHeight="1" x14ac:dyDescent="0.2">
      <c r="A118" s="442"/>
      <c r="B118" s="443"/>
      <c r="C118" s="444" t="s">
        <v>606</v>
      </c>
      <c r="D118" s="445"/>
      <c r="E118" s="445"/>
      <c r="F118" s="445"/>
      <c r="G118" s="445"/>
      <c r="H118" s="445"/>
      <c r="I118" s="445"/>
      <c r="J118" s="445"/>
      <c r="K118" s="445"/>
      <c r="L118" s="445"/>
      <c r="M118" s="445"/>
      <c r="N118" s="445"/>
      <c r="O118" s="445"/>
      <c r="P118" s="445"/>
      <c r="Q118" s="445"/>
      <c r="R118" s="445"/>
      <c r="S118" s="445"/>
      <c r="T118" s="445"/>
      <c r="U118" s="445"/>
      <c r="V118" s="445"/>
      <c r="W118" s="445"/>
      <c r="X118" s="445"/>
      <c r="Y118" s="445"/>
      <c r="Z118" s="445"/>
      <c r="AA118" s="445"/>
      <c r="AB118" s="446"/>
      <c r="AC118" s="447"/>
      <c r="AD118" s="448"/>
      <c r="AE118" s="448"/>
      <c r="AF118" s="449"/>
      <c r="AG118" s="450">
        <v>57000</v>
      </c>
      <c r="AH118" s="451"/>
      <c r="AI118" s="451"/>
      <c r="AJ118" s="452"/>
    </row>
    <row r="119" spans="1:36" ht="12.95" customHeight="1" x14ac:dyDescent="0.2">
      <c r="A119" s="442"/>
      <c r="B119" s="443"/>
      <c r="C119" s="444" t="s">
        <v>607</v>
      </c>
      <c r="D119" s="445"/>
      <c r="E119" s="445"/>
      <c r="F119" s="445"/>
      <c r="G119" s="445"/>
      <c r="H119" s="445"/>
      <c r="I119" s="445"/>
      <c r="J119" s="445"/>
      <c r="K119" s="445"/>
      <c r="L119" s="445"/>
      <c r="M119" s="445"/>
      <c r="N119" s="445"/>
      <c r="O119" s="445"/>
      <c r="P119" s="445"/>
      <c r="Q119" s="445"/>
      <c r="R119" s="445"/>
      <c r="S119" s="445"/>
      <c r="T119" s="445"/>
      <c r="U119" s="445"/>
      <c r="V119" s="445"/>
      <c r="W119" s="445"/>
      <c r="X119" s="445"/>
      <c r="Y119" s="445"/>
      <c r="Z119" s="445"/>
      <c r="AA119" s="445"/>
      <c r="AB119" s="446"/>
      <c r="AC119" s="447"/>
      <c r="AD119" s="448"/>
      <c r="AE119" s="448"/>
      <c r="AF119" s="449"/>
      <c r="AG119" s="450">
        <v>135000</v>
      </c>
      <c r="AH119" s="451"/>
      <c r="AI119" s="451"/>
      <c r="AJ119" s="452"/>
    </row>
    <row r="120" spans="1:36" ht="12.95" customHeight="1" x14ac:dyDescent="0.2">
      <c r="A120" s="442"/>
      <c r="B120" s="443"/>
      <c r="C120" s="444" t="s">
        <v>608</v>
      </c>
      <c r="D120" s="445"/>
      <c r="E120" s="445"/>
      <c r="F120" s="445"/>
      <c r="G120" s="445"/>
      <c r="H120" s="445"/>
      <c r="I120" s="445"/>
      <c r="J120" s="445"/>
      <c r="K120" s="445"/>
      <c r="L120" s="445"/>
      <c r="M120" s="445"/>
      <c r="N120" s="445"/>
      <c r="O120" s="445"/>
      <c r="P120" s="445"/>
      <c r="Q120" s="445"/>
      <c r="R120" s="445"/>
      <c r="S120" s="445"/>
      <c r="T120" s="445"/>
      <c r="U120" s="445"/>
      <c r="V120" s="445"/>
      <c r="W120" s="445"/>
      <c r="X120" s="445"/>
      <c r="Y120" s="445"/>
      <c r="Z120" s="445"/>
      <c r="AA120" s="445"/>
      <c r="AB120" s="446"/>
      <c r="AC120" s="447"/>
      <c r="AD120" s="448"/>
      <c r="AE120" s="448"/>
      <c r="AF120" s="449"/>
      <c r="AG120" s="450">
        <v>585000</v>
      </c>
      <c r="AH120" s="451"/>
      <c r="AI120" s="451"/>
      <c r="AJ120" s="452"/>
    </row>
    <row r="121" spans="1:36" ht="12.95" customHeight="1" x14ac:dyDescent="0.2">
      <c r="A121" s="442"/>
      <c r="B121" s="443"/>
      <c r="C121" s="444" t="s">
        <v>609</v>
      </c>
      <c r="D121" s="445"/>
      <c r="E121" s="445"/>
      <c r="F121" s="445"/>
      <c r="G121" s="445"/>
      <c r="H121" s="445"/>
      <c r="I121" s="445"/>
      <c r="J121" s="445"/>
      <c r="K121" s="445"/>
      <c r="L121" s="445"/>
      <c r="M121" s="445"/>
      <c r="N121" s="445"/>
      <c r="O121" s="445"/>
      <c r="P121" s="445"/>
      <c r="Q121" s="445"/>
      <c r="R121" s="445"/>
      <c r="S121" s="445"/>
      <c r="T121" s="445"/>
      <c r="U121" s="445"/>
      <c r="V121" s="445"/>
      <c r="W121" s="445"/>
      <c r="X121" s="445"/>
      <c r="Y121" s="445"/>
      <c r="Z121" s="445"/>
      <c r="AA121" s="445"/>
      <c r="AB121" s="446"/>
      <c r="AC121" s="447"/>
      <c r="AD121" s="448"/>
      <c r="AE121" s="448"/>
      <c r="AF121" s="449"/>
      <c r="AG121" s="450">
        <v>24000</v>
      </c>
      <c r="AH121" s="451"/>
      <c r="AI121" s="451"/>
      <c r="AJ121" s="452"/>
    </row>
    <row r="122" spans="1:36" ht="12.95" customHeight="1" x14ac:dyDescent="0.2">
      <c r="A122" s="442"/>
      <c r="B122" s="443"/>
      <c r="C122" s="444" t="s">
        <v>610</v>
      </c>
      <c r="D122" s="445"/>
      <c r="E122" s="445"/>
      <c r="F122" s="445"/>
      <c r="G122" s="445"/>
      <c r="H122" s="445"/>
      <c r="I122" s="445"/>
      <c r="J122" s="445"/>
      <c r="K122" s="445"/>
      <c r="L122" s="445"/>
      <c r="M122" s="445"/>
      <c r="N122" s="445"/>
      <c r="O122" s="445"/>
      <c r="P122" s="445"/>
      <c r="Q122" s="445"/>
      <c r="R122" s="445"/>
      <c r="S122" s="445"/>
      <c r="T122" s="445"/>
      <c r="U122" s="445"/>
      <c r="V122" s="445"/>
      <c r="W122" s="445"/>
      <c r="X122" s="445"/>
      <c r="Y122" s="445"/>
      <c r="Z122" s="445"/>
      <c r="AA122" s="445"/>
      <c r="AB122" s="446"/>
      <c r="AC122" s="447"/>
      <c r="AD122" s="448"/>
      <c r="AE122" s="448"/>
      <c r="AF122" s="449"/>
      <c r="AG122" s="450">
        <v>500000</v>
      </c>
      <c r="AH122" s="451"/>
      <c r="AI122" s="451"/>
      <c r="AJ122" s="452"/>
    </row>
    <row r="123" spans="1:36" ht="12.95" customHeight="1" x14ac:dyDescent="0.2">
      <c r="A123" s="442"/>
      <c r="B123" s="443"/>
      <c r="C123" s="444" t="s">
        <v>611</v>
      </c>
      <c r="D123" s="445"/>
      <c r="E123" s="445"/>
      <c r="F123" s="445"/>
      <c r="G123" s="445"/>
      <c r="H123" s="445"/>
      <c r="I123" s="445"/>
      <c r="J123" s="445"/>
      <c r="K123" s="445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5"/>
      <c r="AA123" s="445"/>
      <c r="AB123" s="446"/>
      <c r="AC123" s="447"/>
      <c r="AD123" s="448"/>
      <c r="AE123" s="448"/>
      <c r="AF123" s="449"/>
      <c r="AG123" s="450">
        <v>4200000</v>
      </c>
      <c r="AH123" s="451"/>
      <c r="AI123" s="451"/>
      <c r="AJ123" s="452"/>
    </row>
    <row r="124" spans="1:36" ht="12.95" customHeight="1" x14ac:dyDescent="0.2">
      <c r="A124" s="442"/>
      <c r="B124" s="443"/>
      <c r="C124" s="444" t="s">
        <v>962</v>
      </c>
      <c r="D124" s="445"/>
      <c r="E124" s="445"/>
      <c r="F124" s="445"/>
      <c r="G124" s="445"/>
      <c r="H124" s="445"/>
      <c r="I124" s="445"/>
      <c r="J124" s="445"/>
      <c r="K124" s="445"/>
      <c r="L124" s="445"/>
      <c r="M124" s="445"/>
      <c r="N124" s="445"/>
      <c r="O124" s="445"/>
      <c r="P124" s="445"/>
      <c r="Q124" s="445"/>
      <c r="R124" s="445"/>
      <c r="S124" s="445"/>
      <c r="T124" s="445"/>
      <c r="U124" s="445"/>
      <c r="V124" s="445"/>
      <c r="W124" s="445"/>
      <c r="X124" s="445"/>
      <c r="Y124" s="445"/>
      <c r="Z124" s="445"/>
      <c r="AA124" s="445"/>
      <c r="AB124" s="446"/>
      <c r="AC124" s="447"/>
      <c r="AD124" s="448"/>
      <c r="AE124" s="448"/>
      <c r="AF124" s="449"/>
      <c r="AG124" s="450">
        <v>1441051</v>
      </c>
      <c r="AH124" s="451"/>
      <c r="AI124" s="451"/>
      <c r="AJ124" s="452"/>
    </row>
    <row r="125" spans="1:36" ht="12.95" customHeight="1" x14ac:dyDescent="0.2">
      <c r="A125" s="453">
        <v>70</v>
      </c>
      <c r="B125" s="454"/>
      <c r="C125" s="556" t="s">
        <v>47</v>
      </c>
      <c r="D125" s="556"/>
      <c r="E125" s="556"/>
      <c r="F125" s="556"/>
      <c r="G125" s="556"/>
      <c r="H125" s="556"/>
      <c r="I125" s="556"/>
      <c r="J125" s="556"/>
      <c r="K125" s="556"/>
      <c r="L125" s="556"/>
      <c r="M125" s="556"/>
      <c r="N125" s="556"/>
      <c r="O125" s="556"/>
      <c r="P125" s="556"/>
      <c r="Q125" s="556"/>
      <c r="R125" s="556"/>
      <c r="S125" s="556"/>
      <c r="T125" s="556"/>
      <c r="U125" s="556"/>
      <c r="V125" s="556"/>
      <c r="W125" s="556"/>
      <c r="X125" s="556"/>
      <c r="Y125" s="556"/>
      <c r="Z125" s="556"/>
      <c r="AA125" s="556"/>
      <c r="AB125" s="556"/>
      <c r="AC125" s="456" t="s">
        <v>46</v>
      </c>
      <c r="AD125" s="456"/>
      <c r="AE125" s="456"/>
      <c r="AF125" s="456"/>
      <c r="AG125" s="457">
        <v>1739004</v>
      </c>
      <c r="AH125" s="457"/>
      <c r="AI125" s="457"/>
      <c r="AJ125" s="458"/>
    </row>
    <row r="126" spans="1:36" s="11" customFormat="1" ht="12.95" customHeight="1" thickBot="1" x14ac:dyDescent="0.25">
      <c r="A126" s="557">
        <v>71</v>
      </c>
      <c r="B126" s="558"/>
      <c r="C126" s="559" t="s">
        <v>45</v>
      </c>
      <c r="D126" s="559"/>
      <c r="E126" s="559"/>
      <c r="F126" s="559"/>
      <c r="G126" s="559"/>
      <c r="H126" s="559"/>
      <c r="I126" s="559"/>
      <c r="J126" s="559"/>
      <c r="K126" s="559"/>
      <c r="L126" s="559"/>
      <c r="M126" s="559"/>
      <c r="N126" s="559"/>
      <c r="O126" s="559"/>
      <c r="P126" s="559"/>
      <c r="Q126" s="559"/>
      <c r="R126" s="559"/>
      <c r="S126" s="559"/>
      <c r="T126" s="559"/>
      <c r="U126" s="559"/>
      <c r="V126" s="559"/>
      <c r="W126" s="559"/>
      <c r="X126" s="559"/>
      <c r="Y126" s="559"/>
      <c r="Z126" s="559"/>
      <c r="AA126" s="559"/>
      <c r="AB126" s="559"/>
      <c r="AC126" s="560" t="s">
        <v>44</v>
      </c>
      <c r="AD126" s="560"/>
      <c r="AE126" s="560"/>
      <c r="AF126" s="560"/>
      <c r="AG126" s="561">
        <f>(AG92+AG96+AG97+AG98+AG99+AG101+AG111+AG112+AG113+AG114+AG115+AG125+AG116)</f>
        <v>10591292</v>
      </c>
      <c r="AH126" s="562"/>
      <c r="AI126" s="562"/>
      <c r="AJ126" s="563"/>
    </row>
    <row r="127" spans="1:36" s="11" customFormat="1" ht="12.95" customHeight="1" x14ac:dyDescent="0.2">
      <c r="A127" s="436" t="s">
        <v>706</v>
      </c>
      <c r="B127" s="437"/>
      <c r="C127" s="437"/>
      <c r="D127" s="437"/>
      <c r="E127" s="437"/>
      <c r="F127" s="437"/>
      <c r="G127" s="437"/>
      <c r="H127" s="437"/>
      <c r="I127" s="437"/>
      <c r="J127" s="437"/>
      <c r="K127" s="437"/>
      <c r="L127" s="437"/>
      <c r="M127" s="437"/>
      <c r="N127" s="437"/>
      <c r="O127" s="437"/>
      <c r="P127" s="437"/>
      <c r="Q127" s="437"/>
      <c r="R127" s="437"/>
      <c r="S127" s="437"/>
      <c r="T127" s="437"/>
      <c r="U127" s="437"/>
      <c r="V127" s="437"/>
      <c r="W127" s="437"/>
      <c r="X127" s="437"/>
      <c r="Y127" s="437"/>
      <c r="Z127" s="437"/>
      <c r="AA127" s="437"/>
      <c r="AB127" s="437"/>
      <c r="AC127" s="437"/>
      <c r="AD127" s="437"/>
      <c r="AE127" s="437"/>
      <c r="AF127" s="437"/>
      <c r="AG127" s="437"/>
      <c r="AH127" s="437"/>
      <c r="AI127" s="437"/>
      <c r="AJ127" s="438"/>
    </row>
    <row r="128" spans="1:36" s="11" customFormat="1" ht="12.95" customHeight="1" thickBot="1" x14ac:dyDescent="0.25">
      <c r="A128" s="439"/>
      <c r="B128" s="440"/>
      <c r="C128" s="440"/>
      <c r="D128" s="440"/>
      <c r="E128" s="440"/>
      <c r="F128" s="440"/>
      <c r="G128" s="440"/>
      <c r="H128" s="440"/>
      <c r="I128" s="440"/>
      <c r="J128" s="440"/>
      <c r="K128" s="440"/>
      <c r="L128" s="440"/>
      <c r="M128" s="440"/>
      <c r="N128" s="440"/>
      <c r="O128" s="440"/>
      <c r="P128" s="440"/>
      <c r="Q128" s="440"/>
      <c r="R128" s="440"/>
      <c r="S128" s="440"/>
      <c r="T128" s="440"/>
      <c r="U128" s="440"/>
      <c r="V128" s="440"/>
      <c r="W128" s="440"/>
      <c r="X128" s="440"/>
      <c r="Y128" s="440"/>
      <c r="Z128" s="440"/>
      <c r="AA128" s="440"/>
      <c r="AB128" s="440"/>
      <c r="AC128" s="440"/>
      <c r="AD128" s="440"/>
      <c r="AE128" s="440"/>
      <c r="AF128" s="440"/>
      <c r="AG128" s="440"/>
      <c r="AH128" s="440"/>
      <c r="AI128" s="440"/>
      <c r="AJ128" s="441"/>
    </row>
    <row r="129" spans="1:36" ht="12.95" customHeight="1" x14ac:dyDescent="0.2">
      <c r="A129" s="521">
        <v>72</v>
      </c>
      <c r="B129" s="522"/>
      <c r="C129" s="555" t="s">
        <v>715</v>
      </c>
      <c r="D129" s="555"/>
      <c r="E129" s="555"/>
      <c r="F129" s="555"/>
      <c r="G129" s="555"/>
      <c r="H129" s="555"/>
      <c r="I129" s="555"/>
      <c r="J129" s="555"/>
      <c r="K129" s="555"/>
      <c r="L129" s="555"/>
      <c r="M129" s="555"/>
      <c r="N129" s="555"/>
      <c r="O129" s="555"/>
      <c r="P129" s="555"/>
      <c r="Q129" s="555"/>
      <c r="R129" s="555"/>
      <c r="S129" s="555"/>
      <c r="T129" s="555"/>
      <c r="U129" s="555"/>
      <c r="V129" s="555"/>
      <c r="W129" s="555"/>
      <c r="X129" s="555"/>
      <c r="Y129" s="555"/>
      <c r="Z129" s="555"/>
      <c r="AA129" s="555"/>
      <c r="AB129" s="555"/>
      <c r="AC129" s="468" t="s">
        <v>43</v>
      </c>
      <c r="AD129" s="468"/>
      <c r="AE129" s="468"/>
      <c r="AF129" s="468"/>
      <c r="AG129" s="469">
        <v>6300000</v>
      </c>
      <c r="AH129" s="469"/>
      <c r="AI129" s="469"/>
      <c r="AJ129" s="470"/>
    </row>
    <row r="130" spans="1:36" ht="12.95" customHeight="1" x14ac:dyDescent="0.2">
      <c r="A130" s="453">
        <v>73</v>
      </c>
      <c r="B130" s="454"/>
      <c r="C130" s="554" t="s">
        <v>42</v>
      </c>
      <c r="D130" s="554"/>
      <c r="E130" s="554"/>
      <c r="F130" s="554"/>
      <c r="G130" s="554"/>
      <c r="H130" s="554"/>
      <c r="I130" s="554"/>
      <c r="J130" s="554"/>
      <c r="K130" s="554"/>
      <c r="L130" s="554"/>
      <c r="M130" s="554"/>
      <c r="N130" s="554"/>
      <c r="O130" s="554"/>
      <c r="P130" s="554"/>
      <c r="Q130" s="554"/>
      <c r="R130" s="554"/>
      <c r="S130" s="554"/>
      <c r="T130" s="554"/>
      <c r="U130" s="554"/>
      <c r="V130" s="554"/>
      <c r="W130" s="554"/>
      <c r="X130" s="554"/>
      <c r="Y130" s="554"/>
      <c r="Z130" s="554"/>
      <c r="AA130" s="554"/>
      <c r="AB130" s="554"/>
      <c r="AC130" s="456" t="s">
        <v>41</v>
      </c>
      <c r="AD130" s="456"/>
      <c r="AE130" s="456"/>
      <c r="AF130" s="456"/>
      <c r="AG130" s="457">
        <v>0</v>
      </c>
      <c r="AH130" s="457"/>
      <c r="AI130" s="457"/>
      <c r="AJ130" s="458"/>
    </row>
    <row r="131" spans="1:36" ht="12.95" customHeight="1" x14ac:dyDescent="0.2">
      <c r="A131" s="453">
        <v>74</v>
      </c>
      <c r="B131" s="454"/>
      <c r="C131" s="554" t="s">
        <v>596</v>
      </c>
      <c r="D131" s="554"/>
      <c r="E131" s="554"/>
      <c r="F131" s="554"/>
      <c r="G131" s="554"/>
      <c r="H131" s="554"/>
      <c r="I131" s="554"/>
      <c r="J131" s="554"/>
      <c r="K131" s="554"/>
      <c r="L131" s="554"/>
      <c r="M131" s="554"/>
      <c r="N131" s="554"/>
      <c r="O131" s="554"/>
      <c r="P131" s="554"/>
      <c r="Q131" s="554"/>
      <c r="R131" s="554"/>
      <c r="S131" s="554"/>
      <c r="T131" s="554"/>
      <c r="U131" s="554"/>
      <c r="V131" s="554"/>
      <c r="W131" s="554"/>
      <c r="X131" s="554"/>
      <c r="Y131" s="554"/>
      <c r="Z131" s="554"/>
      <c r="AA131" s="554"/>
      <c r="AB131" s="554"/>
      <c r="AC131" s="456" t="s">
        <v>40</v>
      </c>
      <c r="AD131" s="456"/>
      <c r="AE131" s="456"/>
      <c r="AF131" s="456"/>
      <c r="AG131" s="457">
        <v>500000</v>
      </c>
      <c r="AH131" s="457"/>
      <c r="AI131" s="457"/>
      <c r="AJ131" s="458"/>
    </row>
    <row r="132" spans="1:36" ht="12.95" customHeight="1" x14ac:dyDescent="0.2">
      <c r="A132" s="453">
        <v>75</v>
      </c>
      <c r="B132" s="454"/>
      <c r="C132" s="554" t="s">
        <v>961</v>
      </c>
      <c r="D132" s="554"/>
      <c r="E132" s="554"/>
      <c r="F132" s="554"/>
      <c r="G132" s="554"/>
      <c r="H132" s="554"/>
      <c r="I132" s="554"/>
      <c r="J132" s="554"/>
      <c r="K132" s="554"/>
      <c r="L132" s="554"/>
      <c r="M132" s="554"/>
      <c r="N132" s="554"/>
      <c r="O132" s="554"/>
      <c r="P132" s="554"/>
      <c r="Q132" s="554"/>
      <c r="R132" s="554"/>
      <c r="S132" s="554"/>
      <c r="T132" s="554"/>
      <c r="U132" s="554"/>
      <c r="V132" s="554"/>
      <c r="W132" s="554"/>
      <c r="X132" s="554"/>
      <c r="Y132" s="554"/>
      <c r="Z132" s="554"/>
      <c r="AA132" s="554"/>
      <c r="AB132" s="554"/>
      <c r="AC132" s="456" t="s">
        <v>39</v>
      </c>
      <c r="AD132" s="456"/>
      <c r="AE132" s="456"/>
      <c r="AF132" s="456"/>
      <c r="AG132" s="457">
        <v>1500000</v>
      </c>
      <c r="AH132" s="457"/>
      <c r="AI132" s="457"/>
      <c r="AJ132" s="458"/>
    </row>
    <row r="133" spans="1:36" ht="12.95" customHeight="1" x14ac:dyDescent="0.2">
      <c r="A133" s="453">
        <v>76</v>
      </c>
      <c r="B133" s="454"/>
      <c r="C133" s="499" t="s">
        <v>38</v>
      </c>
      <c r="D133" s="499"/>
      <c r="E133" s="499"/>
      <c r="F133" s="499"/>
      <c r="G133" s="499"/>
      <c r="H133" s="499"/>
      <c r="I133" s="499"/>
      <c r="J133" s="499"/>
      <c r="K133" s="499"/>
      <c r="L133" s="499"/>
      <c r="M133" s="499"/>
      <c r="N133" s="499"/>
      <c r="O133" s="499"/>
      <c r="P133" s="499"/>
      <c r="Q133" s="499"/>
      <c r="R133" s="499"/>
      <c r="S133" s="499"/>
      <c r="T133" s="499"/>
      <c r="U133" s="499"/>
      <c r="V133" s="499"/>
      <c r="W133" s="499"/>
      <c r="X133" s="499"/>
      <c r="Y133" s="499"/>
      <c r="Z133" s="499"/>
      <c r="AA133" s="499"/>
      <c r="AB133" s="499"/>
      <c r="AC133" s="456" t="s">
        <v>37</v>
      </c>
      <c r="AD133" s="456"/>
      <c r="AE133" s="456"/>
      <c r="AF133" s="456"/>
      <c r="AG133" s="457">
        <v>0</v>
      </c>
      <c r="AH133" s="457"/>
      <c r="AI133" s="457"/>
      <c r="AJ133" s="458"/>
    </row>
    <row r="134" spans="1:36" ht="12.95" customHeight="1" x14ac:dyDescent="0.2">
      <c r="A134" s="453">
        <v>77</v>
      </c>
      <c r="B134" s="454"/>
      <c r="C134" s="499" t="s">
        <v>36</v>
      </c>
      <c r="D134" s="499"/>
      <c r="E134" s="499"/>
      <c r="F134" s="499"/>
      <c r="G134" s="499"/>
      <c r="H134" s="499"/>
      <c r="I134" s="499"/>
      <c r="J134" s="499"/>
      <c r="K134" s="499"/>
      <c r="L134" s="499"/>
      <c r="M134" s="499"/>
      <c r="N134" s="499"/>
      <c r="O134" s="499"/>
      <c r="P134" s="499"/>
      <c r="Q134" s="499"/>
      <c r="R134" s="499"/>
      <c r="S134" s="499"/>
      <c r="T134" s="499"/>
      <c r="U134" s="499"/>
      <c r="V134" s="499"/>
      <c r="W134" s="499"/>
      <c r="X134" s="499"/>
      <c r="Y134" s="499"/>
      <c r="Z134" s="499"/>
      <c r="AA134" s="499"/>
      <c r="AB134" s="499"/>
      <c r="AC134" s="456" t="s">
        <v>35</v>
      </c>
      <c r="AD134" s="456"/>
      <c r="AE134" s="456"/>
      <c r="AF134" s="456"/>
      <c r="AG134" s="457">
        <v>0</v>
      </c>
      <c r="AH134" s="457"/>
      <c r="AI134" s="457"/>
      <c r="AJ134" s="458"/>
    </row>
    <row r="135" spans="1:36" ht="12.95" customHeight="1" x14ac:dyDescent="0.2">
      <c r="A135" s="453">
        <v>78</v>
      </c>
      <c r="B135" s="454"/>
      <c r="C135" s="499" t="s">
        <v>34</v>
      </c>
      <c r="D135" s="499"/>
      <c r="E135" s="499"/>
      <c r="F135" s="499"/>
      <c r="G135" s="499"/>
      <c r="H135" s="499"/>
      <c r="I135" s="499"/>
      <c r="J135" s="499"/>
      <c r="K135" s="499"/>
      <c r="L135" s="499"/>
      <c r="M135" s="499"/>
      <c r="N135" s="499"/>
      <c r="O135" s="499"/>
      <c r="P135" s="499"/>
      <c r="Q135" s="499"/>
      <c r="R135" s="499"/>
      <c r="S135" s="499"/>
      <c r="T135" s="499"/>
      <c r="U135" s="499"/>
      <c r="V135" s="499"/>
      <c r="W135" s="499"/>
      <c r="X135" s="499"/>
      <c r="Y135" s="499"/>
      <c r="Z135" s="499"/>
      <c r="AA135" s="499"/>
      <c r="AB135" s="499"/>
      <c r="AC135" s="456" t="s">
        <v>33</v>
      </c>
      <c r="AD135" s="456"/>
      <c r="AE135" s="456"/>
      <c r="AF135" s="456"/>
      <c r="AG135" s="457">
        <v>1835000</v>
      </c>
      <c r="AH135" s="457"/>
      <c r="AI135" s="457"/>
      <c r="AJ135" s="458"/>
    </row>
    <row r="136" spans="1:36" s="10" customFormat="1" ht="12.95" customHeight="1" x14ac:dyDescent="0.2">
      <c r="A136" s="536">
        <v>79</v>
      </c>
      <c r="B136" s="537"/>
      <c r="C136" s="553" t="s">
        <v>32</v>
      </c>
      <c r="D136" s="553"/>
      <c r="E136" s="553"/>
      <c r="F136" s="553"/>
      <c r="G136" s="553"/>
      <c r="H136" s="553"/>
      <c r="I136" s="553"/>
      <c r="J136" s="553"/>
      <c r="K136" s="553"/>
      <c r="L136" s="553"/>
      <c r="M136" s="553"/>
      <c r="N136" s="553"/>
      <c r="O136" s="553"/>
      <c r="P136" s="553"/>
      <c r="Q136" s="553"/>
      <c r="R136" s="553"/>
      <c r="S136" s="553"/>
      <c r="T136" s="553"/>
      <c r="U136" s="553"/>
      <c r="V136" s="553"/>
      <c r="W136" s="553"/>
      <c r="X136" s="553"/>
      <c r="Y136" s="553"/>
      <c r="Z136" s="553"/>
      <c r="AA136" s="553"/>
      <c r="AB136" s="553"/>
      <c r="AC136" s="539" t="s">
        <v>31</v>
      </c>
      <c r="AD136" s="539"/>
      <c r="AE136" s="539"/>
      <c r="AF136" s="539"/>
      <c r="AG136" s="540">
        <f>SUM(AG129:AG135)</f>
        <v>10135000</v>
      </c>
      <c r="AH136" s="541"/>
      <c r="AI136" s="541"/>
      <c r="AJ136" s="542"/>
    </row>
    <row r="137" spans="1:36" ht="12.95" customHeight="1" x14ac:dyDescent="0.2">
      <c r="A137" s="453">
        <v>80</v>
      </c>
      <c r="B137" s="454"/>
      <c r="C137" s="455" t="s">
        <v>718</v>
      </c>
      <c r="D137" s="455"/>
      <c r="E137" s="455"/>
      <c r="F137" s="455"/>
      <c r="G137" s="455"/>
      <c r="H137" s="455"/>
      <c r="I137" s="455"/>
      <c r="J137" s="455"/>
      <c r="K137" s="455"/>
      <c r="L137" s="455"/>
      <c r="M137" s="455"/>
      <c r="N137" s="455"/>
      <c r="O137" s="455"/>
      <c r="P137" s="455"/>
      <c r="Q137" s="455"/>
      <c r="R137" s="455"/>
      <c r="S137" s="455"/>
      <c r="T137" s="455"/>
      <c r="U137" s="455"/>
      <c r="V137" s="455"/>
      <c r="W137" s="455"/>
      <c r="X137" s="455"/>
      <c r="Y137" s="455"/>
      <c r="Z137" s="455"/>
      <c r="AA137" s="455"/>
      <c r="AB137" s="455"/>
      <c r="AC137" s="456" t="s">
        <v>30</v>
      </c>
      <c r="AD137" s="456"/>
      <c r="AE137" s="456"/>
      <c r="AF137" s="456"/>
      <c r="AG137" s="457">
        <f>SUM(AG138:AJ141)</f>
        <v>10000000</v>
      </c>
      <c r="AH137" s="457"/>
      <c r="AI137" s="457"/>
      <c r="AJ137" s="458"/>
    </row>
    <row r="138" spans="1:36" ht="12.95" customHeight="1" x14ac:dyDescent="0.2">
      <c r="A138" s="442"/>
      <c r="B138" s="443"/>
      <c r="C138" s="459" t="s">
        <v>719</v>
      </c>
      <c r="D138" s="460"/>
      <c r="E138" s="460"/>
      <c r="F138" s="460"/>
      <c r="G138" s="460"/>
      <c r="H138" s="460"/>
      <c r="I138" s="460"/>
      <c r="J138" s="460"/>
      <c r="K138" s="460"/>
      <c r="L138" s="460"/>
      <c r="M138" s="460"/>
      <c r="N138" s="460"/>
      <c r="O138" s="460"/>
      <c r="P138" s="460"/>
      <c r="Q138" s="460"/>
      <c r="R138" s="460"/>
      <c r="S138" s="460"/>
      <c r="T138" s="460"/>
      <c r="U138" s="460"/>
      <c r="V138" s="460"/>
      <c r="W138" s="460"/>
      <c r="X138" s="460"/>
      <c r="Y138" s="460"/>
      <c r="Z138" s="460"/>
      <c r="AA138" s="460"/>
      <c r="AB138" s="461"/>
      <c r="AC138" s="462"/>
      <c r="AD138" s="463"/>
      <c r="AE138" s="463"/>
      <c r="AF138" s="464"/>
      <c r="AG138" s="465">
        <v>3000000</v>
      </c>
      <c r="AH138" s="466"/>
      <c r="AI138" s="466"/>
      <c r="AJ138" s="467"/>
    </row>
    <row r="139" spans="1:36" ht="12.95" customHeight="1" x14ac:dyDescent="0.2">
      <c r="A139" s="442"/>
      <c r="B139" s="443"/>
      <c r="C139" s="459" t="s">
        <v>716</v>
      </c>
      <c r="D139" s="460"/>
      <c r="E139" s="460"/>
      <c r="F139" s="460"/>
      <c r="G139" s="460"/>
      <c r="H139" s="460"/>
      <c r="I139" s="460"/>
      <c r="J139" s="460"/>
      <c r="K139" s="460"/>
      <c r="L139" s="460"/>
      <c r="M139" s="460"/>
      <c r="N139" s="460"/>
      <c r="O139" s="460"/>
      <c r="P139" s="460"/>
      <c r="Q139" s="460"/>
      <c r="R139" s="460"/>
      <c r="S139" s="460"/>
      <c r="T139" s="460"/>
      <c r="U139" s="460"/>
      <c r="V139" s="460"/>
      <c r="W139" s="460"/>
      <c r="X139" s="460"/>
      <c r="Y139" s="460"/>
      <c r="Z139" s="460"/>
      <c r="AA139" s="460"/>
      <c r="AB139" s="461"/>
      <c r="AC139" s="462"/>
      <c r="AD139" s="463"/>
      <c r="AE139" s="463"/>
      <c r="AF139" s="464"/>
      <c r="AG139" s="465">
        <v>3000000</v>
      </c>
      <c r="AH139" s="466"/>
      <c r="AI139" s="466"/>
      <c r="AJ139" s="467"/>
    </row>
    <row r="140" spans="1:36" ht="12.95" customHeight="1" x14ac:dyDescent="0.2">
      <c r="A140" s="442"/>
      <c r="B140" s="443"/>
      <c r="C140" s="459" t="s">
        <v>717</v>
      </c>
      <c r="D140" s="460"/>
      <c r="E140" s="460"/>
      <c r="F140" s="460"/>
      <c r="G140" s="460"/>
      <c r="H140" s="460"/>
      <c r="I140" s="460"/>
      <c r="J140" s="460"/>
      <c r="K140" s="460"/>
      <c r="L140" s="460"/>
      <c r="M140" s="460"/>
      <c r="N140" s="460"/>
      <c r="O140" s="460"/>
      <c r="P140" s="460"/>
      <c r="Q140" s="460"/>
      <c r="R140" s="460"/>
      <c r="S140" s="460"/>
      <c r="T140" s="460"/>
      <c r="U140" s="460"/>
      <c r="V140" s="460"/>
      <c r="W140" s="460"/>
      <c r="X140" s="460"/>
      <c r="Y140" s="460"/>
      <c r="Z140" s="460"/>
      <c r="AA140" s="460"/>
      <c r="AB140" s="461"/>
      <c r="AC140" s="462"/>
      <c r="AD140" s="463"/>
      <c r="AE140" s="463"/>
      <c r="AF140" s="464"/>
      <c r="AG140" s="465">
        <v>2000000</v>
      </c>
      <c r="AH140" s="466"/>
      <c r="AI140" s="466"/>
      <c r="AJ140" s="467"/>
    </row>
    <row r="141" spans="1:36" ht="12.95" customHeight="1" x14ac:dyDescent="0.2">
      <c r="A141" s="442"/>
      <c r="B141" s="443"/>
      <c r="C141" s="459" t="s">
        <v>960</v>
      </c>
      <c r="D141" s="460"/>
      <c r="E141" s="460"/>
      <c r="F141" s="460"/>
      <c r="G141" s="460"/>
      <c r="H141" s="460"/>
      <c r="I141" s="460"/>
      <c r="J141" s="460"/>
      <c r="K141" s="460"/>
      <c r="L141" s="460"/>
      <c r="M141" s="460"/>
      <c r="N141" s="460"/>
      <c r="O141" s="460"/>
      <c r="P141" s="460"/>
      <c r="Q141" s="460"/>
      <c r="R141" s="460"/>
      <c r="S141" s="460"/>
      <c r="T141" s="460"/>
      <c r="U141" s="460"/>
      <c r="V141" s="460"/>
      <c r="W141" s="460"/>
      <c r="X141" s="460"/>
      <c r="Y141" s="460"/>
      <c r="Z141" s="460"/>
      <c r="AA141" s="460"/>
      <c r="AB141" s="461"/>
      <c r="AC141" s="462"/>
      <c r="AD141" s="463"/>
      <c r="AE141" s="463"/>
      <c r="AF141" s="464"/>
      <c r="AG141" s="465">
        <v>2000000</v>
      </c>
      <c r="AH141" s="466"/>
      <c r="AI141" s="466"/>
      <c r="AJ141" s="467"/>
    </row>
    <row r="142" spans="1:36" ht="12.95" customHeight="1" x14ac:dyDescent="0.2">
      <c r="A142" s="453">
        <v>81</v>
      </c>
      <c r="B142" s="454"/>
      <c r="C142" s="455" t="s">
        <v>29</v>
      </c>
      <c r="D142" s="455"/>
      <c r="E142" s="455"/>
      <c r="F142" s="455"/>
      <c r="G142" s="455"/>
      <c r="H142" s="455"/>
      <c r="I142" s="455"/>
      <c r="J142" s="455"/>
      <c r="K142" s="455"/>
      <c r="L142" s="455"/>
      <c r="M142" s="455"/>
      <c r="N142" s="455"/>
      <c r="O142" s="455"/>
      <c r="P142" s="455"/>
      <c r="Q142" s="455"/>
      <c r="R142" s="455"/>
      <c r="S142" s="455"/>
      <c r="T142" s="455"/>
      <c r="U142" s="455"/>
      <c r="V142" s="455"/>
      <c r="W142" s="455"/>
      <c r="X142" s="455"/>
      <c r="Y142" s="455"/>
      <c r="Z142" s="455"/>
      <c r="AA142" s="455"/>
      <c r="AB142" s="455"/>
      <c r="AC142" s="456" t="s">
        <v>28</v>
      </c>
      <c r="AD142" s="456"/>
      <c r="AE142" s="456"/>
      <c r="AF142" s="456"/>
      <c r="AG142" s="457">
        <v>0</v>
      </c>
      <c r="AH142" s="457"/>
      <c r="AI142" s="457"/>
      <c r="AJ142" s="458"/>
    </row>
    <row r="143" spans="1:36" ht="12.95" customHeight="1" x14ac:dyDescent="0.2">
      <c r="A143" s="453">
        <v>82</v>
      </c>
      <c r="B143" s="454"/>
      <c r="C143" s="455" t="s">
        <v>27</v>
      </c>
      <c r="D143" s="455"/>
      <c r="E143" s="455"/>
      <c r="F143" s="455"/>
      <c r="G143" s="455"/>
      <c r="H143" s="455"/>
      <c r="I143" s="455"/>
      <c r="J143" s="455"/>
      <c r="K143" s="455"/>
      <c r="L143" s="455"/>
      <c r="M143" s="455"/>
      <c r="N143" s="455"/>
      <c r="O143" s="455"/>
      <c r="P143" s="455"/>
      <c r="Q143" s="455"/>
      <c r="R143" s="455"/>
      <c r="S143" s="455"/>
      <c r="T143" s="455"/>
      <c r="U143" s="455"/>
      <c r="V143" s="455"/>
      <c r="W143" s="455"/>
      <c r="X143" s="455"/>
      <c r="Y143" s="455"/>
      <c r="Z143" s="455"/>
      <c r="AA143" s="455"/>
      <c r="AB143" s="455"/>
      <c r="AC143" s="456" t="s">
        <v>26</v>
      </c>
      <c r="AD143" s="456"/>
      <c r="AE143" s="456"/>
      <c r="AF143" s="456"/>
      <c r="AG143" s="457">
        <v>0</v>
      </c>
      <c r="AH143" s="457"/>
      <c r="AI143" s="457"/>
      <c r="AJ143" s="458"/>
    </row>
    <row r="144" spans="1:36" ht="12.95" customHeight="1" x14ac:dyDescent="0.2">
      <c r="A144" s="453">
        <v>83</v>
      </c>
      <c r="B144" s="454"/>
      <c r="C144" s="455" t="s">
        <v>25</v>
      </c>
      <c r="D144" s="455"/>
      <c r="E144" s="455"/>
      <c r="F144" s="455"/>
      <c r="G144" s="455"/>
      <c r="H144" s="455"/>
      <c r="I144" s="455"/>
      <c r="J144" s="455"/>
      <c r="K144" s="455"/>
      <c r="L144" s="455"/>
      <c r="M144" s="455"/>
      <c r="N144" s="455"/>
      <c r="O144" s="455"/>
      <c r="P144" s="455"/>
      <c r="Q144" s="455"/>
      <c r="R144" s="455"/>
      <c r="S144" s="455"/>
      <c r="T144" s="455"/>
      <c r="U144" s="455"/>
      <c r="V144" s="455"/>
      <c r="W144" s="455"/>
      <c r="X144" s="455"/>
      <c r="Y144" s="455"/>
      <c r="Z144" s="455"/>
      <c r="AA144" s="455"/>
      <c r="AB144" s="455"/>
      <c r="AC144" s="456" t="s">
        <v>24</v>
      </c>
      <c r="AD144" s="456"/>
      <c r="AE144" s="456"/>
      <c r="AF144" s="456"/>
      <c r="AG144" s="457">
        <v>1890000</v>
      </c>
      <c r="AH144" s="457"/>
      <c r="AI144" s="457"/>
      <c r="AJ144" s="458"/>
    </row>
    <row r="145" spans="1:36" s="10" customFormat="1" ht="12.95" customHeight="1" thickBot="1" x14ac:dyDescent="0.25">
      <c r="A145" s="546">
        <v>84</v>
      </c>
      <c r="B145" s="547"/>
      <c r="C145" s="548" t="s">
        <v>23</v>
      </c>
      <c r="D145" s="548"/>
      <c r="E145" s="548"/>
      <c r="F145" s="548"/>
      <c r="G145" s="548"/>
      <c r="H145" s="548"/>
      <c r="I145" s="548"/>
      <c r="J145" s="548"/>
      <c r="K145" s="548"/>
      <c r="L145" s="548"/>
      <c r="M145" s="548"/>
      <c r="N145" s="548"/>
      <c r="O145" s="548"/>
      <c r="P145" s="548"/>
      <c r="Q145" s="548"/>
      <c r="R145" s="548"/>
      <c r="S145" s="548"/>
      <c r="T145" s="548"/>
      <c r="U145" s="548"/>
      <c r="V145" s="548"/>
      <c r="W145" s="548"/>
      <c r="X145" s="548"/>
      <c r="Y145" s="548"/>
      <c r="Z145" s="548"/>
      <c r="AA145" s="548"/>
      <c r="AB145" s="548"/>
      <c r="AC145" s="549" t="s">
        <v>22</v>
      </c>
      <c r="AD145" s="549"/>
      <c r="AE145" s="549"/>
      <c r="AF145" s="549"/>
      <c r="AG145" s="550">
        <f>SUM(AG137+AG142+AG143+AG144)</f>
        <v>11890000</v>
      </c>
      <c r="AH145" s="551"/>
      <c r="AI145" s="551"/>
      <c r="AJ145" s="552"/>
    </row>
    <row r="146" spans="1:36" s="10" customFormat="1" ht="12.95" customHeight="1" x14ac:dyDescent="0.2">
      <c r="A146" s="436" t="s">
        <v>707</v>
      </c>
      <c r="B146" s="437"/>
      <c r="C146" s="437"/>
      <c r="D146" s="437"/>
      <c r="E146" s="437"/>
      <c r="F146" s="437"/>
      <c r="G146" s="437"/>
      <c r="H146" s="437"/>
      <c r="I146" s="437"/>
      <c r="J146" s="437"/>
      <c r="K146" s="437"/>
      <c r="L146" s="437"/>
      <c r="M146" s="437"/>
      <c r="N146" s="437"/>
      <c r="O146" s="437"/>
      <c r="P146" s="437"/>
      <c r="Q146" s="437"/>
      <c r="R146" s="437"/>
      <c r="S146" s="437"/>
      <c r="T146" s="437"/>
      <c r="U146" s="437"/>
      <c r="V146" s="437"/>
      <c r="W146" s="437"/>
      <c r="X146" s="437"/>
      <c r="Y146" s="437"/>
      <c r="Z146" s="437"/>
      <c r="AA146" s="437"/>
      <c r="AB146" s="437"/>
      <c r="AC146" s="437"/>
      <c r="AD146" s="437"/>
      <c r="AE146" s="437"/>
      <c r="AF146" s="437"/>
      <c r="AG146" s="437"/>
      <c r="AH146" s="437"/>
      <c r="AI146" s="437"/>
      <c r="AJ146" s="438"/>
    </row>
    <row r="147" spans="1:36" s="10" customFormat="1" ht="12.95" customHeight="1" thickBot="1" x14ac:dyDescent="0.25">
      <c r="A147" s="439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440"/>
      <c r="AE147" s="440"/>
      <c r="AF147" s="440"/>
      <c r="AG147" s="440"/>
      <c r="AH147" s="440"/>
      <c r="AI147" s="440"/>
      <c r="AJ147" s="441"/>
    </row>
    <row r="148" spans="1:36" ht="26.1" customHeight="1" x14ac:dyDescent="0.2">
      <c r="A148" s="521">
        <v>85</v>
      </c>
      <c r="B148" s="522"/>
      <c r="C148" s="523" t="s">
        <v>21</v>
      </c>
      <c r="D148" s="523"/>
      <c r="E148" s="523"/>
      <c r="F148" s="523"/>
      <c r="G148" s="523"/>
      <c r="H148" s="523"/>
      <c r="I148" s="523"/>
      <c r="J148" s="523"/>
      <c r="K148" s="523"/>
      <c r="L148" s="523"/>
      <c r="M148" s="523"/>
      <c r="N148" s="523"/>
      <c r="O148" s="523"/>
      <c r="P148" s="523"/>
      <c r="Q148" s="523"/>
      <c r="R148" s="523"/>
      <c r="S148" s="523"/>
      <c r="T148" s="523"/>
      <c r="U148" s="523"/>
      <c r="V148" s="523"/>
      <c r="W148" s="523"/>
      <c r="X148" s="523"/>
      <c r="Y148" s="523"/>
      <c r="Z148" s="523"/>
      <c r="AA148" s="523"/>
      <c r="AB148" s="523"/>
      <c r="AC148" s="468" t="s">
        <v>20</v>
      </c>
      <c r="AD148" s="468"/>
      <c r="AE148" s="468"/>
      <c r="AF148" s="468"/>
      <c r="AG148" s="469">
        <v>0</v>
      </c>
      <c r="AH148" s="469"/>
      <c r="AI148" s="469"/>
      <c r="AJ148" s="470"/>
    </row>
    <row r="149" spans="1:36" ht="26.1" customHeight="1" x14ac:dyDescent="0.2">
      <c r="A149" s="453">
        <v>86</v>
      </c>
      <c r="B149" s="454"/>
      <c r="C149" s="455" t="s">
        <v>19</v>
      </c>
      <c r="D149" s="455"/>
      <c r="E149" s="455"/>
      <c r="F149" s="455"/>
      <c r="G149" s="455"/>
      <c r="H149" s="455"/>
      <c r="I149" s="455"/>
      <c r="J149" s="455"/>
      <c r="K149" s="455"/>
      <c r="L149" s="455"/>
      <c r="M149" s="455"/>
      <c r="N149" s="455"/>
      <c r="O149" s="455"/>
      <c r="P149" s="455"/>
      <c r="Q149" s="455"/>
      <c r="R149" s="455"/>
      <c r="S149" s="455"/>
      <c r="T149" s="455"/>
      <c r="U149" s="455"/>
      <c r="V149" s="455"/>
      <c r="W149" s="455"/>
      <c r="X149" s="455"/>
      <c r="Y149" s="455"/>
      <c r="Z149" s="455"/>
      <c r="AA149" s="455"/>
      <c r="AB149" s="455"/>
      <c r="AC149" s="456" t="s">
        <v>18</v>
      </c>
      <c r="AD149" s="456"/>
      <c r="AE149" s="456"/>
      <c r="AF149" s="456"/>
      <c r="AG149" s="457">
        <v>0</v>
      </c>
      <c r="AH149" s="457"/>
      <c r="AI149" s="457"/>
      <c r="AJ149" s="458"/>
    </row>
    <row r="150" spans="1:36" ht="26.1" customHeight="1" x14ac:dyDescent="0.2">
      <c r="A150" s="453">
        <v>87</v>
      </c>
      <c r="B150" s="454"/>
      <c r="C150" s="455" t="s">
        <v>17</v>
      </c>
      <c r="D150" s="455"/>
      <c r="E150" s="455"/>
      <c r="F150" s="455"/>
      <c r="G150" s="455"/>
      <c r="H150" s="455"/>
      <c r="I150" s="455"/>
      <c r="J150" s="455"/>
      <c r="K150" s="455"/>
      <c r="L150" s="455"/>
      <c r="M150" s="455"/>
      <c r="N150" s="455"/>
      <c r="O150" s="455"/>
      <c r="P150" s="455"/>
      <c r="Q150" s="455"/>
      <c r="R150" s="455"/>
      <c r="S150" s="455"/>
      <c r="T150" s="455"/>
      <c r="U150" s="455"/>
      <c r="V150" s="455"/>
      <c r="W150" s="455"/>
      <c r="X150" s="455"/>
      <c r="Y150" s="455"/>
      <c r="Z150" s="455"/>
      <c r="AA150" s="455"/>
      <c r="AB150" s="455"/>
      <c r="AC150" s="456" t="s">
        <v>16</v>
      </c>
      <c r="AD150" s="456"/>
      <c r="AE150" s="456"/>
      <c r="AF150" s="456"/>
      <c r="AG150" s="457">
        <v>0</v>
      </c>
      <c r="AH150" s="457"/>
      <c r="AI150" s="457"/>
      <c r="AJ150" s="458"/>
    </row>
    <row r="151" spans="1:36" ht="12.95" customHeight="1" x14ac:dyDescent="0.2">
      <c r="A151" s="453">
        <v>88</v>
      </c>
      <c r="B151" s="454"/>
      <c r="C151" s="455" t="s">
        <v>15</v>
      </c>
      <c r="D151" s="455"/>
      <c r="E151" s="455"/>
      <c r="F151" s="455"/>
      <c r="G151" s="455"/>
      <c r="H151" s="455"/>
      <c r="I151" s="455"/>
      <c r="J151" s="455"/>
      <c r="K151" s="455"/>
      <c r="L151" s="455"/>
      <c r="M151" s="455"/>
      <c r="N151" s="455"/>
      <c r="O151" s="455"/>
      <c r="P151" s="455"/>
      <c r="Q151" s="455"/>
      <c r="R151" s="455"/>
      <c r="S151" s="455"/>
      <c r="T151" s="455"/>
      <c r="U151" s="455"/>
      <c r="V151" s="455"/>
      <c r="W151" s="455"/>
      <c r="X151" s="455"/>
      <c r="Y151" s="455"/>
      <c r="Z151" s="455"/>
      <c r="AA151" s="455"/>
      <c r="AB151" s="455"/>
      <c r="AC151" s="456" t="s">
        <v>14</v>
      </c>
      <c r="AD151" s="456"/>
      <c r="AE151" s="456"/>
      <c r="AF151" s="456"/>
      <c r="AG151" s="457">
        <v>0</v>
      </c>
      <c r="AH151" s="457"/>
      <c r="AI151" s="457"/>
      <c r="AJ151" s="458"/>
    </row>
    <row r="152" spans="1:36" ht="26.1" customHeight="1" x14ac:dyDescent="0.2">
      <c r="A152" s="453">
        <v>89</v>
      </c>
      <c r="B152" s="454"/>
      <c r="C152" s="455" t="s">
        <v>13</v>
      </c>
      <c r="D152" s="455"/>
      <c r="E152" s="455"/>
      <c r="F152" s="455"/>
      <c r="G152" s="455"/>
      <c r="H152" s="455"/>
      <c r="I152" s="455"/>
      <c r="J152" s="455"/>
      <c r="K152" s="455"/>
      <c r="L152" s="455"/>
      <c r="M152" s="455"/>
      <c r="N152" s="455"/>
      <c r="O152" s="455"/>
      <c r="P152" s="455"/>
      <c r="Q152" s="455"/>
      <c r="R152" s="455"/>
      <c r="S152" s="455"/>
      <c r="T152" s="455"/>
      <c r="U152" s="455"/>
      <c r="V152" s="455"/>
      <c r="W152" s="455"/>
      <c r="X152" s="455"/>
      <c r="Y152" s="455"/>
      <c r="Z152" s="455"/>
      <c r="AA152" s="455"/>
      <c r="AB152" s="455"/>
      <c r="AC152" s="456" t="s">
        <v>12</v>
      </c>
      <c r="AD152" s="456"/>
      <c r="AE152" s="456"/>
      <c r="AF152" s="456"/>
      <c r="AG152" s="457">
        <v>0</v>
      </c>
      <c r="AH152" s="457"/>
      <c r="AI152" s="457"/>
      <c r="AJ152" s="458"/>
    </row>
    <row r="153" spans="1:36" ht="26.1" customHeight="1" x14ac:dyDescent="0.2">
      <c r="A153" s="453">
        <v>90</v>
      </c>
      <c r="B153" s="454"/>
      <c r="C153" s="455" t="s">
        <v>11</v>
      </c>
      <c r="D153" s="455"/>
      <c r="E153" s="455"/>
      <c r="F153" s="455"/>
      <c r="G153" s="455"/>
      <c r="H153" s="455"/>
      <c r="I153" s="455"/>
      <c r="J153" s="455"/>
      <c r="K153" s="455"/>
      <c r="L153" s="455"/>
      <c r="M153" s="455"/>
      <c r="N153" s="455"/>
      <c r="O153" s="455"/>
      <c r="P153" s="455"/>
      <c r="Q153" s="455"/>
      <c r="R153" s="455"/>
      <c r="S153" s="455"/>
      <c r="T153" s="455"/>
      <c r="U153" s="455"/>
      <c r="V153" s="455"/>
      <c r="W153" s="455"/>
      <c r="X153" s="455"/>
      <c r="Y153" s="455"/>
      <c r="Z153" s="455"/>
      <c r="AA153" s="455"/>
      <c r="AB153" s="455"/>
      <c r="AC153" s="456" t="s">
        <v>10</v>
      </c>
      <c r="AD153" s="456"/>
      <c r="AE153" s="456"/>
      <c r="AF153" s="456"/>
      <c r="AG153" s="457">
        <v>0</v>
      </c>
      <c r="AH153" s="457"/>
      <c r="AI153" s="457"/>
      <c r="AJ153" s="458"/>
    </row>
    <row r="154" spans="1:36" ht="12.95" customHeight="1" x14ac:dyDescent="0.2">
      <c r="A154" s="453">
        <v>91</v>
      </c>
      <c r="B154" s="454"/>
      <c r="C154" s="455" t="s">
        <v>9</v>
      </c>
      <c r="D154" s="455"/>
      <c r="E154" s="455"/>
      <c r="F154" s="455"/>
      <c r="G154" s="455"/>
      <c r="H154" s="455"/>
      <c r="I154" s="455"/>
      <c r="J154" s="455"/>
      <c r="K154" s="455"/>
      <c r="L154" s="455"/>
      <c r="M154" s="455"/>
      <c r="N154" s="455"/>
      <c r="O154" s="455"/>
      <c r="P154" s="455"/>
      <c r="Q154" s="455"/>
      <c r="R154" s="455"/>
      <c r="S154" s="455"/>
      <c r="T154" s="455"/>
      <c r="U154" s="455"/>
      <c r="V154" s="455"/>
      <c r="W154" s="455"/>
      <c r="X154" s="455"/>
      <c r="Y154" s="455"/>
      <c r="Z154" s="455"/>
      <c r="AA154" s="455"/>
      <c r="AB154" s="455"/>
      <c r="AC154" s="456" t="s">
        <v>8</v>
      </c>
      <c r="AD154" s="456"/>
      <c r="AE154" s="456"/>
      <c r="AF154" s="456"/>
      <c r="AG154" s="457">
        <v>0</v>
      </c>
      <c r="AH154" s="457"/>
      <c r="AI154" s="457"/>
      <c r="AJ154" s="458"/>
    </row>
    <row r="155" spans="1:36" ht="12.95" customHeight="1" x14ac:dyDescent="0.2">
      <c r="A155" s="453">
        <v>92</v>
      </c>
      <c r="B155" s="454"/>
      <c r="C155" s="455" t="s">
        <v>7</v>
      </c>
      <c r="D155" s="455"/>
      <c r="E155" s="455"/>
      <c r="F155" s="455"/>
      <c r="G155" s="455"/>
      <c r="H155" s="455"/>
      <c r="I155" s="455"/>
      <c r="J155" s="455"/>
      <c r="K155" s="455"/>
      <c r="L155" s="455"/>
      <c r="M155" s="455"/>
      <c r="N155" s="455"/>
      <c r="O155" s="455"/>
      <c r="P155" s="455"/>
      <c r="Q155" s="455"/>
      <c r="R155" s="455"/>
      <c r="S155" s="455"/>
      <c r="T155" s="455"/>
      <c r="U155" s="455"/>
      <c r="V155" s="455"/>
      <c r="W155" s="455"/>
      <c r="X155" s="455"/>
      <c r="Y155" s="455"/>
      <c r="Z155" s="455"/>
      <c r="AA155" s="455"/>
      <c r="AB155" s="455"/>
      <c r="AC155" s="456" t="s">
        <v>6</v>
      </c>
      <c r="AD155" s="456"/>
      <c r="AE155" s="456"/>
      <c r="AF155" s="456"/>
      <c r="AG155" s="457">
        <v>0</v>
      </c>
      <c r="AH155" s="457"/>
      <c r="AI155" s="457"/>
      <c r="AJ155" s="458"/>
    </row>
    <row r="156" spans="1:36" ht="12.95" customHeight="1" x14ac:dyDescent="0.2">
      <c r="A156" s="453">
        <v>93</v>
      </c>
      <c r="B156" s="454"/>
      <c r="C156" s="455" t="s">
        <v>5</v>
      </c>
      <c r="D156" s="455"/>
      <c r="E156" s="455"/>
      <c r="F156" s="455"/>
      <c r="G156" s="455"/>
      <c r="H156" s="455"/>
      <c r="I156" s="455"/>
      <c r="J156" s="455"/>
      <c r="K156" s="455"/>
      <c r="L156" s="455"/>
      <c r="M156" s="455"/>
      <c r="N156" s="455"/>
      <c r="O156" s="455"/>
      <c r="P156" s="455"/>
      <c r="Q156" s="455"/>
      <c r="R156" s="455"/>
      <c r="S156" s="455"/>
      <c r="T156" s="455"/>
      <c r="U156" s="455"/>
      <c r="V156" s="455"/>
      <c r="W156" s="455"/>
      <c r="X156" s="455"/>
      <c r="Y156" s="455"/>
      <c r="Z156" s="455"/>
      <c r="AA156" s="455"/>
      <c r="AB156" s="455"/>
      <c r="AC156" s="456" t="s">
        <v>4</v>
      </c>
      <c r="AD156" s="456"/>
      <c r="AE156" s="456"/>
      <c r="AF156" s="456"/>
      <c r="AG156" s="457">
        <v>0</v>
      </c>
      <c r="AH156" s="457"/>
      <c r="AI156" s="457"/>
      <c r="AJ156" s="458"/>
    </row>
    <row r="157" spans="1:36" s="11" customFormat="1" ht="12.95" customHeight="1" x14ac:dyDescent="0.2">
      <c r="A157" s="536">
        <v>94</v>
      </c>
      <c r="B157" s="537"/>
      <c r="C157" s="538" t="s">
        <v>3</v>
      </c>
      <c r="D157" s="538"/>
      <c r="E157" s="538"/>
      <c r="F157" s="538"/>
      <c r="G157" s="538"/>
      <c r="H157" s="538"/>
      <c r="I157" s="538"/>
      <c r="J157" s="538"/>
      <c r="K157" s="538"/>
      <c r="L157" s="538"/>
      <c r="M157" s="538"/>
      <c r="N157" s="538"/>
      <c r="O157" s="538"/>
      <c r="P157" s="538"/>
      <c r="Q157" s="538"/>
      <c r="R157" s="538"/>
      <c r="S157" s="538"/>
      <c r="T157" s="538"/>
      <c r="U157" s="538"/>
      <c r="V157" s="538"/>
      <c r="W157" s="538"/>
      <c r="X157" s="538"/>
      <c r="Y157" s="538"/>
      <c r="Z157" s="538"/>
      <c r="AA157" s="538"/>
      <c r="AB157" s="538"/>
      <c r="AC157" s="539" t="s">
        <v>2</v>
      </c>
      <c r="AD157" s="539"/>
      <c r="AE157" s="539"/>
      <c r="AF157" s="539"/>
      <c r="AG157" s="540">
        <f>SUM(AG148:AG156)</f>
        <v>0</v>
      </c>
      <c r="AH157" s="541"/>
      <c r="AI157" s="541"/>
      <c r="AJ157" s="542"/>
    </row>
    <row r="158" spans="1:36" s="11" customFormat="1" ht="12.95" customHeight="1" x14ac:dyDescent="0.2">
      <c r="A158" s="543"/>
      <c r="B158" s="544"/>
      <c r="C158" s="544"/>
      <c r="D158" s="544"/>
      <c r="E158" s="544"/>
      <c r="F158" s="544"/>
      <c r="G158" s="544"/>
      <c r="H158" s="544"/>
      <c r="I158" s="544"/>
      <c r="J158" s="544"/>
      <c r="K158" s="544"/>
      <c r="L158" s="544"/>
      <c r="M158" s="544"/>
      <c r="N158" s="544"/>
      <c r="O158" s="544"/>
      <c r="P158" s="544"/>
      <c r="Q158" s="544"/>
      <c r="R158" s="544"/>
      <c r="S158" s="544"/>
      <c r="T158" s="544"/>
      <c r="U158" s="544"/>
      <c r="V158" s="544"/>
      <c r="W158" s="544"/>
      <c r="X158" s="544"/>
      <c r="Y158" s="544"/>
      <c r="Z158" s="544"/>
      <c r="AA158" s="544"/>
      <c r="AB158" s="544"/>
      <c r="AC158" s="544"/>
      <c r="AD158" s="544"/>
      <c r="AE158" s="544"/>
      <c r="AF158" s="544"/>
      <c r="AG158" s="544"/>
      <c r="AH158" s="544"/>
      <c r="AI158" s="544"/>
      <c r="AJ158" s="545"/>
    </row>
    <row r="159" spans="1:36" s="12" customFormat="1" ht="21.75" customHeight="1" thickBot="1" x14ac:dyDescent="0.3">
      <c r="A159" s="529">
        <v>95</v>
      </c>
      <c r="B159" s="530"/>
      <c r="C159" s="531" t="s">
        <v>1</v>
      </c>
      <c r="D159" s="531"/>
      <c r="E159" s="531"/>
      <c r="F159" s="531"/>
      <c r="G159" s="531"/>
      <c r="H159" s="531"/>
      <c r="I159" s="531"/>
      <c r="J159" s="531"/>
      <c r="K159" s="531"/>
      <c r="L159" s="531"/>
      <c r="M159" s="531"/>
      <c r="N159" s="531"/>
      <c r="O159" s="531"/>
      <c r="P159" s="531"/>
      <c r="Q159" s="531"/>
      <c r="R159" s="531"/>
      <c r="S159" s="531"/>
      <c r="T159" s="531"/>
      <c r="U159" s="531"/>
      <c r="V159" s="531"/>
      <c r="W159" s="531"/>
      <c r="X159" s="531"/>
      <c r="Y159" s="531"/>
      <c r="Z159" s="531"/>
      <c r="AA159" s="531"/>
      <c r="AB159" s="531"/>
      <c r="AC159" s="532" t="s">
        <v>0</v>
      </c>
      <c r="AD159" s="532"/>
      <c r="AE159" s="532"/>
      <c r="AF159" s="532"/>
      <c r="AG159" s="533">
        <f>AG27+AG28+AG71+AG89+AG126+AG136+AG145+AG157</f>
        <v>91720500</v>
      </c>
      <c r="AH159" s="534"/>
      <c r="AI159" s="534"/>
      <c r="AJ159" s="535"/>
    </row>
    <row r="160" spans="1:36" x14ac:dyDescent="0.2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3:32" x14ac:dyDescent="0.2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3:32" x14ac:dyDescent="0.2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3:32" x14ac:dyDescent="0.2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3:32" x14ac:dyDescent="0.2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3:32" x14ac:dyDescent="0.2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3:32" x14ac:dyDescent="0.2">
      <c r="AC166" s="3"/>
      <c r="AD166" s="3"/>
      <c r="AE166" s="3"/>
      <c r="AF166" s="3"/>
    </row>
    <row r="167" spans="3:32" x14ac:dyDescent="0.2">
      <c r="AC167" s="3"/>
      <c r="AD167" s="3"/>
      <c r="AE167" s="3"/>
      <c r="AF167" s="3"/>
    </row>
  </sheetData>
  <mergeCells count="573">
    <mergeCell ref="A124:B124"/>
    <mergeCell ref="C124:AB124"/>
    <mergeCell ref="AC124:AF124"/>
    <mergeCell ref="AG124:AJ124"/>
    <mergeCell ref="A5:AJ5"/>
    <mergeCell ref="A6:B6"/>
    <mergeCell ref="C6:AB6"/>
    <mergeCell ref="AC6:AF6"/>
    <mergeCell ref="AG6:AJ6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13:B13"/>
    <mergeCell ref="C13:AB13"/>
    <mergeCell ref="AC13:AF13"/>
    <mergeCell ref="A3:AJ3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7:B7"/>
    <mergeCell ref="C7:AB7"/>
    <mergeCell ref="AC7:AF7"/>
    <mergeCell ref="AG7:AJ7"/>
    <mergeCell ref="A9:B9"/>
    <mergeCell ref="C9:AB9"/>
    <mergeCell ref="AC9:AF9"/>
    <mergeCell ref="AG9:AJ9"/>
    <mergeCell ref="AG13:AJ13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8:B28"/>
    <mergeCell ref="C28:AB28"/>
    <mergeCell ref="AC28:AF28"/>
    <mergeCell ref="AG28:AJ28"/>
    <mergeCell ref="A36:B36"/>
    <mergeCell ref="C36:AB36"/>
    <mergeCell ref="AC36:AF36"/>
    <mergeCell ref="AG36:AJ36"/>
    <mergeCell ref="A29:B29"/>
    <mergeCell ref="A30:B30"/>
    <mergeCell ref="AC29:AF29"/>
    <mergeCell ref="AC30:AF30"/>
    <mergeCell ref="AC31:AF31"/>
    <mergeCell ref="AC32:AF32"/>
    <mergeCell ref="AG29:AJ29"/>
    <mergeCell ref="AG30:AJ30"/>
    <mergeCell ref="AG31:AJ31"/>
    <mergeCell ref="AG32:AJ32"/>
    <mergeCell ref="A31:B31"/>
    <mergeCell ref="A32:B32"/>
    <mergeCell ref="C29:AB29"/>
    <mergeCell ref="C30:AB30"/>
    <mergeCell ref="C31:AB31"/>
    <mergeCell ref="C32:AB32"/>
    <mergeCell ref="A39:B39"/>
    <mergeCell ref="C39:AB39"/>
    <mergeCell ref="AC39:AF39"/>
    <mergeCell ref="AG39:AJ39"/>
    <mergeCell ref="A45:B45"/>
    <mergeCell ref="C45:AB45"/>
    <mergeCell ref="AC45:AF45"/>
    <mergeCell ref="AG45:AJ4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G44:AJ44"/>
    <mergeCell ref="AC50:AF50"/>
    <mergeCell ref="AG50:AJ50"/>
    <mergeCell ref="A54:B54"/>
    <mergeCell ref="C54:AB54"/>
    <mergeCell ref="AC54:AF54"/>
    <mergeCell ref="AG54:AJ54"/>
    <mergeCell ref="A52:B52"/>
    <mergeCell ref="C52:AB52"/>
    <mergeCell ref="AC52:AF52"/>
    <mergeCell ref="AG52:AJ52"/>
    <mergeCell ref="A60:B60"/>
    <mergeCell ref="C60:AB60"/>
    <mergeCell ref="AC60:AF60"/>
    <mergeCell ref="AG60:AJ60"/>
    <mergeCell ref="AC58:AF58"/>
    <mergeCell ref="AG58:AJ58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1:B61"/>
    <mergeCell ref="C61:AB61"/>
    <mergeCell ref="AC61:AF61"/>
    <mergeCell ref="AG61:AJ61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C96:AF96"/>
    <mergeCell ref="AG96:AJ96"/>
    <mergeCell ref="A97:B97"/>
    <mergeCell ref="C97:AB97"/>
    <mergeCell ref="AC97:AF97"/>
    <mergeCell ref="AG97:AJ97"/>
    <mergeCell ref="A89:B89"/>
    <mergeCell ref="C89:AB89"/>
    <mergeCell ref="AC89:AF89"/>
    <mergeCell ref="AG89:AJ89"/>
    <mergeCell ref="A92:B92"/>
    <mergeCell ref="C92:AB92"/>
    <mergeCell ref="AC92:AF92"/>
    <mergeCell ref="AG92:AJ92"/>
    <mergeCell ref="A90:AJ91"/>
    <mergeCell ref="AC93:AF93"/>
    <mergeCell ref="AG93:AJ93"/>
    <mergeCell ref="A94:B94"/>
    <mergeCell ref="C94:AB94"/>
    <mergeCell ref="AC94:AF94"/>
    <mergeCell ref="AG94:AJ94"/>
    <mergeCell ref="A112:B112"/>
    <mergeCell ref="C112:AB112"/>
    <mergeCell ref="AC112:AF112"/>
    <mergeCell ref="AG112:AJ112"/>
    <mergeCell ref="A113:B113"/>
    <mergeCell ref="C113:AB113"/>
    <mergeCell ref="AC113:AF113"/>
    <mergeCell ref="AG113:AJ113"/>
    <mergeCell ref="A101:B101"/>
    <mergeCell ref="C101:AB101"/>
    <mergeCell ref="AC101:AF101"/>
    <mergeCell ref="AG101:AJ101"/>
    <mergeCell ref="A111:B111"/>
    <mergeCell ref="C111:AB111"/>
    <mergeCell ref="AC111:AF111"/>
    <mergeCell ref="AG111:AJ111"/>
    <mergeCell ref="A103:B103"/>
    <mergeCell ref="C103:AB103"/>
    <mergeCell ref="AC105:AF105"/>
    <mergeCell ref="AG105:AJ105"/>
    <mergeCell ref="A106:B106"/>
    <mergeCell ref="C106:AB106"/>
    <mergeCell ref="AC106:AF106"/>
    <mergeCell ref="AG106:AJ106"/>
    <mergeCell ref="A125:B125"/>
    <mergeCell ref="C125:AB125"/>
    <mergeCell ref="AC125:AF125"/>
    <mergeCell ref="AG125:AJ125"/>
    <mergeCell ref="A126:B126"/>
    <mergeCell ref="C126:AB126"/>
    <mergeCell ref="AC126:AF126"/>
    <mergeCell ref="AG126:AJ126"/>
    <mergeCell ref="A114:B114"/>
    <mergeCell ref="C114:AB114"/>
    <mergeCell ref="AC114:AF114"/>
    <mergeCell ref="AG114:AJ114"/>
    <mergeCell ref="A116:B116"/>
    <mergeCell ref="C116:AB116"/>
    <mergeCell ref="AC116:AF116"/>
    <mergeCell ref="AG116:AJ116"/>
    <mergeCell ref="AC115:AF115"/>
    <mergeCell ref="AG115:AJ115"/>
    <mergeCell ref="A115:B115"/>
    <mergeCell ref="C115:AB115"/>
    <mergeCell ref="AG120:AJ120"/>
    <mergeCell ref="A117:B117"/>
    <mergeCell ref="C117:AB117"/>
    <mergeCell ref="AC117:AF117"/>
    <mergeCell ref="A131:B131"/>
    <mergeCell ref="C131:AB131"/>
    <mergeCell ref="AC131:AF131"/>
    <mergeCell ref="AG131:AJ131"/>
    <mergeCell ref="A132:B132"/>
    <mergeCell ref="C132:AB132"/>
    <mergeCell ref="AC132:AF132"/>
    <mergeCell ref="AG132:AJ132"/>
    <mergeCell ref="A129:B129"/>
    <mergeCell ref="C129:AB129"/>
    <mergeCell ref="AC129:AF129"/>
    <mergeCell ref="AG129:AJ129"/>
    <mergeCell ref="A130:B130"/>
    <mergeCell ref="C130:AB130"/>
    <mergeCell ref="AC130:AF130"/>
    <mergeCell ref="AG130:AJ130"/>
    <mergeCell ref="A135:B135"/>
    <mergeCell ref="C135:AB135"/>
    <mergeCell ref="AC135:AF135"/>
    <mergeCell ref="AG135:AJ135"/>
    <mergeCell ref="A136:B136"/>
    <mergeCell ref="C136:AB136"/>
    <mergeCell ref="AC136:AF136"/>
    <mergeCell ref="AG136:AJ136"/>
    <mergeCell ref="A133:B133"/>
    <mergeCell ref="C133:AB133"/>
    <mergeCell ref="AC133:AF133"/>
    <mergeCell ref="AG133:AJ133"/>
    <mergeCell ref="A134:B134"/>
    <mergeCell ref="C134:AB134"/>
    <mergeCell ref="AC134:AF134"/>
    <mergeCell ref="AG134:AJ134"/>
    <mergeCell ref="A137:B137"/>
    <mergeCell ref="C137:AB137"/>
    <mergeCell ref="AC137:AF137"/>
    <mergeCell ref="AG137:AJ137"/>
    <mergeCell ref="A142:B142"/>
    <mergeCell ref="C142:AB142"/>
    <mergeCell ref="AC142:AF142"/>
    <mergeCell ref="AG142:AJ142"/>
    <mergeCell ref="AC139:AF139"/>
    <mergeCell ref="AG139:AJ139"/>
    <mergeCell ref="A138:B138"/>
    <mergeCell ref="C138:AB138"/>
    <mergeCell ref="AC138:AF138"/>
    <mergeCell ref="AG138:AJ138"/>
    <mergeCell ref="A139:B139"/>
    <mergeCell ref="C139:AB139"/>
    <mergeCell ref="A141:B141"/>
    <mergeCell ref="C141:AB141"/>
    <mergeCell ref="AC141:AF141"/>
    <mergeCell ref="AG141:AJ141"/>
    <mergeCell ref="C143:AB143"/>
    <mergeCell ref="AC143:AF143"/>
    <mergeCell ref="AG143:AJ143"/>
    <mergeCell ref="A144:B144"/>
    <mergeCell ref="C144:AB144"/>
    <mergeCell ref="AC144:AF144"/>
    <mergeCell ref="AG144:AJ144"/>
    <mergeCell ref="A145:B145"/>
    <mergeCell ref="C145:AB145"/>
    <mergeCell ref="AC145:AF145"/>
    <mergeCell ref="AG145:AJ145"/>
    <mergeCell ref="A159:B159"/>
    <mergeCell ref="C159:AB159"/>
    <mergeCell ref="AC159:AF159"/>
    <mergeCell ref="AG159:AJ159"/>
    <mergeCell ref="A156:B156"/>
    <mergeCell ref="C156:AB156"/>
    <mergeCell ref="AC156:AF156"/>
    <mergeCell ref="AG156:AJ156"/>
    <mergeCell ref="A157:B157"/>
    <mergeCell ref="C157:AB157"/>
    <mergeCell ref="AC157:AF157"/>
    <mergeCell ref="AG157:AJ157"/>
    <mergeCell ref="A158:AJ158"/>
    <mergeCell ref="AC151:AF151"/>
    <mergeCell ref="AG151:AJ151"/>
    <mergeCell ref="A149:B149"/>
    <mergeCell ref="C149:AB149"/>
    <mergeCell ref="AC149:AF149"/>
    <mergeCell ref="AG149:AJ149"/>
    <mergeCell ref="A150:B150"/>
    <mergeCell ref="C150:AB150"/>
    <mergeCell ref="AC150:AF150"/>
    <mergeCell ref="AG150:AJ150"/>
    <mergeCell ref="A148:B148"/>
    <mergeCell ref="C148:AB148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50:B50"/>
    <mergeCell ref="C50:AB50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8:B48"/>
    <mergeCell ref="C48:AB48"/>
    <mergeCell ref="A146:AJ147"/>
    <mergeCell ref="A143:B143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82:B82"/>
    <mergeCell ref="C82:AB82"/>
    <mergeCell ref="AC82:AF82"/>
    <mergeCell ref="AG82:AJ82"/>
    <mergeCell ref="A51:B51"/>
    <mergeCell ref="C51:AB51"/>
    <mergeCell ref="AC51:AF51"/>
    <mergeCell ref="AG51:AJ51"/>
    <mergeCell ref="A79:B79"/>
    <mergeCell ref="C79:AB79"/>
    <mergeCell ref="AC79:AF79"/>
    <mergeCell ref="AG79:AJ79"/>
    <mergeCell ref="A76:B76"/>
    <mergeCell ref="C76:AB76"/>
    <mergeCell ref="AC76:AF76"/>
    <mergeCell ref="AG76:AJ76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83:B83"/>
    <mergeCell ref="C83:AB83"/>
    <mergeCell ref="AC83:AF83"/>
    <mergeCell ref="AG83:AJ83"/>
    <mergeCell ref="A59:B59"/>
    <mergeCell ref="C59:AB59"/>
    <mergeCell ref="AC59:AF59"/>
    <mergeCell ref="AG59:AJ59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78:B78"/>
    <mergeCell ref="C78:AB78"/>
    <mergeCell ref="AC78:AF78"/>
    <mergeCell ref="AG78:AJ78"/>
    <mergeCell ref="A77:B77"/>
    <mergeCell ref="C77:AB77"/>
    <mergeCell ref="AC77:AF77"/>
    <mergeCell ref="AG77:AJ77"/>
    <mergeCell ref="A87:B87"/>
    <mergeCell ref="C87:AB87"/>
    <mergeCell ref="AC87:AF87"/>
    <mergeCell ref="AG87:AJ87"/>
    <mergeCell ref="A86:B86"/>
    <mergeCell ref="C86:AB86"/>
    <mergeCell ref="AC86:AF86"/>
    <mergeCell ref="AG86:AJ86"/>
    <mergeCell ref="A84:B84"/>
    <mergeCell ref="C84:AB84"/>
    <mergeCell ref="AC84:AF84"/>
    <mergeCell ref="AG84:AJ84"/>
    <mergeCell ref="A85:B85"/>
    <mergeCell ref="C85:AB85"/>
    <mergeCell ref="AC85:AF85"/>
    <mergeCell ref="AG85:AJ85"/>
    <mergeCell ref="A88:B88"/>
    <mergeCell ref="C88:AB88"/>
    <mergeCell ref="AC88:AF88"/>
    <mergeCell ref="AG88:AJ88"/>
    <mergeCell ref="A102:B102"/>
    <mergeCell ref="C102:AB102"/>
    <mergeCell ref="AC102:AF102"/>
    <mergeCell ref="AG102:AJ102"/>
    <mergeCell ref="A93:B93"/>
    <mergeCell ref="C93:AB93"/>
    <mergeCell ref="A95:B95"/>
    <mergeCell ref="C95:AB95"/>
    <mergeCell ref="AC95:AF95"/>
    <mergeCell ref="AG95:AJ95"/>
    <mergeCell ref="A98:B98"/>
    <mergeCell ref="C98:AB98"/>
    <mergeCell ref="AC98:AF98"/>
    <mergeCell ref="AG98:AJ98"/>
    <mergeCell ref="A99:B99"/>
    <mergeCell ref="C99:AB99"/>
    <mergeCell ref="AC99:AF99"/>
    <mergeCell ref="AG99:AJ99"/>
    <mergeCell ref="A96:B96"/>
    <mergeCell ref="C96:AB96"/>
    <mergeCell ref="AC103:AF103"/>
    <mergeCell ref="AG103:AJ103"/>
    <mergeCell ref="A104:B104"/>
    <mergeCell ref="C104:AB104"/>
    <mergeCell ref="AC104:AF104"/>
    <mergeCell ref="AG104:AJ104"/>
    <mergeCell ref="A109:B109"/>
    <mergeCell ref="C109:AB109"/>
    <mergeCell ref="AC109:AF109"/>
    <mergeCell ref="AG109:AJ109"/>
    <mergeCell ref="A105:B105"/>
    <mergeCell ref="C105:AB105"/>
    <mergeCell ref="AG110:AJ110"/>
    <mergeCell ref="A107:B107"/>
    <mergeCell ref="C107:AB107"/>
    <mergeCell ref="AC107:AF107"/>
    <mergeCell ref="AG107:AJ107"/>
    <mergeCell ref="A108:B108"/>
    <mergeCell ref="C108:AB108"/>
    <mergeCell ref="AC108:AF108"/>
    <mergeCell ref="AG108:AJ108"/>
    <mergeCell ref="AC118:AF118"/>
    <mergeCell ref="AG118:AJ118"/>
    <mergeCell ref="A1:AJ1"/>
    <mergeCell ref="A2:AJ2"/>
    <mergeCell ref="A8:AJ8"/>
    <mergeCell ref="A33:AJ35"/>
    <mergeCell ref="A4:AJ4"/>
    <mergeCell ref="A72:AJ73"/>
    <mergeCell ref="A53:B53"/>
    <mergeCell ref="C53:AB53"/>
    <mergeCell ref="AC53:AF53"/>
    <mergeCell ref="AG53:AJ53"/>
    <mergeCell ref="A57:B57"/>
    <mergeCell ref="C57:AB57"/>
    <mergeCell ref="AC57:AF57"/>
    <mergeCell ref="AG57:AJ57"/>
    <mergeCell ref="A58:B58"/>
    <mergeCell ref="C58:AB58"/>
    <mergeCell ref="A44:B44"/>
    <mergeCell ref="C44:AB44"/>
    <mergeCell ref="AC44:AF44"/>
    <mergeCell ref="A110:B110"/>
    <mergeCell ref="C110:AB110"/>
    <mergeCell ref="AC110:AF110"/>
    <mergeCell ref="A155:B155"/>
    <mergeCell ref="C155:AB155"/>
    <mergeCell ref="A140:B140"/>
    <mergeCell ref="AC155:AF155"/>
    <mergeCell ref="AG155:AJ155"/>
    <mergeCell ref="A153:B153"/>
    <mergeCell ref="C153:AB153"/>
    <mergeCell ref="AC153:AF153"/>
    <mergeCell ref="AG153:AJ153"/>
    <mergeCell ref="A154:B154"/>
    <mergeCell ref="C154:AB154"/>
    <mergeCell ref="AC154:AF154"/>
    <mergeCell ref="AG154:AJ154"/>
    <mergeCell ref="A152:B152"/>
    <mergeCell ref="C152:AB152"/>
    <mergeCell ref="AC152:AF152"/>
    <mergeCell ref="AG152:AJ152"/>
    <mergeCell ref="C140:AB140"/>
    <mergeCell ref="AC140:AF140"/>
    <mergeCell ref="AG140:AJ140"/>
    <mergeCell ref="A151:B151"/>
    <mergeCell ref="C151:AB151"/>
    <mergeCell ref="AC148:AF148"/>
    <mergeCell ref="AG148:AJ148"/>
    <mergeCell ref="A100:AJ100"/>
    <mergeCell ref="A127:AJ128"/>
    <mergeCell ref="A123:B123"/>
    <mergeCell ref="C123:AB123"/>
    <mergeCell ref="AC123:AF123"/>
    <mergeCell ref="AG123:AJ123"/>
    <mergeCell ref="A121:B121"/>
    <mergeCell ref="C121:AB121"/>
    <mergeCell ref="AC121:AF121"/>
    <mergeCell ref="AG121:AJ121"/>
    <mergeCell ref="A122:B122"/>
    <mergeCell ref="C122:AB122"/>
    <mergeCell ref="AC122:AF122"/>
    <mergeCell ref="AG122:AJ122"/>
    <mergeCell ref="A119:B119"/>
    <mergeCell ref="C119:AB119"/>
    <mergeCell ref="AC119:AF119"/>
    <mergeCell ref="AG119:AJ119"/>
    <mergeCell ref="A120:B120"/>
    <mergeCell ref="C120:AB120"/>
    <mergeCell ref="AC120:AF120"/>
    <mergeCell ref="AG117:AJ117"/>
    <mergeCell ref="A118:B118"/>
    <mergeCell ref="C118:AB1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alignWithMargins="0"/>
  <rowBreaks count="2" manualBreakCount="2">
    <brk id="71" max="35" man="1"/>
    <brk id="126" max="35" man="1"/>
  </rowBreaks>
  <ignoredErrors>
    <ignoredError sqref="A159:B159 A9:B28 A36:B36 A39:B39 A45:B50 A54:B59 A74:B81 A101:B101 A111:B116 A61:B71 A89:B89 A92:B99 A125:B126 A142:B145 A148:B157 A129:B1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1"/>
  <sheetViews>
    <sheetView tabSelected="1" view="pageBreakPreview" zoomScaleNormal="100" zoomScaleSheetLayoutView="100" workbookViewId="0">
      <pane ySplit="7" topLeftCell="A104" activePane="bottomLeft" state="frozen"/>
      <selection pane="bottomLeft" activeCell="A106" sqref="A106:AJ107"/>
    </sheetView>
  </sheetViews>
  <sheetFormatPr defaultRowHeight="12.75" x14ac:dyDescent="0.2"/>
  <cols>
    <col min="1" max="28" width="2.7109375" style="1" customWidth="1"/>
    <col min="29" max="29" width="2.7109375" style="6" customWidth="1"/>
    <col min="30" max="35" width="2.7109375" style="1" customWidth="1"/>
    <col min="36" max="36" width="4.140625" style="1" customWidth="1"/>
    <col min="37" max="46" width="2.7109375" style="1" customWidth="1"/>
    <col min="47" max="16384" width="9.140625" style="1"/>
  </cols>
  <sheetData>
    <row r="1" spans="1:37" s="18" customFormat="1" ht="26.25" customHeight="1" x14ac:dyDescent="0.25">
      <c r="A1" s="471" t="s">
        <v>697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3"/>
    </row>
    <row r="2" spans="1:37" s="18" customFormat="1" ht="24.75" customHeight="1" x14ac:dyDescent="0.25">
      <c r="A2" s="474" t="s">
        <v>700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6"/>
    </row>
    <row r="3" spans="1:37" ht="27" customHeight="1" x14ac:dyDescent="0.2">
      <c r="A3" s="609" t="s">
        <v>395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1"/>
    </row>
    <row r="4" spans="1:37" ht="17.25" customHeight="1" x14ac:dyDescent="0.2">
      <c r="A4" s="639" t="s">
        <v>891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9"/>
    </row>
    <row r="5" spans="1:37" ht="15.95" customHeight="1" x14ac:dyDescent="0.2">
      <c r="A5" s="616" t="s">
        <v>249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  <c r="AC5" s="617"/>
      <c r="AD5" s="617"/>
      <c r="AE5" s="617"/>
      <c r="AF5" s="617"/>
      <c r="AG5" s="617"/>
      <c r="AH5" s="617"/>
      <c r="AI5" s="617"/>
      <c r="AJ5" s="618"/>
    </row>
    <row r="6" spans="1:37" ht="35.1" customHeight="1" x14ac:dyDescent="0.2">
      <c r="A6" s="619" t="s">
        <v>248</v>
      </c>
      <c r="B6" s="620"/>
      <c r="C6" s="621" t="s">
        <v>247</v>
      </c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3" t="s">
        <v>246</v>
      </c>
      <c r="AD6" s="622"/>
      <c r="AE6" s="622"/>
      <c r="AF6" s="622"/>
      <c r="AG6" s="620" t="s">
        <v>245</v>
      </c>
      <c r="AH6" s="679"/>
      <c r="AI6" s="679"/>
      <c r="AJ6" s="681"/>
    </row>
    <row r="7" spans="1:37" x14ac:dyDescent="0.2">
      <c r="A7" s="682" t="s">
        <v>244</v>
      </c>
      <c r="B7" s="613"/>
      <c r="C7" s="614" t="s">
        <v>243</v>
      </c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  <c r="AC7" s="614" t="s">
        <v>242</v>
      </c>
      <c r="AD7" s="679"/>
      <c r="AE7" s="679"/>
      <c r="AF7" s="679"/>
      <c r="AG7" s="614" t="s">
        <v>241</v>
      </c>
      <c r="AH7" s="614"/>
      <c r="AI7" s="614"/>
      <c r="AJ7" s="680"/>
    </row>
    <row r="8" spans="1:37" ht="25.5" customHeight="1" x14ac:dyDescent="0.2">
      <c r="A8" s="640" t="s">
        <v>708</v>
      </c>
      <c r="B8" s="641"/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1"/>
      <c r="AB8" s="641"/>
      <c r="AC8" s="641"/>
      <c r="AD8" s="641"/>
      <c r="AE8" s="641"/>
      <c r="AF8" s="641"/>
      <c r="AG8" s="641"/>
      <c r="AH8" s="641"/>
      <c r="AI8" s="641"/>
      <c r="AJ8" s="642"/>
    </row>
    <row r="9" spans="1:37" s="4" customFormat="1" ht="12.95" customHeight="1" x14ac:dyDescent="0.2">
      <c r="A9" s="649" t="s">
        <v>240</v>
      </c>
      <c r="B9" s="614"/>
      <c r="C9" s="608" t="s">
        <v>394</v>
      </c>
      <c r="D9" s="608"/>
      <c r="E9" s="608"/>
      <c r="F9" s="608"/>
      <c r="G9" s="608"/>
      <c r="H9" s="608"/>
      <c r="I9" s="608"/>
      <c r="J9" s="608"/>
      <c r="K9" s="608"/>
      <c r="L9" s="608"/>
      <c r="M9" s="608"/>
      <c r="N9" s="608"/>
      <c r="O9" s="608"/>
      <c r="P9" s="608"/>
      <c r="Q9" s="608"/>
      <c r="R9" s="608"/>
      <c r="S9" s="608"/>
      <c r="T9" s="608"/>
      <c r="U9" s="608"/>
      <c r="V9" s="608"/>
      <c r="W9" s="608"/>
      <c r="X9" s="608"/>
      <c r="Y9" s="608"/>
      <c r="Z9" s="608"/>
      <c r="AA9" s="608"/>
      <c r="AB9" s="608"/>
      <c r="AC9" s="499" t="s">
        <v>393</v>
      </c>
      <c r="AD9" s="499"/>
      <c r="AE9" s="499"/>
      <c r="AF9" s="499"/>
      <c r="AG9" s="497">
        <f>SUM(AG10:AJ15)</f>
        <v>16669822</v>
      </c>
      <c r="AH9" s="497"/>
      <c r="AI9" s="497"/>
      <c r="AJ9" s="498"/>
      <c r="AK9" s="1"/>
    </row>
    <row r="10" spans="1:37" s="4" customFormat="1" ht="12.95" customHeight="1" x14ac:dyDescent="0.2">
      <c r="A10" s="625"/>
      <c r="B10" s="626"/>
      <c r="C10" s="627" t="s">
        <v>612</v>
      </c>
      <c r="D10" s="628"/>
      <c r="E10" s="628"/>
      <c r="F10" s="628"/>
      <c r="G10" s="628"/>
      <c r="H10" s="628"/>
      <c r="I10" s="628"/>
      <c r="J10" s="628"/>
      <c r="K10" s="628"/>
      <c r="L10" s="628"/>
      <c r="M10" s="628"/>
      <c r="N10" s="628"/>
      <c r="O10" s="628"/>
      <c r="P10" s="628"/>
      <c r="Q10" s="628"/>
      <c r="R10" s="628"/>
      <c r="S10" s="628"/>
      <c r="T10" s="628"/>
      <c r="U10" s="628"/>
      <c r="V10" s="628"/>
      <c r="W10" s="628"/>
      <c r="X10" s="628"/>
      <c r="Y10" s="628"/>
      <c r="Z10" s="628"/>
      <c r="AA10" s="628"/>
      <c r="AB10" s="629"/>
      <c r="AC10" s="630"/>
      <c r="AD10" s="631"/>
      <c r="AE10" s="631"/>
      <c r="AF10" s="632"/>
      <c r="AG10" s="506">
        <v>9045362</v>
      </c>
      <c r="AH10" s="507"/>
      <c r="AI10" s="507"/>
      <c r="AJ10" s="508"/>
      <c r="AK10" s="1"/>
    </row>
    <row r="11" spans="1:37" s="4" customFormat="1" ht="12.95" customHeight="1" x14ac:dyDescent="0.2">
      <c r="A11" s="625"/>
      <c r="B11" s="626"/>
      <c r="C11" s="627" t="s">
        <v>613</v>
      </c>
      <c r="D11" s="628"/>
      <c r="E11" s="628"/>
      <c r="F11" s="628"/>
      <c r="G11" s="628"/>
      <c r="H11" s="628"/>
      <c r="I11" s="628"/>
      <c r="J11" s="628"/>
      <c r="K11" s="628"/>
      <c r="L11" s="628"/>
      <c r="M11" s="628"/>
      <c r="N11" s="628"/>
      <c r="O11" s="628"/>
      <c r="P11" s="628"/>
      <c r="Q11" s="628"/>
      <c r="R11" s="628"/>
      <c r="S11" s="628"/>
      <c r="T11" s="628"/>
      <c r="U11" s="628"/>
      <c r="V11" s="628"/>
      <c r="W11" s="628"/>
      <c r="X11" s="628"/>
      <c r="Y11" s="628"/>
      <c r="Z11" s="628"/>
      <c r="AA11" s="628"/>
      <c r="AB11" s="629"/>
      <c r="AC11" s="630"/>
      <c r="AD11" s="631"/>
      <c r="AE11" s="631"/>
      <c r="AF11" s="632"/>
      <c r="AG11" s="506">
        <v>5000000</v>
      </c>
      <c r="AH11" s="507"/>
      <c r="AI11" s="507"/>
      <c r="AJ11" s="508"/>
      <c r="AK11" s="1"/>
    </row>
    <row r="12" spans="1:37" s="4" customFormat="1" ht="12.95" customHeight="1" x14ac:dyDescent="0.2">
      <c r="A12" s="625"/>
      <c r="B12" s="626"/>
      <c r="C12" s="627" t="s">
        <v>614</v>
      </c>
      <c r="D12" s="628"/>
      <c r="E12" s="628"/>
      <c r="F12" s="628"/>
      <c r="G12" s="628"/>
      <c r="H12" s="628"/>
      <c r="I12" s="628"/>
      <c r="J12" s="628"/>
      <c r="K12" s="628"/>
      <c r="L12" s="628"/>
      <c r="M12" s="628"/>
      <c r="N12" s="628"/>
      <c r="O12" s="628"/>
      <c r="P12" s="628"/>
      <c r="Q12" s="628"/>
      <c r="R12" s="628"/>
      <c r="S12" s="628"/>
      <c r="T12" s="628"/>
      <c r="U12" s="628"/>
      <c r="V12" s="628"/>
      <c r="W12" s="628"/>
      <c r="X12" s="628"/>
      <c r="Y12" s="628"/>
      <c r="Z12" s="628"/>
      <c r="AA12" s="628"/>
      <c r="AB12" s="629"/>
      <c r="AC12" s="630"/>
      <c r="AD12" s="631"/>
      <c r="AE12" s="631"/>
      <c r="AF12" s="632"/>
      <c r="AG12" s="506">
        <v>7650</v>
      </c>
      <c r="AH12" s="507"/>
      <c r="AI12" s="507"/>
      <c r="AJ12" s="508"/>
      <c r="AK12" s="1"/>
    </row>
    <row r="13" spans="1:37" s="4" customFormat="1" ht="12.95" customHeight="1" x14ac:dyDescent="0.2">
      <c r="A13" s="625"/>
      <c r="B13" s="626"/>
      <c r="C13" s="627" t="s">
        <v>615</v>
      </c>
      <c r="D13" s="628"/>
      <c r="E13" s="628"/>
      <c r="F13" s="628"/>
      <c r="G13" s="628"/>
      <c r="H13" s="628"/>
      <c r="I13" s="628"/>
      <c r="J13" s="628"/>
      <c r="K13" s="628"/>
      <c r="L13" s="628"/>
      <c r="M13" s="628"/>
      <c r="N13" s="628"/>
      <c r="O13" s="628"/>
      <c r="P13" s="628"/>
      <c r="Q13" s="628"/>
      <c r="R13" s="628"/>
      <c r="S13" s="628"/>
      <c r="T13" s="628"/>
      <c r="U13" s="628"/>
      <c r="V13" s="628"/>
      <c r="W13" s="628"/>
      <c r="X13" s="628"/>
      <c r="Y13" s="628"/>
      <c r="Z13" s="628"/>
      <c r="AA13" s="628"/>
      <c r="AB13" s="629"/>
      <c r="AC13" s="630"/>
      <c r="AD13" s="631"/>
      <c r="AE13" s="631"/>
      <c r="AF13" s="632"/>
      <c r="AG13" s="506">
        <v>52000</v>
      </c>
      <c r="AH13" s="507"/>
      <c r="AI13" s="507"/>
      <c r="AJ13" s="508"/>
      <c r="AK13" s="1"/>
    </row>
    <row r="14" spans="1:37" s="4" customFormat="1" ht="12.95" customHeight="1" x14ac:dyDescent="0.2">
      <c r="A14" s="625"/>
      <c r="B14" s="626"/>
      <c r="C14" s="627" t="s">
        <v>616</v>
      </c>
      <c r="D14" s="628"/>
      <c r="E14" s="628"/>
      <c r="F14" s="628"/>
      <c r="G14" s="628"/>
      <c r="H14" s="628"/>
      <c r="I14" s="628"/>
      <c r="J14" s="628"/>
      <c r="K14" s="628"/>
      <c r="L14" s="628"/>
      <c r="M14" s="628"/>
      <c r="N14" s="628"/>
      <c r="O14" s="628"/>
      <c r="P14" s="628"/>
      <c r="Q14" s="628"/>
      <c r="R14" s="628"/>
      <c r="S14" s="628"/>
      <c r="T14" s="628"/>
      <c r="U14" s="628"/>
      <c r="V14" s="628"/>
      <c r="W14" s="628"/>
      <c r="X14" s="628"/>
      <c r="Y14" s="628"/>
      <c r="Z14" s="628"/>
      <c r="AA14" s="628"/>
      <c r="AB14" s="629"/>
      <c r="AC14" s="630"/>
      <c r="AD14" s="631"/>
      <c r="AE14" s="631"/>
      <c r="AF14" s="632"/>
      <c r="AG14" s="506">
        <v>2538902</v>
      </c>
      <c r="AH14" s="507"/>
      <c r="AI14" s="507"/>
      <c r="AJ14" s="508"/>
      <c r="AK14" s="1"/>
    </row>
    <row r="15" spans="1:37" s="4" customFormat="1" ht="12.95" customHeight="1" x14ac:dyDescent="0.2">
      <c r="A15" s="625"/>
      <c r="B15" s="626"/>
      <c r="C15" s="627" t="s">
        <v>963</v>
      </c>
      <c r="D15" s="628"/>
      <c r="E15" s="628"/>
      <c r="F15" s="628"/>
      <c r="G15" s="628"/>
      <c r="H15" s="628"/>
      <c r="I15" s="628"/>
      <c r="J15" s="628"/>
      <c r="K15" s="628"/>
      <c r="L15" s="628"/>
      <c r="M15" s="628"/>
      <c r="N15" s="628"/>
      <c r="O15" s="628"/>
      <c r="P15" s="628"/>
      <c r="Q15" s="628"/>
      <c r="R15" s="628"/>
      <c r="S15" s="628"/>
      <c r="T15" s="628"/>
      <c r="U15" s="628"/>
      <c r="V15" s="628"/>
      <c r="W15" s="628"/>
      <c r="X15" s="628"/>
      <c r="Y15" s="628"/>
      <c r="Z15" s="628"/>
      <c r="AA15" s="628"/>
      <c r="AB15" s="629"/>
      <c r="AC15" s="630"/>
      <c r="AD15" s="631"/>
      <c r="AE15" s="631"/>
      <c r="AF15" s="632"/>
      <c r="AG15" s="450">
        <v>25908</v>
      </c>
      <c r="AH15" s="451"/>
      <c r="AI15" s="451"/>
      <c r="AJ15" s="452"/>
      <c r="AK15" s="1"/>
    </row>
    <row r="16" spans="1:37" s="4" customFormat="1" ht="12.95" customHeight="1" x14ac:dyDescent="0.2">
      <c r="A16" s="649" t="s">
        <v>237</v>
      </c>
      <c r="B16" s="614"/>
      <c r="C16" s="519" t="s">
        <v>392</v>
      </c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  <c r="AA16" s="519"/>
      <c r="AB16" s="519"/>
      <c r="AC16" s="499" t="s">
        <v>391</v>
      </c>
      <c r="AD16" s="499"/>
      <c r="AE16" s="499"/>
      <c r="AF16" s="499"/>
      <c r="AG16" s="497">
        <f>SUM(AG17:AJ20)</f>
        <v>14221530</v>
      </c>
      <c r="AH16" s="497"/>
      <c r="AI16" s="497"/>
      <c r="AJ16" s="498"/>
      <c r="AK16" s="1"/>
    </row>
    <row r="17" spans="1:37" s="4" customFormat="1" ht="12.95" customHeight="1" x14ac:dyDescent="0.2">
      <c r="A17" s="625"/>
      <c r="B17" s="626"/>
      <c r="C17" s="627" t="s">
        <v>617</v>
      </c>
      <c r="D17" s="628"/>
      <c r="E17" s="628"/>
      <c r="F17" s="628"/>
      <c r="G17" s="628"/>
      <c r="H17" s="628"/>
      <c r="I17" s="628"/>
      <c r="J17" s="628"/>
      <c r="K17" s="628"/>
      <c r="L17" s="628"/>
      <c r="M17" s="628"/>
      <c r="N17" s="628"/>
      <c r="O17" s="628"/>
      <c r="P17" s="628"/>
      <c r="Q17" s="628"/>
      <c r="R17" s="628"/>
      <c r="S17" s="628"/>
      <c r="T17" s="628"/>
      <c r="U17" s="628"/>
      <c r="V17" s="628"/>
      <c r="W17" s="628"/>
      <c r="X17" s="628"/>
      <c r="Y17" s="628"/>
      <c r="Z17" s="628"/>
      <c r="AA17" s="628"/>
      <c r="AB17" s="629"/>
      <c r="AC17" s="630"/>
      <c r="AD17" s="631"/>
      <c r="AE17" s="631"/>
      <c r="AF17" s="632"/>
      <c r="AG17" s="506">
        <v>10280770</v>
      </c>
      <c r="AH17" s="507"/>
      <c r="AI17" s="507"/>
      <c r="AJ17" s="508"/>
      <c r="AK17" s="1"/>
    </row>
    <row r="18" spans="1:37" s="4" customFormat="1" ht="12.95" customHeight="1" x14ac:dyDescent="0.2">
      <c r="A18" s="625"/>
      <c r="B18" s="626"/>
      <c r="C18" s="627" t="s">
        <v>618</v>
      </c>
      <c r="D18" s="628"/>
      <c r="E18" s="628"/>
      <c r="F18" s="628"/>
      <c r="G18" s="628"/>
      <c r="H18" s="628"/>
      <c r="I18" s="628"/>
      <c r="J18" s="628"/>
      <c r="K18" s="628"/>
      <c r="L18" s="628"/>
      <c r="M18" s="628"/>
      <c r="N18" s="628"/>
      <c r="O18" s="628"/>
      <c r="P18" s="628"/>
      <c r="Q18" s="628"/>
      <c r="R18" s="628"/>
      <c r="S18" s="628"/>
      <c r="T18" s="628"/>
      <c r="U18" s="628"/>
      <c r="V18" s="628"/>
      <c r="W18" s="628"/>
      <c r="X18" s="628"/>
      <c r="Y18" s="628"/>
      <c r="Z18" s="628"/>
      <c r="AA18" s="628"/>
      <c r="AB18" s="629"/>
      <c r="AC18" s="630"/>
      <c r="AD18" s="631"/>
      <c r="AE18" s="631"/>
      <c r="AF18" s="632"/>
      <c r="AG18" s="506">
        <v>1800000</v>
      </c>
      <c r="AH18" s="507"/>
      <c r="AI18" s="507"/>
      <c r="AJ18" s="508"/>
      <c r="AK18" s="1"/>
    </row>
    <row r="19" spans="1:37" s="4" customFormat="1" ht="12.95" customHeight="1" x14ac:dyDescent="0.2">
      <c r="A19" s="625"/>
      <c r="B19" s="626"/>
      <c r="C19" s="627" t="s">
        <v>619</v>
      </c>
      <c r="D19" s="628"/>
      <c r="E19" s="628"/>
      <c r="F19" s="628"/>
      <c r="G19" s="628"/>
      <c r="H19" s="628"/>
      <c r="I19" s="628"/>
      <c r="J19" s="628"/>
      <c r="K19" s="628"/>
      <c r="L19" s="628"/>
      <c r="M19" s="628"/>
      <c r="N19" s="628"/>
      <c r="O19" s="628"/>
      <c r="P19" s="628"/>
      <c r="Q19" s="628"/>
      <c r="R19" s="628"/>
      <c r="S19" s="628"/>
      <c r="T19" s="628"/>
      <c r="U19" s="628"/>
      <c r="V19" s="628"/>
      <c r="W19" s="628"/>
      <c r="X19" s="628"/>
      <c r="Y19" s="628"/>
      <c r="Z19" s="628"/>
      <c r="AA19" s="628"/>
      <c r="AB19" s="629"/>
      <c r="AC19" s="630"/>
      <c r="AD19" s="631"/>
      <c r="AE19" s="631"/>
      <c r="AF19" s="632"/>
      <c r="AG19" s="506">
        <v>87860</v>
      </c>
      <c r="AH19" s="507"/>
      <c r="AI19" s="507"/>
      <c r="AJ19" s="508"/>
      <c r="AK19" s="1"/>
    </row>
    <row r="20" spans="1:37" s="4" customFormat="1" ht="12.95" customHeight="1" x14ac:dyDescent="0.2">
      <c r="A20" s="625"/>
      <c r="B20" s="626"/>
      <c r="C20" s="627" t="s">
        <v>620</v>
      </c>
      <c r="D20" s="628"/>
      <c r="E20" s="628"/>
      <c r="F20" s="628"/>
      <c r="G20" s="628"/>
      <c r="H20" s="628"/>
      <c r="I20" s="628"/>
      <c r="J20" s="628"/>
      <c r="K20" s="628"/>
      <c r="L20" s="628"/>
      <c r="M20" s="628"/>
      <c r="N20" s="628"/>
      <c r="O20" s="628"/>
      <c r="P20" s="628"/>
      <c r="Q20" s="628"/>
      <c r="R20" s="628"/>
      <c r="S20" s="628"/>
      <c r="T20" s="628"/>
      <c r="U20" s="628"/>
      <c r="V20" s="628"/>
      <c r="W20" s="628"/>
      <c r="X20" s="628"/>
      <c r="Y20" s="628"/>
      <c r="Z20" s="628"/>
      <c r="AA20" s="628"/>
      <c r="AB20" s="629"/>
      <c r="AC20" s="630"/>
      <c r="AD20" s="631"/>
      <c r="AE20" s="631"/>
      <c r="AF20" s="632"/>
      <c r="AG20" s="506">
        <v>2052900</v>
      </c>
      <c r="AH20" s="507"/>
      <c r="AI20" s="507"/>
      <c r="AJ20" s="508"/>
      <c r="AK20" s="1"/>
    </row>
    <row r="21" spans="1:37" s="4" customFormat="1" ht="26.1" customHeight="1" x14ac:dyDescent="0.2">
      <c r="A21" s="649" t="s">
        <v>234</v>
      </c>
      <c r="B21" s="614"/>
      <c r="C21" s="519" t="s">
        <v>390</v>
      </c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19"/>
      <c r="Z21" s="519"/>
      <c r="AA21" s="519"/>
      <c r="AB21" s="519"/>
      <c r="AC21" s="499" t="s">
        <v>389</v>
      </c>
      <c r="AD21" s="499"/>
      <c r="AE21" s="499"/>
      <c r="AF21" s="499"/>
      <c r="AG21" s="497">
        <f>SUM(AG22:AJ24)</f>
        <v>17788636</v>
      </c>
      <c r="AH21" s="497"/>
      <c r="AI21" s="497"/>
      <c r="AJ21" s="498"/>
      <c r="AK21" s="1"/>
    </row>
    <row r="22" spans="1:37" s="4" customFormat="1" ht="12.95" customHeight="1" x14ac:dyDescent="0.2">
      <c r="A22" s="625"/>
      <c r="B22" s="626"/>
      <c r="C22" s="627" t="s">
        <v>621</v>
      </c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628"/>
      <c r="Z22" s="628"/>
      <c r="AA22" s="628"/>
      <c r="AB22" s="629"/>
      <c r="AC22" s="630"/>
      <c r="AD22" s="631"/>
      <c r="AE22" s="631"/>
      <c r="AF22" s="632"/>
      <c r="AG22" s="506">
        <v>6680000</v>
      </c>
      <c r="AH22" s="507"/>
      <c r="AI22" s="507"/>
      <c r="AJ22" s="508"/>
      <c r="AK22" s="1"/>
    </row>
    <row r="23" spans="1:37" s="4" customFormat="1" ht="12.95" customHeight="1" x14ac:dyDescent="0.2">
      <c r="A23" s="625"/>
      <c r="B23" s="626"/>
      <c r="C23" s="627" t="s">
        <v>622</v>
      </c>
      <c r="D23" s="628"/>
      <c r="E23" s="628"/>
      <c r="F23" s="628"/>
      <c r="G23" s="628"/>
      <c r="H23" s="628"/>
      <c r="I23" s="628"/>
      <c r="J23" s="628"/>
      <c r="K23" s="628"/>
      <c r="L23" s="628"/>
      <c r="M23" s="628"/>
      <c r="N23" s="628"/>
      <c r="O23" s="628"/>
      <c r="P23" s="628"/>
      <c r="Q23" s="628"/>
      <c r="R23" s="628"/>
      <c r="S23" s="628"/>
      <c r="T23" s="628"/>
      <c r="U23" s="628"/>
      <c r="V23" s="628"/>
      <c r="W23" s="628"/>
      <c r="X23" s="628"/>
      <c r="Y23" s="628"/>
      <c r="Z23" s="628"/>
      <c r="AA23" s="628"/>
      <c r="AB23" s="629"/>
      <c r="AC23" s="630"/>
      <c r="AD23" s="631"/>
      <c r="AE23" s="631"/>
      <c r="AF23" s="632"/>
      <c r="AG23" s="506">
        <v>1660800</v>
      </c>
      <c r="AH23" s="507"/>
      <c r="AI23" s="507"/>
      <c r="AJ23" s="508"/>
      <c r="AK23" s="1"/>
    </row>
    <row r="24" spans="1:37" s="4" customFormat="1" ht="12.95" customHeight="1" x14ac:dyDescent="0.2">
      <c r="A24" s="625"/>
      <c r="B24" s="626"/>
      <c r="C24" s="627" t="s">
        <v>623</v>
      </c>
      <c r="D24" s="628"/>
      <c r="E24" s="628"/>
      <c r="F24" s="628"/>
      <c r="G24" s="628"/>
      <c r="H24" s="628"/>
      <c r="I24" s="628"/>
      <c r="J24" s="628"/>
      <c r="K24" s="628"/>
      <c r="L24" s="628"/>
      <c r="M24" s="628"/>
      <c r="N24" s="628"/>
      <c r="O24" s="628"/>
      <c r="P24" s="628"/>
      <c r="Q24" s="628"/>
      <c r="R24" s="628"/>
      <c r="S24" s="628"/>
      <c r="T24" s="628"/>
      <c r="U24" s="628"/>
      <c r="V24" s="628"/>
      <c r="W24" s="628"/>
      <c r="X24" s="628"/>
      <c r="Y24" s="628"/>
      <c r="Z24" s="628"/>
      <c r="AA24" s="628"/>
      <c r="AB24" s="629"/>
      <c r="AC24" s="630"/>
      <c r="AD24" s="631"/>
      <c r="AE24" s="631"/>
      <c r="AF24" s="632"/>
      <c r="AG24" s="506">
        <v>9447836</v>
      </c>
      <c r="AH24" s="507"/>
      <c r="AI24" s="507"/>
      <c r="AJ24" s="508"/>
      <c r="AK24" s="1"/>
    </row>
    <row r="25" spans="1:37" ht="12.95" customHeight="1" x14ac:dyDescent="0.2">
      <c r="A25" s="649" t="s">
        <v>231</v>
      </c>
      <c r="B25" s="614"/>
      <c r="C25" s="519" t="s">
        <v>388</v>
      </c>
      <c r="D25" s="519"/>
      <c r="E25" s="519"/>
      <c r="F25" s="519"/>
      <c r="G25" s="519"/>
      <c r="H25" s="519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519"/>
      <c r="T25" s="519"/>
      <c r="U25" s="519"/>
      <c r="V25" s="519"/>
      <c r="W25" s="519"/>
      <c r="X25" s="519"/>
      <c r="Y25" s="519"/>
      <c r="Z25" s="519"/>
      <c r="AA25" s="519"/>
      <c r="AB25" s="519"/>
      <c r="AC25" s="499" t="s">
        <v>387</v>
      </c>
      <c r="AD25" s="499"/>
      <c r="AE25" s="499"/>
      <c r="AF25" s="499"/>
      <c r="AG25" s="497">
        <v>1200000</v>
      </c>
      <c r="AH25" s="497"/>
      <c r="AI25" s="497"/>
      <c r="AJ25" s="498"/>
    </row>
    <row r="26" spans="1:37" s="5" customFormat="1" ht="12.95" customHeight="1" x14ac:dyDescent="0.2">
      <c r="A26" s="649" t="s">
        <v>228</v>
      </c>
      <c r="B26" s="614"/>
      <c r="C26" s="519" t="s">
        <v>386</v>
      </c>
      <c r="D26" s="519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19"/>
      <c r="P26" s="519"/>
      <c r="Q26" s="519"/>
      <c r="R26" s="519"/>
      <c r="S26" s="519"/>
      <c r="T26" s="519"/>
      <c r="U26" s="519"/>
      <c r="V26" s="519"/>
      <c r="W26" s="519"/>
      <c r="X26" s="519"/>
      <c r="Y26" s="519"/>
      <c r="Z26" s="519"/>
      <c r="AA26" s="519"/>
      <c r="AB26" s="519"/>
      <c r="AC26" s="499" t="s">
        <v>385</v>
      </c>
      <c r="AD26" s="499"/>
      <c r="AE26" s="499"/>
      <c r="AF26" s="499"/>
      <c r="AG26" s="658">
        <f>SUM(AG27:AJ28)</f>
        <v>5000000</v>
      </c>
      <c r="AH26" s="659"/>
      <c r="AI26" s="659"/>
      <c r="AJ26" s="660"/>
      <c r="AK26" s="1"/>
    </row>
    <row r="27" spans="1:37" s="4" customFormat="1" ht="12.95" customHeight="1" x14ac:dyDescent="0.2">
      <c r="A27" s="625"/>
      <c r="B27" s="626"/>
      <c r="C27" s="627" t="s">
        <v>624</v>
      </c>
      <c r="D27" s="628"/>
      <c r="E27" s="628"/>
      <c r="F27" s="628"/>
      <c r="G27" s="628"/>
      <c r="H27" s="628"/>
      <c r="I27" s="628"/>
      <c r="J27" s="628"/>
      <c r="K27" s="628"/>
      <c r="L27" s="628"/>
      <c r="M27" s="628"/>
      <c r="N27" s="628"/>
      <c r="O27" s="628"/>
      <c r="P27" s="628"/>
      <c r="Q27" s="628"/>
      <c r="R27" s="628"/>
      <c r="S27" s="628"/>
      <c r="T27" s="628"/>
      <c r="U27" s="628"/>
      <c r="V27" s="628"/>
      <c r="W27" s="628"/>
      <c r="X27" s="628"/>
      <c r="Y27" s="628"/>
      <c r="Z27" s="628"/>
      <c r="AA27" s="628"/>
      <c r="AB27" s="629"/>
      <c r="AC27" s="630"/>
      <c r="AD27" s="631"/>
      <c r="AE27" s="631"/>
      <c r="AF27" s="632"/>
      <c r="AG27" s="506">
        <v>4200000</v>
      </c>
      <c r="AH27" s="507"/>
      <c r="AI27" s="507"/>
      <c r="AJ27" s="508"/>
      <c r="AK27" s="1"/>
    </row>
    <row r="28" spans="1:37" s="4" customFormat="1" ht="12.95" customHeight="1" x14ac:dyDescent="0.2">
      <c r="A28" s="625"/>
      <c r="B28" s="626"/>
      <c r="C28" s="627" t="s">
        <v>658</v>
      </c>
      <c r="D28" s="628"/>
      <c r="E28" s="628"/>
      <c r="F28" s="628"/>
      <c r="G28" s="628"/>
      <c r="H28" s="628"/>
      <c r="I28" s="628"/>
      <c r="J28" s="628"/>
      <c r="K28" s="628"/>
      <c r="L28" s="628"/>
      <c r="M28" s="628"/>
      <c r="N28" s="628"/>
      <c r="O28" s="628"/>
      <c r="P28" s="628"/>
      <c r="Q28" s="628"/>
      <c r="R28" s="628"/>
      <c r="S28" s="628"/>
      <c r="T28" s="628"/>
      <c r="U28" s="628"/>
      <c r="V28" s="628"/>
      <c r="W28" s="628"/>
      <c r="X28" s="628"/>
      <c r="Y28" s="628"/>
      <c r="Z28" s="628"/>
      <c r="AA28" s="628"/>
      <c r="AB28" s="629"/>
      <c r="AC28" s="630"/>
      <c r="AD28" s="631"/>
      <c r="AE28" s="631"/>
      <c r="AF28" s="632"/>
      <c r="AG28" s="506">
        <v>800000</v>
      </c>
      <c r="AH28" s="507"/>
      <c r="AI28" s="507"/>
      <c r="AJ28" s="508"/>
      <c r="AK28" s="1"/>
    </row>
    <row r="29" spans="1:37" s="5" customFormat="1" ht="12.95" customHeight="1" x14ac:dyDescent="0.2">
      <c r="A29" s="649" t="s">
        <v>225</v>
      </c>
      <c r="B29" s="614"/>
      <c r="C29" s="519" t="s">
        <v>384</v>
      </c>
      <c r="D29" s="519"/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O29" s="519"/>
      <c r="P29" s="519"/>
      <c r="Q29" s="519"/>
      <c r="R29" s="519"/>
      <c r="S29" s="519"/>
      <c r="T29" s="519"/>
      <c r="U29" s="519"/>
      <c r="V29" s="519"/>
      <c r="W29" s="519"/>
      <c r="X29" s="519"/>
      <c r="Y29" s="519"/>
      <c r="Z29" s="519"/>
      <c r="AA29" s="519"/>
      <c r="AB29" s="519"/>
      <c r="AC29" s="499" t="s">
        <v>383</v>
      </c>
      <c r="AD29" s="499"/>
      <c r="AE29" s="499"/>
      <c r="AF29" s="499"/>
      <c r="AG29" s="659">
        <v>0</v>
      </c>
      <c r="AH29" s="659"/>
      <c r="AI29" s="659"/>
      <c r="AJ29" s="660"/>
      <c r="AK29" s="1"/>
    </row>
    <row r="30" spans="1:37" s="4" customFormat="1" ht="12.95" customHeight="1" x14ac:dyDescent="0.2">
      <c r="A30" s="633" t="s">
        <v>222</v>
      </c>
      <c r="B30" s="621"/>
      <c r="C30" s="524" t="s">
        <v>382</v>
      </c>
      <c r="D30" s="524"/>
      <c r="E30" s="524"/>
      <c r="F30" s="524"/>
      <c r="G30" s="524"/>
      <c r="H30" s="524"/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524"/>
      <c r="Z30" s="524"/>
      <c r="AA30" s="524"/>
      <c r="AB30" s="524"/>
      <c r="AC30" s="636" t="s">
        <v>381</v>
      </c>
      <c r="AD30" s="636"/>
      <c r="AE30" s="636"/>
      <c r="AF30" s="636"/>
      <c r="AG30" s="526">
        <f>AG9+AG16+AG21+AG25+AG26+AG29</f>
        <v>54879988</v>
      </c>
      <c r="AH30" s="527"/>
      <c r="AI30" s="527"/>
      <c r="AJ30" s="528"/>
    </row>
    <row r="31" spans="1:37" ht="12.95" customHeight="1" x14ac:dyDescent="0.2">
      <c r="A31" s="649" t="s">
        <v>219</v>
      </c>
      <c r="B31" s="614"/>
      <c r="C31" s="519" t="s">
        <v>380</v>
      </c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19"/>
      <c r="W31" s="519"/>
      <c r="X31" s="519"/>
      <c r="Y31" s="519"/>
      <c r="Z31" s="519"/>
      <c r="AA31" s="519"/>
      <c r="AB31" s="519"/>
      <c r="AC31" s="499" t="s">
        <v>379</v>
      </c>
      <c r="AD31" s="499"/>
      <c r="AE31" s="499"/>
      <c r="AF31" s="499"/>
      <c r="AG31" s="497">
        <v>0</v>
      </c>
      <c r="AH31" s="497"/>
      <c r="AI31" s="497"/>
      <c r="AJ31" s="498"/>
    </row>
    <row r="32" spans="1:37" ht="26.1" customHeight="1" x14ac:dyDescent="0.2">
      <c r="A32" s="649" t="s">
        <v>216</v>
      </c>
      <c r="B32" s="614"/>
      <c r="C32" s="519" t="s">
        <v>378</v>
      </c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519"/>
      <c r="W32" s="519"/>
      <c r="X32" s="519"/>
      <c r="Y32" s="519"/>
      <c r="Z32" s="519"/>
      <c r="AA32" s="519"/>
      <c r="AB32" s="519"/>
      <c r="AC32" s="499" t="s">
        <v>377</v>
      </c>
      <c r="AD32" s="499"/>
      <c r="AE32" s="499"/>
      <c r="AF32" s="499"/>
      <c r="AG32" s="497">
        <v>0</v>
      </c>
      <c r="AH32" s="497"/>
      <c r="AI32" s="497"/>
      <c r="AJ32" s="498"/>
    </row>
    <row r="33" spans="1:37" ht="26.1" customHeight="1" x14ac:dyDescent="0.2">
      <c r="A33" s="649" t="s">
        <v>213</v>
      </c>
      <c r="B33" s="614"/>
      <c r="C33" s="519" t="s">
        <v>376</v>
      </c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19"/>
      <c r="W33" s="519"/>
      <c r="X33" s="519"/>
      <c r="Y33" s="519"/>
      <c r="Z33" s="519"/>
      <c r="AA33" s="519"/>
      <c r="AB33" s="519"/>
      <c r="AC33" s="499" t="s">
        <v>375</v>
      </c>
      <c r="AD33" s="499"/>
      <c r="AE33" s="499"/>
      <c r="AF33" s="499"/>
      <c r="AG33" s="497">
        <v>0</v>
      </c>
      <c r="AH33" s="497"/>
      <c r="AI33" s="497"/>
      <c r="AJ33" s="498"/>
    </row>
    <row r="34" spans="1:37" ht="26.1" customHeight="1" x14ac:dyDescent="0.2">
      <c r="A34" s="649" t="s">
        <v>210</v>
      </c>
      <c r="B34" s="614"/>
      <c r="C34" s="519" t="s">
        <v>374</v>
      </c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  <c r="AC34" s="499" t="s">
        <v>373</v>
      </c>
      <c r="AD34" s="499"/>
      <c r="AE34" s="499"/>
      <c r="AF34" s="499"/>
      <c r="AG34" s="497">
        <v>0</v>
      </c>
      <c r="AH34" s="497"/>
      <c r="AI34" s="497"/>
      <c r="AJ34" s="498"/>
    </row>
    <row r="35" spans="1:37" ht="12.95" customHeight="1" x14ac:dyDescent="0.2">
      <c r="A35" s="649" t="s">
        <v>207</v>
      </c>
      <c r="B35" s="614"/>
      <c r="C35" s="519" t="s">
        <v>372</v>
      </c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  <c r="U35" s="519"/>
      <c r="V35" s="519"/>
      <c r="W35" s="519"/>
      <c r="X35" s="519"/>
      <c r="Y35" s="519"/>
      <c r="Z35" s="519"/>
      <c r="AA35" s="519"/>
      <c r="AB35" s="519"/>
      <c r="AC35" s="499" t="s">
        <v>371</v>
      </c>
      <c r="AD35" s="499"/>
      <c r="AE35" s="499"/>
      <c r="AF35" s="499"/>
      <c r="AG35" s="497">
        <f>SUM(AG36:AJ41)</f>
        <v>11274760</v>
      </c>
      <c r="AH35" s="497"/>
      <c r="AI35" s="497"/>
      <c r="AJ35" s="498"/>
    </row>
    <row r="36" spans="1:37" s="4" customFormat="1" ht="12.95" customHeight="1" x14ac:dyDescent="0.2">
      <c r="A36" s="625"/>
      <c r="B36" s="626"/>
      <c r="C36" s="627" t="s">
        <v>625</v>
      </c>
      <c r="D36" s="628"/>
      <c r="E36" s="628"/>
      <c r="F36" s="628"/>
      <c r="G36" s="628"/>
      <c r="H36" s="628"/>
      <c r="I36" s="628"/>
      <c r="J36" s="628"/>
      <c r="K36" s="628"/>
      <c r="L36" s="628"/>
      <c r="M36" s="628"/>
      <c r="N36" s="628"/>
      <c r="O36" s="628"/>
      <c r="P36" s="628"/>
      <c r="Q36" s="628"/>
      <c r="R36" s="628"/>
      <c r="S36" s="628"/>
      <c r="T36" s="628"/>
      <c r="U36" s="628"/>
      <c r="V36" s="628"/>
      <c r="W36" s="628"/>
      <c r="X36" s="628"/>
      <c r="Y36" s="628"/>
      <c r="Z36" s="628"/>
      <c r="AA36" s="628"/>
      <c r="AB36" s="629"/>
      <c r="AC36" s="630"/>
      <c r="AD36" s="631"/>
      <c r="AE36" s="631"/>
      <c r="AF36" s="632"/>
      <c r="AG36" s="506">
        <v>400000</v>
      </c>
      <c r="AH36" s="507"/>
      <c r="AI36" s="507"/>
      <c r="AJ36" s="508"/>
      <c r="AK36" s="1"/>
    </row>
    <row r="37" spans="1:37" s="4" customFormat="1" ht="12.95" customHeight="1" x14ac:dyDescent="0.2">
      <c r="A37" s="625"/>
      <c r="B37" s="626"/>
      <c r="C37" s="627" t="s">
        <v>626</v>
      </c>
      <c r="D37" s="628"/>
      <c r="E37" s="628"/>
      <c r="F37" s="628"/>
      <c r="G37" s="628"/>
      <c r="H37" s="628"/>
      <c r="I37" s="628"/>
      <c r="J37" s="628"/>
      <c r="K37" s="628"/>
      <c r="L37" s="628"/>
      <c r="M37" s="628"/>
      <c r="N37" s="628"/>
      <c r="O37" s="628"/>
      <c r="P37" s="628"/>
      <c r="Q37" s="628"/>
      <c r="R37" s="628"/>
      <c r="S37" s="628"/>
      <c r="T37" s="628"/>
      <c r="U37" s="628"/>
      <c r="V37" s="628"/>
      <c r="W37" s="628"/>
      <c r="X37" s="628"/>
      <c r="Y37" s="628"/>
      <c r="Z37" s="628"/>
      <c r="AA37" s="628"/>
      <c r="AB37" s="629"/>
      <c r="AC37" s="630"/>
      <c r="AD37" s="631"/>
      <c r="AE37" s="631"/>
      <c r="AF37" s="632"/>
      <c r="AG37" s="506">
        <v>3164630</v>
      </c>
      <c r="AH37" s="507"/>
      <c r="AI37" s="507"/>
      <c r="AJ37" s="508"/>
      <c r="AK37" s="1"/>
    </row>
    <row r="38" spans="1:37" s="4" customFormat="1" ht="12.95" customHeight="1" x14ac:dyDescent="0.2">
      <c r="A38" s="625"/>
      <c r="B38" s="626"/>
      <c r="C38" s="627" t="s">
        <v>627</v>
      </c>
      <c r="D38" s="628"/>
      <c r="E38" s="628"/>
      <c r="F38" s="628"/>
      <c r="G38" s="628"/>
      <c r="H38" s="628"/>
      <c r="I38" s="628"/>
      <c r="J38" s="628"/>
      <c r="K38" s="628"/>
      <c r="L38" s="628"/>
      <c r="M38" s="628"/>
      <c r="N38" s="628"/>
      <c r="O38" s="628"/>
      <c r="P38" s="628"/>
      <c r="Q38" s="628"/>
      <c r="R38" s="628"/>
      <c r="S38" s="628"/>
      <c r="T38" s="628"/>
      <c r="U38" s="628"/>
      <c r="V38" s="628"/>
      <c r="W38" s="628"/>
      <c r="X38" s="628"/>
      <c r="Y38" s="628"/>
      <c r="Z38" s="628"/>
      <c r="AA38" s="628"/>
      <c r="AB38" s="629"/>
      <c r="AC38" s="630"/>
      <c r="AD38" s="631"/>
      <c r="AE38" s="631"/>
      <c r="AF38" s="632"/>
      <c r="AG38" s="506">
        <v>60000</v>
      </c>
      <c r="AH38" s="507"/>
      <c r="AI38" s="507"/>
      <c r="AJ38" s="508"/>
      <c r="AK38" s="1"/>
    </row>
    <row r="39" spans="1:37" s="4" customFormat="1" ht="12.95" customHeight="1" x14ac:dyDescent="0.2">
      <c r="A39" s="625"/>
      <c r="B39" s="626"/>
      <c r="C39" s="627" t="s">
        <v>628</v>
      </c>
      <c r="D39" s="628"/>
      <c r="E39" s="628"/>
      <c r="F39" s="628"/>
      <c r="G39" s="628"/>
      <c r="H39" s="628"/>
      <c r="I39" s="628"/>
      <c r="J39" s="628"/>
      <c r="K39" s="628"/>
      <c r="L39" s="628"/>
      <c r="M39" s="628"/>
      <c r="N39" s="628"/>
      <c r="O39" s="628"/>
      <c r="P39" s="628"/>
      <c r="Q39" s="628"/>
      <c r="R39" s="628"/>
      <c r="S39" s="628"/>
      <c r="T39" s="628"/>
      <c r="U39" s="628"/>
      <c r="V39" s="628"/>
      <c r="W39" s="628"/>
      <c r="X39" s="628"/>
      <c r="Y39" s="628"/>
      <c r="Z39" s="628"/>
      <c r="AA39" s="628"/>
      <c r="AB39" s="629"/>
      <c r="AC39" s="630"/>
      <c r="AD39" s="631"/>
      <c r="AE39" s="631"/>
      <c r="AF39" s="632"/>
      <c r="AG39" s="506">
        <v>1080000</v>
      </c>
      <c r="AH39" s="507"/>
      <c r="AI39" s="507"/>
      <c r="AJ39" s="508"/>
      <c r="AK39" s="1"/>
    </row>
    <row r="40" spans="1:37" s="4" customFormat="1" ht="12.95" customHeight="1" x14ac:dyDescent="0.2">
      <c r="A40" s="625"/>
      <c r="B40" s="626"/>
      <c r="C40" s="627" t="s">
        <v>629</v>
      </c>
      <c r="D40" s="628"/>
      <c r="E40" s="628"/>
      <c r="F40" s="628"/>
      <c r="G40" s="628"/>
      <c r="H40" s="628"/>
      <c r="I40" s="628"/>
      <c r="J40" s="628"/>
      <c r="K40" s="628"/>
      <c r="L40" s="628"/>
      <c r="M40" s="628"/>
      <c r="N40" s="628"/>
      <c r="O40" s="628"/>
      <c r="P40" s="628"/>
      <c r="Q40" s="628"/>
      <c r="R40" s="628"/>
      <c r="S40" s="628"/>
      <c r="T40" s="628"/>
      <c r="U40" s="628"/>
      <c r="V40" s="628"/>
      <c r="W40" s="628"/>
      <c r="X40" s="628"/>
      <c r="Y40" s="628"/>
      <c r="Z40" s="628"/>
      <c r="AA40" s="628"/>
      <c r="AB40" s="629"/>
      <c r="AC40" s="630"/>
      <c r="AD40" s="631"/>
      <c r="AE40" s="631"/>
      <c r="AF40" s="632"/>
      <c r="AG40" s="506">
        <v>5570130</v>
      </c>
      <c r="AH40" s="507"/>
      <c r="AI40" s="507"/>
      <c r="AJ40" s="508"/>
      <c r="AK40" s="1"/>
    </row>
    <row r="41" spans="1:37" s="4" customFormat="1" ht="12.95" customHeight="1" x14ac:dyDescent="0.2">
      <c r="A41" s="625"/>
      <c r="B41" s="626"/>
      <c r="C41" s="627" t="s">
        <v>630</v>
      </c>
      <c r="D41" s="628"/>
      <c r="E41" s="628"/>
      <c r="F41" s="628"/>
      <c r="G41" s="628"/>
      <c r="H41" s="628"/>
      <c r="I41" s="628"/>
      <c r="J41" s="628"/>
      <c r="K41" s="628"/>
      <c r="L41" s="628"/>
      <c r="M41" s="628"/>
      <c r="N41" s="628"/>
      <c r="O41" s="628"/>
      <c r="P41" s="628"/>
      <c r="Q41" s="628"/>
      <c r="R41" s="628"/>
      <c r="S41" s="628"/>
      <c r="T41" s="628"/>
      <c r="U41" s="628"/>
      <c r="V41" s="628"/>
      <c r="W41" s="628"/>
      <c r="X41" s="628"/>
      <c r="Y41" s="628"/>
      <c r="Z41" s="628"/>
      <c r="AA41" s="628"/>
      <c r="AB41" s="629"/>
      <c r="AC41" s="630"/>
      <c r="AD41" s="631"/>
      <c r="AE41" s="631"/>
      <c r="AF41" s="632"/>
      <c r="AG41" s="506">
        <v>1000000</v>
      </c>
      <c r="AH41" s="507"/>
      <c r="AI41" s="507"/>
      <c r="AJ41" s="508"/>
      <c r="AK41" s="1"/>
    </row>
    <row r="42" spans="1:37" s="11" customFormat="1" ht="12.95" customHeight="1" x14ac:dyDescent="0.2">
      <c r="A42" s="650" t="s">
        <v>204</v>
      </c>
      <c r="B42" s="651"/>
      <c r="C42" s="583" t="s">
        <v>370</v>
      </c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  <c r="Z42" s="583"/>
      <c r="AA42" s="583"/>
      <c r="AB42" s="583"/>
      <c r="AC42" s="553" t="s">
        <v>369</v>
      </c>
      <c r="AD42" s="553"/>
      <c r="AE42" s="553"/>
      <c r="AF42" s="553"/>
      <c r="AG42" s="652">
        <f>SUM(AG31:AG35)+AG30</f>
        <v>66154748</v>
      </c>
      <c r="AH42" s="653"/>
      <c r="AI42" s="653"/>
      <c r="AJ42" s="654"/>
    </row>
    <row r="43" spans="1:37" s="11" customFormat="1" ht="12.95" customHeight="1" x14ac:dyDescent="0.2">
      <c r="A43" s="643" t="s">
        <v>709</v>
      </c>
      <c r="B43" s="644"/>
      <c r="C43" s="644"/>
      <c r="D43" s="644"/>
      <c r="E43" s="644"/>
      <c r="F43" s="644"/>
      <c r="G43" s="644"/>
      <c r="H43" s="644"/>
      <c r="I43" s="644"/>
      <c r="J43" s="644"/>
      <c r="K43" s="644"/>
      <c r="L43" s="644"/>
      <c r="M43" s="644"/>
      <c r="N43" s="644"/>
      <c r="O43" s="644"/>
      <c r="P43" s="644"/>
      <c r="Q43" s="644"/>
      <c r="R43" s="644"/>
      <c r="S43" s="644"/>
      <c r="T43" s="644"/>
      <c r="U43" s="644"/>
      <c r="V43" s="644"/>
      <c r="W43" s="644"/>
      <c r="X43" s="644"/>
      <c r="Y43" s="644"/>
      <c r="Z43" s="644"/>
      <c r="AA43" s="644"/>
      <c r="AB43" s="644"/>
      <c r="AC43" s="644"/>
      <c r="AD43" s="644"/>
      <c r="AE43" s="644"/>
      <c r="AF43" s="644"/>
      <c r="AG43" s="644"/>
      <c r="AH43" s="644"/>
      <c r="AI43" s="644"/>
      <c r="AJ43" s="645"/>
    </row>
    <row r="44" spans="1:37" s="11" customFormat="1" ht="12.95" customHeight="1" x14ac:dyDescent="0.2">
      <c r="A44" s="646"/>
      <c r="B44" s="647"/>
      <c r="C44" s="647"/>
      <c r="D44" s="647"/>
      <c r="E44" s="647"/>
      <c r="F44" s="647"/>
      <c r="G44" s="647"/>
      <c r="H44" s="647"/>
      <c r="I44" s="647"/>
      <c r="J44" s="647"/>
      <c r="K44" s="647"/>
      <c r="L44" s="647"/>
      <c r="M44" s="647"/>
      <c r="N44" s="647"/>
      <c r="O44" s="647"/>
      <c r="P44" s="647"/>
      <c r="Q44" s="647"/>
      <c r="R44" s="647"/>
      <c r="S44" s="647"/>
      <c r="T44" s="647"/>
      <c r="U44" s="647"/>
      <c r="V44" s="647"/>
      <c r="W44" s="647"/>
      <c r="X44" s="647"/>
      <c r="Y44" s="647"/>
      <c r="Z44" s="647"/>
      <c r="AA44" s="647"/>
      <c r="AB44" s="647"/>
      <c r="AC44" s="647"/>
      <c r="AD44" s="647"/>
      <c r="AE44" s="647"/>
      <c r="AF44" s="647"/>
      <c r="AG44" s="647"/>
      <c r="AH44" s="647"/>
      <c r="AI44" s="647"/>
      <c r="AJ44" s="648"/>
    </row>
    <row r="45" spans="1:37" ht="12.95" customHeight="1" x14ac:dyDescent="0.2">
      <c r="A45" s="649" t="s">
        <v>201</v>
      </c>
      <c r="B45" s="614"/>
      <c r="C45" s="519" t="s">
        <v>368</v>
      </c>
      <c r="D45" s="519"/>
      <c r="E45" s="519"/>
      <c r="F45" s="519"/>
      <c r="G45" s="519"/>
      <c r="H45" s="519"/>
      <c r="I45" s="519"/>
      <c r="J45" s="519"/>
      <c r="K45" s="519"/>
      <c r="L45" s="519"/>
      <c r="M45" s="519"/>
      <c r="N45" s="519"/>
      <c r="O45" s="519"/>
      <c r="P45" s="519"/>
      <c r="Q45" s="519"/>
      <c r="R45" s="519"/>
      <c r="S45" s="519"/>
      <c r="T45" s="519"/>
      <c r="U45" s="519"/>
      <c r="V45" s="519"/>
      <c r="W45" s="519"/>
      <c r="X45" s="519"/>
      <c r="Y45" s="519"/>
      <c r="Z45" s="519"/>
      <c r="AA45" s="519"/>
      <c r="AB45" s="519"/>
      <c r="AC45" s="499" t="s">
        <v>367</v>
      </c>
      <c r="AD45" s="499"/>
      <c r="AE45" s="499"/>
      <c r="AF45" s="499"/>
      <c r="AG45" s="497">
        <v>0</v>
      </c>
      <c r="AH45" s="497"/>
      <c r="AI45" s="497"/>
      <c r="AJ45" s="498"/>
      <c r="AK45" s="5"/>
    </row>
    <row r="46" spans="1:37" ht="26.1" customHeight="1" x14ac:dyDescent="0.2">
      <c r="A46" s="649" t="s">
        <v>198</v>
      </c>
      <c r="B46" s="614"/>
      <c r="C46" s="519" t="s">
        <v>366</v>
      </c>
      <c r="D46" s="519"/>
      <c r="E46" s="519"/>
      <c r="F46" s="519"/>
      <c r="G46" s="519"/>
      <c r="H46" s="519"/>
      <c r="I46" s="519"/>
      <c r="J46" s="519"/>
      <c r="K46" s="519"/>
      <c r="L46" s="519"/>
      <c r="M46" s="519"/>
      <c r="N46" s="519"/>
      <c r="O46" s="519"/>
      <c r="P46" s="519"/>
      <c r="Q46" s="519"/>
      <c r="R46" s="519"/>
      <c r="S46" s="519"/>
      <c r="T46" s="519"/>
      <c r="U46" s="519"/>
      <c r="V46" s="519"/>
      <c r="W46" s="519"/>
      <c r="X46" s="519"/>
      <c r="Y46" s="519"/>
      <c r="Z46" s="519"/>
      <c r="AA46" s="519"/>
      <c r="AB46" s="519"/>
      <c r="AC46" s="499" t="s">
        <v>365</v>
      </c>
      <c r="AD46" s="499"/>
      <c r="AE46" s="499"/>
      <c r="AF46" s="499"/>
      <c r="AG46" s="497">
        <v>0</v>
      </c>
      <c r="AH46" s="497"/>
      <c r="AI46" s="497"/>
      <c r="AJ46" s="498"/>
      <c r="AK46" s="5"/>
    </row>
    <row r="47" spans="1:37" ht="26.1" customHeight="1" x14ac:dyDescent="0.2">
      <c r="A47" s="649" t="s">
        <v>195</v>
      </c>
      <c r="B47" s="614"/>
      <c r="C47" s="519" t="s">
        <v>364</v>
      </c>
      <c r="D47" s="519"/>
      <c r="E47" s="519"/>
      <c r="F47" s="519"/>
      <c r="G47" s="519"/>
      <c r="H47" s="519"/>
      <c r="I47" s="519"/>
      <c r="J47" s="519"/>
      <c r="K47" s="519"/>
      <c r="L47" s="519"/>
      <c r="M47" s="519"/>
      <c r="N47" s="519"/>
      <c r="O47" s="519"/>
      <c r="P47" s="519"/>
      <c r="Q47" s="519"/>
      <c r="R47" s="519"/>
      <c r="S47" s="519"/>
      <c r="T47" s="519"/>
      <c r="U47" s="519"/>
      <c r="V47" s="519"/>
      <c r="W47" s="519"/>
      <c r="X47" s="519"/>
      <c r="Y47" s="519"/>
      <c r="Z47" s="519"/>
      <c r="AA47" s="519"/>
      <c r="AB47" s="519"/>
      <c r="AC47" s="499" t="s">
        <v>363</v>
      </c>
      <c r="AD47" s="499"/>
      <c r="AE47" s="499"/>
      <c r="AF47" s="499"/>
      <c r="AG47" s="497">
        <v>0</v>
      </c>
      <c r="AH47" s="497"/>
      <c r="AI47" s="497"/>
      <c r="AJ47" s="498"/>
    </row>
    <row r="48" spans="1:37" ht="26.1" customHeight="1" x14ac:dyDescent="0.2">
      <c r="A48" s="649" t="s">
        <v>192</v>
      </c>
      <c r="B48" s="614"/>
      <c r="C48" s="519" t="s">
        <v>362</v>
      </c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519"/>
      <c r="U48" s="519"/>
      <c r="V48" s="519"/>
      <c r="W48" s="519"/>
      <c r="X48" s="519"/>
      <c r="Y48" s="519"/>
      <c r="Z48" s="519"/>
      <c r="AA48" s="519"/>
      <c r="AB48" s="519"/>
      <c r="AC48" s="499" t="s">
        <v>361</v>
      </c>
      <c r="AD48" s="499"/>
      <c r="AE48" s="499"/>
      <c r="AF48" s="499"/>
      <c r="AG48" s="497">
        <v>0</v>
      </c>
      <c r="AH48" s="497"/>
      <c r="AI48" s="497"/>
      <c r="AJ48" s="498"/>
    </row>
    <row r="49" spans="1:37" ht="12.95" customHeight="1" x14ac:dyDescent="0.2">
      <c r="A49" s="649" t="s">
        <v>189</v>
      </c>
      <c r="B49" s="614"/>
      <c r="C49" s="519" t="s">
        <v>360</v>
      </c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519"/>
      <c r="U49" s="519"/>
      <c r="V49" s="519"/>
      <c r="W49" s="519"/>
      <c r="X49" s="519"/>
      <c r="Y49" s="519"/>
      <c r="Z49" s="519"/>
      <c r="AA49" s="519"/>
      <c r="AB49" s="519"/>
      <c r="AC49" s="499" t="s">
        <v>359</v>
      </c>
      <c r="AD49" s="499"/>
      <c r="AE49" s="499"/>
      <c r="AF49" s="499"/>
      <c r="AG49" s="497">
        <v>0</v>
      </c>
      <c r="AH49" s="497"/>
      <c r="AI49" s="497"/>
      <c r="AJ49" s="498"/>
    </row>
    <row r="50" spans="1:37" s="11" customFormat="1" ht="12.95" customHeight="1" x14ac:dyDescent="0.2">
      <c r="A50" s="650" t="s">
        <v>186</v>
      </c>
      <c r="B50" s="651"/>
      <c r="C50" s="583" t="s">
        <v>358</v>
      </c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53" t="s">
        <v>357</v>
      </c>
      <c r="AD50" s="553"/>
      <c r="AE50" s="553"/>
      <c r="AF50" s="553"/>
      <c r="AG50" s="663">
        <f>SUM(AG45:AG49)</f>
        <v>0</v>
      </c>
      <c r="AH50" s="664"/>
      <c r="AI50" s="664"/>
      <c r="AJ50" s="665"/>
    </row>
    <row r="51" spans="1:37" s="11" customFormat="1" ht="12.95" customHeight="1" x14ac:dyDescent="0.2">
      <c r="A51" s="643" t="s">
        <v>710</v>
      </c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644"/>
      <c r="P51" s="644"/>
      <c r="Q51" s="644"/>
      <c r="R51" s="644"/>
      <c r="S51" s="644"/>
      <c r="T51" s="644"/>
      <c r="U51" s="644"/>
      <c r="V51" s="644"/>
      <c r="W51" s="644"/>
      <c r="X51" s="644"/>
      <c r="Y51" s="644"/>
      <c r="Z51" s="644"/>
      <c r="AA51" s="644"/>
      <c r="AB51" s="644"/>
      <c r="AC51" s="644"/>
      <c r="AD51" s="644"/>
      <c r="AE51" s="644"/>
      <c r="AF51" s="644"/>
      <c r="AG51" s="644"/>
      <c r="AH51" s="644"/>
      <c r="AI51" s="644"/>
      <c r="AJ51" s="645"/>
    </row>
    <row r="52" spans="1:37" s="11" customFormat="1" ht="12.95" customHeight="1" x14ac:dyDescent="0.2">
      <c r="A52" s="646"/>
      <c r="B52" s="647"/>
      <c r="C52" s="647"/>
      <c r="D52" s="647"/>
      <c r="E52" s="647"/>
      <c r="F52" s="647"/>
      <c r="G52" s="647"/>
      <c r="H52" s="647"/>
      <c r="I52" s="647"/>
      <c r="J52" s="647"/>
      <c r="K52" s="647"/>
      <c r="L52" s="647"/>
      <c r="M52" s="647"/>
      <c r="N52" s="647"/>
      <c r="O52" s="647"/>
      <c r="P52" s="647"/>
      <c r="Q52" s="647"/>
      <c r="R52" s="647"/>
      <c r="S52" s="647"/>
      <c r="T52" s="647"/>
      <c r="U52" s="647"/>
      <c r="V52" s="647"/>
      <c r="W52" s="647"/>
      <c r="X52" s="647"/>
      <c r="Y52" s="647"/>
      <c r="Z52" s="647"/>
      <c r="AA52" s="647"/>
      <c r="AB52" s="647"/>
      <c r="AC52" s="647"/>
      <c r="AD52" s="647"/>
      <c r="AE52" s="647"/>
      <c r="AF52" s="647"/>
      <c r="AG52" s="647"/>
      <c r="AH52" s="647"/>
      <c r="AI52" s="647"/>
      <c r="AJ52" s="648"/>
    </row>
    <row r="53" spans="1:37" ht="12.95" customHeight="1" x14ac:dyDescent="0.2">
      <c r="A53" s="649" t="s">
        <v>183</v>
      </c>
      <c r="B53" s="614"/>
      <c r="C53" s="519" t="s">
        <v>356</v>
      </c>
      <c r="D53" s="519"/>
      <c r="E53" s="519"/>
      <c r="F53" s="519"/>
      <c r="G53" s="519"/>
      <c r="H53" s="519"/>
      <c r="I53" s="519"/>
      <c r="J53" s="519"/>
      <c r="K53" s="519"/>
      <c r="L53" s="519"/>
      <c r="M53" s="519"/>
      <c r="N53" s="519"/>
      <c r="O53" s="519"/>
      <c r="P53" s="519"/>
      <c r="Q53" s="519"/>
      <c r="R53" s="519"/>
      <c r="S53" s="519"/>
      <c r="T53" s="519"/>
      <c r="U53" s="519"/>
      <c r="V53" s="519"/>
      <c r="W53" s="519"/>
      <c r="X53" s="519"/>
      <c r="Y53" s="519"/>
      <c r="Z53" s="519"/>
      <c r="AA53" s="519"/>
      <c r="AB53" s="519"/>
      <c r="AC53" s="499" t="s">
        <v>355</v>
      </c>
      <c r="AD53" s="499"/>
      <c r="AE53" s="499"/>
      <c r="AF53" s="499"/>
      <c r="AG53" s="497">
        <v>0</v>
      </c>
      <c r="AH53" s="497"/>
      <c r="AI53" s="497"/>
      <c r="AJ53" s="498"/>
      <c r="AK53" s="4"/>
    </row>
    <row r="54" spans="1:37" ht="12.95" customHeight="1" x14ac:dyDescent="0.2">
      <c r="A54" s="649" t="s">
        <v>180</v>
      </c>
      <c r="B54" s="614"/>
      <c r="C54" s="519" t="s">
        <v>354</v>
      </c>
      <c r="D54" s="519"/>
      <c r="E54" s="519"/>
      <c r="F54" s="519"/>
      <c r="G54" s="519"/>
      <c r="H54" s="519"/>
      <c r="I54" s="519"/>
      <c r="J54" s="519"/>
      <c r="K54" s="519"/>
      <c r="L54" s="519"/>
      <c r="M54" s="519"/>
      <c r="N54" s="519"/>
      <c r="O54" s="519"/>
      <c r="P54" s="519"/>
      <c r="Q54" s="519"/>
      <c r="R54" s="519"/>
      <c r="S54" s="519"/>
      <c r="T54" s="519"/>
      <c r="U54" s="519"/>
      <c r="V54" s="519"/>
      <c r="W54" s="519"/>
      <c r="X54" s="519"/>
      <c r="Y54" s="519"/>
      <c r="Z54" s="519"/>
      <c r="AA54" s="519"/>
      <c r="AB54" s="519"/>
      <c r="AC54" s="499" t="s">
        <v>353</v>
      </c>
      <c r="AD54" s="499"/>
      <c r="AE54" s="499"/>
      <c r="AF54" s="499"/>
      <c r="AG54" s="497">
        <v>0</v>
      </c>
      <c r="AH54" s="497"/>
      <c r="AI54" s="497"/>
      <c r="AJ54" s="498"/>
    </row>
    <row r="55" spans="1:37" s="6" customFormat="1" ht="12.95" customHeight="1" x14ac:dyDescent="0.2">
      <c r="A55" s="649" t="s">
        <v>177</v>
      </c>
      <c r="B55" s="614"/>
      <c r="C55" s="519" t="s">
        <v>352</v>
      </c>
      <c r="D55" s="519"/>
      <c r="E55" s="519"/>
      <c r="F55" s="519"/>
      <c r="G55" s="519"/>
      <c r="H55" s="519"/>
      <c r="I55" s="519"/>
      <c r="J55" s="519"/>
      <c r="K55" s="519"/>
      <c r="L55" s="519"/>
      <c r="M55" s="519"/>
      <c r="N55" s="519"/>
      <c r="O55" s="519"/>
      <c r="P55" s="519"/>
      <c r="Q55" s="519"/>
      <c r="R55" s="519"/>
      <c r="S55" s="519"/>
      <c r="T55" s="519"/>
      <c r="U55" s="519"/>
      <c r="V55" s="519"/>
      <c r="W55" s="519"/>
      <c r="X55" s="519"/>
      <c r="Y55" s="519"/>
      <c r="Z55" s="519"/>
      <c r="AA55" s="519"/>
      <c r="AB55" s="519"/>
      <c r="AC55" s="499" t="s">
        <v>351</v>
      </c>
      <c r="AD55" s="499"/>
      <c r="AE55" s="499"/>
      <c r="AF55" s="499"/>
      <c r="AG55" s="655">
        <f>SUM(AG53:AG54)</f>
        <v>0</v>
      </c>
      <c r="AH55" s="656"/>
      <c r="AI55" s="656"/>
      <c r="AJ55" s="657"/>
      <c r="AK55" s="1"/>
    </row>
    <row r="56" spans="1:37" ht="12.95" customHeight="1" x14ac:dyDescent="0.2">
      <c r="A56" s="649" t="s">
        <v>174</v>
      </c>
      <c r="B56" s="614"/>
      <c r="C56" s="519" t="s">
        <v>350</v>
      </c>
      <c r="D56" s="519"/>
      <c r="E56" s="519"/>
      <c r="F56" s="519"/>
      <c r="G56" s="519"/>
      <c r="H56" s="519"/>
      <c r="I56" s="519"/>
      <c r="J56" s="519"/>
      <c r="K56" s="519"/>
      <c r="L56" s="519"/>
      <c r="M56" s="519"/>
      <c r="N56" s="519"/>
      <c r="O56" s="519"/>
      <c r="P56" s="519"/>
      <c r="Q56" s="519"/>
      <c r="R56" s="519"/>
      <c r="S56" s="519"/>
      <c r="T56" s="519"/>
      <c r="U56" s="519"/>
      <c r="V56" s="519"/>
      <c r="W56" s="519"/>
      <c r="X56" s="519"/>
      <c r="Y56" s="519"/>
      <c r="Z56" s="519"/>
      <c r="AA56" s="519"/>
      <c r="AB56" s="519"/>
      <c r="AC56" s="499" t="s">
        <v>349</v>
      </c>
      <c r="AD56" s="499"/>
      <c r="AE56" s="499"/>
      <c r="AF56" s="499"/>
      <c r="AG56" s="497">
        <v>0</v>
      </c>
      <c r="AH56" s="497"/>
      <c r="AI56" s="497"/>
      <c r="AJ56" s="498"/>
    </row>
    <row r="57" spans="1:37" ht="12.95" customHeight="1" x14ac:dyDescent="0.2">
      <c r="A57" s="649" t="s">
        <v>171</v>
      </c>
      <c r="B57" s="614"/>
      <c r="C57" s="519" t="s">
        <v>348</v>
      </c>
      <c r="D57" s="519"/>
      <c r="E57" s="519"/>
      <c r="F57" s="519"/>
      <c r="G57" s="519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19"/>
      <c r="S57" s="519"/>
      <c r="T57" s="519"/>
      <c r="U57" s="519"/>
      <c r="V57" s="519"/>
      <c r="W57" s="519"/>
      <c r="X57" s="519"/>
      <c r="Y57" s="519"/>
      <c r="Z57" s="519"/>
      <c r="AA57" s="519"/>
      <c r="AB57" s="519"/>
      <c r="AC57" s="499" t="s">
        <v>347</v>
      </c>
      <c r="AD57" s="499"/>
      <c r="AE57" s="499"/>
      <c r="AF57" s="499"/>
      <c r="AG57" s="497">
        <v>0</v>
      </c>
      <c r="AH57" s="497"/>
      <c r="AI57" s="497"/>
      <c r="AJ57" s="498"/>
    </row>
    <row r="58" spans="1:37" s="4" customFormat="1" ht="12.95" customHeight="1" x14ac:dyDescent="0.2">
      <c r="A58" s="633" t="s">
        <v>168</v>
      </c>
      <c r="B58" s="621"/>
      <c r="C58" s="524" t="s">
        <v>346</v>
      </c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  <c r="R58" s="524"/>
      <c r="S58" s="524"/>
      <c r="T58" s="524"/>
      <c r="U58" s="524"/>
      <c r="V58" s="524"/>
      <c r="W58" s="524"/>
      <c r="X58" s="524"/>
      <c r="Y58" s="524"/>
      <c r="Z58" s="524"/>
      <c r="AA58" s="524"/>
      <c r="AB58" s="524"/>
      <c r="AC58" s="636" t="s">
        <v>345</v>
      </c>
      <c r="AD58" s="636"/>
      <c r="AE58" s="636"/>
      <c r="AF58" s="636"/>
      <c r="AG58" s="637">
        <f>SUM(AG59:AJ60)</f>
        <v>5500000</v>
      </c>
      <c r="AH58" s="637"/>
      <c r="AI58" s="637"/>
      <c r="AJ58" s="638"/>
    </row>
    <row r="59" spans="1:37" ht="12.95" customHeight="1" x14ac:dyDescent="0.2">
      <c r="A59" s="625"/>
      <c r="B59" s="626"/>
      <c r="C59" s="627" t="s">
        <v>631</v>
      </c>
      <c r="D59" s="628"/>
      <c r="E59" s="628"/>
      <c r="F59" s="628"/>
      <c r="G59" s="628"/>
      <c r="H59" s="628"/>
      <c r="I59" s="628"/>
      <c r="J59" s="628"/>
      <c r="K59" s="628"/>
      <c r="L59" s="628"/>
      <c r="M59" s="628"/>
      <c r="N59" s="628"/>
      <c r="O59" s="628"/>
      <c r="P59" s="628"/>
      <c r="Q59" s="628"/>
      <c r="R59" s="628"/>
      <c r="S59" s="628"/>
      <c r="T59" s="628"/>
      <c r="U59" s="628"/>
      <c r="V59" s="628"/>
      <c r="W59" s="628"/>
      <c r="X59" s="628"/>
      <c r="Y59" s="628"/>
      <c r="Z59" s="628"/>
      <c r="AA59" s="628"/>
      <c r="AB59" s="629"/>
      <c r="AC59" s="630"/>
      <c r="AD59" s="631"/>
      <c r="AE59" s="631"/>
      <c r="AF59" s="632"/>
      <c r="AG59" s="506">
        <v>3500000</v>
      </c>
      <c r="AH59" s="507"/>
      <c r="AI59" s="507"/>
      <c r="AJ59" s="508"/>
    </row>
    <row r="60" spans="1:37" ht="12.95" customHeight="1" x14ac:dyDescent="0.2">
      <c r="A60" s="625"/>
      <c r="B60" s="626"/>
      <c r="C60" s="627" t="s">
        <v>632</v>
      </c>
      <c r="D60" s="628"/>
      <c r="E60" s="628"/>
      <c r="F60" s="628"/>
      <c r="G60" s="628"/>
      <c r="H60" s="628"/>
      <c r="I60" s="628"/>
      <c r="J60" s="628"/>
      <c r="K60" s="628"/>
      <c r="L60" s="628"/>
      <c r="M60" s="628"/>
      <c r="N60" s="628"/>
      <c r="O60" s="628"/>
      <c r="P60" s="628"/>
      <c r="Q60" s="628"/>
      <c r="R60" s="628"/>
      <c r="S60" s="628"/>
      <c r="T60" s="628"/>
      <c r="U60" s="628"/>
      <c r="V60" s="628"/>
      <c r="W60" s="628"/>
      <c r="X60" s="628"/>
      <c r="Y60" s="628"/>
      <c r="Z60" s="628"/>
      <c r="AA60" s="628"/>
      <c r="AB60" s="629"/>
      <c r="AC60" s="630"/>
      <c r="AD60" s="631"/>
      <c r="AE60" s="631"/>
      <c r="AF60" s="632"/>
      <c r="AG60" s="506">
        <v>2000000</v>
      </c>
      <c r="AH60" s="507"/>
      <c r="AI60" s="507"/>
      <c r="AJ60" s="508"/>
    </row>
    <row r="61" spans="1:37" ht="12.95" customHeight="1" x14ac:dyDescent="0.2">
      <c r="A61" s="649" t="s">
        <v>165</v>
      </c>
      <c r="B61" s="614"/>
      <c r="C61" s="519" t="s">
        <v>344</v>
      </c>
      <c r="D61" s="519"/>
      <c r="E61" s="519"/>
      <c r="F61" s="519"/>
      <c r="G61" s="519"/>
      <c r="H61" s="519"/>
      <c r="I61" s="519"/>
      <c r="J61" s="519"/>
      <c r="K61" s="519"/>
      <c r="L61" s="519"/>
      <c r="M61" s="519"/>
      <c r="N61" s="519"/>
      <c r="O61" s="519"/>
      <c r="P61" s="519"/>
      <c r="Q61" s="519"/>
      <c r="R61" s="519"/>
      <c r="S61" s="519"/>
      <c r="T61" s="519"/>
      <c r="U61" s="519"/>
      <c r="V61" s="519"/>
      <c r="W61" s="519"/>
      <c r="X61" s="519"/>
      <c r="Y61" s="519"/>
      <c r="Z61" s="519"/>
      <c r="AA61" s="519"/>
      <c r="AB61" s="519"/>
      <c r="AC61" s="499" t="s">
        <v>343</v>
      </c>
      <c r="AD61" s="499"/>
      <c r="AE61" s="499"/>
      <c r="AF61" s="499"/>
      <c r="AG61" s="497">
        <f>AG62</f>
        <v>8000000</v>
      </c>
      <c r="AH61" s="497"/>
      <c r="AI61" s="497"/>
      <c r="AJ61" s="498"/>
    </row>
    <row r="62" spans="1:37" s="9" customFormat="1" ht="12.95" customHeight="1" x14ac:dyDescent="0.2">
      <c r="A62" s="634"/>
      <c r="B62" s="635"/>
      <c r="C62" s="627" t="s">
        <v>633</v>
      </c>
      <c r="D62" s="628"/>
      <c r="E62" s="628"/>
      <c r="F62" s="628"/>
      <c r="G62" s="628"/>
      <c r="H62" s="628"/>
      <c r="I62" s="628"/>
      <c r="J62" s="628"/>
      <c r="K62" s="628"/>
      <c r="L62" s="628"/>
      <c r="M62" s="628"/>
      <c r="N62" s="628"/>
      <c r="O62" s="628"/>
      <c r="P62" s="628"/>
      <c r="Q62" s="628"/>
      <c r="R62" s="628"/>
      <c r="S62" s="628"/>
      <c r="T62" s="628"/>
      <c r="U62" s="628"/>
      <c r="V62" s="628"/>
      <c r="W62" s="628"/>
      <c r="X62" s="628"/>
      <c r="Y62" s="628"/>
      <c r="Z62" s="628"/>
      <c r="AA62" s="628"/>
      <c r="AB62" s="629"/>
      <c r="AC62" s="630"/>
      <c r="AD62" s="631"/>
      <c r="AE62" s="631"/>
      <c r="AF62" s="632"/>
      <c r="AG62" s="506">
        <v>8000000</v>
      </c>
      <c r="AH62" s="507"/>
      <c r="AI62" s="507"/>
      <c r="AJ62" s="508"/>
    </row>
    <row r="63" spans="1:37" ht="12.95" customHeight="1" x14ac:dyDescent="0.2">
      <c r="A63" s="625" t="s">
        <v>162</v>
      </c>
      <c r="B63" s="626"/>
      <c r="C63" s="490" t="s">
        <v>342</v>
      </c>
      <c r="D63" s="491"/>
      <c r="E63" s="491"/>
      <c r="F63" s="491"/>
      <c r="G63" s="491"/>
      <c r="H63" s="491"/>
      <c r="I63" s="491"/>
      <c r="J63" s="491"/>
      <c r="K63" s="491"/>
      <c r="L63" s="491"/>
      <c r="M63" s="491"/>
      <c r="N63" s="491"/>
      <c r="O63" s="491"/>
      <c r="P63" s="491"/>
      <c r="Q63" s="491"/>
      <c r="R63" s="491"/>
      <c r="S63" s="491"/>
      <c r="T63" s="491"/>
      <c r="U63" s="491"/>
      <c r="V63" s="491"/>
      <c r="W63" s="491"/>
      <c r="X63" s="491"/>
      <c r="Y63" s="491"/>
      <c r="Z63" s="491"/>
      <c r="AA63" s="491"/>
      <c r="AB63" s="492"/>
      <c r="AC63" s="676" t="s">
        <v>341</v>
      </c>
      <c r="AD63" s="677"/>
      <c r="AE63" s="677"/>
      <c r="AF63" s="678"/>
      <c r="AG63" s="493">
        <v>0</v>
      </c>
      <c r="AH63" s="494"/>
      <c r="AI63" s="494"/>
      <c r="AJ63" s="495"/>
    </row>
    <row r="64" spans="1:37" ht="12.95" customHeight="1" x14ac:dyDescent="0.2">
      <c r="A64" s="649" t="s">
        <v>159</v>
      </c>
      <c r="B64" s="614"/>
      <c r="C64" s="519" t="s">
        <v>340</v>
      </c>
      <c r="D64" s="519"/>
      <c r="E64" s="519"/>
      <c r="F64" s="519"/>
      <c r="G64" s="519"/>
      <c r="H64" s="519"/>
      <c r="I64" s="519"/>
      <c r="J64" s="519"/>
      <c r="K64" s="519"/>
      <c r="L64" s="519"/>
      <c r="M64" s="519"/>
      <c r="N64" s="519"/>
      <c r="O64" s="519"/>
      <c r="P64" s="519"/>
      <c r="Q64" s="519"/>
      <c r="R64" s="519"/>
      <c r="S64" s="519"/>
      <c r="T64" s="519"/>
      <c r="U64" s="519"/>
      <c r="V64" s="519"/>
      <c r="W64" s="519"/>
      <c r="X64" s="519"/>
      <c r="Y64" s="519"/>
      <c r="Z64" s="519"/>
      <c r="AA64" s="519"/>
      <c r="AB64" s="519"/>
      <c r="AC64" s="499" t="s">
        <v>339</v>
      </c>
      <c r="AD64" s="499"/>
      <c r="AE64" s="499"/>
      <c r="AF64" s="499"/>
      <c r="AG64" s="497">
        <v>0</v>
      </c>
      <c r="AH64" s="497"/>
      <c r="AI64" s="497"/>
      <c r="AJ64" s="498"/>
    </row>
    <row r="65" spans="1:37" ht="12.95" customHeight="1" x14ac:dyDescent="0.2">
      <c r="A65" s="649" t="s">
        <v>156</v>
      </c>
      <c r="B65" s="614"/>
      <c r="C65" s="519" t="s">
        <v>634</v>
      </c>
      <c r="D65" s="519"/>
      <c r="E65" s="519"/>
      <c r="F65" s="519"/>
      <c r="G65" s="519"/>
      <c r="H65" s="519"/>
      <c r="I65" s="519"/>
      <c r="J65" s="519"/>
      <c r="K65" s="519"/>
      <c r="L65" s="519"/>
      <c r="M65" s="519"/>
      <c r="N65" s="519"/>
      <c r="O65" s="519"/>
      <c r="P65" s="519"/>
      <c r="Q65" s="519"/>
      <c r="R65" s="519"/>
      <c r="S65" s="519"/>
      <c r="T65" s="519"/>
      <c r="U65" s="519"/>
      <c r="V65" s="519"/>
      <c r="W65" s="519"/>
      <c r="X65" s="519"/>
      <c r="Y65" s="519"/>
      <c r="Z65" s="519"/>
      <c r="AA65" s="519"/>
      <c r="AB65" s="519"/>
      <c r="AC65" s="499" t="s">
        <v>338</v>
      </c>
      <c r="AD65" s="499"/>
      <c r="AE65" s="499"/>
      <c r="AF65" s="499"/>
      <c r="AG65" s="497">
        <v>2000000</v>
      </c>
      <c r="AH65" s="497"/>
      <c r="AI65" s="497"/>
      <c r="AJ65" s="498"/>
    </row>
    <row r="66" spans="1:37" ht="12.95" customHeight="1" x14ac:dyDescent="0.2">
      <c r="A66" s="649" t="s">
        <v>153</v>
      </c>
      <c r="B66" s="614"/>
      <c r="C66" s="519" t="s">
        <v>337</v>
      </c>
      <c r="D66" s="519"/>
      <c r="E66" s="519"/>
      <c r="F66" s="519"/>
      <c r="G66" s="519"/>
      <c r="H66" s="519"/>
      <c r="I66" s="519"/>
      <c r="J66" s="519"/>
      <c r="K66" s="519"/>
      <c r="L66" s="519"/>
      <c r="M66" s="519"/>
      <c r="N66" s="519"/>
      <c r="O66" s="519"/>
      <c r="P66" s="519"/>
      <c r="Q66" s="519"/>
      <c r="R66" s="519"/>
      <c r="S66" s="519"/>
      <c r="T66" s="519"/>
      <c r="U66" s="519"/>
      <c r="V66" s="519"/>
      <c r="W66" s="519"/>
      <c r="X66" s="519"/>
      <c r="Y66" s="519"/>
      <c r="Z66" s="519"/>
      <c r="AA66" s="519"/>
      <c r="AB66" s="519"/>
      <c r="AC66" s="499" t="s">
        <v>336</v>
      </c>
      <c r="AD66" s="499"/>
      <c r="AE66" s="499"/>
      <c r="AF66" s="499"/>
      <c r="AG66" s="497">
        <f>AG67</f>
        <v>50000</v>
      </c>
      <c r="AH66" s="497"/>
      <c r="AI66" s="497"/>
      <c r="AJ66" s="498"/>
    </row>
    <row r="67" spans="1:37" s="9" customFormat="1" ht="12.95" customHeight="1" x14ac:dyDescent="0.2">
      <c r="A67" s="634"/>
      <c r="B67" s="635"/>
      <c r="C67" s="627" t="s">
        <v>635</v>
      </c>
      <c r="D67" s="628"/>
      <c r="E67" s="628"/>
      <c r="F67" s="628"/>
      <c r="G67" s="628"/>
      <c r="H67" s="628"/>
      <c r="I67" s="628"/>
      <c r="J67" s="628"/>
      <c r="K67" s="628"/>
      <c r="L67" s="628"/>
      <c r="M67" s="628"/>
      <c r="N67" s="628"/>
      <c r="O67" s="628"/>
      <c r="P67" s="628"/>
      <c r="Q67" s="628"/>
      <c r="R67" s="628"/>
      <c r="S67" s="628"/>
      <c r="T67" s="628"/>
      <c r="U67" s="628"/>
      <c r="V67" s="628"/>
      <c r="W67" s="628"/>
      <c r="X67" s="628"/>
      <c r="Y67" s="628"/>
      <c r="Z67" s="628"/>
      <c r="AA67" s="628"/>
      <c r="AB67" s="629"/>
      <c r="AC67" s="630"/>
      <c r="AD67" s="631"/>
      <c r="AE67" s="631"/>
      <c r="AF67" s="632"/>
      <c r="AG67" s="506">
        <v>50000</v>
      </c>
      <c r="AH67" s="507"/>
      <c r="AI67" s="507"/>
      <c r="AJ67" s="508"/>
    </row>
    <row r="68" spans="1:37" s="4" customFormat="1" ht="12.95" customHeight="1" x14ac:dyDescent="0.2">
      <c r="A68" s="633" t="s">
        <v>150</v>
      </c>
      <c r="B68" s="621"/>
      <c r="C68" s="524" t="s">
        <v>335</v>
      </c>
      <c r="D68" s="524"/>
      <c r="E68" s="524"/>
      <c r="F68" s="524"/>
      <c r="G68" s="524"/>
      <c r="H68" s="524"/>
      <c r="I68" s="524"/>
      <c r="J68" s="524"/>
      <c r="K68" s="524"/>
      <c r="L68" s="524"/>
      <c r="M68" s="524"/>
      <c r="N68" s="524"/>
      <c r="O68" s="524"/>
      <c r="P68" s="524"/>
      <c r="Q68" s="524"/>
      <c r="R68" s="524"/>
      <c r="S68" s="524"/>
      <c r="T68" s="524"/>
      <c r="U68" s="524"/>
      <c r="V68" s="524"/>
      <c r="W68" s="524"/>
      <c r="X68" s="524"/>
      <c r="Y68" s="524"/>
      <c r="Z68" s="524"/>
      <c r="AA68" s="524"/>
      <c r="AB68" s="524"/>
      <c r="AC68" s="636" t="s">
        <v>334</v>
      </c>
      <c r="AD68" s="636"/>
      <c r="AE68" s="636"/>
      <c r="AF68" s="636"/>
      <c r="AG68" s="526">
        <f>AG61+AG63+AG64+AG65+AG66</f>
        <v>10050000</v>
      </c>
      <c r="AH68" s="527"/>
      <c r="AI68" s="527"/>
      <c r="AJ68" s="528"/>
      <c r="AK68" s="14"/>
    </row>
    <row r="69" spans="1:37" s="4" customFormat="1" ht="12.95" customHeight="1" x14ac:dyDescent="0.2">
      <c r="A69" s="633" t="s">
        <v>147</v>
      </c>
      <c r="B69" s="621"/>
      <c r="C69" s="524" t="s">
        <v>333</v>
      </c>
      <c r="D69" s="524"/>
      <c r="E69" s="524"/>
      <c r="F69" s="524"/>
      <c r="G69" s="524"/>
      <c r="H69" s="524"/>
      <c r="I69" s="524"/>
      <c r="J69" s="524"/>
      <c r="K69" s="524"/>
      <c r="L69" s="524"/>
      <c r="M69" s="524"/>
      <c r="N69" s="524"/>
      <c r="O69" s="524"/>
      <c r="P69" s="524"/>
      <c r="Q69" s="524"/>
      <c r="R69" s="524"/>
      <c r="S69" s="524"/>
      <c r="T69" s="524"/>
      <c r="U69" s="524"/>
      <c r="V69" s="524"/>
      <c r="W69" s="524"/>
      <c r="X69" s="524"/>
      <c r="Y69" s="524"/>
      <c r="Z69" s="524"/>
      <c r="AA69" s="524"/>
      <c r="AB69" s="524"/>
      <c r="AC69" s="636" t="s">
        <v>332</v>
      </c>
      <c r="AD69" s="636"/>
      <c r="AE69" s="636"/>
      <c r="AF69" s="636"/>
      <c r="AG69" s="637">
        <f>SUM(AG70:AJ71)</f>
        <v>3474092</v>
      </c>
      <c r="AH69" s="637"/>
      <c r="AI69" s="637"/>
      <c r="AJ69" s="638"/>
    </row>
    <row r="70" spans="1:37" s="9" customFormat="1" ht="12.95" customHeight="1" x14ac:dyDescent="0.2">
      <c r="A70" s="634"/>
      <c r="B70" s="635"/>
      <c r="C70" s="627" t="s">
        <v>637</v>
      </c>
      <c r="D70" s="628"/>
      <c r="E70" s="628"/>
      <c r="F70" s="628"/>
      <c r="G70" s="628"/>
      <c r="H70" s="628"/>
      <c r="I70" s="628"/>
      <c r="J70" s="628"/>
      <c r="K70" s="628"/>
      <c r="L70" s="628"/>
      <c r="M70" s="628"/>
      <c r="N70" s="628"/>
      <c r="O70" s="628"/>
      <c r="P70" s="628"/>
      <c r="Q70" s="628"/>
      <c r="R70" s="628"/>
      <c r="S70" s="628"/>
      <c r="T70" s="628"/>
      <c r="U70" s="628"/>
      <c r="V70" s="628"/>
      <c r="W70" s="628"/>
      <c r="X70" s="628"/>
      <c r="Y70" s="628"/>
      <c r="Z70" s="628"/>
      <c r="AA70" s="628"/>
      <c r="AB70" s="629"/>
      <c r="AC70" s="630"/>
      <c r="AD70" s="631"/>
      <c r="AE70" s="631"/>
      <c r="AF70" s="632"/>
      <c r="AG70" s="506">
        <v>500000</v>
      </c>
      <c r="AH70" s="507"/>
      <c r="AI70" s="507"/>
      <c r="AJ70" s="508"/>
    </row>
    <row r="71" spans="1:37" s="9" customFormat="1" ht="12.95" customHeight="1" x14ac:dyDescent="0.2">
      <c r="A71" s="634"/>
      <c r="B71" s="635"/>
      <c r="C71" s="627" t="s">
        <v>636</v>
      </c>
      <c r="D71" s="628"/>
      <c r="E71" s="628"/>
      <c r="F71" s="628"/>
      <c r="G71" s="628"/>
      <c r="H71" s="628"/>
      <c r="I71" s="628"/>
      <c r="J71" s="628"/>
      <c r="K71" s="628"/>
      <c r="L71" s="628"/>
      <c r="M71" s="628"/>
      <c r="N71" s="628"/>
      <c r="O71" s="628"/>
      <c r="P71" s="628"/>
      <c r="Q71" s="628"/>
      <c r="R71" s="628"/>
      <c r="S71" s="628"/>
      <c r="T71" s="628"/>
      <c r="U71" s="628"/>
      <c r="V71" s="628"/>
      <c r="W71" s="628"/>
      <c r="X71" s="628"/>
      <c r="Y71" s="628"/>
      <c r="Z71" s="628"/>
      <c r="AA71" s="628"/>
      <c r="AB71" s="629"/>
      <c r="AC71" s="630"/>
      <c r="AD71" s="631"/>
      <c r="AE71" s="631"/>
      <c r="AF71" s="632"/>
      <c r="AG71" s="506">
        <v>2974092</v>
      </c>
      <c r="AH71" s="507"/>
      <c r="AI71" s="507"/>
      <c r="AJ71" s="508"/>
    </row>
    <row r="72" spans="1:37" s="11" customFormat="1" ht="12.95" customHeight="1" x14ac:dyDescent="0.2">
      <c r="A72" s="650" t="s">
        <v>144</v>
      </c>
      <c r="B72" s="651"/>
      <c r="C72" s="583" t="s">
        <v>331</v>
      </c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  <c r="AB72" s="583"/>
      <c r="AC72" s="553" t="s">
        <v>330</v>
      </c>
      <c r="AD72" s="553"/>
      <c r="AE72" s="553"/>
      <c r="AF72" s="553"/>
      <c r="AG72" s="652">
        <f>AG55+AG56+AG57+AG58+AG68+AG69</f>
        <v>19024092</v>
      </c>
      <c r="AH72" s="653"/>
      <c r="AI72" s="653"/>
      <c r="AJ72" s="654"/>
    </row>
    <row r="73" spans="1:37" s="11" customFormat="1" ht="12.95" customHeight="1" x14ac:dyDescent="0.2">
      <c r="A73" s="643" t="s">
        <v>711</v>
      </c>
      <c r="B73" s="644"/>
      <c r="C73" s="644"/>
      <c r="D73" s="644"/>
      <c r="E73" s="644"/>
      <c r="F73" s="644"/>
      <c r="G73" s="644"/>
      <c r="H73" s="644"/>
      <c r="I73" s="644"/>
      <c r="J73" s="644"/>
      <c r="K73" s="644"/>
      <c r="L73" s="644"/>
      <c r="M73" s="644"/>
      <c r="N73" s="644"/>
      <c r="O73" s="644"/>
      <c r="P73" s="644"/>
      <c r="Q73" s="644"/>
      <c r="R73" s="644"/>
      <c r="S73" s="644"/>
      <c r="T73" s="644"/>
      <c r="U73" s="644"/>
      <c r="V73" s="644"/>
      <c r="W73" s="644"/>
      <c r="X73" s="644"/>
      <c r="Y73" s="644"/>
      <c r="Z73" s="644"/>
      <c r="AA73" s="644"/>
      <c r="AB73" s="644"/>
      <c r="AC73" s="644"/>
      <c r="AD73" s="644"/>
      <c r="AE73" s="644"/>
      <c r="AF73" s="644"/>
      <c r="AG73" s="644"/>
      <c r="AH73" s="644"/>
      <c r="AI73" s="644"/>
      <c r="AJ73" s="645"/>
    </row>
    <row r="74" spans="1:37" s="11" customFormat="1" ht="12.95" customHeight="1" x14ac:dyDescent="0.2">
      <c r="A74" s="646"/>
      <c r="B74" s="647"/>
      <c r="C74" s="647"/>
      <c r="D74" s="647"/>
      <c r="E74" s="647"/>
      <c r="F74" s="647"/>
      <c r="G74" s="647"/>
      <c r="H74" s="647"/>
      <c r="I74" s="647"/>
      <c r="J74" s="647"/>
      <c r="K74" s="647"/>
      <c r="L74" s="647"/>
      <c r="M74" s="647"/>
      <c r="N74" s="647"/>
      <c r="O74" s="647"/>
      <c r="P74" s="647"/>
      <c r="Q74" s="647"/>
      <c r="R74" s="647"/>
      <c r="S74" s="647"/>
      <c r="T74" s="647"/>
      <c r="U74" s="647"/>
      <c r="V74" s="647"/>
      <c r="W74" s="647"/>
      <c r="X74" s="647"/>
      <c r="Y74" s="647"/>
      <c r="Z74" s="647"/>
      <c r="AA74" s="647"/>
      <c r="AB74" s="647"/>
      <c r="AC74" s="647"/>
      <c r="AD74" s="647"/>
      <c r="AE74" s="647"/>
      <c r="AF74" s="647"/>
      <c r="AG74" s="647"/>
      <c r="AH74" s="647"/>
      <c r="AI74" s="647"/>
      <c r="AJ74" s="648"/>
    </row>
    <row r="75" spans="1:37" ht="12.95" customHeight="1" x14ac:dyDescent="0.2">
      <c r="A75" s="649" t="s">
        <v>141</v>
      </c>
      <c r="B75" s="614"/>
      <c r="C75" s="455" t="s">
        <v>329</v>
      </c>
      <c r="D75" s="455"/>
      <c r="E75" s="455"/>
      <c r="F75" s="455"/>
      <c r="G75" s="455"/>
      <c r="H75" s="455"/>
      <c r="I75" s="455"/>
      <c r="J75" s="455"/>
      <c r="K75" s="455"/>
      <c r="L75" s="455"/>
      <c r="M75" s="455"/>
      <c r="N75" s="455"/>
      <c r="O75" s="455"/>
      <c r="P75" s="455"/>
      <c r="Q75" s="455"/>
      <c r="R75" s="455"/>
      <c r="S75" s="455"/>
      <c r="T75" s="455"/>
      <c r="U75" s="455"/>
      <c r="V75" s="455"/>
      <c r="W75" s="455"/>
      <c r="X75" s="455"/>
      <c r="Y75" s="455"/>
      <c r="Z75" s="455"/>
      <c r="AA75" s="455"/>
      <c r="AB75" s="455"/>
      <c r="AC75" s="499" t="s">
        <v>328</v>
      </c>
      <c r="AD75" s="499"/>
      <c r="AE75" s="499"/>
      <c r="AF75" s="499"/>
      <c r="AG75" s="497">
        <v>0</v>
      </c>
      <c r="AH75" s="497"/>
      <c r="AI75" s="497"/>
      <c r="AJ75" s="498"/>
    </row>
    <row r="76" spans="1:37" ht="12.95" customHeight="1" x14ac:dyDescent="0.2">
      <c r="A76" s="649" t="s">
        <v>138</v>
      </c>
      <c r="B76" s="614"/>
      <c r="C76" s="455" t="s">
        <v>327</v>
      </c>
      <c r="D76" s="455"/>
      <c r="E76" s="455"/>
      <c r="F76" s="455"/>
      <c r="G76" s="455"/>
      <c r="H76" s="455"/>
      <c r="I76" s="455"/>
      <c r="J76" s="455"/>
      <c r="K76" s="455"/>
      <c r="L76" s="455"/>
      <c r="M76" s="455"/>
      <c r="N76" s="455"/>
      <c r="O76" s="455"/>
      <c r="P76" s="455"/>
      <c r="Q76" s="455"/>
      <c r="R76" s="455"/>
      <c r="S76" s="455"/>
      <c r="T76" s="455"/>
      <c r="U76" s="455"/>
      <c r="V76" s="455"/>
      <c r="W76" s="455"/>
      <c r="X76" s="455"/>
      <c r="Y76" s="455"/>
      <c r="Z76" s="455"/>
      <c r="AA76" s="455"/>
      <c r="AB76" s="455"/>
      <c r="AC76" s="499" t="s">
        <v>326</v>
      </c>
      <c r="AD76" s="499"/>
      <c r="AE76" s="499"/>
      <c r="AF76" s="499"/>
      <c r="AG76" s="497">
        <f>SUM(AG77:AJ88)</f>
        <v>5773000</v>
      </c>
      <c r="AH76" s="497"/>
      <c r="AI76" s="497"/>
      <c r="AJ76" s="498"/>
    </row>
    <row r="77" spans="1:37" s="9" customFormat="1" ht="12.95" customHeight="1" x14ac:dyDescent="0.2">
      <c r="A77" s="634"/>
      <c r="B77" s="635"/>
      <c r="C77" s="444" t="s">
        <v>641</v>
      </c>
      <c r="D77" s="445"/>
      <c r="E77" s="445"/>
      <c r="F77" s="445"/>
      <c r="G77" s="445"/>
      <c r="H77" s="445"/>
      <c r="I77" s="445"/>
      <c r="J77" s="445"/>
      <c r="K77" s="445"/>
      <c r="L77" s="445"/>
      <c r="M77" s="445"/>
      <c r="N77" s="445"/>
      <c r="O77" s="445"/>
      <c r="P77" s="445"/>
      <c r="Q77" s="445"/>
      <c r="R77" s="445"/>
      <c r="S77" s="445"/>
      <c r="T77" s="445"/>
      <c r="U77" s="445"/>
      <c r="V77" s="445"/>
      <c r="W77" s="445"/>
      <c r="X77" s="445"/>
      <c r="Y77" s="445"/>
      <c r="Z77" s="445"/>
      <c r="AA77" s="445"/>
      <c r="AB77" s="446"/>
      <c r="AC77" s="630"/>
      <c r="AD77" s="631"/>
      <c r="AE77" s="631"/>
      <c r="AF77" s="632"/>
      <c r="AG77" s="506">
        <v>3000000</v>
      </c>
      <c r="AH77" s="507"/>
      <c r="AI77" s="507"/>
      <c r="AJ77" s="508"/>
    </row>
    <row r="78" spans="1:37" s="9" customFormat="1" ht="12.95" customHeight="1" x14ac:dyDescent="0.2">
      <c r="A78" s="634"/>
      <c r="B78" s="635"/>
      <c r="C78" s="444" t="s">
        <v>628</v>
      </c>
      <c r="D78" s="445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5"/>
      <c r="Q78" s="445"/>
      <c r="R78" s="445"/>
      <c r="S78" s="445"/>
      <c r="T78" s="445"/>
      <c r="U78" s="445"/>
      <c r="V78" s="445"/>
      <c r="W78" s="445"/>
      <c r="X78" s="445"/>
      <c r="Y78" s="445"/>
      <c r="Z78" s="445"/>
      <c r="AA78" s="445"/>
      <c r="AB78" s="446"/>
      <c r="AC78" s="630"/>
      <c r="AD78" s="631"/>
      <c r="AE78" s="631"/>
      <c r="AF78" s="632"/>
      <c r="AG78" s="506">
        <v>150000</v>
      </c>
      <c r="AH78" s="507"/>
      <c r="AI78" s="507"/>
      <c r="AJ78" s="508"/>
    </row>
    <row r="79" spans="1:37" s="9" customFormat="1" ht="12.95" customHeight="1" x14ac:dyDescent="0.2">
      <c r="A79" s="634"/>
      <c r="B79" s="635"/>
      <c r="C79" s="444" t="s">
        <v>642</v>
      </c>
      <c r="D79" s="445"/>
      <c r="E79" s="445"/>
      <c r="F79" s="445"/>
      <c r="G79" s="445"/>
      <c r="H79" s="445"/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6"/>
      <c r="AC79" s="630"/>
      <c r="AD79" s="631"/>
      <c r="AE79" s="631"/>
      <c r="AF79" s="632"/>
      <c r="AG79" s="506">
        <v>62000</v>
      </c>
      <c r="AH79" s="507"/>
      <c r="AI79" s="507"/>
      <c r="AJ79" s="508"/>
    </row>
    <row r="80" spans="1:37" s="9" customFormat="1" ht="12.95" customHeight="1" x14ac:dyDescent="0.2">
      <c r="A80" s="634"/>
      <c r="B80" s="635"/>
      <c r="C80" s="444" t="s">
        <v>643</v>
      </c>
      <c r="D80" s="445"/>
      <c r="E80" s="445"/>
      <c r="F80" s="445"/>
      <c r="G80" s="445"/>
      <c r="H80" s="445"/>
      <c r="I80" s="445"/>
      <c r="J80" s="445"/>
      <c r="K80" s="445"/>
      <c r="L80" s="445"/>
      <c r="M80" s="445"/>
      <c r="N80" s="445"/>
      <c r="O80" s="445"/>
      <c r="P80" s="445"/>
      <c r="Q80" s="445"/>
      <c r="R80" s="445"/>
      <c r="S80" s="445"/>
      <c r="T80" s="445"/>
      <c r="U80" s="445"/>
      <c r="V80" s="445"/>
      <c r="W80" s="445"/>
      <c r="X80" s="445"/>
      <c r="Y80" s="445"/>
      <c r="Z80" s="445"/>
      <c r="AA80" s="445"/>
      <c r="AB80" s="446"/>
      <c r="AC80" s="630"/>
      <c r="AD80" s="631"/>
      <c r="AE80" s="631"/>
      <c r="AF80" s="632"/>
      <c r="AG80" s="506">
        <v>170000</v>
      </c>
      <c r="AH80" s="507"/>
      <c r="AI80" s="507"/>
      <c r="AJ80" s="508"/>
    </row>
    <row r="81" spans="1:36" s="9" customFormat="1" ht="12.95" customHeight="1" x14ac:dyDescent="0.2">
      <c r="A81" s="634"/>
      <c r="B81" s="635"/>
      <c r="C81" s="444" t="s">
        <v>644</v>
      </c>
      <c r="D81" s="445"/>
      <c r="E81" s="445"/>
      <c r="F81" s="445"/>
      <c r="G81" s="445"/>
      <c r="H81" s="445"/>
      <c r="I81" s="445"/>
      <c r="J81" s="445"/>
      <c r="K81" s="445"/>
      <c r="L81" s="445"/>
      <c r="M81" s="445"/>
      <c r="N81" s="445"/>
      <c r="O81" s="445"/>
      <c r="P81" s="445"/>
      <c r="Q81" s="445"/>
      <c r="R81" s="445"/>
      <c r="S81" s="445"/>
      <c r="T81" s="445"/>
      <c r="U81" s="445"/>
      <c r="V81" s="445"/>
      <c r="W81" s="445"/>
      <c r="X81" s="445"/>
      <c r="Y81" s="445"/>
      <c r="Z81" s="445"/>
      <c r="AA81" s="445"/>
      <c r="AB81" s="446"/>
      <c r="AC81" s="630"/>
      <c r="AD81" s="631"/>
      <c r="AE81" s="631"/>
      <c r="AF81" s="632"/>
      <c r="AG81" s="506">
        <v>120000</v>
      </c>
      <c r="AH81" s="507"/>
      <c r="AI81" s="507"/>
      <c r="AJ81" s="508"/>
    </row>
    <row r="82" spans="1:36" s="9" customFormat="1" ht="12.95" customHeight="1" x14ac:dyDescent="0.2">
      <c r="A82" s="634"/>
      <c r="B82" s="635"/>
      <c r="C82" s="444" t="s">
        <v>645</v>
      </c>
      <c r="D82" s="445"/>
      <c r="E82" s="445"/>
      <c r="F82" s="445"/>
      <c r="G82" s="445"/>
      <c r="H82" s="445"/>
      <c r="I82" s="445"/>
      <c r="J82" s="445"/>
      <c r="K82" s="445"/>
      <c r="L82" s="445"/>
      <c r="M82" s="445"/>
      <c r="N82" s="445"/>
      <c r="O82" s="445"/>
      <c r="P82" s="445"/>
      <c r="Q82" s="445"/>
      <c r="R82" s="445"/>
      <c r="S82" s="445"/>
      <c r="T82" s="445"/>
      <c r="U82" s="445"/>
      <c r="V82" s="445"/>
      <c r="W82" s="445"/>
      <c r="X82" s="445"/>
      <c r="Y82" s="445"/>
      <c r="Z82" s="445"/>
      <c r="AA82" s="445"/>
      <c r="AB82" s="446"/>
      <c r="AC82" s="630"/>
      <c r="AD82" s="631"/>
      <c r="AE82" s="631"/>
      <c r="AF82" s="632"/>
      <c r="AG82" s="506">
        <v>600000</v>
      </c>
      <c r="AH82" s="507"/>
      <c r="AI82" s="507"/>
      <c r="AJ82" s="508"/>
    </row>
    <row r="83" spans="1:36" s="9" customFormat="1" ht="12.95" customHeight="1" x14ac:dyDescent="0.2">
      <c r="A83" s="634"/>
      <c r="B83" s="635"/>
      <c r="C83" s="444" t="s">
        <v>649</v>
      </c>
      <c r="D83" s="445"/>
      <c r="E83" s="445"/>
      <c r="F83" s="445"/>
      <c r="G83" s="44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  <c r="S83" s="445"/>
      <c r="T83" s="445"/>
      <c r="U83" s="445"/>
      <c r="V83" s="445"/>
      <c r="W83" s="445"/>
      <c r="X83" s="445"/>
      <c r="Y83" s="445"/>
      <c r="Z83" s="445"/>
      <c r="AA83" s="445"/>
      <c r="AB83" s="446"/>
      <c r="AC83" s="630"/>
      <c r="AD83" s="631"/>
      <c r="AE83" s="631"/>
      <c r="AF83" s="632"/>
      <c r="AG83" s="506">
        <v>540000</v>
      </c>
      <c r="AH83" s="507"/>
      <c r="AI83" s="507"/>
      <c r="AJ83" s="508"/>
    </row>
    <row r="84" spans="1:36" s="9" customFormat="1" ht="12.95" customHeight="1" x14ac:dyDescent="0.2">
      <c r="A84" s="634"/>
      <c r="B84" s="635"/>
      <c r="C84" s="444" t="s">
        <v>957</v>
      </c>
      <c r="D84" s="445"/>
      <c r="E84" s="445"/>
      <c r="F84" s="445"/>
      <c r="G84" s="445"/>
      <c r="H84" s="445"/>
      <c r="I84" s="445"/>
      <c r="J84" s="445"/>
      <c r="K84" s="445"/>
      <c r="L84" s="445"/>
      <c r="M84" s="445"/>
      <c r="N84" s="445"/>
      <c r="O84" s="445"/>
      <c r="P84" s="445"/>
      <c r="Q84" s="445"/>
      <c r="R84" s="445"/>
      <c r="S84" s="445"/>
      <c r="T84" s="445"/>
      <c r="U84" s="445"/>
      <c r="V84" s="445"/>
      <c r="W84" s="445"/>
      <c r="X84" s="445"/>
      <c r="Y84" s="445"/>
      <c r="Z84" s="445"/>
      <c r="AA84" s="445"/>
      <c r="AB84" s="446"/>
      <c r="AC84" s="630"/>
      <c r="AD84" s="631"/>
      <c r="AE84" s="631"/>
      <c r="AF84" s="632"/>
      <c r="AG84" s="450">
        <v>1076000</v>
      </c>
      <c r="AH84" s="451"/>
      <c r="AI84" s="451"/>
      <c r="AJ84" s="452"/>
    </row>
    <row r="85" spans="1:36" s="9" customFormat="1" ht="12.95" customHeight="1" x14ac:dyDescent="0.2">
      <c r="A85" s="634"/>
      <c r="B85" s="635"/>
      <c r="C85" s="444" t="s">
        <v>647</v>
      </c>
      <c r="D85" s="445"/>
      <c r="E85" s="445"/>
      <c r="F85" s="445"/>
      <c r="G85" s="445"/>
      <c r="H85" s="445"/>
      <c r="I85" s="445"/>
      <c r="J85" s="445"/>
      <c r="K85" s="445"/>
      <c r="L85" s="445"/>
      <c r="M85" s="445"/>
      <c r="N85" s="445"/>
      <c r="O85" s="445"/>
      <c r="P85" s="445"/>
      <c r="Q85" s="445"/>
      <c r="R85" s="445"/>
      <c r="S85" s="445"/>
      <c r="T85" s="445"/>
      <c r="U85" s="445"/>
      <c r="V85" s="445"/>
      <c r="W85" s="445"/>
      <c r="X85" s="445"/>
      <c r="Y85" s="445"/>
      <c r="Z85" s="445"/>
      <c r="AA85" s="445"/>
      <c r="AB85" s="446"/>
      <c r="AC85" s="630"/>
      <c r="AD85" s="631"/>
      <c r="AE85" s="631"/>
      <c r="AF85" s="632"/>
      <c r="AG85" s="506">
        <v>25000</v>
      </c>
      <c r="AH85" s="507"/>
      <c r="AI85" s="507"/>
      <c r="AJ85" s="508"/>
    </row>
    <row r="86" spans="1:36" s="9" customFormat="1" ht="12.95" customHeight="1" x14ac:dyDescent="0.2">
      <c r="A86" s="634"/>
      <c r="B86" s="635"/>
      <c r="C86" s="444" t="s">
        <v>648</v>
      </c>
      <c r="D86" s="445"/>
      <c r="E86" s="445"/>
      <c r="F86" s="445"/>
      <c r="G86" s="445"/>
      <c r="H86" s="445"/>
      <c r="I86" s="445"/>
      <c r="J86" s="445"/>
      <c r="K86" s="445"/>
      <c r="L86" s="445"/>
      <c r="M86" s="445"/>
      <c r="N86" s="445"/>
      <c r="O86" s="445"/>
      <c r="P86" s="445"/>
      <c r="Q86" s="445"/>
      <c r="R86" s="445"/>
      <c r="S86" s="445"/>
      <c r="T86" s="445"/>
      <c r="U86" s="445"/>
      <c r="V86" s="445"/>
      <c r="W86" s="445"/>
      <c r="X86" s="445"/>
      <c r="Y86" s="445"/>
      <c r="Z86" s="445"/>
      <c r="AA86" s="445"/>
      <c r="AB86" s="446"/>
      <c r="AC86" s="630"/>
      <c r="AD86" s="631"/>
      <c r="AE86" s="631"/>
      <c r="AF86" s="632"/>
      <c r="AG86" s="506">
        <v>5000</v>
      </c>
      <c r="AH86" s="507"/>
      <c r="AI86" s="507"/>
      <c r="AJ86" s="508"/>
    </row>
    <row r="87" spans="1:36" s="9" customFormat="1" ht="12.95" customHeight="1" x14ac:dyDescent="0.2">
      <c r="A87" s="634"/>
      <c r="B87" s="635"/>
      <c r="C87" s="444" t="s">
        <v>950</v>
      </c>
      <c r="D87" s="445"/>
      <c r="E87" s="445"/>
      <c r="F87" s="445"/>
      <c r="G87" s="445"/>
      <c r="H87" s="445"/>
      <c r="I87" s="445"/>
      <c r="J87" s="445"/>
      <c r="K87" s="445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5"/>
      <c r="AA87" s="445"/>
      <c r="AB87" s="446"/>
      <c r="AC87" s="630"/>
      <c r="AD87" s="631"/>
      <c r="AE87" s="631"/>
      <c r="AF87" s="632"/>
      <c r="AG87" s="506">
        <v>5000</v>
      </c>
      <c r="AH87" s="507"/>
      <c r="AI87" s="507"/>
      <c r="AJ87" s="508"/>
    </row>
    <row r="88" spans="1:36" s="9" customFormat="1" ht="12.95" customHeight="1" x14ac:dyDescent="0.2">
      <c r="A88" s="634"/>
      <c r="B88" s="635"/>
      <c r="C88" s="444" t="s">
        <v>650</v>
      </c>
      <c r="D88" s="445"/>
      <c r="E88" s="445"/>
      <c r="F88" s="445"/>
      <c r="G88" s="445"/>
      <c r="H88" s="445"/>
      <c r="I88" s="445"/>
      <c r="J88" s="445"/>
      <c r="K88" s="445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5"/>
      <c r="AA88" s="445"/>
      <c r="AB88" s="446"/>
      <c r="AC88" s="630"/>
      <c r="AD88" s="631"/>
      <c r="AE88" s="631"/>
      <c r="AF88" s="632"/>
      <c r="AG88" s="506">
        <v>20000</v>
      </c>
      <c r="AH88" s="507"/>
      <c r="AI88" s="507"/>
      <c r="AJ88" s="508"/>
    </row>
    <row r="89" spans="1:36" ht="12.95" customHeight="1" x14ac:dyDescent="0.2">
      <c r="A89" s="649" t="s">
        <v>135</v>
      </c>
      <c r="B89" s="614"/>
      <c r="C89" s="455" t="s">
        <v>646</v>
      </c>
      <c r="D89" s="455"/>
      <c r="E89" s="455"/>
      <c r="F89" s="455"/>
      <c r="G89" s="455"/>
      <c r="H89" s="455"/>
      <c r="I89" s="455"/>
      <c r="J89" s="455"/>
      <c r="K89" s="455"/>
      <c r="L89" s="455"/>
      <c r="M89" s="455"/>
      <c r="N89" s="455"/>
      <c r="O89" s="455"/>
      <c r="P89" s="455"/>
      <c r="Q89" s="455"/>
      <c r="R89" s="455"/>
      <c r="S89" s="455"/>
      <c r="T89" s="455"/>
      <c r="U89" s="455"/>
      <c r="V89" s="455"/>
      <c r="W89" s="455"/>
      <c r="X89" s="455"/>
      <c r="Y89" s="455"/>
      <c r="Z89" s="455"/>
      <c r="AA89" s="455"/>
      <c r="AB89" s="455"/>
      <c r="AC89" s="499" t="s">
        <v>325</v>
      </c>
      <c r="AD89" s="499"/>
      <c r="AE89" s="499"/>
      <c r="AF89" s="499"/>
      <c r="AG89" s="497">
        <v>350000</v>
      </c>
      <c r="AH89" s="497"/>
      <c r="AI89" s="497"/>
      <c r="AJ89" s="498"/>
    </row>
    <row r="90" spans="1:36" ht="12.95" customHeight="1" x14ac:dyDescent="0.2">
      <c r="A90" s="649" t="s">
        <v>132</v>
      </c>
      <c r="B90" s="614"/>
      <c r="C90" s="455" t="s">
        <v>324</v>
      </c>
      <c r="D90" s="455"/>
      <c r="E90" s="455"/>
      <c r="F90" s="455"/>
      <c r="G90" s="455"/>
      <c r="H90" s="455"/>
      <c r="I90" s="455"/>
      <c r="J90" s="455"/>
      <c r="K90" s="455"/>
      <c r="L90" s="455"/>
      <c r="M90" s="455"/>
      <c r="N90" s="455"/>
      <c r="O90" s="455"/>
      <c r="P90" s="455"/>
      <c r="Q90" s="455"/>
      <c r="R90" s="455"/>
      <c r="S90" s="455"/>
      <c r="T90" s="455"/>
      <c r="U90" s="455"/>
      <c r="V90" s="455"/>
      <c r="W90" s="455"/>
      <c r="X90" s="455"/>
      <c r="Y90" s="455"/>
      <c r="Z90" s="455"/>
      <c r="AA90" s="455"/>
      <c r="AB90" s="455"/>
      <c r="AC90" s="499" t="s">
        <v>323</v>
      </c>
      <c r="AD90" s="499"/>
      <c r="AE90" s="499"/>
      <c r="AF90" s="499"/>
      <c r="AG90" s="497">
        <f>SUM(AG91:AJ93)</f>
        <v>4900000</v>
      </c>
      <c r="AH90" s="497"/>
      <c r="AI90" s="497"/>
      <c r="AJ90" s="498"/>
    </row>
    <row r="91" spans="1:36" s="9" customFormat="1" ht="12.95" customHeight="1" x14ac:dyDescent="0.2">
      <c r="A91" s="634"/>
      <c r="B91" s="635"/>
      <c r="C91" s="444" t="s">
        <v>638</v>
      </c>
      <c r="D91" s="445"/>
      <c r="E91" s="445"/>
      <c r="F91" s="445"/>
      <c r="G91" s="445"/>
      <c r="H91" s="445"/>
      <c r="I91" s="445"/>
      <c r="J91" s="445"/>
      <c r="K91" s="445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5"/>
      <c r="AA91" s="445"/>
      <c r="AB91" s="446"/>
      <c r="AC91" s="630"/>
      <c r="AD91" s="631"/>
      <c r="AE91" s="631"/>
      <c r="AF91" s="632"/>
      <c r="AG91" s="506">
        <v>1000000</v>
      </c>
      <c r="AH91" s="507"/>
      <c r="AI91" s="507"/>
      <c r="AJ91" s="508"/>
    </row>
    <row r="92" spans="1:36" s="9" customFormat="1" ht="12.95" customHeight="1" x14ac:dyDescent="0.2">
      <c r="A92" s="634"/>
      <c r="B92" s="635"/>
      <c r="C92" s="444" t="s">
        <v>639</v>
      </c>
      <c r="D92" s="445"/>
      <c r="E92" s="445"/>
      <c r="F92" s="445"/>
      <c r="G92" s="445"/>
      <c r="H92" s="445"/>
      <c r="I92" s="445"/>
      <c r="J92" s="445"/>
      <c r="K92" s="445"/>
      <c r="L92" s="445"/>
      <c r="M92" s="445"/>
      <c r="N92" s="445"/>
      <c r="O92" s="445"/>
      <c r="P92" s="445"/>
      <c r="Q92" s="445"/>
      <c r="R92" s="445"/>
      <c r="S92" s="445"/>
      <c r="T92" s="445"/>
      <c r="U92" s="445"/>
      <c r="V92" s="445"/>
      <c r="W92" s="445"/>
      <c r="X92" s="445"/>
      <c r="Y92" s="445"/>
      <c r="Z92" s="445"/>
      <c r="AA92" s="445"/>
      <c r="AB92" s="446"/>
      <c r="AC92" s="630"/>
      <c r="AD92" s="631"/>
      <c r="AE92" s="631"/>
      <c r="AF92" s="632"/>
      <c r="AG92" s="506">
        <v>1900000</v>
      </c>
      <c r="AH92" s="507"/>
      <c r="AI92" s="507"/>
      <c r="AJ92" s="508"/>
    </row>
    <row r="93" spans="1:36" s="9" customFormat="1" ht="12.95" customHeight="1" x14ac:dyDescent="0.2">
      <c r="A93" s="634"/>
      <c r="B93" s="635"/>
      <c r="C93" s="444" t="s">
        <v>640</v>
      </c>
      <c r="D93" s="445"/>
      <c r="E93" s="445"/>
      <c r="F93" s="445"/>
      <c r="G93" s="445"/>
      <c r="H93" s="445"/>
      <c r="I93" s="445"/>
      <c r="J93" s="445"/>
      <c r="K93" s="445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  <c r="W93" s="445"/>
      <c r="X93" s="445"/>
      <c r="Y93" s="445"/>
      <c r="Z93" s="445"/>
      <c r="AA93" s="445"/>
      <c r="AB93" s="446"/>
      <c r="AC93" s="630"/>
      <c r="AD93" s="631"/>
      <c r="AE93" s="631"/>
      <c r="AF93" s="632"/>
      <c r="AG93" s="506">
        <v>2000000</v>
      </c>
      <c r="AH93" s="507"/>
      <c r="AI93" s="507"/>
      <c r="AJ93" s="508"/>
    </row>
    <row r="94" spans="1:36" ht="12.95" customHeight="1" x14ac:dyDescent="0.2">
      <c r="A94" s="649" t="s">
        <v>129</v>
      </c>
      <c r="B94" s="614"/>
      <c r="C94" s="455" t="s">
        <v>322</v>
      </c>
      <c r="D94" s="455"/>
      <c r="E94" s="455"/>
      <c r="F94" s="455"/>
      <c r="G94" s="455"/>
      <c r="H94" s="455"/>
      <c r="I94" s="455"/>
      <c r="J94" s="455"/>
      <c r="K94" s="455"/>
      <c r="L94" s="455"/>
      <c r="M94" s="455"/>
      <c r="N94" s="455"/>
      <c r="O94" s="455"/>
      <c r="P94" s="455"/>
      <c r="Q94" s="455"/>
      <c r="R94" s="455"/>
      <c r="S94" s="455"/>
      <c r="T94" s="455"/>
      <c r="U94" s="455"/>
      <c r="V94" s="455"/>
      <c r="W94" s="455"/>
      <c r="X94" s="455"/>
      <c r="Y94" s="455"/>
      <c r="Z94" s="455"/>
      <c r="AA94" s="455"/>
      <c r="AB94" s="455"/>
      <c r="AC94" s="499" t="s">
        <v>321</v>
      </c>
      <c r="AD94" s="499"/>
      <c r="AE94" s="499"/>
      <c r="AF94" s="499"/>
      <c r="AG94" s="497">
        <v>0</v>
      </c>
      <c r="AH94" s="497"/>
      <c r="AI94" s="497"/>
      <c r="AJ94" s="498"/>
    </row>
    <row r="95" spans="1:36" ht="12.95" customHeight="1" x14ac:dyDescent="0.2">
      <c r="A95" s="649" t="s">
        <v>126</v>
      </c>
      <c r="B95" s="614"/>
      <c r="C95" s="455" t="s">
        <v>320</v>
      </c>
      <c r="D95" s="455"/>
      <c r="E95" s="455"/>
      <c r="F95" s="455"/>
      <c r="G95" s="455"/>
      <c r="H95" s="455"/>
      <c r="I95" s="455"/>
      <c r="J95" s="455"/>
      <c r="K95" s="455"/>
      <c r="L95" s="455"/>
      <c r="M95" s="455"/>
      <c r="N95" s="455"/>
      <c r="O95" s="455"/>
      <c r="P95" s="455"/>
      <c r="Q95" s="455"/>
      <c r="R95" s="455"/>
      <c r="S95" s="455"/>
      <c r="T95" s="455"/>
      <c r="U95" s="455"/>
      <c r="V95" s="455"/>
      <c r="W95" s="455"/>
      <c r="X95" s="455"/>
      <c r="Y95" s="455"/>
      <c r="Z95" s="455"/>
      <c r="AA95" s="455"/>
      <c r="AB95" s="455"/>
      <c r="AC95" s="499" t="s">
        <v>319</v>
      </c>
      <c r="AD95" s="499"/>
      <c r="AE95" s="499"/>
      <c r="AF95" s="499"/>
      <c r="AG95" s="497">
        <v>534040</v>
      </c>
      <c r="AH95" s="497"/>
      <c r="AI95" s="497"/>
      <c r="AJ95" s="498"/>
    </row>
    <row r="96" spans="1:36" ht="12.95" customHeight="1" x14ac:dyDescent="0.2">
      <c r="A96" s="649" t="s">
        <v>123</v>
      </c>
      <c r="B96" s="614"/>
      <c r="C96" s="455" t="s">
        <v>318</v>
      </c>
      <c r="D96" s="455"/>
      <c r="E96" s="455"/>
      <c r="F96" s="455"/>
      <c r="G96" s="455"/>
      <c r="H96" s="455"/>
      <c r="I96" s="455"/>
      <c r="J96" s="455"/>
      <c r="K96" s="455"/>
      <c r="L96" s="455"/>
      <c r="M96" s="455"/>
      <c r="N96" s="455"/>
      <c r="O96" s="455"/>
      <c r="P96" s="455"/>
      <c r="Q96" s="455"/>
      <c r="R96" s="455"/>
      <c r="S96" s="455"/>
      <c r="T96" s="455"/>
      <c r="U96" s="455"/>
      <c r="V96" s="455"/>
      <c r="W96" s="455"/>
      <c r="X96" s="455"/>
      <c r="Y96" s="455"/>
      <c r="Z96" s="455"/>
      <c r="AA96" s="455"/>
      <c r="AB96" s="455"/>
      <c r="AC96" s="499" t="s">
        <v>317</v>
      </c>
      <c r="AD96" s="499"/>
      <c r="AE96" s="499"/>
      <c r="AF96" s="499"/>
      <c r="AG96" s="497">
        <v>0</v>
      </c>
      <c r="AH96" s="497"/>
      <c r="AI96" s="497"/>
      <c r="AJ96" s="498"/>
    </row>
    <row r="97" spans="1:36" ht="12.95" customHeight="1" x14ac:dyDescent="0.2">
      <c r="A97" s="649" t="s">
        <v>120</v>
      </c>
      <c r="B97" s="661"/>
      <c r="C97" s="455" t="s">
        <v>316</v>
      </c>
      <c r="D97" s="455"/>
      <c r="E97" s="455"/>
      <c r="F97" s="455"/>
      <c r="G97" s="455"/>
      <c r="H97" s="455"/>
      <c r="I97" s="455"/>
      <c r="J97" s="455"/>
      <c r="K97" s="455"/>
      <c r="L97" s="455"/>
      <c r="M97" s="455"/>
      <c r="N97" s="455"/>
      <c r="O97" s="455"/>
      <c r="P97" s="455"/>
      <c r="Q97" s="455"/>
      <c r="R97" s="455"/>
      <c r="S97" s="455"/>
      <c r="T97" s="455"/>
      <c r="U97" s="455"/>
      <c r="V97" s="455"/>
      <c r="W97" s="455"/>
      <c r="X97" s="455"/>
      <c r="Y97" s="455"/>
      <c r="Z97" s="455"/>
      <c r="AA97" s="455"/>
      <c r="AB97" s="455"/>
      <c r="AC97" s="499" t="s">
        <v>315</v>
      </c>
      <c r="AD97" s="499"/>
      <c r="AE97" s="499"/>
      <c r="AF97" s="499"/>
      <c r="AG97" s="497">
        <v>0</v>
      </c>
      <c r="AH97" s="497"/>
      <c r="AI97" s="497"/>
      <c r="AJ97" s="498"/>
    </row>
    <row r="98" spans="1:36" ht="12.95" customHeight="1" x14ac:dyDescent="0.2">
      <c r="A98" s="649">
        <v>42</v>
      </c>
      <c r="B98" s="661"/>
      <c r="C98" s="455" t="s">
        <v>314</v>
      </c>
      <c r="D98" s="455"/>
      <c r="E98" s="455"/>
      <c r="F98" s="455"/>
      <c r="G98" s="455"/>
      <c r="H98" s="455"/>
      <c r="I98" s="455"/>
      <c r="J98" s="455"/>
      <c r="K98" s="455"/>
      <c r="L98" s="455"/>
      <c r="M98" s="455"/>
      <c r="N98" s="455"/>
      <c r="O98" s="455"/>
      <c r="P98" s="455"/>
      <c r="Q98" s="455"/>
      <c r="R98" s="455"/>
      <c r="S98" s="455"/>
      <c r="T98" s="455"/>
      <c r="U98" s="455"/>
      <c r="V98" s="455"/>
      <c r="W98" s="455"/>
      <c r="X98" s="455"/>
      <c r="Y98" s="455"/>
      <c r="Z98" s="455"/>
      <c r="AA98" s="455"/>
      <c r="AB98" s="455"/>
      <c r="AC98" s="499" t="s">
        <v>313</v>
      </c>
      <c r="AD98" s="499"/>
      <c r="AE98" s="499"/>
      <c r="AF98" s="499"/>
      <c r="AG98" s="497">
        <v>0</v>
      </c>
      <c r="AH98" s="497"/>
      <c r="AI98" s="497"/>
      <c r="AJ98" s="498"/>
    </row>
    <row r="99" spans="1:36" ht="12.95" customHeight="1" x14ac:dyDescent="0.2">
      <c r="A99" s="649">
        <v>43</v>
      </c>
      <c r="B99" s="661"/>
      <c r="C99" s="455" t="s">
        <v>312</v>
      </c>
      <c r="D99" s="455"/>
      <c r="E99" s="455"/>
      <c r="F99" s="455"/>
      <c r="G99" s="455"/>
      <c r="H99" s="455"/>
      <c r="I99" s="455"/>
      <c r="J99" s="455"/>
      <c r="K99" s="455"/>
      <c r="L99" s="455"/>
      <c r="M99" s="455"/>
      <c r="N99" s="455"/>
      <c r="O99" s="455"/>
      <c r="P99" s="455"/>
      <c r="Q99" s="455"/>
      <c r="R99" s="455"/>
      <c r="S99" s="455"/>
      <c r="T99" s="455"/>
      <c r="U99" s="455"/>
      <c r="V99" s="455"/>
      <c r="W99" s="455"/>
      <c r="X99" s="455"/>
      <c r="Y99" s="455"/>
      <c r="Z99" s="455"/>
      <c r="AA99" s="455"/>
      <c r="AB99" s="455"/>
      <c r="AC99" s="499" t="s">
        <v>311</v>
      </c>
      <c r="AD99" s="499"/>
      <c r="AE99" s="499"/>
      <c r="AF99" s="499"/>
      <c r="AG99" s="655">
        <v>0</v>
      </c>
      <c r="AH99" s="656"/>
      <c r="AI99" s="656"/>
      <c r="AJ99" s="657"/>
    </row>
    <row r="100" spans="1:36" ht="12.95" customHeight="1" x14ac:dyDescent="0.2">
      <c r="A100" s="649">
        <v>44</v>
      </c>
      <c r="B100" s="661"/>
      <c r="C100" s="455" t="s">
        <v>310</v>
      </c>
      <c r="D100" s="455"/>
      <c r="E100" s="455"/>
      <c r="F100" s="455"/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55"/>
      <c r="R100" s="455"/>
      <c r="S100" s="455"/>
      <c r="T100" s="455"/>
      <c r="U100" s="455"/>
      <c r="V100" s="455"/>
      <c r="W100" s="455"/>
      <c r="X100" s="455"/>
      <c r="Y100" s="455"/>
      <c r="Z100" s="455"/>
      <c r="AA100" s="455"/>
      <c r="AB100" s="455"/>
      <c r="AC100" s="499" t="s">
        <v>309</v>
      </c>
      <c r="AD100" s="499"/>
      <c r="AE100" s="499"/>
      <c r="AF100" s="499"/>
      <c r="AG100" s="497">
        <v>0</v>
      </c>
      <c r="AH100" s="497"/>
      <c r="AI100" s="497"/>
      <c r="AJ100" s="498"/>
    </row>
    <row r="101" spans="1:36" ht="12.95" customHeight="1" x14ac:dyDescent="0.2">
      <c r="A101" s="649">
        <v>45</v>
      </c>
      <c r="B101" s="661"/>
      <c r="C101" s="455" t="s">
        <v>308</v>
      </c>
      <c r="D101" s="455"/>
      <c r="E101" s="455"/>
      <c r="F101" s="455"/>
      <c r="G101" s="455"/>
      <c r="H101" s="455"/>
      <c r="I101" s="455"/>
      <c r="J101" s="455"/>
      <c r="K101" s="455"/>
      <c r="L101" s="455"/>
      <c r="M101" s="455"/>
      <c r="N101" s="455"/>
      <c r="O101" s="455"/>
      <c r="P101" s="455"/>
      <c r="Q101" s="455"/>
      <c r="R101" s="455"/>
      <c r="S101" s="455"/>
      <c r="T101" s="455"/>
      <c r="U101" s="455"/>
      <c r="V101" s="455"/>
      <c r="W101" s="455"/>
      <c r="X101" s="455"/>
      <c r="Y101" s="455"/>
      <c r="Z101" s="455"/>
      <c r="AA101" s="455"/>
      <c r="AB101" s="455"/>
      <c r="AC101" s="499" t="s">
        <v>307</v>
      </c>
      <c r="AD101" s="499"/>
      <c r="AE101" s="499"/>
      <c r="AF101" s="499"/>
      <c r="AG101" s="497">
        <v>0</v>
      </c>
      <c r="AH101" s="497"/>
      <c r="AI101" s="497"/>
      <c r="AJ101" s="498"/>
    </row>
    <row r="102" spans="1:36" ht="12.95" customHeight="1" x14ac:dyDescent="0.2">
      <c r="A102" s="649" t="s">
        <v>105</v>
      </c>
      <c r="B102" s="614"/>
      <c r="C102" s="455" t="s">
        <v>306</v>
      </c>
      <c r="D102" s="455"/>
      <c r="E102" s="455"/>
      <c r="F102" s="455"/>
      <c r="G102" s="455"/>
      <c r="H102" s="455"/>
      <c r="I102" s="455"/>
      <c r="J102" s="455"/>
      <c r="K102" s="455"/>
      <c r="L102" s="455"/>
      <c r="M102" s="455"/>
      <c r="N102" s="455"/>
      <c r="O102" s="455"/>
      <c r="P102" s="455"/>
      <c r="Q102" s="455"/>
      <c r="R102" s="455"/>
      <c r="S102" s="455"/>
      <c r="T102" s="455"/>
      <c r="U102" s="455"/>
      <c r="V102" s="455"/>
      <c r="W102" s="455"/>
      <c r="X102" s="455"/>
      <c r="Y102" s="455"/>
      <c r="Z102" s="455"/>
      <c r="AA102" s="455"/>
      <c r="AB102" s="455"/>
      <c r="AC102" s="499" t="s">
        <v>305</v>
      </c>
      <c r="AD102" s="499"/>
      <c r="AE102" s="499"/>
      <c r="AF102" s="499"/>
      <c r="AG102" s="655">
        <f>SUM(AG100:AG101)</f>
        <v>0</v>
      </c>
      <c r="AH102" s="656"/>
      <c r="AI102" s="656"/>
      <c r="AJ102" s="657"/>
    </row>
    <row r="103" spans="1:36" ht="12.95" customHeight="1" x14ac:dyDescent="0.2">
      <c r="A103" s="649" t="s">
        <v>102</v>
      </c>
      <c r="B103" s="661"/>
      <c r="C103" s="455" t="s">
        <v>304</v>
      </c>
      <c r="D103" s="455"/>
      <c r="E103" s="455"/>
      <c r="F103" s="455"/>
      <c r="G103" s="455"/>
      <c r="H103" s="455"/>
      <c r="I103" s="455"/>
      <c r="J103" s="455"/>
      <c r="K103" s="455"/>
      <c r="L103" s="455"/>
      <c r="M103" s="455"/>
      <c r="N103" s="455"/>
      <c r="O103" s="455"/>
      <c r="P103" s="455"/>
      <c r="Q103" s="455"/>
      <c r="R103" s="455"/>
      <c r="S103" s="455"/>
      <c r="T103" s="455"/>
      <c r="U103" s="455"/>
      <c r="V103" s="455"/>
      <c r="W103" s="455"/>
      <c r="X103" s="455"/>
      <c r="Y103" s="455"/>
      <c r="Z103" s="455"/>
      <c r="AA103" s="455"/>
      <c r="AB103" s="455"/>
      <c r="AC103" s="499" t="s">
        <v>303</v>
      </c>
      <c r="AD103" s="499"/>
      <c r="AE103" s="499"/>
      <c r="AF103" s="499"/>
      <c r="AG103" s="497">
        <v>0</v>
      </c>
      <c r="AH103" s="497"/>
      <c r="AI103" s="497"/>
      <c r="AJ103" s="498"/>
    </row>
    <row r="104" spans="1:36" ht="12.95" customHeight="1" x14ac:dyDescent="0.2">
      <c r="A104" s="649" t="s">
        <v>99</v>
      </c>
      <c r="B104" s="661"/>
      <c r="C104" s="455" t="s">
        <v>302</v>
      </c>
      <c r="D104" s="455"/>
      <c r="E104" s="455"/>
      <c r="F104" s="455"/>
      <c r="G104" s="455"/>
      <c r="H104" s="455"/>
      <c r="I104" s="455"/>
      <c r="J104" s="455"/>
      <c r="K104" s="455"/>
      <c r="L104" s="455"/>
      <c r="M104" s="455"/>
      <c r="N104" s="455"/>
      <c r="O104" s="455"/>
      <c r="P104" s="455"/>
      <c r="Q104" s="455"/>
      <c r="R104" s="455"/>
      <c r="S104" s="455"/>
      <c r="T104" s="455"/>
      <c r="U104" s="455"/>
      <c r="V104" s="455"/>
      <c r="W104" s="455"/>
      <c r="X104" s="455"/>
      <c r="Y104" s="455"/>
      <c r="Z104" s="455"/>
      <c r="AA104" s="455"/>
      <c r="AB104" s="455"/>
      <c r="AC104" s="499" t="s">
        <v>301</v>
      </c>
      <c r="AD104" s="499"/>
      <c r="AE104" s="499"/>
      <c r="AF104" s="499"/>
      <c r="AG104" s="497">
        <v>0</v>
      </c>
      <c r="AH104" s="497"/>
      <c r="AI104" s="497"/>
      <c r="AJ104" s="498"/>
    </row>
    <row r="105" spans="1:36" s="11" customFormat="1" ht="12.95" customHeight="1" x14ac:dyDescent="0.2">
      <c r="A105" s="650" t="s">
        <v>96</v>
      </c>
      <c r="B105" s="662"/>
      <c r="C105" s="675" t="s">
        <v>528</v>
      </c>
      <c r="D105" s="675"/>
      <c r="E105" s="675"/>
      <c r="F105" s="675"/>
      <c r="G105" s="675"/>
      <c r="H105" s="675"/>
      <c r="I105" s="675"/>
      <c r="J105" s="675"/>
      <c r="K105" s="675"/>
      <c r="L105" s="675"/>
      <c r="M105" s="675"/>
      <c r="N105" s="675"/>
      <c r="O105" s="675"/>
      <c r="P105" s="675"/>
      <c r="Q105" s="675"/>
      <c r="R105" s="675"/>
      <c r="S105" s="675"/>
      <c r="T105" s="675"/>
      <c r="U105" s="675"/>
      <c r="V105" s="675"/>
      <c r="W105" s="675"/>
      <c r="X105" s="675"/>
      <c r="Y105" s="675"/>
      <c r="Z105" s="675"/>
      <c r="AA105" s="675"/>
      <c r="AB105" s="675"/>
      <c r="AC105" s="553" t="s">
        <v>300</v>
      </c>
      <c r="AD105" s="553"/>
      <c r="AE105" s="553"/>
      <c r="AF105" s="553"/>
      <c r="AG105" s="663">
        <f>AG75+AG76+AG89+AG90+AG94+AG95+AG96+AG99+AG102+AG103+AG104</f>
        <v>11557040</v>
      </c>
      <c r="AH105" s="664"/>
      <c r="AI105" s="664"/>
      <c r="AJ105" s="665"/>
    </row>
    <row r="106" spans="1:36" s="11" customFormat="1" ht="12.95" customHeight="1" x14ac:dyDescent="0.2">
      <c r="A106" s="643" t="s">
        <v>712</v>
      </c>
      <c r="B106" s="644"/>
      <c r="C106" s="644"/>
      <c r="D106" s="644"/>
      <c r="E106" s="644"/>
      <c r="F106" s="644"/>
      <c r="G106" s="644"/>
      <c r="H106" s="644"/>
      <c r="I106" s="644"/>
      <c r="J106" s="644"/>
      <c r="K106" s="644"/>
      <c r="L106" s="644"/>
      <c r="M106" s="644"/>
      <c r="N106" s="644"/>
      <c r="O106" s="644"/>
      <c r="P106" s="644"/>
      <c r="Q106" s="644"/>
      <c r="R106" s="644"/>
      <c r="S106" s="644"/>
      <c r="T106" s="644"/>
      <c r="U106" s="644"/>
      <c r="V106" s="644"/>
      <c r="W106" s="644"/>
      <c r="X106" s="644"/>
      <c r="Y106" s="644"/>
      <c r="Z106" s="644"/>
      <c r="AA106" s="644"/>
      <c r="AB106" s="644"/>
      <c r="AC106" s="644"/>
      <c r="AD106" s="644"/>
      <c r="AE106" s="644"/>
      <c r="AF106" s="644"/>
      <c r="AG106" s="644"/>
      <c r="AH106" s="644"/>
      <c r="AI106" s="644"/>
      <c r="AJ106" s="645"/>
    </row>
    <row r="107" spans="1:36" s="11" customFormat="1" ht="12.95" customHeight="1" x14ac:dyDescent="0.2">
      <c r="A107" s="646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47"/>
      <c r="S107" s="647"/>
      <c r="T107" s="647"/>
      <c r="U107" s="647"/>
      <c r="V107" s="647"/>
      <c r="W107" s="647"/>
      <c r="X107" s="647"/>
      <c r="Y107" s="647"/>
      <c r="Z107" s="647"/>
      <c r="AA107" s="647"/>
      <c r="AB107" s="647"/>
      <c r="AC107" s="647"/>
      <c r="AD107" s="647"/>
      <c r="AE107" s="647"/>
      <c r="AF107" s="647"/>
      <c r="AG107" s="647"/>
      <c r="AH107" s="647"/>
      <c r="AI107" s="647"/>
      <c r="AJ107" s="648"/>
    </row>
    <row r="108" spans="1:36" ht="12.95" customHeight="1" x14ac:dyDescent="0.2">
      <c r="A108" s="649" t="s">
        <v>93</v>
      </c>
      <c r="B108" s="661"/>
      <c r="C108" s="455" t="s">
        <v>299</v>
      </c>
      <c r="D108" s="455"/>
      <c r="E108" s="455"/>
      <c r="F108" s="455"/>
      <c r="G108" s="455"/>
      <c r="H108" s="455"/>
      <c r="I108" s="455"/>
      <c r="J108" s="455"/>
      <c r="K108" s="455"/>
      <c r="L108" s="455"/>
      <c r="M108" s="455"/>
      <c r="N108" s="455"/>
      <c r="O108" s="455"/>
      <c r="P108" s="455"/>
      <c r="Q108" s="455"/>
      <c r="R108" s="455"/>
      <c r="S108" s="455"/>
      <c r="T108" s="455"/>
      <c r="U108" s="455"/>
      <c r="V108" s="455"/>
      <c r="W108" s="455"/>
      <c r="X108" s="455"/>
      <c r="Y108" s="455"/>
      <c r="Z108" s="455"/>
      <c r="AA108" s="455"/>
      <c r="AB108" s="455"/>
      <c r="AC108" s="499" t="s">
        <v>298</v>
      </c>
      <c r="AD108" s="499"/>
      <c r="AE108" s="499"/>
      <c r="AF108" s="499"/>
      <c r="AG108" s="497">
        <v>0</v>
      </c>
      <c r="AH108" s="497"/>
      <c r="AI108" s="497"/>
      <c r="AJ108" s="498"/>
    </row>
    <row r="109" spans="1:36" ht="12.95" customHeight="1" x14ac:dyDescent="0.2">
      <c r="A109" s="649" t="s">
        <v>90</v>
      </c>
      <c r="B109" s="661"/>
      <c r="C109" s="455" t="s">
        <v>297</v>
      </c>
      <c r="D109" s="455"/>
      <c r="E109" s="455"/>
      <c r="F109" s="455"/>
      <c r="G109" s="455"/>
      <c r="H109" s="455"/>
      <c r="I109" s="455"/>
      <c r="J109" s="455"/>
      <c r="K109" s="455"/>
      <c r="L109" s="455"/>
      <c r="M109" s="455"/>
      <c r="N109" s="455"/>
      <c r="O109" s="455"/>
      <c r="P109" s="455"/>
      <c r="Q109" s="455"/>
      <c r="R109" s="455"/>
      <c r="S109" s="455"/>
      <c r="T109" s="455"/>
      <c r="U109" s="455"/>
      <c r="V109" s="455"/>
      <c r="W109" s="455"/>
      <c r="X109" s="455"/>
      <c r="Y109" s="455"/>
      <c r="Z109" s="455"/>
      <c r="AA109" s="455"/>
      <c r="AB109" s="455"/>
      <c r="AC109" s="499" t="s">
        <v>296</v>
      </c>
      <c r="AD109" s="499"/>
      <c r="AE109" s="499"/>
      <c r="AF109" s="499"/>
      <c r="AG109" s="497">
        <v>397000</v>
      </c>
      <c r="AH109" s="497"/>
      <c r="AI109" s="497"/>
      <c r="AJ109" s="498"/>
    </row>
    <row r="110" spans="1:36" ht="12.95" customHeight="1" x14ac:dyDescent="0.2">
      <c r="A110" s="649" t="s">
        <v>87</v>
      </c>
      <c r="B110" s="661"/>
      <c r="C110" s="455" t="s">
        <v>295</v>
      </c>
      <c r="D110" s="455"/>
      <c r="E110" s="455"/>
      <c r="F110" s="455"/>
      <c r="G110" s="455"/>
      <c r="H110" s="455"/>
      <c r="I110" s="455"/>
      <c r="J110" s="455"/>
      <c r="K110" s="455"/>
      <c r="L110" s="455"/>
      <c r="M110" s="455"/>
      <c r="N110" s="455"/>
      <c r="O110" s="455"/>
      <c r="P110" s="455"/>
      <c r="Q110" s="455"/>
      <c r="R110" s="455"/>
      <c r="S110" s="455"/>
      <c r="T110" s="455"/>
      <c r="U110" s="455"/>
      <c r="V110" s="455"/>
      <c r="W110" s="455"/>
      <c r="X110" s="455"/>
      <c r="Y110" s="455"/>
      <c r="Z110" s="455"/>
      <c r="AA110" s="455"/>
      <c r="AB110" s="455"/>
      <c r="AC110" s="499" t="s">
        <v>294</v>
      </c>
      <c r="AD110" s="499"/>
      <c r="AE110" s="499"/>
      <c r="AF110" s="499"/>
      <c r="AG110" s="497">
        <v>0</v>
      </c>
      <c r="AH110" s="497"/>
      <c r="AI110" s="497"/>
      <c r="AJ110" s="498"/>
    </row>
    <row r="111" spans="1:36" ht="12.95" customHeight="1" x14ac:dyDescent="0.2">
      <c r="A111" s="649" t="s">
        <v>84</v>
      </c>
      <c r="B111" s="661"/>
      <c r="C111" s="455" t="s">
        <v>293</v>
      </c>
      <c r="D111" s="455"/>
      <c r="E111" s="455"/>
      <c r="F111" s="455"/>
      <c r="G111" s="455"/>
      <c r="H111" s="455"/>
      <c r="I111" s="455"/>
      <c r="J111" s="455"/>
      <c r="K111" s="455"/>
      <c r="L111" s="455"/>
      <c r="M111" s="455"/>
      <c r="N111" s="455"/>
      <c r="O111" s="455"/>
      <c r="P111" s="455"/>
      <c r="Q111" s="455"/>
      <c r="R111" s="455"/>
      <c r="S111" s="455"/>
      <c r="T111" s="455"/>
      <c r="U111" s="455"/>
      <c r="V111" s="455"/>
      <c r="W111" s="455"/>
      <c r="X111" s="455"/>
      <c r="Y111" s="455"/>
      <c r="Z111" s="455"/>
      <c r="AA111" s="455"/>
      <c r="AB111" s="455"/>
      <c r="AC111" s="499" t="s">
        <v>292</v>
      </c>
      <c r="AD111" s="499"/>
      <c r="AE111" s="499"/>
      <c r="AF111" s="499"/>
      <c r="AG111" s="497">
        <v>0</v>
      </c>
      <c r="AH111" s="497"/>
      <c r="AI111" s="497"/>
      <c r="AJ111" s="498"/>
    </row>
    <row r="112" spans="1:36" ht="12.95" customHeight="1" x14ac:dyDescent="0.2">
      <c r="A112" s="649" t="s">
        <v>81</v>
      </c>
      <c r="B112" s="661"/>
      <c r="C112" s="455" t="s">
        <v>291</v>
      </c>
      <c r="D112" s="455"/>
      <c r="E112" s="455"/>
      <c r="F112" s="455"/>
      <c r="G112" s="455"/>
      <c r="H112" s="455"/>
      <c r="I112" s="455"/>
      <c r="J112" s="455"/>
      <c r="K112" s="455"/>
      <c r="L112" s="455"/>
      <c r="M112" s="455"/>
      <c r="N112" s="455"/>
      <c r="O112" s="455"/>
      <c r="P112" s="455"/>
      <c r="Q112" s="455"/>
      <c r="R112" s="455"/>
      <c r="S112" s="455"/>
      <c r="T112" s="455"/>
      <c r="U112" s="455"/>
      <c r="V112" s="455"/>
      <c r="W112" s="455"/>
      <c r="X112" s="455"/>
      <c r="Y112" s="455"/>
      <c r="Z112" s="455"/>
      <c r="AA112" s="455"/>
      <c r="AB112" s="455"/>
      <c r="AC112" s="499" t="s">
        <v>290</v>
      </c>
      <c r="AD112" s="499"/>
      <c r="AE112" s="499"/>
      <c r="AF112" s="499"/>
      <c r="AG112" s="497">
        <v>0</v>
      </c>
      <c r="AH112" s="497"/>
      <c r="AI112" s="497"/>
      <c r="AJ112" s="498"/>
    </row>
    <row r="113" spans="1:36" s="11" customFormat="1" ht="12.95" customHeight="1" x14ac:dyDescent="0.2">
      <c r="A113" s="650" t="s">
        <v>78</v>
      </c>
      <c r="B113" s="662"/>
      <c r="C113" s="583" t="s">
        <v>529</v>
      </c>
      <c r="D113" s="583"/>
      <c r="E113" s="583"/>
      <c r="F113" s="583"/>
      <c r="G113" s="583"/>
      <c r="H113" s="583"/>
      <c r="I113" s="583"/>
      <c r="J113" s="583"/>
      <c r="K113" s="583"/>
      <c r="L113" s="583"/>
      <c r="M113" s="583"/>
      <c r="N113" s="583"/>
      <c r="O113" s="583"/>
      <c r="P113" s="583"/>
      <c r="Q113" s="583"/>
      <c r="R113" s="583"/>
      <c r="S113" s="583"/>
      <c r="T113" s="583"/>
      <c r="U113" s="583"/>
      <c r="V113" s="583"/>
      <c r="W113" s="583"/>
      <c r="X113" s="583"/>
      <c r="Y113" s="583"/>
      <c r="Z113" s="583"/>
      <c r="AA113" s="583"/>
      <c r="AB113" s="583"/>
      <c r="AC113" s="553" t="s">
        <v>289</v>
      </c>
      <c r="AD113" s="553"/>
      <c r="AE113" s="553"/>
      <c r="AF113" s="553"/>
      <c r="AG113" s="663">
        <f>SUM(AG108:AG112)</f>
        <v>397000</v>
      </c>
      <c r="AH113" s="664"/>
      <c r="AI113" s="664"/>
      <c r="AJ113" s="665"/>
    </row>
    <row r="114" spans="1:36" s="11" customFormat="1" ht="12.95" customHeight="1" x14ac:dyDescent="0.2">
      <c r="A114" s="643" t="s">
        <v>713</v>
      </c>
      <c r="B114" s="644"/>
      <c r="C114" s="644"/>
      <c r="D114" s="644"/>
      <c r="E114" s="644"/>
      <c r="F114" s="644"/>
      <c r="G114" s="644"/>
      <c r="H114" s="644"/>
      <c r="I114" s="644"/>
      <c r="J114" s="644"/>
      <c r="K114" s="644"/>
      <c r="L114" s="644"/>
      <c r="M114" s="644"/>
      <c r="N114" s="644"/>
      <c r="O114" s="644"/>
      <c r="P114" s="644"/>
      <c r="Q114" s="644"/>
      <c r="R114" s="644"/>
      <c r="S114" s="644"/>
      <c r="T114" s="644"/>
      <c r="U114" s="644"/>
      <c r="V114" s="644"/>
      <c r="W114" s="644"/>
      <c r="X114" s="644"/>
      <c r="Y114" s="644"/>
      <c r="Z114" s="644"/>
      <c r="AA114" s="644"/>
      <c r="AB114" s="644"/>
      <c r="AC114" s="644"/>
      <c r="AD114" s="644"/>
      <c r="AE114" s="644"/>
      <c r="AF114" s="644"/>
      <c r="AG114" s="644"/>
      <c r="AH114" s="644"/>
      <c r="AI114" s="644"/>
      <c r="AJ114" s="645"/>
    </row>
    <row r="115" spans="1:36" s="11" customFormat="1" ht="12.95" customHeight="1" x14ac:dyDescent="0.2">
      <c r="A115" s="646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47"/>
      <c r="S115" s="647"/>
      <c r="T115" s="647"/>
      <c r="U115" s="647"/>
      <c r="V115" s="647"/>
      <c r="W115" s="647"/>
      <c r="X115" s="647"/>
      <c r="Y115" s="647"/>
      <c r="Z115" s="647"/>
      <c r="AA115" s="647"/>
      <c r="AB115" s="647"/>
      <c r="AC115" s="647"/>
      <c r="AD115" s="647"/>
      <c r="AE115" s="647"/>
      <c r="AF115" s="647"/>
      <c r="AG115" s="647"/>
      <c r="AH115" s="647"/>
      <c r="AI115" s="647"/>
      <c r="AJ115" s="648"/>
    </row>
    <row r="116" spans="1:36" ht="26.1" customHeight="1" x14ac:dyDescent="0.2">
      <c r="A116" s="649" t="s">
        <v>288</v>
      </c>
      <c r="B116" s="661"/>
      <c r="C116" s="455" t="s">
        <v>287</v>
      </c>
      <c r="D116" s="455"/>
      <c r="E116" s="455"/>
      <c r="F116" s="455"/>
      <c r="G116" s="455"/>
      <c r="H116" s="455"/>
      <c r="I116" s="455"/>
      <c r="J116" s="455"/>
      <c r="K116" s="455"/>
      <c r="L116" s="455"/>
      <c r="M116" s="455"/>
      <c r="N116" s="455"/>
      <c r="O116" s="455"/>
      <c r="P116" s="455"/>
      <c r="Q116" s="455"/>
      <c r="R116" s="455"/>
      <c r="S116" s="455"/>
      <c r="T116" s="455"/>
      <c r="U116" s="455"/>
      <c r="V116" s="455"/>
      <c r="W116" s="455"/>
      <c r="X116" s="455"/>
      <c r="Y116" s="455"/>
      <c r="Z116" s="455"/>
      <c r="AA116" s="455"/>
      <c r="AB116" s="455"/>
      <c r="AC116" s="499" t="s">
        <v>286</v>
      </c>
      <c r="AD116" s="499"/>
      <c r="AE116" s="499"/>
      <c r="AF116" s="499"/>
      <c r="AG116" s="497">
        <v>0</v>
      </c>
      <c r="AH116" s="497"/>
      <c r="AI116" s="497"/>
      <c r="AJ116" s="498"/>
    </row>
    <row r="117" spans="1:36" ht="26.1" customHeight="1" x14ac:dyDescent="0.2">
      <c r="A117" s="649" t="s">
        <v>285</v>
      </c>
      <c r="B117" s="661"/>
      <c r="C117" s="455" t="s">
        <v>284</v>
      </c>
      <c r="D117" s="455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5"/>
      <c r="Q117" s="455"/>
      <c r="R117" s="455"/>
      <c r="S117" s="455"/>
      <c r="T117" s="455"/>
      <c r="U117" s="455"/>
      <c r="V117" s="455"/>
      <c r="W117" s="455"/>
      <c r="X117" s="455"/>
      <c r="Y117" s="455"/>
      <c r="Z117" s="455"/>
      <c r="AA117" s="455"/>
      <c r="AB117" s="455"/>
      <c r="AC117" s="499" t="s">
        <v>283</v>
      </c>
      <c r="AD117" s="499"/>
      <c r="AE117" s="499"/>
      <c r="AF117" s="499"/>
      <c r="AG117" s="497">
        <v>0</v>
      </c>
      <c r="AH117" s="497"/>
      <c r="AI117" s="497"/>
      <c r="AJ117" s="498"/>
    </row>
    <row r="118" spans="1:36" ht="26.1" customHeight="1" x14ac:dyDescent="0.2">
      <c r="A118" s="649" t="s">
        <v>282</v>
      </c>
      <c r="B118" s="661"/>
      <c r="C118" s="455" t="s">
        <v>281</v>
      </c>
      <c r="D118" s="455"/>
      <c r="E118" s="455"/>
      <c r="F118" s="455"/>
      <c r="G118" s="455"/>
      <c r="H118" s="455"/>
      <c r="I118" s="455"/>
      <c r="J118" s="455"/>
      <c r="K118" s="455"/>
      <c r="L118" s="455"/>
      <c r="M118" s="455"/>
      <c r="N118" s="455"/>
      <c r="O118" s="455"/>
      <c r="P118" s="455"/>
      <c r="Q118" s="455"/>
      <c r="R118" s="455"/>
      <c r="S118" s="455"/>
      <c r="T118" s="455"/>
      <c r="U118" s="455"/>
      <c r="V118" s="455"/>
      <c r="W118" s="455"/>
      <c r="X118" s="455"/>
      <c r="Y118" s="455"/>
      <c r="Z118" s="455"/>
      <c r="AA118" s="455"/>
      <c r="AB118" s="455"/>
      <c r="AC118" s="499" t="s">
        <v>280</v>
      </c>
      <c r="AD118" s="499"/>
      <c r="AE118" s="499"/>
      <c r="AF118" s="499"/>
      <c r="AG118" s="497">
        <v>0</v>
      </c>
      <c r="AH118" s="497"/>
      <c r="AI118" s="497"/>
      <c r="AJ118" s="498"/>
    </row>
    <row r="119" spans="1:36" ht="26.1" customHeight="1" x14ac:dyDescent="0.2">
      <c r="A119" s="649" t="s">
        <v>279</v>
      </c>
      <c r="B119" s="661"/>
      <c r="C119" s="519" t="s">
        <v>278</v>
      </c>
      <c r="D119" s="519"/>
      <c r="E119" s="519"/>
      <c r="F119" s="519"/>
      <c r="G119" s="519"/>
      <c r="H119" s="519"/>
      <c r="I119" s="519"/>
      <c r="J119" s="519"/>
      <c r="K119" s="519"/>
      <c r="L119" s="519"/>
      <c r="M119" s="519"/>
      <c r="N119" s="519"/>
      <c r="O119" s="519"/>
      <c r="P119" s="519"/>
      <c r="Q119" s="519"/>
      <c r="R119" s="519"/>
      <c r="S119" s="519"/>
      <c r="T119" s="519"/>
      <c r="U119" s="519"/>
      <c r="V119" s="519"/>
      <c r="W119" s="519"/>
      <c r="X119" s="519"/>
      <c r="Y119" s="519"/>
      <c r="Z119" s="519"/>
      <c r="AA119" s="519"/>
      <c r="AB119" s="519"/>
      <c r="AC119" s="499" t="s">
        <v>277</v>
      </c>
      <c r="AD119" s="499"/>
      <c r="AE119" s="499"/>
      <c r="AF119" s="499"/>
      <c r="AG119" s="497">
        <v>0</v>
      </c>
      <c r="AH119" s="497"/>
      <c r="AI119" s="497"/>
      <c r="AJ119" s="498"/>
    </row>
    <row r="120" spans="1:36" ht="12.95" customHeight="1" x14ac:dyDescent="0.2">
      <c r="A120" s="649" t="s">
        <v>276</v>
      </c>
      <c r="B120" s="661"/>
      <c r="C120" s="455" t="s">
        <v>275</v>
      </c>
      <c r="D120" s="455"/>
      <c r="E120" s="455"/>
      <c r="F120" s="455"/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55"/>
      <c r="R120" s="455"/>
      <c r="S120" s="455"/>
      <c r="T120" s="455"/>
      <c r="U120" s="455"/>
      <c r="V120" s="455"/>
      <c r="W120" s="455"/>
      <c r="X120" s="455"/>
      <c r="Y120" s="455"/>
      <c r="Z120" s="455"/>
      <c r="AA120" s="455"/>
      <c r="AB120" s="455"/>
      <c r="AC120" s="499" t="s">
        <v>274</v>
      </c>
      <c r="AD120" s="499"/>
      <c r="AE120" s="499"/>
      <c r="AF120" s="499"/>
      <c r="AG120" s="497">
        <v>0</v>
      </c>
      <c r="AH120" s="497"/>
      <c r="AI120" s="497"/>
      <c r="AJ120" s="498"/>
    </row>
    <row r="121" spans="1:36" s="11" customFormat="1" ht="12.95" customHeight="1" x14ac:dyDescent="0.2">
      <c r="A121" s="650" t="s">
        <v>273</v>
      </c>
      <c r="B121" s="662"/>
      <c r="C121" s="583" t="s">
        <v>272</v>
      </c>
      <c r="D121" s="583"/>
      <c r="E121" s="583"/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3"/>
      <c r="Q121" s="583"/>
      <c r="R121" s="583"/>
      <c r="S121" s="583"/>
      <c r="T121" s="583"/>
      <c r="U121" s="583"/>
      <c r="V121" s="583"/>
      <c r="W121" s="583"/>
      <c r="X121" s="583"/>
      <c r="Y121" s="583"/>
      <c r="Z121" s="583"/>
      <c r="AA121" s="583"/>
      <c r="AB121" s="583"/>
      <c r="AC121" s="553" t="s">
        <v>271</v>
      </c>
      <c r="AD121" s="553"/>
      <c r="AE121" s="553"/>
      <c r="AF121" s="553"/>
      <c r="AG121" s="663">
        <f>SUM(AG116:AG120)</f>
        <v>0</v>
      </c>
      <c r="AH121" s="664"/>
      <c r="AI121" s="664"/>
      <c r="AJ121" s="665"/>
    </row>
    <row r="122" spans="1:36" s="11" customFormat="1" ht="12.95" customHeight="1" x14ac:dyDescent="0.2">
      <c r="A122" s="643" t="s">
        <v>714</v>
      </c>
      <c r="B122" s="644"/>
      <c r="C122" s="644"/>
      <c r="D122" s="644"/>
      <c r="E122" s="644"/>
      <c r="F122" s="644"/>
      <c r="G122" s="644"/>
      <c r="H122" s="644"/>
      <c r="I122" s="644"/>
      <c r="J122" s="644"/>
      <c r="K122" s="644"/>
      <c r="L122" s="644"/>
      <c r="M122" s="644"/>
      <c r="N122" s="644"/>
      <c r="O122" s="644"/>
      <c r="P122" s="644"/>
      <c r="Q122" s="644"/>
      <c r="R122" s="644"/>
      <c r="S122" s="644"/>
      <c r="T122" s="644"/>
      <c r="U122" s="644"/>
      <c r="V122" s="644"/>
      <c r="W122" s="644"/>
      <c r="X122" s="644"/>
      <c r="Y122" s="644"/>
      <c r="Z122" s="644"/>
      <c r="AA122" s="644"/>
      <c r="AB122" s="644"/>
      <c r="AC122" s="644"/>
      <c r="AD122" s="644"/>
      <c r="AE122" s="644"/>
      <c r="AF122" s="644"/>
      <c r="AG122" s="644"/>
      <c r="AH122" s="644"/>
      <c r="AI122" s="644"/>
      <c r="AJ122" s="645"/>
    </row>
    <row r="123" spans="1:36" s="11" customFormat="1" ht="12.95" customHeight="1" x14ac:dyDescent="0.2">
      <c r="A123" s="646"/>
      <c r="B123" s="647"/>
      <c r="C123" s="647"/>
      <c r="D123" s="647"/>
      <c r="E123" s="647"/>
      <c r="F123" s="647"/>
      <c r="G123" s="647"/>
      <c r="H123" s="647"/>
      <c r="I123" s="647"/>
      <c r="J123" s="647"/>
      <c r="K123" s="647"/>
      <c r="L123" s="647"/>
      <c r="M123" s="647"/>
      <c r="N123" s="647"/>
      <c r="O123" s="647"/>
      <c r="P123" s="647"/>
      <c r="Q123" s="647"/>
      <c r="R123" s="647"/>
      <c r="S123" s="647"/>
      <c r="T123" s="647"/>
      <c r="U123" s="647"/>
      <c r="V123" s="647"/>
      <c r="W123" s="647"/>
      <c r="X123" s="647"/>
      <c r="Y123" s="647"/>
      <c r="Z123" s="647"/>
      <c r="AA123" s="647"/>
      <c r="AB123" s="647"/>
      <c r="AC123" s="647"/>
      <c r="AD123" s="647"/>
      <c r="AE123" s="647"/>
      <c r="AF123" s="647"/>
      <c r="AG123" s="647"/>
      <c r="AH123" s="647"/>
      <c r="AI123" s="647"/>
      <c r="AJ123" s="648"/>
    </row>
    <row r="124" spans="1:36" ht="26.1" customHeight="1" x14ac:dyDescent="0.2">
      <c r="A124" s="649" t="s">
        <v>270</v>
      </c>
      <c r="B124" s="661"/>
      <c r="C124" s="455" t="s">
        <v>269</v>
      </c>
      <c r="D124" s="455"/>
      <c r="E124" s="455"/>
      <c r="F124" s="455"/>
      <c r="G124" s="455"/>
      <c r="H124" s="455"/>
      <c r="I124" s="455"/>
      <c r="J124" s="455"/>
      <c r="K124" s="455"/>
      <c r="L124" s="455"/>
      <c r="M124" s="455"/>
      <c r="N124" s="455"/>
      <c r="O124" s="455"/>
      <c r="P124" s="455"/>
      <c r="Q124" s="455"/>
      <c r="R124" s="455"/>
      <c r="S124" s="455"/>
      <c r="T124" s="455"/>
      <c r="U124" s="455"/>
      <c r="V124" s="455"/>
      <c r="W124" s="455"/>
      <c r="X124" s="455"/>
      <c r="Y124" s="455"/>
      <c r="Z124" s="455"/>
      <c r="AA124" s="455"/>
      <c r="AB124" s="455"/>
      <c r="AC124" s="499" t="s">
        <v>268</v>
      </c>
      <c r="AD124" s="499"/>
      <c r="AE124" s="499"/>
      <c r="AF124" s="499"/>
      <c r="AG124" s="497">
        <v>0</v>
      </c>
      <c r="AH124" s="497"/>
      <c r="AI124" s="497"/>
      <c r="AJ124" s="498"/>
    </row>
    <row r="125" spans="1:36" ht="26.1" customHeight="1" x14ac:dyDescent="0.2">
      <c r="A125" s="649" t="s">
        <v>267</v>
      </c>
      <c r="B125" s="661"/>
      <c r="C125" s="519" t="s">
        <v>266</v>
      </c>
      <c r="D125" s="519"/>
      <c r="E125" s="519"/>
      <c r="F125" s="519"/>
      <c r="G125" s="519"/>
      <c r="H125" s="519"/>
      <c r="I125" s="519"/>
      <c r="J125" s="519"/>
      <c r="K125" s="519"/>
      <c r="L125" s="519"/>
      <c r="M125" s="519"/>
      <c r="N125" s="519"/>
      <c r="O125" s="519"/>
      <c r="P125" s="519"/>
      <c r="Q125" s="519"/>
      <c r="R125" s="519"/>
      <c r="S125" s="519"/>
      <c r="T125" s="519"/>
      <c r="U125" s="519"/>
      <c r="V125" s="519"/>
      <c r="W125" s="519"/>
      <c r="X125" s="519"/>
      <c r="Y125" s="519"/>
      <c r="Z125" s="519"/>
      <c r="AA125" s="519"/>
      <c r="AB125" s="519"/>
      <c r="AC125" s="499" t="s">
        <v>265</v>
      </c>
      <c r="AD125" s="499"/>
      <c r="AE125" s="499"/>
      <c r="AF125" s="499"/>
      <c r="AG125" s="497">
        <v>0</v>
      </c>
      <c r="AH125" s="497"/>
      <c r="AI125" s="497"/>
      <c r="AJ125" s="498"/>
    </row>
    <row r="126" spans="1:36" ht="26.1" customHeight="1" x14ac:dyDescent="0.2">
      <c r="A126" s="649" t="s">
        <v>264</v>
      </c>
      <c r="B126" s="661"/>
      <c r="C126" s="519" t="s">
        <v>263</v>
      </c>
      <c r="D126" s="519"/>
      <c r="E126" s="519"/>
      <c r="F126" s="519"/>
      <c r="G126" s="519"/>
      <c r="H126" s="519"/>
      <c r="I126" s="519"/>
      <c r="J126" s="519"/>
      <c r="K126" s="519"/>
      <c r="L126" s="519"/>
      <c r="M126" s="519"/>
      <c r="N126" s="519"/>
      <c r="O126" s="519"/>
      <c r="P126" s="519"/>
      <c r="Q126" s="519"/>
      <c r="R126" s="519"/>
      <c r="S126" s="519"/>
      <c r="T126" s="519"/>
      <c r="U126" s="519"/>
      <c r="V126" s="519"/>
      <c r="W126" s="519"/>
      <c r="X126" s="519"/>
      <c r="Y126" s="519"/>
      <c r="Z126" s="519"/>
      <c r="AA126" s="519"/>
      <c r="AB126" s="519"/>
      <c r="AC126" s="499" t="s">
        <v>262</v>
      </c>
      <c r="AD126" s="499"/>
      <c r="AE126" s="499"/>
      <c r="AF126" s="499"/>
      <c r="AG126" s="497">
        <v>0</v>
      </c>
      <c r="AH126" s="497"/>
      <c r="AI126" s="497"/>
      <c r="AJ126" s="498"/>
    </row>
    <row r="127" spans="1:36" ht="26.1" customHeight="1" x14ac:dyDescent="0.2">
      <c r="A127" s="649" t="s">
        <v>261</v>
      </c>
      <c r="B127" s="661"/>
      <c r="C127" s="519" t="s">
        <v>260</v>
      </c>
      <c r="D127" s="519"/>
      <c r="E127" s="519"/>
      <c r="F127" s="519"/>
      <c r="G127" s="519"/>
      <c r="H127" s="519"/>
      <c r="I127" s="519"/>
      <c r="J127" s="519"/>
      <c r="K127" s="519"/>
      <c r="L127" s="519"/>
      <c r="M127" s="519"/>
      <c r="N127" s="519"/>
      <c r="O127" s="519"/>
      <c r="P127" s="519"/>
      <c r="Q127" s="519"/>
      <c r="R127" s="519"/>
      <c r="S127" s="519"/>
      <c r="T127" s="519"/>
      <c r="U127" s="519"/>
      <c r="V127" s="519"/>
      <c r="W127" s="519"/>
      <c r="X127" s="519"/>
      <c r="Y127" s="519"/>
      <c r="Z127" s="519"/>
      <c r="AA127" s="519"/>
      <c r="AB127" s="519"/>
      <c r="AC127" s="499" t="s">
        <v>259</v>
      </c>
      <c r="AD127" s="499"/>
      <c r="AE127" s="499"/>
      <c r="AF127" s="499"/>
      <c r="AG127" s="497">
        <v>0</v>
      </c>
      <c r="AH127" s="497"/>
      <c r="AI127" s="497"/>
      <c r="AJ127" s="498"/>
    </row>
    <row r="128" spans="1:36" ht="12.95" customHeight="1" x14ac:dyDescent="0.2">
      <c r="A128" s="649" t="s">
        <v>258</v>
      </c>
      <c r="B128" s="661"/>
      <c r="C128" s="455" t="s">
        <v>257</v>
      </c>
      <c r="D128" s="455"/>
      <c r="E128" s="455"/>
      <c r="F128" s="455"/>
      <c r="G128" s="455"/>
      <c r="H128" s="455"/>
      <c r="I128" s="455"/>
      <c r="J128" s="455"/>
      <c r="K128" s="455"/>
      <c r="L128" s="455"/>
      <c r="M128" s="455"/>
      <c r="N128" s="455"/>
      <c r="O128" s="455"/>
      <c r="P128" s="455"/>
      <c r="Q128" s="455"/>
      <c r="R128" s="455"/>
      <c r="S128" s="455"/>
      <c r="T128" s="455"/>
      <c r="U128" s="455"/>
      <c r="V128" s="455"/>
      <c r="W128" s="455"/>
      <c r="X128" s="455"/>
      <c r="Y128" s="455"/>
      <c r="Z128" s="455"/>
      <c r="AA128" s="455"/>
      <c r="AB128" s="455"/>
      <c r="AC128" s="499" t="s">
        <v>256</v>
      </c>
      <c r="AD128" s="499"/>
      <c r="AE128" s="499"/>
      <c r="AF128" s="499"/>
      <c r="AG128" s="497">
        <v>0</v>
      </c>
      <c r="AH128" s="497"/>
      <c r="AI128" s="497"/>
      <c r="AJ128" s="498"/>
    </row>
    <row r="129" spans="1:36" s="11" customFormat="1" ht="23.25" customHeight="1" x14ac:dyDescent="0.2">
      <c r="A129" s="650" t="s">
        <v>255</v>
      </c>
      <c r="B129" s="662"/>
      <c r="C129" s="583" t="s">
        <v>530</v>
      </c>
      <c r="D129" s="583"/>
      <c r="E129" s="583"/>
      <c r="F129" s="583"/>
      <c r="G129" s="583"/>
      <c r="H129" s="583"/>
      <c r="I129" s="583"/>
      <c r="J129" s="583"/>
      <c r="K129" s="583"/>
      <c r="L129" s="583"/>
      <c r="M129" s="583"/>
      <c r="N129" s="583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  <c r="Y129" s="583"/>
      <c r="Z129" s="583"/>
      <c r="AA129" s="583"/>
      <c r="AB129" s="583"/>
      <c r="AC129" s="553" t="s">
        <v>254</v>
      </c>
      <c r="AD129" s="553"/>
      <c r="AE129" s="553"/>
      <c r="AF129" s="553"/>
      <c r="AG129" s="663">
        <f>SUM(AG124:AG128)</f>
        <v>0</v>
      </c>
      <c r="AH129" s="664"/>
      <c r="AI129" s="664"/>
      <c r="AJ129" s="665"/>
    </row>
    <row r="130" spans="1:36" s="11" customFormat="1" ht="23.25" customHeight="1" x14ac:dyDescent="0.2">
      <c r="A130" s="672"/>
      <c r="B130" s="673"/>
      <c r="C130" s="673"/>
      <c r="D130" s="673"/>
      <c r="E130" s="673"/>
      <c r="F130" s="673"/>
      <c r="G130" s="673"/>
      <c r="H130" s="673"/>
      <c r="I130" s="673"/>
      <c r="J130" s="673"/>
      <c r="K130" s="673"/>
      <c r="L130" s="673"/>
      <c r="M130" s="673"/>
      <c r="N130" s="673"/>
      <c r="O130" s="673"/>
      <c r="P130" s="673"/>
      <c r="Q130" s="673"/>
      <c r="R130" s="673"/>
      <c r="S130" s="673"/>
      <c r="T130" s="673"/>
      <c r="U130" s="673"/>
      <c r="V130" s="673"/>
      <c r="W130" s="673"/>
      <c r="X130" s="673"/>
      <c r="Y130" s="673"/>
      <c r="Z130" s="673"/>
      <c r="AA130" s="673"/>
      <c r="AB130" s="673"/>
      <c r="AC130" s="673"/>
      <c r="AD130" s="673"/>
      <c r="AE130" s="673"/>
      <c r="AF130" s="673"/>
      <c r="AG130" s="673"/>
      <c r="AH130" s="673"/>
      <c r="AI130" s="673"/>
      <c r="AJ130" s="674"/>
    </row>
    <row r="131" spans="1:36" s="15" customFormat="1" ht="23.25" customHeight="1" thickBot="1" x14ac:dyDescent="0.25">
      <c r="A131" s="666" t="s">
        <v>253</v>
      </c>
      <c r="B131" s="667"/>
      <c r="C131" s="668" t="s">
        <v>252</v>
      </c>
      <c r="D131" s="668"/>
      <c r="E131" s="668"/>
      <c r="F131" s="668"/>
      <c r="G131" s="668"/>
      <c r="H131" s="668"/>
      <c r="I131" s="668"/>
      <c r="J131" s="668"/>
      <c r="K131" s="668"/>
      <c r="L131" s="668"/>
      <c r="M131" s="668"/>
      <c r="N131" s="668"/>
      <c r="O131" s="668"/>
      <c r="P131" s="668"/>
      <c r="Q131" s="668"/>
      <c r="R131" s="668"/>
      <c r="S131" s="668"/>
      <c r="T131" s="668"/>
      <c r="U131" s="668"/>
      <c r="V131" s="668"/>
      <c r="W131" s="668"/>
      <c r="X131" s="668"/>
      <c r="Y131" s="668"/>
      <c r="Z131" s="668"/>
      <c r="AA131" s="668"/>
      <c r="AB131" s="668"/>
      <c r="AC131" s="531" t="s">
        <v>251</v>
      </c>
      <c r="AD131" s="531"/>
      <c r="AE131" s="531"/>
      <c r="AF131" s="531"/>
      <c r="AG131" s="669">
        <f>AG42+AG50+AG72+AG105+AG113+AG121+AG129</f>
        <v>97132880</v>
      </c>
      <c r="AH131" s="670"/>
      <c r="AI131" s="670"/>
      <c r="AJ131" s="671"/>
    </row>
  </sheetData>
  <mergeCells count="461">
    <mergeCell ref="A120:B120"/>
    <mergeCell ref="C120:AB120"/>
    <mergeCell ref="A125:B125"/>
    <mergeCell ref="C125:AB125"/>
    <mergeCell ref="AC125:AF125"/>
    <mergeCell ref="AG125:AJ125"/>
    <mergeCell ref="A121:B121"/>
    <mergeCell ref="C121:AB121"/>
    <mergeCell ref="AC121:AF121"/>
    <mergeCell ref="AG121:AJ121"/>
    <mergeCell ref="A124:B124"/>
    <mergeCell ref="C124:AB124"/>
    <mergeCell ref="AC124:AF124"/>
    <mergeCell ref="AG124:AJ124"/>
    <mergeCell ref="AC120:AF120"/>
    <mergeCell ref="AG120:AJ120"/>
    <mergeCell ref="A122:AJ123"/>
    <mergeCell ref="A13:B13"/>
    <mergeCell ref="C13:AB13"/>
    <mergeCell ref="AC13:AF13"/>
    <mergeCell ref="AG13:AJ13"/>
    <mergeCell ref="A14:B14"/>
    <mergeCell ref="A119:B119"/>
    <mergeCell ref="C119:AB119"/>
    <mergeCell ref="AC119:AF119"/>
    <mergeCell ref="AG119:AJ119"/>
    <mergeCell ref="A41:B41"/>
    <mergeCell ref="C41:AB41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C38:AF38"/>
    <mergeCell ref="AG38:AJ38"/>
    <mergeCell ref="A39:B39"/>
    <mergeCell ref="C39:AB39"/>
    <mergeCell ref="AC39:AF39"/>
    <mergeCell ref="A9:B9"/>
    <mergeCell ref="C9:AB9"/>
    <mergeCell ref="AC9:AF9"/>
    <mergeCell ref="AG9:AJ9"/>
    <mergeCell ref="A12:B12"/>
    <mergeCell ref="C12:AB12"/>
    <mergeCell ref="AC12:AF12"/>
    <mergeCell ref="AG12:AJ12"/>
    <mergeCell ref="A3:AJ3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5:AJ5"/>
    <mergeCell ref="A6:B6"/>
    <mergeCell ref="C6:AB6"/>
    <mergeCell ref="AC6:AF6"/>
    <mergeCell ref="AG6:AJ6"/>
    <mergeCell ref="A7:B7"/>
    <mergeCell ref="C7:AB7"/>
    <mergeCell ref="AC7:AF7"/>
    <mergeCell ref="AG7:AJ7"/>
    <mergeCell ref="AC29:AF29"/>
    <mergeCell ref="AG29:AJ29"/>
    <mergeCell ref="A30:B30"/>
    <mergeCell ref="C30:AB30"/>
    <mergeCell ref="AC30:AF30"/>
    <mergeCell ref="AG30:AJ30"/>
    <mergeCell ref="C14:AB14"/>
    <mergeCell ref="AC14:AF14"/>
    <mergeCell ref="AG14:AJ14"/>
    <mergeCell ref="A17:B17"/>
    <mergeCell ref="C17:AB17"/>
    <mergeCell ref="AC17:AF17"/>
    <mergeCell ref="AG17:AJ17"/>
    <mergeCell ref="A16:B16"/>
    <mergeCell ref="C16:AB16"/>
    <mergeCell ref="AC16:AF16"/>
    <mergeCell ref="AG16:AJ16"/>
    <mergeCell ref="A22:B22"/>
    <mergeCell ref="C22:AB22"/>
    <mergeCell ref="AC22:AF22"/>
    <mergeCell ref="AG22:AJ22"/>
    <mergeCell ref="A18:B18"/>
    <mergeCell ref="AG39:AJ39"/>
    <mergeCell ref="A38:B38"/>
    <mergeCell ref="C38:AB38"/>
    <mergeCell ref="A40:B40"/>
    <mergeCell ref="C40:AB40"/>
    <mergeCell ref="AC40:AF40"/>
    <mergeCell ref="AG40:AJ40"/>
    <mergeCell ref="A45:B45"/>
    <mergeCell ref="C45:AB45"/>
    <mergeCell ref="AC45:AF45"/>
    <mergeCell ref="AG45:AJ45"/>
    <mergeCell ref="AC41:AF41"/>
    <mergeCell ref="AG41:AJ41"/>
    <mergeCell ref="A46:B46"/>
    <mergeCell ref="C46:AB46"/>
    <mergeCell ref="AC46:AF46"/>
    <mergeCell ref="AG46:AJ46"/>
    <mergeCell ref="A42:B42"/>
    <mergeCell ref="C42:AB42"/>
    <mergeCell ref="AC42:AF42"/>
    <mergeCell ref="AG42:AJ42"/>
    <mergeCell ref="C49:AB49"/>
    <mergeCell ref="AC49:AF49"/>
    <mergeCell ref="AG49:AJ49"/>
    <mergeCell ref="A50:B50"/>
    <mergeCell ref="C50:AB50"/>
    <mergeCell ref="AC50:AF50"/>
    <mergeCell ref="AG50:AJ50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9:B49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63:B63"/>
    <mergeCell ref="C63:AB63"/>
    <mergeCell ref="AC63:AF63"/>
    <mergeCell ref="AG63:AJ63"/>
    <mergeCell ref="A61:B61"/>
    <mergeCell ref="C61:AB61"/>
    <mergeCell ref="AC61:AF61"/>
    <mergeCell ref="AG61:AJ61"/>
    <mergeCell ref="A62:B62"/>
    <mergeCell ref="C62:AB62"/>
    <mergeCell ref="AC68:AF68"/>
    <mergeCell ref="AG68:AJ68"/>
    <mergeCell ref="A71:B71"/>
    <mergeCell ref="C71:AB71"/>
    <mergeCell ref="AC71:AF71"/>
    <mergeCell ref="AG71:AJ71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94:B94"/>
    <mergeCell ref="C94:AB94"/>
    <mergeCell ref="AC94:AF94"/>
    <mergeCell ref="AG94:AJ94"/>
    <mergeCell ref="A95:B95"/>
    <mergeCell ref="C95:AB95"/>
    <mergeCell ref="AC95:AF95"/>
    <mergeCell ref="AG95:AJ95"/>
    <mergeCell ref="A75:B75"/>
    <mergeCell ref="C75:AB75"/>
    <mergeCell ref="AC75:AF75"/>
    <mergeCell ref="AG75:AJ75"/>
    <mergeCell ref="A76:B76"/>
    <mergeCell ref="C76:AB76"/>
    <mergeCell ref="AC76:AF76"/>
    <mergeCell ref="AG76:AJ76"/>
    <mergeCell ref="A93:B93"/>
    <mergeCell ref="C93:AB93"/>
    <mergeCell ref="AC93:AF93"/>
    <mergeCell ref="AG93:AJ93"/>
    <mergeCell ref="AC89:AF89"/>
    <mergeCell ref="C85:AB85"/>
    <mergeCell ref="AG89:AJ89"/>
    <mergeCell ref="A90:B90"/>
    <mergeCell ref="A96:B96"/>
    <mergeCell ref="C96:AB96"/>
    <mergeCell ref="AC96:AF96"/>
    <mergeCell ref="AG96:AJ96"/>
    <mergeCell ref="A99:B99"/>
    <mergeCell ref="C99:AB99"/>
    <mergeCell ref="AC99:AF99"/>
    <mergeCell ref="AG99:AJ99"/>
    <mergeCell ref="A97:B97"/>
    <mergeCell ref="C97:AB97"/>
    <mergeCell ref="AC97:AF97"/>
    <mergeCell ref="A98:B98"/>
    <mergeCell ref="C98:AB98"/>
    <mergeCell ref="AC98:AF98"/>
    <mergeCell ref="AG97:AJ97"/>
    <mergeCell ref="AG98:AJ98"/>
    <mergeCell ref="A108:B108"/>
    <mergeCell ref="C108:AB108"/>
    <mergeCell ref="AC108:AF108"/>
    <mergeCell ref="AG108:AJ108"/>
    <mergeCell ref="A109:B109"/>
    <mergeCell ref="C109:AB109"/>
    <mergeCell ref="AC109:AF109"/>
    <mergeCell ref="AG109:AJ109"/>
    <mergeCell ref="A102:B102"/>
    <mergeCell ref="C102:AB102"/>
    <mergeCell ref="AC102:AF102"/>
    <mergeCell ref="AG102:AJ102"/>
    <mergeCell ref="A104:B104"/>
    <mergeCell ref="C104:AB104"/>
    <mergeCell ref="AC104:AF104"/>
    <mergeCell ref="AG104:AJ104"/>
    <mergeCell ref="A103:B103"/>
    <mergeCell ref="C103:AB103"/>
    <mergeCell ref="AC103:AF103"/>
    <mergeCell ref="AG103:AJ103"/>
    <mergeCell ref="A105:B105"/>
    <mergeCell ref="C105:AB105"/>
    <mergeCell ref="AC105:AF105"/>
    <mergeCell ref="AG105:AJ105"/>
    <mergeCell ref="C113:AB113"/>
    <mergeCell ref="AC113:AF113"/>
    <mergeCell ref="AG113:AJ113"/>
    <mergeCell ref="A114:AJ115"/>
    <mergeCell ref="AC118:AF118"/>
    <mergeCell ref="AG118:AJ118"/>
    <mergeCell ref="A110:B110"/>
    <mergeCell ref="C110:AB110"/>
    <mergeCell ref="AC110:AF110"/>
    <mergeCell ref="AG110:AJ110"/>
    <mergeCell ref="A111:B111"/>
    <mergeCell ref="C111:AB111"/>
    <mergeCell ref="AC111:AF111"/>
    <mergeCell ref="AG111:AJ111"/>
    <mergeCell ref="A117:B117"/>
    <mergeCell ref="C117:AB117"/>
    <mergeCell ref="AC117:AF117"/>
    <mergeCell ref="AG117:AJ117"/>
    <mergeCell ref="A129:B129"/>
    <mergeCell ref="C129:AB129"/>
    <mergeCell ref="AC129:AF129"/>
    <mergeCell ref="AG129:AJ129"/>
    <mergeCell ref="A131:B131"/>
    <mergeCell ref="C131:AB131"/>
    <mergeCell ref="AC131:AF131"/>
    <mergeCell ref="AG131:AJ131"/>
    <mergeCell ref="A127:B127"/>
    <mergeCell ref="C127:AB127"/>
    <mergeCell ref="AC127:AF127"/>
    <mergeCell ref="AG127:AJ127"/>
    <mergeCell ref="A128:B128"/>
    <mergeCell ref="C128:AB128"/>
    <mergeCell ref="AC128:AF128"/>
    <mergeCell ref="AG128:AJ128"/>
    <mergeCell ref="A130:AJ130"/>
    <mergeCell ref="A126:B126"/>
    <mergeCell ref="C126:AB126"/>
    <mergeCell ref="AC126:AF126"/>
    <mergeCell ref="AG126:AJ126"/>
    <mergeCell ref="A100:B100"/>
    <mergeCell ref="A101:B101"/>
    <mergeCell ref="AG100:AJ100"/>
    <mergeCell ref="AG101:AJ101"/>
    <mergeCell ref="AC100:AF100"/>
    <mergeCell ref="AC101:AF101"/>
    <mergeCell ref="C100:AB100"/>
    <mergeCell ref="C101:AB101"/>
    <mergeCell ref="A106:AJ107"/>
    <mergeCell ref="A116:B116"/>
    <mergeCell ref="C116:AB116"/>
    <mergeCell ref="AC116:AF116"/>
    <mergeCell ref="AG116:AJ116"/>
    <mergeCell ref="A118:B118"/>
    <mergeCell ref="C118:AB118"/>
    <mergeCell ref="A112:B112"/>
    <mergeCell ref="C112:AB112"/>
    <mergeCell ref="AC112:AF112"/>
    <mergeCell ref="AG112:AJ112"/>
    <mergeCell ref="A113:B113"/>
    <mergeCell ref="C18:AB18"/>
    <mergeCell ref="AC18:AF18"/>
    <mergeCell ref="AG18:AJ18"/>
    <mergeCell ref="A23:B23"/>
    <mergeCell ref="C23:AB23"/>
    <mergeCell ref="AC23:AF23"/>
    <mergeCell ref="AG23:AJ23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4:B24"/>
    <mergeCell ref="C24:AB24"/>
    <mergeCell ref="AC24:AF24"/>
    <mergeCell ref="AG24:AJ24"/>
    <mergeCell ref="A27:B27"/>
    <mergeCell ref="C27:AB27"/>
    <mergeCell ref="AC27:AF27"/>
    <mergeCell ref="AG27:AJ27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8:B28"/>
    <mergeCell ref="C28:AB28"/>
    <mergeCell ref="AC36:AF36"/>
    <mergeCell ref="AG36:AJ36"/>
    <mergeCell ref="A37:B37"/>
    <mergeCell ref="C37:AB37"/>
    <mergeCell ref="A35:B35"/>
    <mergeCell ref="C35:AB35"/>
    <mergeCell ref="AC35:AF35"/>
    <mergeCell ref="AG35:AJ35"/>
    <mergeCell ref="A36:B36"/>
    <mergeCell ref="C36:AB36"/>
    <mergeCell ref="AC37:AF37"/>
    <mergeCell ref="AG37:AJ37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29:B29"/>
    <mergeCell ref="C29:AB29"/>
    <mergeCell ref="A57:B57"/>
    <mergeCell ref="A55:B55"/>
    <mergeCell ref="C55:AB55"/>
    <mergeCell ref="AC55:AF55"/>
    <mergeCell ref="AG55:AJ55"/>
    <mergeCell ref="A56:B56"/>
    <mergeCell ref="C56:AB56"/>
    <mergeCell ref="AC56:AF56"/>
    <mergeCell ref="A51:AJ52"/>
    <mergeCell ref="C57:AB57"/>
    <mergeCell ref="AC57:AF57"/>
    <mergeCell ref="AG57:AJ57"/>
    <mergeCell ref="AG56:AJ56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C91:AF91"/>
    <mergeCell ref="AG91:AJ91"/>
    <mergeCell ref="A89:B89"/>
    <mergeCell ref="C89:AB89"/>
    <mergeCell ref="AC62:AF62"/>
    <mergeCell ref="AG62:AJ62"/>
    <mergeCell ref="A67:B67"/>
    <mergeCell ref="C67:AB67"/>
    <mergeCell ref="AC67:AF67"/>
    <mergeCell ref="AG67:AJ67"/>
    <mergeCell ref="A66:B66"/>
    <mergeCell ref="C66:AB66"/>
    <mergeCell ref="A72:B72"/>
    <mergeCell ref="C72:AB72"/>
    <mergeCell ref="AC72:AF72"/>
    <mergeCell ref="AG72:AJ72"/>
    <mergeCell ref="A70:B70"/>
    <mergeCell ref="C70:AB70"/>
    <mergeCell ref="AC70:AF70"/>
    <mergeCell ref="AG70:AJ70"/>
    <mergeCell ref="AC66:AF66"/>
    <mergeCell ref="AG66:AJ66"/>
    <mergeCell ref="A68:B68"/>
    <mergeCell ref="C68:AB68"/>
    <mergeCell ref="C90:AB90"/>
    <mergeCell ref="A92:B92"/>
    <mergeCell ref="C92:AB92"/>
    <mergeCell ref="AC92:AF92"/>
    <mergeCell ref="AG92:AJ92"/>
    <mergeCell ref="AC90:AF90"/>
    <mergeCell ref="AG90:AJ90"/>
    <mergeCell ref="AG85:AJ85"/>
    <mergeCell ref="A91:B91"/>
    <mergeCell ref="C91:AB91"/>
    <mergeCell ref="AC85:AF85"/>
    <mergeCell ref="A85:B85"/>
    <mergeCell ref="A86:B86"/>
    <mergeCell ref="C86:AB86"/>
    <mergeCell ref="AC86:AF86"/>
    <mergeCell ref="AG86:AJ86"/>
    <mergeCell ref="A88:B88"/>
    <mergeCell ref="C88:AB88"/>
    <mergeCell ref="AC88:AF88"/>
    <mergeCell ref="AG88:AJ88"/>
    <mergeCell ref="A87:B87"/>
    <mergeCell ref="C87:AB87"/>
    <mergeCell ref="AC87:AF87"/>
    <mergeCell ref="AG87:AJ87"/>
    <mergeCell ref="A1:AJ1"/>
    <mergeCell ref="A2:AJ2"/>
    <mergeCell ref="A4:AJ4"/>
    <mergeCell ref="A8:AJ8"/>
    <mergeCell ref="A43:AJ44"/>
    <mergeCell ref="A81:B81"/>
    <mergeCell ref="A73:AJ74"/>
    <mergeCell ref="AC28:AF28"/>
    <mergeCell ref="AG28:AJ28"/>
    <mergeCell ref="AC78:AF78"/>
    <mergeCell ref="A79:B79"/>
    <mergeCell ref="C79:AB79"/>
    <mergeCell ref="AC79:AF79"/>
    <mergeCell ref="AG79:AJ79"/>
    <mergeCell ref="A80:B80"/>
    <mergeCell ref="A77:B77"/>
    <mergeCell ref="C77:AB77"/>
    <mergeCell ref="AC77:AF77"/>
    <mergeCell ref="AG77:AJ77"/>
    <mergeCell ref="A78:B78"/>
    <mergeCell ref="C81:AB81"/>
    <mergeCell ref="AC81:AF81"/>
    <mergeCell ref="AG81:AJ81"/>
    <mergeCell ref="C78:AB78"/>
    <mergeCell ref="A15:B15"/>
    <mergeCell ref="C15:AB15"/>
    <mergeCell ref="AC15:AF15"/>
    <mergeCell ref="AG15:AJ15"/>
    <mergeCell ref="AG78:AJ78"/>
    <mergeCell ref="A69:B69"/>
    <mergeCell ref="C69:AB69"/>
    <mergeCell ref="A84:B84"/>
    <mergeCell ref="C84:AB84"/>
    <mergeCell ref="AC84:AF84"/>
    <mergeCell ref="AG84:AJ84"/>
    <mergeCell ref="C80:AB80"/>
    <mergeCell ref="AC80:AF80"/>
    <mergeCell ref="AG80:AJ80"/>
    <mergeCell ref="A82:B82"/>
    <mergeCell ref="C82:AB82"/>
    <mergeCell ref="AC82:AF82"/>
    <mergeCell ref="AC83:AF83"/>
    <mergeCell ref="AG83:AJ83"/>
    <mergeCell ref="A83:B83"/>
    <mergeCell ref="C83:AB83"/>
    <mergeCell ref="AG82:AJ82"/>
    <mergeCell ref="AC69:AF69"/>
    <mergeCell ref="AG69:AJ69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0" fitToHeight="0" orientation="portrait" r:id="rId1"/>
  <headerFooter alignWithMargins="0"/>
  <rowBreaks count="2" manualBreakCount="2">
    <brk id="42" max="35" man="1"/>
    <brk id="88" max="35" man="1"/>
  </rowBreaks>
  <ignoredErrors>
    <ignoredError sqref="A131:B131 A94:B94 A9:B9 A16:B16 A21:B21 A25:B26 A29:B35 A53:B58 A68:B68 A63:B66 A69:B69 A89:B90 A75:B75 A76:B76 A42:B42 A45:B50 A72:B72 A95:B105 A108:B113 A116:B121 A124:B1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view="pageBreakPreview" zoomScaleNormal="100" zoomScaleSheetLayoutView="100" workbookViewId="0">
      <pane ySplit="7" topLeftCell="A8" activePane="bottomLeft" state="frozen"/>
      <selection pane="bottomLeft" activeCell="AM21" sqref="AM21"/>
    </sheetView>
  </sheetViews>
  <sheetFormatPr defaultRowHeight="12.75" x14ac:dyDescent="0.2"/>
  <cols>
    <col min="1" max="35" width="2.7109375" style="1" customWidth="1"/>
    <col min="36" max="36" width="4" style="1" customWidth="1"/>
    <col min="37" max="16384" width="9.140625" style="1"/>
  </cols>
  <sheetData>
    <row r="1" spans="1:36" ht="25.5" customHeight="1" x14ac:dyDescent="0.25">
      <c r="A1" s="475" t="s">
        <v>697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</row>
    <row r="2" spans="1:36" ht="22.5" customHeight="1" x14ac:dyDescent="0.25">
      <c r="A2" s="475" t="s">
        <v>700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</row>
    <row r="3" spans="1:36" ht="24.75" customHeight="1" x14ac:dyDescent="0.2">
      <c r="A3" s="698" t="s">
        <v>456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99"/>
    </row>
    <row r="4" spans="1:36" ht="16.5" customHeight="1" x14ac:dyDescent="0.2">
      <c r="A4" s="683" t="s">
        <v>668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684"/>
    </row>
    <row r="5" spans="1:36" ht="15.95" customHeight="1" x14ac:dyDescent="0.2">
      <c r="A5" s="696" t="s">
        <v>249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  <c r="AC5" s="617"/>
      <c r="AD5" s="617"/>
      <c r="AE5" s="617"/>
      <c r="AF5" s="617"/>
      <c r="AG5" s="617"/>
      <c r="AH5" s="617"/>
      <c r="AI5" s="617"/>
      <c r="AJ5" s="617"/>
    </row>
    <row r="6" spans="1:36" ht="35.1" customHeight="1" x14ac:dyDescent="0.2">
      <c r="A6" s="697" t="s">
        <v>248</v>
      </c>
      <c r="B6" s="620"/>
      <c r="C6" s="621" t="s">
        <v>247</v>
      </c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3" t="s">
        <v>246</v>
      </c>
      <c r="AD6" s="622"/>
      <c r="AE6" s="622"/>
      <c r="AF6" s="622"/>
      <c r="AG6" s="620" t="s">
        <v>245</v>
      </c>
      <c r="AH6" s="622"/>
      <c r="AI6" s="622"/>
      <c r="AJ6" s="622"/>
    </row>
    <row r="7" spans="1:36" x14ac:dyDescent="0.2">
      <c r="A7" s="613" t="s">
        <v>244</v>
      </c>
      <c r="B7" s="613"/>
      <c r="C7" s="614" t="s">
        <v>243</v>
      </c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  <c r="AC7" s="614" t="s">
        <v>242</v>
      </c>
      <c r="AD7" s="614"/>
      <c r="AE7" s="614"/>
      <c r="AF7" s="614"/>
      <c r="AG7" s="614" t="s">
        <v>241</v>
      </c>
      <c r="AH7" s="614"/>
      <c r="AI7" s="614"/>
      <c r="AJ7" s="614"/>
    </row>
    <row r="8" spans="1:36" ht="12.95" customHeight="1" x14ac:dyDescent="0.2">
      <c r="A8" s="661" t="s">
        <v>240</v>
      </c>
      <c r="B8" s="661"/>
      <c r="C8" s="455" t="s">
        <v>455</v>
      </c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519" t="s">
        <v>454</v>
      </c>
      <c r="AD8" s="519"/>
      <c r="AE8" s="519"/>
      <c r="AF8" s="519"/>
      <c r="AG8" s="689">
        <v>0</v>
      </c>
      <c r="AH8" s="689"/>
      <c r="AI8" s="689"/>
      <c r="AJ8" s="689"/>
    </row>
    <row r="9" spans="1:36" ht="12.95" customHeight="1" x14ac:dyDescent="0.2">
      <c r="A9" s="661" t="s">
        <v>237</v>
      </c>
      <c r="B9" s="661"/>
      <c r="C9" s="455" t="s">
        <v>453</v>
      </c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519" t="s">
        <v>452</v>
      </c>
      <c r="AD9" s="519"/>
      <c r="AE9" s="519"/>
      <c r="AF9" s="519"/>
      <c r="AG9" s="689">
        <v>0</v>
      </c>
      <c r="AH9" s="689"/>
      <c r="AI9" s="689"/>
      <c r="AJ9" s="689"/>
    </row>
    <row r="10" spans="1:36" ht="12.95" customHeight="1" x14ac:dyDescent="0.2">
      <c r="A10" s="661" t="s">
        <v>234</v>
      </c>
      <c r="B10" s="661"/>
      <c r="C10" s="455" t="s">
        <v>451</v>
      </c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5"/>
      <c r="Y10" s="455"/>
      <c r="Z10" s="455"/>
      <c r="AA10" s="455"/>
      <c r="AB10" s="455"/>
      <c r="AC10" s="519" t="s">
        <v>450</v>
      </c>
      <c r="AD10" s="519"/>
      <c r="AE10" s="519"/>
      <c r="AF10" s="519"/>
      <c r="AG10" s="689">
        <v>0</v>
      </c>
      <c r="AH10" s="689"/>
      <c r="AI10" s="689"/>
      <c r="AJ10" s="689"/>
    </row>
    <row r="11" spans="1:36" s="4" customFormat="1" ht="12.95" customHeight="1" x14ac:dyDescent="0.2">
      <c r="A11" s="685" t="s">
        <v>231</v>
      </c>
      <c r="B11" s="685"/>
      <c r="C11" s="686" t="s">
        <v>449</v>
      </c>
      <c r="D11" s="686"/>
      <c r="E11" s="686"/>
      <c r="F11" s="686"/>
      <c r="G11" s="686"/>
      <c r="H11" s="686"/>
      <c r="I11" s="686"/>
      <c r="J11" s="686"/>
      <c r="K11" s="686"/>
      <c r="L11" s="686"/>
      <c r="M11" s="686"/>
      <c r="N11" s="686"/>
      <c r="O11" s="686"/>
      <c r="P11" s="686"/>
      <c r="Q11" s="686"/>
      <c r="R11" s="686"/>
      <c r="S11" s="686"/>
      <c r="T11" s="686"/>
      <c r="U11" s="686"/>
      <c r="V11" s="686"/>
      <c r="W11" s="686"/>
      <c r="X11" s="686"/>
      <c r="Y11" s="686"/>
      <c r="Z11" s="686"/>
      <c r="AA11" s="686"/>
      <c r="AB11" s="686"/>
      <c r="AC11" s="524" t="s">
        <v>448</v>
      </c>
      <c r="AD11" s="524"/>
      <c r="AE11" s="524"/>
      <c r="AF11" s="524"/>
      <c r="AG11" s="572">
        <f>SUM(AG8:AG10)</f>
        <v>0</v>
      </c>
      <c r="AH11" s="573"/>
      <c r="AI11" s="573"/>
      <c r="AJ11" s="573"/>
    </row>
    <row r="12" spans="1:36" s="4" customFormat="1" ht="12.95" customHeight="1" x14ac:dyDescent="0.2">
      <c r="A12" s="661" t="s">
        <v>228</v>
      </c>
      <c r="B12" s="661"/>
      <c r="C12" s="688" t="s">
        <v>447</v>
      </c>
      <c r="D12" s="688"/>
      <c r="E12" s="688"/>
      <c r="F12" s="688"/>
      <c r="G12" s="688"/>
      <c r="H12" s="688"/>
      <c r="I12" s="688"/>
      <c r="J12" s="688"/>
      <c r="K12" s="688"/>
      <c r="L12" s="688"/>
      <c r="M12" s="688"/>
      <c r="N12" s="688"/>
      <c r="O12" s="688"/>
      <c r="P12" s="688"/>
      <c r="Q12" s="688"/>
      <c r="R12" s="688"/>
      <c r="S12" s="688"/>
      <c r="T12" s="688"/>
      <c r="U12" s="688"/>
      <c r="V12" s="688"/>
      <c r="W12" s="688"/>
      <c r="X12" s="688"/>
      <c r="Y12" s="688"/>
      <c r="Z12" s="688"/>
      <c r="AA12" s="688"/>
      <c r="AB12" s="688"/>
      <c r="AC12" s="519" t="s">
        <v>446</v>
      </c>
      <c r="AD12" s="519"/>
      <c r="AE12" s="519"/>
      <c r="AF12" s="519"/>
      <c r="AG12" s="689">
        <v>0</v>
      </c>
      <c r="AH12" s="689"/>
      <c r="AI12" s="689"/>
      <c r="AJ12" s="689"/>
    </row>
    <row r="13" spans="1:36" ht="12.95" customHeight="1" x14ac:dyDescent="0.2">
      <c r="A13" s="661" t="s">
        <v>225</v>
      </c>
      <c r="B13" s="661"/>
      <c r="C13" s="455" t="s">
        <v>445</v>
      </c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519" t="s">
        <v>444</v>
      </c>
      <c r="AD13" s="519"/>
      <c r="AE13" s="519"/>
      <c r="AF13" s="519"/>
      <c r="AG13" s="689">
        <v>0</v>
      </c>
      <c r="AH13" s="689"/>
      <c r="AI13" s="689"/>
      <c r="AJ13" s="689"/>
    </row>
    <row r="14" spans="1:36" ht="12.95" customHeight="1" x14ac:dyDescent="0.2">
      <c r="A14" s="661" t="s">
        <v>222</v>
      </c>
      <c r="B14" s="661"/>
      <c r="C14" s="455" t="s">
        <v>443</v>
      </c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519" t="s">
        <v>442</v>
      </c>
      <c r="AD14" s="519"/>
      <c r="AE14" s="519"/>
      <c r="AF14" s="519"/>
      <c r="AG14" s="689">
        <v>0</v>
      </c>
      <c r="AH14" s="689"/>
      <c r="AI14" s="689"/>
      <c r="AJ14" s="689"/>
    </row>
    <row r="15" spans="1:36" ht="12.95" customHeight="1" x14ac:dyDescent="0.2">
      <c r="A15" s="661" t="s">
        <v>219</v>
      </c>
      <c r="B15" s="661"/>
      <c r="C15" s="455" t="s">
        <v>441</v>
      </c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519" t="s">
        <v>440</v>
      </c>
      <c r="AD15" s="519"/>
      <c r="AE15" s="519"/>
      <c r="AF15" s="519"/>
      <c r="AG15" s="689">
        <v>0</v>
      </c>
      <c r="AH15" s="689"/>
      <c r="AI15" s="689"/>
      <c r="AJ15" s="689"/>
    </row>
    <row r="16" spans="1:36" ht="12.95" customHeight="1" x14ac:dyDescent="0.2">
      <c r="A16" s="661" t="s">
        <v>216</v>
      </c>
      <c r="B16" s="661"/>
      <c r="C16" s="455" t="s">
        <v>439</v>
      </c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519" t="s">
        <v>438</v>
      </c>
      <c r="AD16" s="519"/>
      <c r="AE16" s="519"/>
      <c r="AF16" s="519"/>
      <c r="AG16" s="689">
        <v>0</v>
      </c>
      <c r="AH16" s="689"/>
      <c r="AI16" s="689"/>
      <c r="AJ16" s="689"/>
    </row>
    <row r="17" spans="1:36" ht="12.95" customHeight="1" x14ac:dyDescent="0.2">
      <c r="A17" s="661">
        <v>10</v>
      </c>
      <c r="B17" s="661"/>
      <c r="C17" s="455" t="s">
        <v>437</v>
      </c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519" t="s">
        <v>436</v>
      </c>
      <c r="AD17" s="519"/>
      <c r="AE17" s="519"/>
      <c r="AF17" s="519"/>
      <c r="AG17" s="689">
        <v>0</v>
      </c>
      <c r="AH17" s="689"/>
      <c r="AI17" s="689"/>
      <c r="AJ17" s="689"/>
    </row>
    <row r="18" spans="1:36" s="4" customFormat="1" ht="12.95" customHeight="1" x14ac:dyDescent="0.2">
      <c r="A18" s="685">
        <v>11</v>
      </c>
      <c r="B18" s="685"/>
      <c r="C18" s="690" t="s">
        <v>435</v>
      </c>
      <c r="D18" s="690"/>
      <c r="E18" s="690"/>
      <c r="F18" s="690"/>
      <c r="G18" s="690"/>
      <c r="H18" s="690"/>
      <c r="I18" s="690"/>
      <c r="J18" s="690"/>
      <c r="K18" s="690"/>
      <c r="L18" s="690"/>
      <c r="M18" s="690"/>
      <c r="N18" s="690"/>
      <c r="O18" s="690"/>
      <c r="P18" s="690"/>
      <c r="Q18" s="690"/>
      <c r="R18" s="690"/>
      <c r="S18" s="690"/>
      <c r="T18" s="690"/>
      <c r="U18" s="690"/>
      <c r="V18" s="690"/>
      <c r="W18" s="690"/>
      <c r="X18" s="690"/>
      <c r="Y18" s="690"/>
      <c r="Z18" s="690"/>
      <c r="AA18" s="690"/>
      <c r="AB18" s="690"/>
      <c r="AC18" s="524" t="s">
        <v>434</v>
      </c>
      <c r="AD18" s="524"/>
      <c r="AE18" s="524"/>
      <c r="AF18" s="524"/>
      <c r="AG18" s="572">
        <f>SUM(AG12:AG17)</f>
        <v>0</v>
      </c>
      <c r="AH18" s="573"/>
      <c r="AI18" s="573"/>
      <c r="AJ18" s="573"/>
    </row>
    <row r="19" spans="1:36" ht="12.95" customHeight="1" x14ac:dyDescent="0.2">
      <c r="A19" s="661">
        <v>12</v>
      </c>
      <c r="B19" s="661"/>
      <c r="C19" s="688" t="s">
        <v>433</v>
      </c>
      <c r="D19" s="688"/>
      <c r="E19" s="688"/>
      <c r="F19" s="688"/>
      <c r="G19" s="688"/>
      <c r="H19" s="688"/>
      <c r="I19" s="688"/>
      <c r="J19" s="688"/>
      <c r="K19" s="688"/>
      <c r="L19" s="688"/>
      <c r="M19" s="688"/>
      <c r="N19" s="688"/>
      <c r="O19" s="688"/>
      <c r="P19" s="688"/>
      <c r="Q19" s="688"/>
      <c r="R19" s="688"/>
      <c r="S19" s="688"/>
      <c r="T19" s="688"/>
      <c r="U19" s="688"/>
      <c r="V19" s="688"/>
      <c r="W19" s="688"/>
      <c r="X19" s="688"/>
      <c r="Y19" s="688"/>
      <c r="Z19" s="688"/>
      <c r="AA19" s="688"/>
      <c r="AB19" s="688"/>
      <c r="AC19" s="519" t="s">
        <v>432</v>
      </c>
      <c r="AD19" s="519"/>
      <c r="AE19" s="519"/>
      <c r="AF19" s="519"/>
      <c r="AG19" s="689">
        <v>0</v>
      </c>
      <c r="AH19" s="689"/>
      <c r="AI19" s="689"/>
      <c r="AJ19" s="689"/>
    </row>
    <row r="20" spans="1:36" ht="12.95" customHeight="1" x14ac:dyDescent="0.2">
      <c r="A20" s="661">
        <v>13</v>
      </c>
      <c r="B20" s="661"/>
      <c r="C20" s="688" t="s">
        <v>431</v>
      </c>
      <c r="D20" s="688"/>
      <c r="E20" s="688"/>
      <c r="F20" s="688"/>
      <c r="G20" s="688"/>
      <c r="H20" s="688"/>
      <c r="I20" s="688"/>
      <c r="J20" s="688"/>
      <c r="K20" s="688"/>
      <c r="L20" s="688"/>
      <c r="M20" s="688"/>
      <c r="N20" s="688"/>
      <c r="O20" s="688"/>
      <c r="P20" s="688"/>
      <c r="Q20" s="688"/>
      <c r="R20" s="688"/>
      <c r="S20" s="688"/>
      <c r="T20" s="688"/>
      <c r="U20" s="688"/>
      <c r="V20" s="688"/>
      <c r="W20" s="688"/>
      <c r="X20" s="688"/>
      <c r="Y20" s="688"/>
      <c r="Z20" s="688"/>
      <c r="AA20" s="688"/>
      <c r="AB20" s="688"/>
      <c r="AC20" s="519" t="s">
        <v>430</v>
      </c>
      <c r="AD20" s="519"/>
      <c r="AE20" s="519"/>
      <c r="AF20" s="519"/>
      <c r="AG20" s="457">
        <v>937623</v>
      </c>
      <c r="AH20" s="457"/>
      <c r="AI20" s="457"/>
      <c r="AJ20" s="457"/>
    </row>
    <row r="21" spans="1:36" ht="12.95" customHeight="1" x14ac:dyDescent="0.2">
      <c r="A21" s="661">
        <v>14</v>
      </c>
      <c r="B21" s="661"/>
      <c r="C21" s="688" t="s">
        <v>429</v>
      </c>
      <c r="D21" s="688"/>
      <c r="E21" s="688"/>
      <c r="F21" s="688"/>
      <c r="G21" s="688"/>
      <c r="H21" s="688"/>
      <c r="I21" s="688"/>
      <c r="J21" s="688"/>
      <c r="K21" s="688"/>
      <c r="L21" s="688"/>
      <c r="M21" s="688"/>
      <c r="N21" s="688"/>
      <c r="O21" s="688"/>
      <c r="P21" s="688"/>
      <c r="Q21" s="688"/>
      <c r="R21" s="688"/>
      <c r="S21" s="688"/>
      <c r="T21" s="688"/>
      <c r="U21" s="688"/>
      <c r="V21" s="688"/>
      <c r="W21" s="688"/>
      <c r="X21" s="688"/>
      <c r="Y21" s="688"/>
      <c r="Z21" s="688"/>
      <c r="AA21" s="688"/>
      <c r="AB21" s="688"/>
      <c r="AC21" s="519" t="s">
        <v>428</v>
      </c>
      <c r="AD21" s="519"/>
      <c r="AE21" s="519"/>
      <c r="AF21" s="519"/>
      <c r="AG21" s="457">
        <v>35338347</v>
      </c>
      <c r="AH21" s="457"/>
      <c r="AI21" s="457"/>
      <c r="AJ21" s="457"/>
    </row>
    <row r="22" spans="1:36" ht="12.95" customHeight="1" x14ac:dyDescent="0.2">
      <c r="A22" s="661">
        <v>15</v>
      </c>
      <c r="B22" s="661"/>
      <c r="C22" s="688" t="s">
        <v>427</v>
      </c>
      <c r="D22" s="688"/>
      <c r="E22" s="688"/>
      <c r="F22" s="688"/>
      <c r="G22" s="688"/>
      <c r="H22" s="688"/>
      <c r="I22" s="688"/>
      <c r="J22" s="688"/>
      <c r="K22" s="688"/>
      <c r="L22" s="688"/>
      <c r="M22" s="688"/>
      <c r="N22" s="688"/>
      <c r="O22" s="688"/>
      <c r="P22" s="688"/>
      <c r="Q22" s="688"/>
      <c r="R22" s="688"/>
      <c r="S22" s="688"/>
      <c r="T22" s="688"/>
      <c r="U22" s="688"/>
      <c r="V22" s="688"/>
      <c r="W22" s="688"/>
      <c r="X22" s="688"/>
      <c r="Y22" s="688"/>
      <c r="Z22" s="688"/>
      <c r="AA22" s="688"/>
      <c r="AB22" s="688"/>
      <c r="AC22" s="519" t="s">
        <v>426</v>
      </c>
      <c r="AD22" s="519"/>
      <c r="AE22" s="519"/>
      <c r="AF22" s="519"/>
      <c r="AG22" s="689">
        <v>0</v>
      </c>
      <c r="AH22" s="689"/>
      <c r="AI22" s="689"/>
      <c r="AJ22" s="689"/>
    </row>
    <row r="23" spans="1:36" ht="12.95" customHeight="1" x14ac:dyDescent="0.2">
      <c r="A23" s="661">
        <v>16</v>
      </c>
      <c r="B23" s="661"/>
      <c r="C23" s="688" t="s">
        <v>425</v>
      </c>
      <c r="D23" s="688"/>
      <c r="E23" s="688"/>
      <c r="F23" s="688"/>
      <c r="G23" s="688"/>
      <c r="H23" s="688"/>
      <c r="I23" s="688"/>
      <c r="J23" s="688"/>
      <c r="K23" s="688"/>
      <c r="L23" s="688"/>
      <c r="M23" s="688"/>
      <c r="N23" s="688"/>
      <c r="O23" s="688"/>
      <c r="P23" s="688"/>
      <c r="Q23" s="688"/>
      <c r="R23" s="688"/>
      <c r="S23" s="688"/>
      <c r="T23" s="688"/>
      <c r="U23" s="688"/>
      <c r="V23" s="688"/>
      <c r="W23" s="688"/>
      <c r="X23" s="688"/>
      <c r="Y23" s="688"/>
      <c r="Z23" s="688"/>
      <c r="AA23" s="688"/>
      <c r="AB23" s="688"/>
      <c r="AC23" s="519" t="s">
        <v>424</v>
      </c>
      <c r="AD23" s="519"/>
      <c r="AE23" s="519"/>
      <c r="AF23" s="519"/>
      <c r="AG23" s="689">
        <v>0</v>
      </c>
      <c r="AH23" s="689"/>
      <c r="AI23" s="689"/>
      <c r="AJ23" s="689"/>
    </row>
    <row r="24" spans="1:36" ht="12.95" customHeight="1" x14ac:dyDescent="0.2">
      <c r="A24" s="661">
        <v>17</v>
      </c>
      <c r="B24" s="661"/>
      <c r="C24" s="688" t="s">
        <v>423</v>
      </c>
      <c r="D24" s="688"/>
      <c r="E24" s="688"/>
      <c r="F24" s="688"/>
      <c r="G24" s="688"/>
      <c r="H24" s="688"/>
      <c r="I24" s="688"/>
      <c r="J24" s="688"/>
      <c r="K24" s="688"/>
      <c r="L24" s="688"/>
      <c r="M24" s="688"/>
      <c r="N24" s="688"/>
      <c r="O24" s="688"/>
      <c r="P24" s="688"/>
      <c r="Q24" s="688"/>
      <c r="R24" s="688"/>
      <c r="S24" s="688"/>
      <c r="T24" s="688"/>
      <c r="U24" s="688"/>
      <c r="V24" s="688"/>
      <c r="W24" s="688"/>
      <c r="X24" s="688"/>
      <c r="Y24" s="688"/>
      <c r="Z24" s="688"/>
      <c r="AA24" s="688"/>
      <c r="AB24" s="688"/>
      <c r="AC24" s="519" t="s">
        <v>422</v>
      </c>
      <c r="AD24" s="519"/>
      <c r="AE24" s="519"/>
      <c r="AF24" s="519"/>
      <c r="AG24" s="689">
        <v>0</v>
      </c>
      <c r="AH24" s="689"/>
      <c r="AI24" s="689"/>
      <c r="AJ24" s="689"/>
    </row>
    <row r="25" spans="1:36" ht="12.95" customHeight="1" x14ac:dyDescent="0.2">
      <c r="A25" s="661">
        <v>18</v>
      </c>
      <c r="B25" s="661"/>
      <c r="C25" s="688" t="s">
        <v>421</v>
      </c>
      <c r="D25" s="688"/>
      <c r="E25" s="688"/>
      <c r="F25" s="688"/>
      <c r="G25" s="688"/>
      <c r="H25" s="688"/>
      <c r="I25" s="688"/>
      <c r="J25" s="688"/>
      <c r="K25" s="688"/>
      <c r="L25" s="688"/>
      <c r="M25" s="688"/>
      <c r="N25" s="688"/>
      <c r="O25" s="688"/>
      <c r="P25" s="688"/>
      <c r="Q25" s="688"/>
      <c r="R25" s="688"/>
      <c r="S25" s="688"/>
      <c r="T25" s="688"/>
      <c r="U25" s="688"/>
      <c r="V25" s="688"/>
      <c r="W25" s="688"/>
      <c r="X25" s="688"/>
      <c r="Y25" s="688"/>
      <c r="Z25" s="688"/>
      <c r="AA25" s="688"/>
      <c r="AB25" s="688"/>
      <c r="AC25" s="519" t="s">
        <v>420</v>
      </c>
      <c r="AD25" s="519"/>
      <c r="AE25" s="519"/>
      <c r="AF25" s="519"/>
      <c r="AG25" s="689">
        <v>0</v>
      </c>
      <c r="AH25" s="689"/>
      <c r="AI25" s="689"/>
      <c r="AJ25" s="689"/>
    </row>
    <row r="26" spans="1:36" ht="12.95" customHeight="1" x14ac:dyDescent="0.2">
      <c r="A26" s="661">
        <v>19</v>
      </c>
      <c r="B26" s="661"/>
      <c r="C26" s="688" t="s">
        <v>419</v>
      </c>
      <c r="D26" s="688"/>
      <c r="E26" s="688"/>
      <c r="F26" s="688"/>
      <c r="G26" s="688"/>
      <c r="H26" s="688"/>
      <c r="I26" s="688"/>
      <c r="J26" s="688"/>
      <c r="K26" s="688"/>
      <c r="L26" s="688"/>
      <c r="M26" s="688"/>
      <c r="N26" s="688"/>
      <c r="O26" s="688"/>
      <c r="P26" s="688"/>
      <c r="Q26" s="688"/>
      <c r="R26" s="688"/>
      <c r="S26" s="688"/>
      <c r="T26" s="688"/>
      <c r="U26" s="688"/>
      <c r="V26" s="688"/>
      <c r="W26" s="688"/>
      <c r="X26" s="688"/>
      <c r="Y26" s="688"/>
      <c r="Z26" s="688"/>
      <c r="AA26" s="688"/>
      <c r="AB26" s="688"/>
      <c r="AC26" s="519" t="s">
        <v>418</v>
      </c>
      <c r="AD26" s="519"/>
      <c r="AE26" s="519"/>
      <c r="AF26" s="519"/>
      <c r="AG26" s="689">
        <v>0</v>
      </c>
      <c r="AH26" s="689"/>
      <c r="AI26" s="689"/>
      <c r="AJ26" s="689"/>
    </row>
    <row r="27" spans="1:36" ht="12.95" customHeight="1" x14ac:dyDescent="0.2">
      <c r="A27" s="661">
        <v>20</v>
      </c>
      <c r="B27" s="661"/>
      <c r="C27" s="688" t="s">
        <v>417</v>
      </c>
      <c r="D27" s="688"/>
      <c r="E27" s="688"/>
      <c r="F27" s="688"/>
      <c r="G27" s="688"/>
      <c r="H27" s="688"/>
      <c r="I27" s="688"/>
      <c r="J27" s="688"/>
      <c r="K27" s="688"/>
      <c r="L27" s="688"/>
      <c r="M27" s="688"/>
      <c r="N27" s="688"/>
      <c r="O27" s="688"/>
      <c r="P27" s="688"/>
      <c r="Q27" s="688"/>
      <c r="R27" s="688"/>
      <c r="S27" s="688"/>
      <c r="T27" s="688"/>
      <c r="U27" s="688"/>
      <c r="V27" s="688"/>
      <c r="W27" s="688"/>
      <c r="X27" s="688"/>
      <c r="Y27" s="688"/>
      <c r="Z27" s="688"/>
      <c r="AA27" s="688"/>
      <c r="AB27" s="688"/>
      <c r="AC27" s="519" t="s">
        <v>416</v>
      </c>
      <c r="AD27" s="519"/>
      <c r="AE27" s="519"/>
      <c r="AF27" s="519"/>
      <c r="AG27" s="700">
        <f>SUM(AG25:AG26)</f>
        <v>0</v>
      </c>
      <c r="AH27" s="701"/>
      <c r="AI27" s="701"/>
      <c r="AJ27" s="701"/>
    </row>
    <row r="28" spans="1:36" s="4" customFormat="1" ht="12.95" customHeight="1" x14ac:dyDescent="0.2">
      <c r="A28" s="685">
        <v>21</v>
      </c>
      <c r="B28" s="685"/>
      <c r="C28" s="690" t="s">
        <v>415</v>
      </c>
      <c r="D28" s="690"/>
      <c r="E28" s="690"/>
      <c r="F28" s="690"/>
      <c r="G28" s="690"/>
      <c r="H28" s="690"/>
      <c r="I28" s="690"/>
      <c r="J28" s="690"/>
      <c r="K28" s="690"/>
      <c r="L28" s="690"/>
      <c r="M28" s="690"/>
      <c r="N28" s="690"/>
      <c r="O28" s="690"/>
      <c r="P28" s="690"/>
      <c r="Q28" s="690"/>
      <c r="R28" s="690"/>
      <c r="S28" s="690"/>
      <c r="T28" s="690"/>
      <c r="U28" s="690"/>
      <c r="V28" s="690"/>
      <c r="W28" s="690"/>
      <c r="X28" s="690"/>
      <c r="Y28" s="690"/>
      <c r="Z28" s="690"/>
      <c r="AA28" s="690"/>
      <c r="AB28" s="690"/>
      <c r="AC28" s="524" t="s">
        <v>414</v>
      </c>
      <c r="AD28" s="524"/>
      <c r="AE28" s="524"/>
      <c r="AF28" s="524"/>
      <c r="AG28" s="572">
        <f>AG11+AG18+AG19+AG20+AG21+AG22+AG23+AG24</f>
        <v>36275970</v>
      </c>
      <c r="AH28" s="573"/>
      <c r="AI28" s="573"/>
      <c r="AJ28" s="573"/>
    </row>
    <row r="29" spans="1:36" ht="12.95" customHeight="1" x14ac:dyDescent="0.2">
      <c r="A29" s="661">
        <v>22</v>
      </c>
      <c r="B29" s="661"/>
      <c r="C29" s="688" t="s">
        <v>413</v>
      </c>
      <c r="D29" s="688"/>
      <c r="E29" s="688"/>
      <c r="F29" s="688"/>
      <c r="G29" s="688"/>
      <c r="H29" s="688"/>
      <c r="I29" s="688"/>
      <c r="J29" s="688"/>
      <c r="K29" s="688"/>
      <c r="L29" s="688"/>
      <c r="M29" s="688"/>
      <c r="N29" s="688"/>
      <c r="O29" s="688"/>
      <c r="P29" s="688"/>
      <c r="Q29" s="688"/>
      <c r="R29" s="688"/>
      <c r="S29" s="688"/>
      <c r="T29" s="688"/>
      <c r="U29" s="688"/>
      <c r="V29" s="688"/>
      <c r="W29" s="688"/>
      <c r="X29" s="688"/>
      <c r="Y29" s="688"/>
      <c r="Z29" s="688"/>
      <c r="AA29" s="688"/>
      <c r="AB29" s="688"/>
      <c r="AC29" s="519" t="s">
        <v>412</v>
      </c>
      <c r="AD29" s="519"/>
      <c r="AE29" s="519"/>
      <c r="AF29" s="519"/>
      <c r="AG29" s="689">
        <v>0</v>
      </c>
      <c r="AH29" s="689"/>
      <c r="AI29" s="689"/>
      <c r="AJ29" s="689"/>
    </row>
    <row r="30" spans="1:36" ht="12.95" customHeight="1" x14ac:dyDescent="0.2">
      <c r="A30" s="661">
        <v>23</v>
      </c>
      <c r="B30" s="661"/>
      <c r="C30" s="455" t="s">
        <v>411</v>
      </c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519" t="s">
        <v>410</v>
      </c>
      <c r="AD30" s="519"/>
      <c r="AE30" s="519"/>
      <c r="AF30" s="519"/>
      <c r="AG30" s="689">
        <v>0</v>
      </c>
      <c r="AH30" s="689"/>
      <c r="AI30" s="689"/>
      <c r="AJ30" s="689"/>
    </row>
    <row r="31" spans="1:36" ht="12.95" customHeight="1" x14ac:dyDescent="0.2">
      <c r="A31" s="661">
        <v>24</v>
      </c>
      <c r="B31" s="661"/>
      <c r="C31" s="688" t="s">
        <v>409</v>
      </c>
      <c r="D31" s="688"/>
      <c r="E31" s="688"/>
      <c r="F31" s="688"/>
      <c r="G31" s="688"/>
      <c r="H31" s="688"/>
      <c r="I31" s="688"/>
      <c r="J31" s="688"/>
      <c r="K31" s="688"/>
      <c r="L31" s="688"/>
      <c r="M31" s="688"/>
      <c r="N31" s="688"/>
      <c r="O31" s="688"/>
      <c r="P31" s="688"/>
      <c r="Q31" s="688"/>
      <c r="R31" s="688"/>
      <c r="S31" s="688"/>
      <c r="T31" s="688"/>
      <c r="U31" s="688"/>
      <c r="V31" s="688"/>
      <c r="W31" s="688"/>
      <c r="X31" s="688"/>
      <c r="Y31" s="688"/>
      <c r="Z31" s="688"/>
      <c r="AA31" s="688"/>
      <c r="AB31" s="688"/>
      <c r="AC31" s="519" t="s">
        <v>408</v>
      </c>
      <c r="AD31" s="519"/>
      <c r="AE31" s="519"/>
      <c r="AF31" s="519"/>
      <c r="AG31" s="689">
        <v>0</v>
      </c>
      <c r="AH31" s="689"/>
      <c r="AI31" s="689"/>
      <c r="AJ31" s="689"/>
    </row>
    <row r="32" spans="1:36" x14ac:dyDescent="0.2">
      <c r="A32" s="661">
        <v>25</v>
      </c>
      <c r="B32" s="661"/>
      <c r="C32" s="688" t="s">
        <v>407</v>
      </c>
      <c r="D32" s="688"/>
      <c r="E32" s="688"/>
      <c r="F32" s="688"/>
      <c r="G32" s="688"/>
      <c r="H32" s="688"/>
      <c r="I32" s="688"/>
      <c r="J32" s="688"/>
      <c r="K32" s="688"/>
      <c r="L32" s="688"/>
      <c r="M32" s="688"/>
      <c r="N32" s="688"/>
      <c r="O32" s="688"/>
      <c r="P32" s="688"/>
      <c r="Q32" s="688"/>
      <c r="R32" s="688"/>
      <c r="S32" s="688"/>
      <c r="T32" s="688"/>
      <c r="U32" s="688"/>
      <c r="V32" s="688"/>
      <c r="W32" s="688"/>
      <c r="X32" s="688"/>
      <c r="Y32" s="688"/>
      <c r="Z32" s="688"/>
      <c r="AA32" s="688"/>
      <c r="AB32" s="688"/>
      <c r="AC32" s="519" t="s">
        <v>406</v>
      </c>
      <c r="AD32" s="519"/>
      <c r="AE32" s="519"/>
      <c r="AF32" s="519"/>
      <c r="AG32" s="689">
        <v>0</v>
      </c>
      <c r="AH32" s="689"/>
      <c r="AI32" s="689"/>
      <c r="AJ32" s="689"/>
    </row>
    <row r="33" spans="1:36" ht="12.95" customHeight="1" x14ac:dyDescent="0.2">
      <c r="A33" s="661">
        <v>26</v>
      </c>
      <c r="B33" s="661"/>
      <c r="C33" s="688" t="s">
        <v>405</v>
      </c>
      <c r="D33" s="688"/>
      <c r="E33" s="688"/>
      <c r="F33" s="688"/>
      <c r="G33" s="688"/>
      <c r="H33" s="688"/>
      <c r="I33" s="688"/>
      <c r="J33" s="688"/>
      <c r="K33" s="688"/>
      <c r="L33" s="688"/>
      <c r="M33" s="688"/>
      <c r="N33" s="688"/>
      <c r="O33" s="688"/>
      <c r="P33" s="688"/>
      <c r="Q33" s="688"/>
      <c r="R33" s="688"/>
      <c r="S33" s="688"/>
      <c r="T33" s="688"/>
      <c r="U33" s="688"/>
      <c r="V33" s="688"/>
      <c r="W33" s="688"/>
      <c r="X33" s="688"/>
      <c r="Y33" s="688"/>
      <c r="Z33" s="688"/>
      <c r="AA33" s="688"/>
      <c r="AB33" s="688"/>
      <c r="AC33" s="519" t="s">
        <v>404</v>
      </c>
      <c r="AD33" s="519"/>
      <c r="AE33" s="519"/>
      <c r="AF33" s="519"/>
      <c r="AG33" s="689">
        <v>0</v>
      </c>
      <c r="AH33" s="689"/>
      <c r="AI33" s="689"/>
      <c r="AJ33" s="689"/>
    </row>
    <row r="34" spans="1:36" s="4" customFormat="1" ht="12.95" customHeight="1" x14ac:dyDescent="0.2">
      <c r="A34" s="685">
        <v>27</v>
      </c>
      <c r="B34" s="685"/>
      <c r="C34" s="690" t="s">
        <v>403</v>
      </c>
      <c r="D34" s="690"/>
      <c r="E34" s="690"/>
      <c r="F34" s="690"/>
      <c r="G34" s="690"/>
      <c r="H34" s="690"/>
      <c r="I34" s="690"/>
      <c r="J34" s="690"/>
      <c r="K34" s="690"/>
      <c r="L34" s="690"/>
      <c r="M34" s="690"/>
      <c r="N34" s="690"/>
      <c r="O34" s="690"/>
      <c r="P34" s="690"/>
      <c r="Q34" s="690"/>
      <c r="R34" s="690"/>
      <c r="S34" s="690"/>
      <c r="T34" s="690"/>
      <c r="U34" s="690"/>
      <c r="V34" s="690"/>
      <c r="W34" s="690"/>
      <c r="X34" s="690"/>
      <c r="Y34" s="690"/>
      <c r="Z34" s="690"/>
      <c r="AA34" s="690"/>
      <c r="AB34" s="690"/>
      <c r="AC34" s="524" t="s">
        <v>402</v>
      </c>
      <c r="AD34" s="524"/>
      <c r="AE34" s="524"/>
      <c r="AF34" s="524"/>
      <c r="AG34" s="572">
        <f>SUM(AG29:AG33)</f>
        <v>0</v>
      </c>
      <c r="AH34" s="573"/>
      <c r="AI34" s="573"/>
      <c r="AJ34" s="573"/>
    </row>
    <row r="35" spans="1:36" s="4" customFormat="1" ht="12.95" customHeight="1" x14ac:dyDescent="0.2">
      <c r="A35" s="685">
        <v>28</v>
      </c>
      <c r="B35" s="685"/>
      <c r="C35" s="686" t="s">
        <v>401</v>
      </c>
      <c r="D35" s="686"/>
      <c r="E35" s="686"/>
      <c r="F35" s="686"/>
      <c r="G35" s="686"/>
      <c r="H35" s="686"/>
      <c r="I35" s="686"/>
      <c r="J35" s="686"/>
      <c r="K35" s="686"/>
      <c r="L35" s="686"/>
      <c r="M35" s="686"/>
      <c r="N35" s="686"/>
      <c r="O35" s="686"/>
      <c r="P35" s="686"/>
      <c r="Q35" s="686"/>
      <c r="R35" s="686"/>
      <c r="S35" s="686"/>
      <c r="T35" s="686"/>
      <c r="U35" s="686"/>
      <c r="V35" s="686"/>
      <c r="W35" s="686"/>
      <c r="X35" s="686"/>
      <c r="Y35" s="686"/>
      <c r="Z35" s="686"/>
      <c r="AA35" s="686"/>
      <c r="AB35" s="686"/>
      <c r="AC35" s="524" t="s">
        <v>400</v>
      </c>
      <c r="AD35" s="524"/>
      <c r="AE35" s="524"/>
      <c r="AF35" s="524"/>
      <c r="AG35" s="687">
        <v>0</v>
      </c>
      <c r="AH35" s="687"/>
      <c r="AI35" s="687"/>
      <c r="AJ35" s="687"/>
    </row>
    <row r="36" spans="1:36" s="4" customFormat="1" ht="12.95" customHeight="1" x14ac:dyDescent="0.2">
      <c r="A36" s="685">
        <v>29</v>
      </c>
      <c r="B36" s="685"/>
      <c r="C36" s="686" t="s">
        <v>399</v>
      </c>
      <c r="D36" s="686"/>
      <c r="E36" s="686"/>
      <c r="F36" s="686"/>
      <c r="G36" s="686"/>
      <c r="H36" s="686"/>
      <c r="I36" s="686"/>
      <c r="J36" s="686"/>
      <c r="K36" s="686"/>
      <c r="L36" s="686"/>
      <c r="M36" s="686"/>
      <c r="N36" s="686"/>
      <c r="O36" s="686"/>
      <c r="P36" s="686"/>
      <c r="Q36" s="686"/>
      <c r="R36" s="686"/>
      <c r="S36" s="686"/>
      <c r="T36" s="686"/>
      <c r="U36" s="686"/>
      <c r="V36" s="686"/>
      <c r="W36" s="686"/>
      <c r="X36" s="686"/>
      <c r="Y36" s="686"/>
      <c r="Z36" s="686"/>
      <c r="AA36" s="686"/>
      <c r="AB36" s="686"/>
      <c r="AC36" s="524" t="s">
        <v>398</v>
      </c>
      <c r="AD36" s="524"/>
      <c r="AE36" s="524"/>
      <c r="AF36" s="524"/>
      <c r="AG36" s="687">
        <v>0</v>
      </c>
      <c r="AH36" s="687"/>
      <c r="AI36" s="687"/>
      <c r="AJ36" s="687"/>
    </row>
    <row r="37" spans="1:36" s="15" customFormat="1" ht="23.25" customHeight="1" x14ac:dyDescent="0.2">
      <c r="A37" s="691">
        <v>30</v>
      </c>
      <c r="B37" s="691"/>
      <c r="C37" s="692" t="s">
        <v>397</v>
      </c>
      <c r="D37" s="692"/>
      <c r="E37" s="692"/>
      <c r="F37" s="692"/>
      <c r="G37" s="692"/>
      <c r="H37" s="692"/>
      <c r="I37" s="692"/>
      <c r="J37" s="692"/>
      <c r="K37" s="692"/>
      <c r="L37" s="692"/>
      <c r="M37" s="692"/>
      <c r="N37" s="692"/>
      <c r="O37" s="692"/>
      <c r="P37" s="692"/>
      <c r="Q37" s="692"/>
      <c r="R37" s="692"/>
      <c r="S37" s="692"/>
      <c r="T37" s="692"/>
      <c r="U37" s="692"/>
      <c r="V37" s="692"/>
      <c r="W37" s="692"/>
      <c r="X37" s="692"/>
      <c r="Y37" s="692"/>
      <c r="Z37" s="692"/>
      <c r="AA37" s="692"/>
      <c r="AB37" s="692"/>
      <c r="AC37" s="693" t="s">
        <v>396</v>
      </c>
      <c r="AD37" s="693"/>
      <c r="AE37" s="693"/>
      <c r="AF37" s="693"/>
      <c r="AG37" s="694">
        <f>AG28+AG34+AG35+AG36</f>
        <v>36275970</v>
      </c>
      <c r="AH37" s="695"/>
      <c r="AI37" s="695"/>
      <c r="AJ37" s="695"/>
    </row>
    <row r="38" spans="1:36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</sheetData>
  <mergeCells count="133">
    <mergeCell ref="AG29:AJ29"/>
    <mergeCell ref="C31:AB31"/>
    <mergeCell ref="C25:AB25"/>
    <mergeCell ref="AC25:AF25"/>
    <mergeCell ref="AG25:AJ25"/>
    <mergeCell ref="A26:B26"/>
    <mergeCell ref="C26:AB26"/>
    <mergeCell ref="AC26:AF26"/>
    <mergeCell ref="AG26:AJ26"/>
    <mergeCell ref="A25:B25"/>
    <mergeCell ref="A27:B27"/>
    <mergeCell ref="C27:AB27"/>
    <mergeCell ref="AC27:AF27"/>
    <mergeCell ref="AG27:AJ27"/>
    <mergeCell ref="A5:AJ5"/>
    <mergeCell ref="A6:B6"/>
    <mergeCell ref="C6:AB6"/>
    <mergeCell ref="AC6:AF6"/>
    <mergeCell ref="AG6:AJ6"/>
    <mergeCell ref="A3:AJ3"/>
    <mergeCell ref="A15:B15"/>
    <mergeCell ref="C15:AB15"/>
    <mergeCell ref="AC15:AF15"/>
    <mergeCell ref="AG15:AJ15"/>
    <mergeCell ref="A9:B9"/>
    <mergeCell ref="C9:AB9"/>
    <mergeCell ref="AC9:AF9"/>
    <mergeCell ref="AG9:AJ9"/>
    <mergeCell ref="A10:B10"/>
    <mergeCell ref="C10:AB10"/>
    <mergeCell ref="AC10:AF10"/>
    <mergeCell ref="AG10:AJ10"/>
    <mergeCell ref="A7:B7"/>
    <mergeCell ref="C7:AB7"/>
    <mergeCell ref="AC7:AF7"/>
    <mergeCell ref="AG7:AJ7"/>
    <mergeCell ref="A8:B8"/>
    <mergeCell ref="C8:AB8"/>
    <mergeCell ref="AC8:AF8"/>
    <mergeCell ref="AG8:AJ8"/>
    <mergeCell ref="A13:B13"/>
    <mergeCell ref="AC13:AF13"/>
    <mergeCell ref="AG13:AJ13"/>
    <mergeCell ref="A14:B14"/>
    <mergeCell ref="C13:AB13"/>
    <mergeCell ref="AC14:AF14"/>
    <mergeCell ref="AG14:AJ14"/>
    <mergeCell ref="C14:AB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C16:AF16"/>
    <mergeCell ref="AG16:AJ16"/>
    <mergeCell ref="A18:B18"/>
    <mergeCell ref="C18:AB18"/>
    <mergeCell ref="AC18:AF18"/>
    <mergeCell ref="AG18:AJ18"/>
    <mergeCell ref="A17:B17"/>
    <mergeCell ref="C17:AB17"/>
    <mergeCell ref="AC17:AF17"/>
    <mergeCell ref="AG17:AJ17"/>
    <mergeCell ref="A16:B16"/>
    <mergeCell ref="C16:AB1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37:B37"/>
    <mergeCell ref="C37:AB37"/>
    <mergeCell ref="AC37:AF37"/>
    <mergeCell ref="AG37:AJ37"/>
    <mergeCell ref="A36:B36"/>
    <mergeCell ref="C36:AB36"/>
    <mergeCell ref="AC36:AF36"/>
    <mergeCell ref="AG36:AJ36"/>
    <mergeCell ref="AG32:AJ32"/>
    <mergeCell ref="A34:B34"/>
    <mergeCell ref="C34:AB34"/>
    <mergeCell ref="AC34:AF34"/>
    <mergeCell ref="AG34:AJ34"/>
    <mergeCell ref="A33:B33"/>
    <mergeCell ref="C33:AB33"/>
    <mergeCell ref="AC33:AF33"/>
    <mergeCell ref="AG33:AJ33"/>
    <mergeCell ref="A1:AJ1"/>
    <mergeCell ref="A2:AJ2"/>
    <mergeCell ref="A4:AJ4"/>
    <mergeCell ref="A35:B35"/>
    <mergeCell ref="C35:AB35"/>
    <mergeCell ref="AC35:AF35"/>
    <mergeCell ref="AG35:AJ35"/>
    <mergeCell ref="A32:B32"/>
    <mergeCell ref="C32:AB32"/>
    <mergeCell ref="AC32:AF32"/>
    <mergeCell ref="A30:B30"/>
    <mergeCell ref="C30:AB30"/>
    <mergeCell ref="AC30:AF30"/>
    <mergeCell ref="AG30:AJ30"/>
    <mergeCell ref="A31: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</mergeCells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8:B3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view="pageBreakPreview" zoomScaleNormal="100" zoomScaleSheetLayoutView="100" workbookViewId="0">
      <pane ySplit="7" topLeftCell="A8" activePane="bottomLeft" state="frozen"/>
      <selection pane="bottomLeft" activeCell="AG21" sqref="AG21:AJ21"/>
    </sheetView>
  </sheetViews>
  <sheetFormatPr defaultRowHeight="12.75" x14ac:dyDescent="0.2"/>
  <cols>
    <col min="1" max="35" width="2.7109375" style="1" customWidth="1"/>
    <col min="36" max="36" width="4.7109375" style="1" customWidth="1"/>
    <col min="37" max="46" width="2.7109375" style="1" customWidth="1"/>
    <col min="47" max="16384" width="9.140625" style="1"/>
  </cols>
  <sheetData>
    <row r="1" spans="1:36" ht="22.5" customHeight="1" x14ac:dyDescent="0.25">
      <c r="A1" s="702" t="s">
        <v>697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2"/>
      <c r="AA1" s="702"/>
      <c r="AB1" s="702"/>
      <c r="AC1" s="702"/>
      <c r="AD1" s="702"/>
      <c r="AE1" s="702"/>
      <c r="AF1" s="702"/>
      <c r="AG1" s="702"/>
      <c r="AH1" s="702"/>
      <c r="AI1" s="702"/>
      <c r="AJ1" s="702"/>
    </row>
    <row r="2" spans="1:36" ht="24.75" customHeight="1" x14ac:dyDescent="0.25">
      <c r="A2" s="475" t="s">
        <v>700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</row>
    <row r="3" spans="1:36" ht="26.25" customHeight="1" x14ac:dyDescent="0.2">
      <c r="A3" s="698" t="s">
        <v>517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99"/>
    </row>
    <row r="4" spans="1:36" ht="15.75" customHeight="1" x14ac:dyDescent="0.2">
      <c r="A4" s="683" t="s">
        <v>896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684"/>
    </row>
    <row r="5" spans="1:36" ht="15.95" customHeight="1" x14ac:dyDescent="0.2">
      <c r="A5" s="696" t="s">
        <v>249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  <c r="AC5" s="617"/>
      <c r="AD5" s="617"/>
      <c r="AE5" s="617"/>
      <c r="AF5" s="617"/>
      <c r="AG5" s="617"/>
      <c r="AH5" s="617"/>
      <c r="AI5" s="617"/>
      <c r="AJ5" s="617"/>
    </row>
    <row r="6" spans="1:36" ht="35.1" customHeight="1" x14ac:dyDescent="0.2">
      <c r="A6" s="697" t="s">
        <v>248</v>
      </c>
      <c r="B6" s="620"/>
      <c r="C6" s="621" t="s">
        <v>247</v>
      </c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3" t="s">
        <v>246</v>
      </c>
      <c r="AD6" s="622"/>
      <c r="AE6" s="622"/>
      <c r="AF6" s="622"/>
      <c r="AG6" s="620" t="s">
        <v>245</v>
      </c>
      <c r="AH6" s="622"/>
      <c r="AI6" s="622"/>
      <c r="AJ6" s="622"/>
    </row>
    <row r="7" spans="1:36" x14ac:dyDescent="0.2">
      <c r="A7" s="613" t="s">
        <v>244</v>
      </c>
      <c r="B7" s="613"/>
      <c r="C7" s="614" t="s">
        <v>243</v>
      </c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  <c r="AC7" s="614" t="s">
        <v>242</v>
      </c>
      <c r="AD7" s="614"/>
      <c r="AE7" s="614"/>
      <c r="AF7" s="614"/>
      <c r="AG7" s="614" t="s">
        <v>241</v>
      </c>
      <c r="AH7" s="614"/>
      <c r="AI7" s="614"/>
      <c r="AJ7" s="614"/>
    </row>
    <row r="8" spans="1:36" ht="12.95" customHeight="1" x14ac:dyDescent="0.2">
      <c r="A8" s="661" t="s">
        <v>240</v>
      </c>
      <c r="B8" s="661"/>
      <c r="C8" s="688" t="s">
        <v>516</v>
      </c>
      <c r="D8" s="688"/>
      <c r="E8" s="688"/>
      <c r="F8" s="688"/>
      <c r="G8" s="688"/>
      <c r="H8" s="688"/>
      <c r="I8" s="688"/>
      <c r="J8" s="688"/>
      <c r="K8" s="688"/>
      <c r="L8" s="688"/>
      <c r="M8" s="688"/>
      <c r="N8" s="688"/>
      <c r="O8" s="688"/>
      <c r="P8" s="688"/>
      <c r="Q8" s="688"/>
      <c r="R8" s="688"/>
      <c r="S8" s="688"/>
      <c r="T8" s="688"/>
      <c r="U8" s="688"/>
      <c r="V8" s="688"/>
      <c r="W8" s="688"/>
      <c r="X8" s="688"/>
      <c r="Y8" s="688"/>
      <c r="Z8" s="688"/>
      <c r="AA8" s="688"/>
      <c r="AB8" s="688"/>
      <c r="AC8" s="519" t="s">
        <v>515</v>
      </c>
      <c r="AD8" s="519"/>
      <c r="AE8" s="519"/>
      <c r="AF8" s="519"/>
      <c r="AG8" s="689">
        <v>0</v>
      </c>
      <c r="AH8" s="689"/>
      <c r="AI8" s="689"/>
      <c r="AJ8" s="689"/>
    </row>
    <row r="9" spans="1:36" ht="12.95" customHeight="1" x14ac:dyDescent="0.2">
      <c r="A9" s="661" t="s">
        <v>237</v>
      </c>
      <c r="B9" s="661"/>
      <c r="C9" s="455" t="s">
        <v>514</v>
      </c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519" t="s">
        <v>513</v>
      </c>
      <c r="AD9" s="519"/>
      <c r="AE9" s="519"/>
      <c r="AF9" s="519"/>
      <c r="AG9" s="689">
        <v>0</v>
      </c>
      <c r="AH9" s="689"/>
      <c r="AI9" s="689"/>
      <c r="AJ9" s="689"/>
    </row>
    <row r="10" spans="1:36" ht="12.95" customHeight="1" x14ac:dyDescent="0.2">
      <c r="A10" s="661" t="s">
        <v>234</v>
      </c>
      <c r="B10" s="661"/>
      <c r="C10" s="688" t="s">
        <v>512</v>
      </c>
      <c r="D10" s="688"/>
      <c r="E10" s="688"/>
      <c r="F10" s="688"/>
      <c r="G10" s="688"/>
      <c r="H10" s="688"/>
      <c r="I10" s="688"/>
      <c r="J10" s="688"/>
      <c r="K10" s="688"/>
      <c r="L10" s="688"/>
      <c r="M10" s="688"/>
      <c r="N10" s="688"/>
      <c r="O10" s="688"/>
      <c r="P10" s="688"/>
      <c r="Q10" s="688"/>
      <c r="R10" s="688"/>
      <c r="S10" s="688"/>
      <c r="T10" s="688"/>
      <c r="U10" s="688"/>
      <c r="V10" s="688"/>
      <c r="W10" s="688"/>
      <c r="X10" s="688"/>
      <c r="Y10" s="688"/>
      <c r="Z10" s="688"/>
      <c r="AA10" s="688"/>
      <c r="AB10" s="688"/>
      <c r="AC10" s="519" t="s">
        <v>511</v>
      </c>
      <c r="AD10" s="519"/>
      <c r="AE10" s="519"/>
      <c r="AF10" s="519"/>
      <c r="AG10" s="689">
        <v>0</v>
      </c>
      <c r="AH10" s="689"/>
      <c r="AI10" s="689"/>
      <c r="AJ10" s="689"/>
    </row>
    <row r="11" spans="1:36" s="4" customFormat="1" ht="12.95" customHeight="1" x14ac:dyDescent="0.2">
      <c r="A11" s="685" t="s">
        <v>231</v>
      </c>
      <c r="B11" s="685"/>
      <c r="C11" s="686" t="s">
        <v>510</v>
      </c>
      <c r="D11" s="686"/>
      <c r="E11" s="686"/>
      <c r="F11" s="686"/>
      <c r="G11" s="686"/>
      <c r="H11" s="686"/>
      <c r="I11" s="686"/>
      <c r="J11" s="686"/>
      <c r="K11" s="686"/>
      <c r="L11" s="686"/>
      <c r="M11" s="686"/>
      <c r="N11" s="686"/>
      <c r="O11" s="686"/>
      <c r="P11" s="686"/>
      <c r="Q11" s="686"/>
      <c r="R11" s="686"/>
      <c r="S11" s="686"/>
      <c r="T11" s="686"/>
      <c r="U11" s="686"/>
      <c r="V11" s="686"/>
      <c r="W11" s="686"/>
      <c r="X11" s="686"/>
      <c r="Y11" s="686"/>
      <c r="Z11" s="686"/>
      <c r="AA11" s="686"/>
      <c r="AB11" s="686"/>
      <c r="AC11" s="524" t="s">
        <v>509</v>
      </c>
      <c r="AD11" s="524"/>
      <c r="AE11" s="524"/>
      <c r="AF11" s="524"/>
      <c r="AG11" s="572">
        <f>SUM(AG8:AG10)</f>
        <v>0</v>
      </c>
      <c r="AH11" s="573"/>
      <c r="AI11" s="573"/>
      <c r="AJ11" s="573"/>
    </row>
    <row r="12" spans="1:36" ht="12.95" customHeight="1" x14ac:dyDescent="0.2">
      <c r="A12" s="661" t="s">
        <v>228</v>
      </c>
      <c r="B12" s="661"/>
      <c r="C12" s="455" t="s">
        <v>508</v>
      </c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519" t="s">
        <v>507</v>
      </c>
      <c r="AD12" s="519"/>
      <c r="AE12" s="519"/>
      <c r="AF12" s="519"/>
      <c r="AG12" s="689">
        <v>0</v>
      </c>
      <c r="AH12" s="689"/>
      <c r="AI12" s="689"/>
      <c r="AJ12" s="689"/>
    </row>
    <row r="13" spans="1:36" ht="12.95" customHeight="1" x14ac:dyDescent="0.2">
      <c r="A13" s="661" t="s">
        <v>225</v>
      </c>
      <c r="B13" s="661"/>
      <c r="C13" s="688" t="s">
        <v>506</v>
      </c>
      <c r="D13" s="688"/>
      <c r="E13" s="688"/>
      <c r="F13" s="688"/>
      <c r="G13" s="688"/>
      <c r="H13" s="688"/>
      <c r="I13" s="688"/>
      <c r="J13" s="688"/>
      <c r="K13" s="688"/>
      <c r="L13" s="688"/>
      <c r="M13" s="688"/>
      <c r="N13" s="688"/>
      <c r="O13" s="688"/>
      <c r="P13" s="688"/>
      <c r="Q13" s="688"/>
      <c r="R13" s="688"/>
      <c r="S13" s="688"/>
      <c r="T13" s="688"/>
      <c r="U13" s="688"/>
      <c r="V13" s="688"/>
      <c r="W13" s="688"/>
      <c r="X13" s="688"/>
      <c r="Y13" s="688"/>
      <c r="Z13" s="688"/>
      <c r="AA13" s="688"/>
      <c r="AB13" s="688"/>
      <c r="AC13" s="519" t="s">
        <v>505</v>
      </c>
      <c r="AD13" s="519"/>
      <c r="AE13" s="519"/>
      <c r="AF13" s="519"/>
      <c r="AG13" s="689">
        <v>0</v>
      </c>
      <c r="AH13" s="689"/>
      <c r="AI13" s="689"/>
      <c r="AJ13" s="689"/>
    </row>
    <row r="14" spans="1:36" ht="12.95" customHeight="1" x14ac:dyDescent="0.2">
      <c r="A14" s="661" t="s">
        <v>222</v>
      </c>
      <c r="B14" s="661"/>
      <c r="C14" s="455" t="s">
        <v>504</v>
      </c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519" t="s">
        <v>503</v>
      </c>
      <c r="AD14" s="519"/>
      <c r="AE14" s="519"/>
      <c r="AF14" s="519"/>
      <c r="AG14" s="689">
        <v>0</v>
      </c>
      <c r="AH14" s="689"/>
      <c r="AI14" s="689"/>
      <c r="AJ14" s="689"/>
    </row>
    <row r="15" spans="1:36" ht="12.95" customHeight="1" x14ac:dyDescent="0.2">
      <c r="A15" s="661" t="s">
        <v>219</v>
      </c>
      <c r="B15" s="661"/>
      <c r="C15" s="688" t="s">
        <v>502</v>
      </c>
      <c r="D15" s="688"/>
      <c r="E15" s="688"/>
      <c r="F15" s="688"/>
      <c r="G15" s="688"/>
      <c r="H15" s="688"/>
      <c r="I15" s="688"/>
      <c r="J15" s="688"/>
      <c r="K15" s="688"/>
      <c r="L15" s="688"/>
      <c r="M15" s="688"/>
      <c r="N15" s="688"/>
      <c r="O15" s="688"/>
      <c r="P15" s="688"/>
      <c r="Q15" s="688"/>
      <c r="R15" s="688"/>
      <c r="S15" s="688"/>
      <c r="T15" s="688"/>
      <c r="U15" s="688"/>
      <c r="V15" s="688"/>
      <c r="W15" s="688"/>
      <c r="X15" s="688"/>
      <c r="Y15" s="688"/>
      <c r="Z15" s="688"/>
      <c r="AA15" s="688"/>
      <c r="AB15" s="688"/>
      <c r="AC15" s="519" t="s">
        <v>501</v>
      </c>
      <c r="AD15" s="519"/>
      <c r="AE15" s="519"/>
      <c r="AF15" s="519"/>
      <c r="AG15" s="689">
        <v>0</v>
      </c>
      <c r="AH15" s="689"/>
      <c r="AI15" s="689"/>
      <c r="AJ15" s="689"/>
    </row>
    <row r="16" spans="1:36" s="4" customFormat="1" ht="12.95" customHeight="1" x14ac:dyDescent="0.2">
      <c r="A16" s="685" t="s">
        <v>216</v>
      </c>
      <c r="B16" s="685"/>
      <c r="C16" s="690" t="s">
        <v>500</v>
      </c>
      <c r="D16" s="690"/>
      <c r="E16" s="690"/>
      <c r="F16" s="690"/>
      <c r="G16" s="690"/>
      <c r="H16" s="690"/>
      <c r="I16" s="690"/>
      <c r="J16" s="690"/>
      <c r="K16" s="690"/>
      <c r="L16" s="690"/>
      <c r="M16" s="690"/>
      <c r="N16" s="690"/>
      <c r="O16" s="690"/>
      <c r="P16" s="690"/>
      <c r="Q16" s="690"/>
      <c r="R16" s="690"/>
      <c r="S16" s="690"/>
      <c r="T16" s="690"/>
      <c r="U16" s="690"/>
      <c r="V16" s="690"/>
      <c r="W16" s="690"/>
      <c r="X16" s="690"/>
      <c r="Y16" s="690"/>
      <c r="Z16" s="690"/>
      <c r="AA16" s="690"/>
      <c r="AB16" s="690"/>
      <c r="AC16" s="524" t="s">
        <v>499</v>
      </c>
      <c r="AD16" s="524"/>
      <c r="AE16" s="524"/>
      <c r="AF16" s="524"/>
      <c r="AG16" s="572">
        <f>SUM(AG12:AG15)</f>
        <v>0</v>
      </c>
      <c r="AH16" s="573"/>
      <c r="AI16" s="573"/>
      <c r="AJ16" s="573"/>
    </row>
    <row r="17" spans="1:36" s="4" customFormat="1" ht="12.95" customHeight="1" x14ac:dyDescent="0.2">
      <c r="A17" s="661" t="s">
        <v>213</v>
      </c>
      <c r="B17" s="661"/>
      <c r="C17" s="519" t="s">
        <v>498</v>
      </c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519" t="s">
        <v>497</v>
      </c>
      <c r="AD17" s="519"/>
      <c r="AE17" s="519"/>
      <c r="AF17" s="519"/>
      <c r="AG17" s="457">
        <v>30863590</v>
      </c>
      <c r="AH17" s="457"/>
      <c r="AI17" s="457"/>
      <c r="AJ17" s="457"/>
    </row>
    <row r="18" spans="1:36" s="4" customFormat="1" ht="12.95" customHeight="1" x14ac:dyDescent="0.2">
      <c r="A18" s="661" t="s">
        <v>210</v>
      </c>
      <c r="B18" s="661"/>
      <c r="C18" s="519" t="s">
        <v>496</v>
      </c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  <c r="AA18" s="519"/>
      <c r="AB18" s="519"/>
      <c r="AC18" s="519" t="s">
        <v>495</v>
      </c>
      <c r="AD18" s="519"/>
      <c r="AE18" s="519"/>
      <c r="AF18" s="519"/>
      <c r="AG18" s="689">
        <v>0</v>
      </c>
      <c r="AH18" s="689"/>
      <c r="AI18" s="689"/>
      <c r="AJ18" s="689"/>
    </row>
    <row r="19" spans="1:36" s="4" customFormat="1" ht="12.95" customHeight="1" x14ac:dyDescent="0.2">
      <c r="A19" s="685" t="s">
        <v>207</v>
      </c>
      <c r="B19" s="685"/>
      <c r="C19" s="524" t="s">
        <v>494</v>
      </c>
      <c r="D19" s="524"/>
      <c r="E19" s="524"/>
      <c r="F19" s="524"/>
      <c r="G19" s="524"/>
      <c r="H19" s="524"/>
      <c r="I19" s="524"/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  <c r="U19" s="524"/>
      <c r="V19" s="524"/>
      <c r="W19" s="524"/>
      <c r="X19" s="524"/>
      <c r="Y19" s="524"/>
      <c r="Z19" s="524"/>
      <c r="AA19" s="524"/>
      <c r="AB19" s="524"/>
      <c r="AC19" s="524" t="s">
        <v>493</v>
      </c>
      <c r="AD19" s="524"/>
      <c r="AE19" s="524"/>
      <c r="AF19" s="524"/>
      <c r="AG19" s="572">
        <f>SUM(AG17:AG18)</f>
        <v>30863590</v>
      </c>
      <c r="AH19" s="573"/>
      <c r="AI19" s="573"/>
      <c r="AJ19" s="573"/>
    </row>
    <row r="20" spans="1:36" s="4" customFormat="1" ht="12.95" customHeight="1" x14ac:dyDescent="0.2">
      <c r="A20" s="661" t="s">
        <v>204</v>
      </c>
      <c r="B20" s="661"/>
      <c r="C20" s="688" t="s">
        <v>492</v>
      </c>
      <c r="D20" s="688"/>
      <c r="E20" s="688"/>
      <c r="F20" s="688"/>
      <c r="G20" s="688"/>
      <c r="H20" s="688"/>
      <c r="I20" s="688"/>
      <c r="J20" s="688"/>
      <c r="K20" s="688"/>
      <c r="L20" s="688"/>
      <c r="M20" s="688"/>
      <c r="N20" s="688"/>
      <c r="O20" s="688"/>
      <c r="P20" s="688"/>
      <c r="Q20" s="688"/>
      <c r="R20" s="688"/>
      <c r="S20" s="688"/>
      <c r="T20" s="688"/>
      <c r="U20" s="688"/>
      <c r="V20" s="688"/>
      <c r="W20" s="688"/>
      <c r="X20" s="688"/>
      <c r="Y20" s="688"/>
      <c r="Z20" s="688"/>
      <c r="AA20" s="688"/>
      <c r="AB20" s="688"/>
      <c r="AC20" s="519" t="s">
        <v>491</v>
      </c>
      <c r="AD20" s="519"/>
      <c r="AE20" s="519"/>
      <c r="AF20" s="519"/>
      <c r="AG20" s="689">
        <v>0</v>
      </c>
      <c r="AH20" s="689"/>
      <c r="AI20" s="689"/>
      <c r="AJ20" s="689"/>
    </row>
    <row r="21" spans="1:36" ht="12.95" customHeight="1" x14ac:dyDescent="0.2">
      <c r="A21" s="661" t="s">
        <v>201</v>
      </c>
      <c r="B21" s="661"/>
      <c r="C21" s="688" t="s">
        <v>490</v>
      </c>
      <c r="D21" s="688"/>
      <c r="E21" s="688"/>
      <c r="F21" s="688"/>
      <c r="G21" s="688"/>
      <c r="H21" s="688"/>
      <c r="I21" s="688"/>
      <c r="J21" s="688"/>
      <c r="K21" s="688"/>
      <c r="L21" s="688"/>
      <c r="M21" s="688"/>
      <c r="N21" s="688"/>
      <c r="O21" s="688"/>
      <c r="P21" s="688"/>
      <c r="Q21" s="688"/>
      <c r="R21" s="688"/>
      <c r="S21" s="688"/>
      <c r="T21" s="688"/>
      <c r="U21" s="688"/>
      <c r="V21" s="688"/>
      <c r="W21" s="688"/>
      <c r="X21" s="688"/>
      <c r="Y21" s="688"/>
      <c r="Z21" s="688"/>
      <c r="AA21" s="688"/>
      <c r="AB21" s="688"/>
      <c r="AC21" s="519" t="s">
        <v>489</v>
      </c>
      <c r="AD21" s="519"/>
      <c r="AE21" s="519"/>
      <c r="AF21" s="519"/>
      <c r="AG21" s="689">
        <v>0</v>
      </c>
      <c r="AH21" s="689"/>
      <c r="AI21" s="689"/>
      <c r="AJ21" s="689"/>
    </row>
    <row r="22" spans="1:36" s="5" customFormat="1" ht="12.95" customHeight="1" x14ac:dyDescent="0.2">
      <c r="A22" s="661" t="s">
        <v>198</v>
      </c>
      <c r="B22" s="661"/>
      <c r="C22" s="688" t="s">
        <v>488</v>
      </c>
      <c r="D22" s="688"/>
      <c r="E22" s="688"/>
      <c r="F22" s="688"/>
      <c r="G22" s="688"/>
      <c r="H22" s="688"/>
      <c r="I22" s="688"/>
      <c r="J22" s="688"/>
      <c r="K22" s="688"/>
      <c r="L22" s="688"/>
      <c r="M22" s="688"/>
      <c r="N22" s="688"/>
      <c r="O22" s="688"/>
      <c r="P22" s="688"/>
      <c r="Q22" s="688"/>
      <c r="R22" s="688"/>
      <c r="S22" s="688"/>
      <c r="T22" s="688"/>
      <c r="U22" s="688"/>
      <c r="V22" s="688"/>
      <c r="W22" s="688"/>
      <c r="X22" s="688"/>
      <c r="Y22" s="688"/>
      <c r="Z22" s="688"/>
      <c r="AA22" s="688"/>
      <c r="AB22" s="688"/>
      <c r="AC22" s="519" t="s">
        <v>487</v>
      </c>
      <c r="AD22" s="519"/>
      <c r="AE22" s="519"/>
      <c r="AF22" s="519"/>
      <c r="AG22" s="457">
        <v>0</v>
      </c>
      <c r="AH22" s="457"/>
      <c r="AI22" s="457"/>
      <c r="AJ22" s="457"/>
    </row>
    <row r="23" spans="1:36" s="5" customFormat="1" ht="12.95" customHeight="1" x14ac:dyDescent="0.2">
      <c r="A23" s="661" t="s">
        <v>195</v>
      </c>
      <c r="B23" s="661"/>
      <c r="C23" s="688" t="s">
        <v>486</v>
      </c>
      <c r="D23" s="688"/>
      <c r="E23" s="688"/>
      <c r="F23" s="688"/>
      <c r="G23" s="688"/>
      <c r="H23" s="688"/>
      <c r="I23" s="688"/>
      <c r="J23" s="688"/>
      <c r="K23" s="688"/>
      <c r="L23" s="688"/>
      <c r="M23" s="688"/>
      <c r="N23" s="688"/>
      <c r="O23" s="688"/>
      <c r="P23" s="688"/>
      <c r="Q23" s="688"/>
      <c r="R23" s="688"/>
      <c r="S23" s="688"/>
      <c r="T23" s="688"/>
      <c r="U23" s="688"/>
      <c r="V23" s="688"/>
      <c r="W23" s="688"/>
      <c r="X23" s="688"/>
      <c r="Y23" s="688"/>
      <c r="Z23" s="688"/>
      <c r="AA23" s="688"/>
      <c r="AB23" s="688"/>
      <c r="AC23" s="519" t="s">
        <v>485</v>
      </c>
      <c r="AD23" s="519"/>
      <c r="AE23" s="519"/>
      <c r="AF23" s="519"/>
      <c r="AG23" s="689">
        <v>0</v>
      </c>
      <c r="AH23" s="689"/>
      <c r="AI23" s="689"/>
      <c r="AJ23" s="689"/>
    </row>
    <row r="24" spans="1:36" ht="12.95" customHeight="1" x14ac:dyDescent="0.2">
      <c r="A24" s="661" t="s">
        <v>192</v>
      </c>
      <c r="B24" s="661"/>
      <c r="C24" s="455" t="s">
        <v>484</v>
      </c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5"/>
      <c r="Y24" s="455"/>
      <c r="Z24" s="455"/>
      <c r="AA24" s="455"/>
      <c r="AB24" s="455"/>
      <c r="AC24" s="519" t="s">
        <v>483</v>
      </c>
      <c r="AD24" s="519"/>
      <c r="AE24" s="519"/>
      <c r="AF24" s="519"/>
      <c r="AG24" s="689">
        <v>0</v>
      </c>
      <c r="AH24" s="689"/>
      <c r="AI24" s="689"/>
      <c r="AJ24" s="689"/>
    </row>
    <row r="25" spans="1:36" ht="12.95" customHeight="1" x14ac:dyDescent="0.2">
      <c r="A25" s="661">
        <v>18</v>
      </c>
      <c r="B25" s="661"/>
      <c r="C25" s="455" t="s">
        <v>482</v>
      </c>
      <c r="D25" s="455"/>
      <c r="E25" s="455"/>
      <c r="F25" s="455"/>
      <c r="G25" s="455"/>
      <c r="H25" s="455"/>
      <c r="I25" s="455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  <c r="AA25" s="455"/>
      <c r="AB25" s="455"/>
      <c r="AC25" s="519" t="s">
        <v>481</v>
      </c>
      <c r="AD25" s="519"/>
      <c r="AE25" s="519"/>
      <c r="AF25" s="519"/>
      <c r="AG25" s="689">
        <v>0</v>
      </c>
      <c r="AH25" s="689"/>
      <c r="AI25" s="689"/>
      <c r="AJ25" s="689"/>
    </row>
    <row r="26" spans="1:36" ht="12.95" customHeight="1" x14ac:dyDescent="0.2">
      <c r="A26" s="661">
        <v>19</v>
      </c>
      <c r="B26" s="661"/>
      <c r="C26" s="455" t="s">
        <v>480</v>
      </c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519" t="s">
        <v>479</v>
      </c>
      <c r="AD26" s="519"/>
      <c r="AE26" s="519"/>
      <c r="AF26" s="519"/>
      <c r="AG26" s="689">
        <v>0</v>
      </c>
      <c r="AH26" s="689"/>
      <c r="AI26" s="689"/>
      <c r="AJ26" s="689"/>
    </row>
    <row r="27" spans="1:36" ht="12.95" customHeight="1" x14ac:dyDescent="0.2">
      <c r="A27" s="661">
        <v>20</v>
      </c>
      <c r="B27" s="661"/>
      <c r="C27" s="455" t="s">
        <v>478</v>
      </c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519" t="s">
        <v>477</v>
      </c>
      <c r="AD27" s="519"/>
      <c r="AE27" s="519"/>
      <c r="AF27" s="519"/>
      <c r="AG27" s="703">
        <f>SUM(AG25:AG26)</f>
        <v>0</v>
      </c>
      <c r="AH27" s="704"/>
      <c r="AI27" s="704"/>
      <c r="AJ27" s="704"/>
    </row>
    <row r="28" spans="1:36" s="4" customFormat="1" ht="12.95" customHeight="1" x14ac:dyDescent="0.2">
      <c r="A28" s="685">
        <v>21</v>
      </c>
      <c r="B28" s="685"/>
      <c r="C28" s="686" t="s">
        <v>476</v>
      </c>
      <c r="D28" s="686"/>
      <c r="E28" s="686"/>
      <c r="F28" s="686"/>
      <c r="G28" s="686"/>
      <c r="H28" s="686"/>
      <c r="I28" s="686"/>
      <c r="J28" s="686"/>
      <c r="K28" s="686"/>
      <c r="L28" s="686"/>
      <c r="M28" s="686"/>
      <c r="N28" s="686"/>
      <c r="O28" s="686"/>
      <c r="P28" s="686"/>
      <c r="Q28" s="686"/>
      <c r="R28" s="686"/>
      <c r="S28" s="686"/>
      <c r="T28" s="686"/>
      <c r="U28" s="686"/>
      <c r="V28" s="686"/>
      <c r="W28" s="686"/>
      <c r="X28" s="686"/>
      <c r="Y28" s="686"/>
      <c r="Z28" s="686"/>
      <c r="AA28" s="686"/>
      <c r="AB28" s="686"/>
      <c r="AC28" s="524" t="s">
        <v>475</v>
      </c>
      <c r="AD28" s="524"/>
      <c r="AE28" s="524"/>
      <c r="AF28" s="524"/>
      <c r="AG28" s="572">
        <f>(AG11+AG16+AG19+AG20+AG21+AG22+AG23+AG27)</f>
        <v>30863590</v>
      </c>
      <c r="AH28" s="573"/>
      <c r="AI28" s="573"/>
      <c r="AJ28" s="573"/>
    </row>
    <row r="29" spans="1:36" ht="12.95" customHeight="1" x14ac:dyDescent="0.2">
      <c r="A29" s="661">
        <v>22</v>
      </c>
      <c r="B29" s="661"/>
      <c r="C29" s="455" t="s">
        <v>474</v>
      </c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519" t="s">
        <v>473</v>
      </c>
      <c r="AD29" s="519"/>
      <c r="AE29" s="519"/>
      <c r="AF29" s="519"/>
      <c r="AG29" s="689">
        <v>0</v>
      </c>
      <c r="AH29" s="689"/>
      <c r="AI29" s="689"/>
      <c r="AJ29" s="689"/>
    </row>
    <row r="30" spans="1:36" ht="12.95" customHeight="1" x14ac:dyDescent="0.2">
      <c r="A30" s="661">
        <v>23</v>
      </c>
      <c r="B30" s="661"/>
      <c r="C30" s="455" t="s">
        <v>472</v>
      </c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519" t="s">
        <v>471</v>
      </c>
      <c r="AD30" s="519"/>
      <c r="AE30" s="519"/>
      <c r="AF30" s="519"/>
      <c r="AG30" s="689">
        <v>0</v>
      </c>
      <c r="AH30" s="689"/>
      <c r="AI30" s="689"/>
      <c r="AJ30" s="689"/>
    </row>
    <row r="31" spans="1:36" ht="12.95" customHeight="1" x14ac:dyDescent="0.2">
      <c r="A31" s="661">
        <v>24</v>
      </c>
      <c r="B31" s="661"/>
      <c r="C31" s="688" t="s">
        <v>470</v>
      </c>
      <c r="D31" s="688"/>
      <c r="E31" s="688"/>
      <c r="F31" s="688"/>
      <c r="G31" s="688"/>
      <c r="H31" s="688"/>
      <c r="I31" s="688"/>
      <c r="J31" s="688"/>
      <c r="K31" s="688"/>
      <c r="L31" s="688"/>
      <c r="M31" s="688"/>
      <c r="N31" s="688"/>
      <c r="O31" s="688"/>
      <c r="P31" s="688"/>
      <c r="Q31" s="688"/>
      <c r="R31" s="688"/>
      <c r="S31" s="688"/>
      <c r="T31" s="688"/>
      <c r="U31" s="688"/>
      <c r="V31" s="688"/>
      <c r="W31" s="688"/>
      <c r="X31" s="688"/>
      <c r="Y31" s="688"/>
      <c r="Z31" s="688"/>
      <c r="AA31" s="688"/>
      <c r="AB31" s="688"/>
      <c r="AC31" s="519" t="s">
        <v>469</v>
      </c>
      <c r="AD31" s="519"/>
      <c r="AE31" s="519"/>
      <c r="AF31" s="519"/>
      <c r="AG31" s="689">
        <v>0</v>
      </c>
      <c r="AH31" s="689"/>
      <c r="AI31" s="689"/>
      <c r="AJ31" s="689"/>
    </row>
    <row r="32" spans="1:36" s="4" customFormat="1" ht="12.95" customHeight="1" x14ac:dyDescent="0.2">
      <c r="A32" s="661">
        <v>25</v>
      </c>
      <c r="B32" s="661"/>
      <c r="C32" s="688" t="s">
        <v>468</v>
      </c>
      <c r="D32" s="688"/>
      <c r="E32" s="688"/>
      <c r="F32" s="688"/>
      <c r="G32" s="688"/>
      <c r="H32" s="688"/>
      <c r="I32" s="688"/>
      <c r="J32" s="688"/>
      <c r="K32" s="688"/>
      <c r="L32" s="688"/>
      <c r="M32" s="688"/>
      <c r="N32" s="688"/>
      <c r="O32" s="688"/>
      <c r="P32" s="688"/>
      <c r="Q32" s="688"/>
      <c r="R32" s="688"/>
      <c r="S32" s="688"/>
      <c r="T32" s="688"/>
      <c r="U32" s="688"/>
      <c r="V32" s="688"/>
      <c r="W32" s="688"/>
      <c r="X32" s="688"/>
      <c r="Y32" s="688"/>
      <c r="Z32" s="688"/>
      <c r="AA32" s="688"/>
      <c r="AB32" s="688"/>
      <c r="AC32" s="519" t="s">
        <v>467</v>
      </c>
      <c r="AD32" s="519"/>
      <c r="AE32" s="519"/>
      <c r="AF32" s="519"/>
      <c r="AG32" s="689">
        <v>0</v>
      </c>
      <c r="AH32" s="689"/>
      <c r="AI32" s="689"/>
      <c r="AJ32" s="689"/>
    </row>
    <row r="33" spans="1:36" s="4" customFormat="1" ht="12.95" customHeight="1" x14ac:dyDescent="0.2">
      <c r="A33" s="661">
        <v>26</v>
      </c>
      <c r="B33" s="661"/>
      <c r="C33" s="688" t="s">
        <v>466</v>
      </c>
      <c r="D33" s="688"/>
      <c r="E33" s="688"/>
      <c r="F33" s="688"/>
      <c r="G33" s="688"/>
      <c r="H33" s="688"/>
      <c r="I33" s="688"/>
      <c r="J33" s="688"/>
      <c r="K33" s="688"/>
      <c r="L33" s="688"/>
      <c r="M33" s="688"/>
      <c r="N33" s="688"/>
      <c r="O33" s="688"/>
      <c r="P33" s="688"/>
      <c r="Q33" s="688"/>
      <c r="R33" s="688"/>
      <c r="S33" s="688"/>
      <c r="T33" s="688"/>
      <c r="U33" s="688"/>
      <c r="V33" s="688"/>
      <c r="W33" s="688"/>
      <c r="X33" s="688"/>
      <c r="Y33" s="688"/>
      <c r="Z33" s="688"/>
      <c r="AA33" s="688"/>
      <c r="AB33" s="688"/>
      <c r="AC33" s="519" t="s">
        <v>465</v>
      </c>
      <c r="AD33" s="519"/>
      <c r="AE33" s="519"/>
      <c r="AF33" s="519"/>
      <c r="AG33" s="689">
        <v>0</v>
      </c>
      <c r="AH33" s="689"/>
      <c r="AI33" s="689"/>
      <c r="AJ33" s="689"/>
    </row>
    <row r="34" spans="1:36" s="4" customFormat="1" ht="12.95" customHeight="1" x14ac:dyDescent="0.2">
      <c r="A34" s="685">
        <v>27</v>
      </c>
      <c r="B34" s="685"/>
      <c r="C34" s="690" t="s">
        <v>464</v>
      </c>
      <c r="D34" s="690"/>
      <c r="E34" s="690"/>
      <c r="F34" s="690"/>
      <c r="G34" s="690"/>
      <c r="H34" s="690"/>
      <c r="I34" s="690"/>
      <c r="J34" s="690"/>
      <c r="K34" s="690"/>
      <c r="L34" s="690"/>
      <c r="M34" s="690"/>
      <c r="N34" s="690"/>
      <c r="O34" s="690"/>
      <c r="P34" s="690"/>
      <c r="Q34" s="690"/>
      <c r="R34" s="690"/>
      <c r="S34" s="690"/>
      <c r="T34" s="690"/>
      <c r="U34" s="690"/>
      <c r="V34" s="690"/>
      <c r="W34" s="690"/>
      <c r="X34" s="690"/>
      <c r="Y34" s="690"/>
      <c r="Z34" s="690"/>
      <c r="AA34" s="690"/>
      <c r="AB34" s="690"/>
      <c r="AC34" s="524" t="s">
        <v>463</v>
      </c>
      <c r="AD34" s="524"/>
      <c r="AE34" s="524"/>
      <c r="AF34" s="524"/>
      <c r="AG34" s="572">
        <f>SUM(AG29:AG33)</f>
        <v>0</v>
      </c>
      <c r="AH34" s="573"/>
      <c r="AI34" s="573"/>
      <c r="AJ34" s="573"/>
    </row>
    <row r="35" spans="1:36" ht="12.95" customHeight="1" x14ac:dyDescent="0.2">
      <c r="A35" s="661">
        <v>28</v>
      </c>
      <c r="B35" s="661"/>
      <c r="C35" s="455" t="s">
        <v>462</v>
      </c>
      <c r="D35" s="455"/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  <c r="AC35" s="519" t="s">
        <v>461</v>
      </c>
      <c r="AD35" s="519"/>
      <c r="AE35" s="519"/>
      <c r="AF35" s="519"/>
      <c r="AG35" s="689">
        <v>0</v>
      </c>
      <c r="AH35" s="689"/>
      <c r="AI35" s="689"/>
      <c r="AJ35" s="689"/>
    </row>
    <row r="36" spans="1:36" ht="12.95" customHeight="1" x14ac:dyDescent="0.2">
      <c r="A36" s="661">
        <v>29</v>
      </c>
      <c r="B36" s="661"/>
      <c r="C36" s="455" t="s">
        <v>460</v>
      </c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5"/>
      <c r="Y36" s="455"/>
      <c r="Z36" s="455"/>
      <c r="AA36" s="455"/>
      <c r="AB36" s="455"/>
      <c r="AC36" s="519" t="s">
        <v>459</v>
      </c>
      <c r="AD36" s="519"/>
      <c r="AE36" s="519"/>
      <c r="AF36" s="519"/>
      <c r="AG36" s="689">
        <v>0</v>
      </c>
      <c r="AH36" s="689"/>
      <c r="AI36" s="689"/>
      <c r="AJ36" s="689"/>
    </row>
    <row r="37" spans="1:36" s="12" customFormat="1" ht="20.25" customHeight="1" x14ac:dyDescent="0.25">
      <c r="A37" s="691">
        <v>30</v>
      </c>
      <c r="B37" s="691"/>
      <c r="C37" s="692" t="s">
        <v>458</v>
      </c>
      <c r="D37" s="692"/>
      <c r="E37" s="692"/>
      <c r="F37" s="692"/>
      <c r="G37" s="692"/>
      <c r="H37" s="692"/>
      <c r="I37" s="692"/>
      <c r="J37" s="692"/>
      <c r="K37" s="692"/>
      <c r="L37" s="692"/>
      <c r="M37" s="692"/>
      <c r="N37" s="692"/>
      <c r="O37" s="692"/>
      <c r="P37" s="692"/>
      <c r="Q37" s="692"/>
      <c r="R37" s="692"/>
      <c r="S37" s="692"/>
      <c r="T37" s="692"/>
      <c r="U37" s="692"/>
      <c r="V37" s="692"/>
      <c r="W37" s="692"/>
      <c r="X37" s="692"/>
      <c r="Y37" s="692"/>
      <c r="Z37" s="692"/>
      <c r="AA37" s="692"/>
      <c r="AB37" s="692"/>
      <c r="AC37" s="693" t="s">
        <v>457</v>
      </c>
      <c r="AD37" s="693"/>
      <c r="AE37" s="693"/>
      <c r="AF37" s="693"/>
      <c r="AG37" s="694">
        <f>AG28+AG34+AG35+AG36</f>
        <v>30863590</v>
      </c>
      <c r="AH37" s="695"/>
      <c r="AI37" s="695"/>
      <c r="AJ37" s="695"/>
    </row>
  </sheetData>
  <mergeCells count="133">
    <mergeCell ref="A37:B37"/>
    <mergeCell ref="C37:AB37"/>
    <mergeCell ref="AC37:AF37"/>
    <mergeCell ref="AG37:AJ37"/>
    <mergeCell ref="A36:B36"/>
    <mergeCell ref="C36:AB36"/>
    <mergeCell ref="A34:B34"/>
    <mergeCell ref="C34:AB34"/>
    <mergeCell ref="AC34:AF34"/>
    <mergeCell ref="AG34:AJ34"/>
    <mergeCell ref="AC33:AF33"/>
    <mergeCell ref="AG33:AJ33"/>
    <mergeCell ref="A35:B35"/>
    <mergeCell ref="C35:AB35"/>
    <mergeCell ref="AC35:AF35"/>
    <mergeCell ref="AG35:AJ35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24:B24"/>
    <mergeCell ref="C24:AB24"/>
    <mergeCell ref="AC24:AF24"/>
    <mergeCell ref="AG24:AJ24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9:B9"/>
    <mergeCell ref="C9:AB9"/>
    <mergeCell ref="AC9:AF9"/>
    <mergeCell ref="AG9:AJ9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4:AJ4"/>
    <mergeCell ref="A7:B7"/>
    <mergeCell ref="C7:AB7"/>
    <mergeCell ref="AC7:AF7"/>
    <mergeCell ref="AG7:AJ7"/>
    <mergeCell ref="A8:B8"/>
    <mergeCell ref="C8:AB8"/>
    <mergeCell ref="AC8:AF8"/>
    <mergeCell ref="AG8:AJ8"/>
    <mergeCell ref="A1:AJ1"/>
    <mergeCell ref="A2:AJ2"/>
    <mergeCell ref="AC36:AF36"/>
    <mergeCell ref="AG36:AJ36"/>
    <mergeCell ref="A27:B27"/>
    <mergeCell ref="C27:AB27"/>
    <mergeCell ref="AC27:AF27"/>
    <mergeCell ref="AG27:AJ27"/>
    <mergeCell ref="A33:B33"/>
    <mergeCell ref="C33:AB33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3:AJ3"/>
    <mergeCell ref="A5:AJ5"/>
    <mergeCell ref="A6:B6"/>
    <mergeCell ref="C6:AB6"/>
    <mergeCell ref="AC6:AF6"/>
    <mergeCell ref="AG6:AJ6"/>
  </mergeCells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8:B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19" sqref="B19"/>
    </sheetView>
  </sheetViews>
  <sheetFormatPr defaultRowHeight="12.75" x14ac:dyDescent="0.2"/>
  <cols>
    <col min="1" max="1" width="52" customWidth="1"/>
    <col min="2" max="2" width="13.42578125" customWidth="1"/>
    <col min="3" max="3" width="14" customWidth="1"/>
    <col min="4" max="4" width="15.42578125" customWidth="1"/>
    <col min="5" max="5" width="14.28515625" customWidth="1"/>
    <col min="6" max="6" width="16.140625" customWidth="1"/>
  </cols>
  <sheetData>
    <row r="1" spans="1:6" ht="18.75" customHeight="1" x14ac:dyDescent="0.2">
      <c r="A1" s="705" t="s">
        <v>697</v>
      </c>
      <c r="B1" s="706"/>
      <c r="C1" s="706"/>
      <c r="D1" s="706"/>
      <c r="E1" s="706"/>
      <c r="F1" s="707"/>
    </row>
    <row r="2" spans="1:6" ht="24" customHeight="1" x14ac:dyDescent="0.2">
      <c r="A2" s="708" t="s">
        <v>700</v>
      </c>
      <c r="B2" s="709"/>
      <c r="C2" s="709"/>
      <c r="D2" s="709"/>
      <c r="E2" s="709"/>
      <c r="F2" s="710"/>
    </row>
    <row r="3" spans="1:6" ht="22.5" customHeight="1" x14ac:dyDescent="0.2">
      <c r="A3" s="708" t="s">
        <v>661</v>
      </c>
      <c r="B3" s="709"/>
      <c r="C3" s="709"/>
      <c r="D3" s="709"/>
      <c r="E3" s="709"/>
      <c r="F3" s="710"/>
    </row>
    <row r="4" spans="1:6" ht="18.75" thickBot="1" x14ac:dyDescent="0.25">
      <c r="A4" s="22"/>
      <c r="B4" s="23"/>
      <c r="C4" s="23"/>
      <c r="D4" s="23"/>
      <c r="E4" s="23"/>
      <c r="F4" s="21" t="s">
        <v>735</v>
      </c>
    </row>
    <row r="5" spans="1:6" ht="36.75" thickBot="1" x14ac:dyDescent="0.25">
      <c r="A5" s="24" t="s">
        <v>662</v>
      </c>
      <c r="B5" s="25" t="s">
        <v>663</v>
      </c>
      <c r="C5" s="25" t="s">
        <v>664</v>
      </c>
      <c r="D5" s="25" t="s">
        <v>806</v>
      </c>
      <c r="E5" s="25" t="s">
        <v>807</v>
      </c>
      <c r="F5" s="26" t="s">
        <v>808</v>
      </c>
    </row>
    <row r="6" spans="1:6" ht="13.5" thickBot="1" x14ac:dyDescent="0.25">
      <c r="A6" s="27">
        <v>1</v>
      </c>
      <c r="B6" s="28">
        <v>2</v>
      </c>
      <c r="C6" s="28">
        <v>3</v>
      </c>
      <c r="D6" s="28">
        <v>4</v>
      </c>
      <c r="E6" s="28">
        <v>5</v>
      </c>
      <c r="F6" s="29">
        <v>6</v>
      </c>
    </row>
    <row r="7" spans="1:6" ht="42" customHeight="1" x14ac:dyDescent="0.2">
      <c r="A7" s="30" t="s">
        <v>665</v>
      </c>
      <c r="B7" s="31"/>
      <c r="C7" s="32"/>
      <c r="D7" s="31"/>
      <c r="E7" s="31"/>
      <c r="F7" s="33">
        <f>B7-D7-E7</f>
        <v>0</v>
      </c>
    </row>
    <row r="8" spans="1:6" ht="15" x14ac:dyDescent="0.2">
      <c r="A8" s="34" t="s">
        <v>803</v>
      </c>
      <c r="B8" s="31">
        <v>3000000</v>
      </c>
      <c r="C8" s="32">
        <v>2017</v>
      </c>
      <c r="D8" s="31">
        <f>B8</f>
        <v>3000000</v>
      </c>
      <c r="E8" s="31">
        <f>B8</f>
        <v>3000000</v>
      </c>
      <c r="F8" s="165">
        <v>0</v>
      </c>
    </row>
    <row r="9" spans="1:6" ht="15" x14ac:dyDescent="0.2">
      <c r="A9" s="34" t="s">
        <v>804</v>
      </c>
      <c r="B9" s="31">
        <v>3810000</v>
      </c>
      <c r="C9" s="32">
        <v>2017</v>
      </c>
      <c r="D9" s="31">
        <f>B9</f>
        <v>3810000</v>
      </c>
      <c r="E9" s="31">
        <f>B9</f>
        <v>3810000</v>
      </c>
      <c r="F9" s="165">
        <v>0</v>
      </c>
    </row>
    <row r="10" spans="1:6" ht="15" x14ac:dyDescent="0.2">
      <c r="A10" s="34" t="s">
        <v>805</v>
      </c>
      <c r="B10" s="31">
        <v>2540000</v>
      </c>
      <c r="C10" s="32">
        <v>2017</v>
      </c>
      <c r="D10" s="31">
        <f>B10</f>
        <v>2540000</v>
      </c>
      <c r="E10" s="31">
        <f>B10</f>
        <v>2540000</v>
      </c>
      <c r="F10" s="165">
        <v>0</v>
      </c>
    </row>
    <row r="11" spans="1:6" ht="15" x14ac:dyDescent="0.2">
      <c r="A11" s="34" t="s">
        <v>959</v>
      </c>
      <c r="B11" s="31">
        <v>2540000</v>
      </c>
      <c r="C11" s="32">
        <v>2017</v>
      </c>
      <c r="D11" s="31">
        <f>B11</f>
        <v>2540000</v>
      </c>
      <c r="E11" s="31">
        <f>B11</f>
        <v>2540000</v>
      </c>
      <c r="F11" s="165"/>
    </row>
    <row r="12" spans="1:6" ht="39" customHeight="1" x14ac:dyDescent="0.2">
      <c r="A12" s="30" t="s">
        <v>666</v>
      </c>
      <c r="B12" s="31"/>
      <c r="C12" s="32"/>
      <c r="D12" s="31"/>
      <c r="E12" s="31"/>
      <c r="F12" s="33">
        <f>B12-D12-E12</f>
        <v>0</v>
      </c>
    </row>
    <row r="13" spans="1:6" ht="15" x14ac:dyDescent="0.2">
      <c r="A13" s="34" t="s">
        <v>809</v>
      </c>
      <c r="B13" s="31">
        <v>8000000</v>
      </c>
      <c r="C13" s="35">
        <v>2017</v>
      </c>
      <c r="D13" s="31">
        <f>B13</f>
        <v>8000000</v>
      </c>
      <c r="E13" s="31">
        <f>B13</f>
        <v>8000000</v>
      </c>
      <c r="F13" s="165">
        <v>0</v>
      </c>
    </row>
    <row r="14" spans="1:6" ht="15" x14ac:dyDescent="0.2">
      <c r="A14" s="34" t="s">
        <v>810</v>
      </c>
      <c r="B14" s="31">
        <v>635000</v>
      </c>
      <c r="C14" s="32">
        <v>2017</v>
      </c>
      <c r="D14" s="31">
        <f>B14</f>
        <v>635000</v>
      </c>
      <c r="E14" s="31">
        <f>B14</f>
        <v>635000</v>
      </c>
      <c r="F14" s="165">
        <v>0</v>
      </c>
    </row>
    <row r="15" spans="1:6" ht="15.75" thickBot="1" x14ac:dyDescent="0.25">
      <c r="A15" s="34" t="s">
        <v>811</v>
      </c>
      <c r="B15" s="31">
        <v>1500000</v>
      </c>
      <c r="C15" s="32">
        <v>2017</v>
      </c>
      <c r="D15" s="31">
        <f>B15</f>
        <v>1500000</v>
      </c>
      <c r="E15" s="31">
        <f>B15</f>
        <v>1500000</v>
      </c>
      <c r="F15" s="165">
        <v>0</v>
      </c>
    </row>
    <row r="16" spans="1:6" ht="13.5" thickBot="1" x14ac:dyDescent="0.25">
      <c r="A16" s="36" t="s">
        <v>667</v>
      </c>
      <c r="B16" s="37">
        <f>SUM(B8:B15)</f>
        <v>22025000</v>
      </c>
      <c r="C16" s="38"/>
      <c r="D16" s="37">
        <f>SUM(D7:D15)</f>
        <v>22025000</v>
      </c>
      <c r="E16" s="37">
        <f>SUM(E7:E15)</f>
        <v>22025000</v>
      </c>
      <c r="F16" s="166">
        <f>SUM(F7:F15)</f>
        <v>0</v>
      </c>
    </row>
  </sheetData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7" zoomScaleNormal="100" workbookViewId="0">
      <selection activeCell="I22" sqref="I22"/>
    </sheetView>
  </sheetViews>
  <sheetFormatPr defaultColWidth="9.140625" defaultRowHeight="12.75" x14ac:dyDescent="0.2"/>
  <cols>
    <col min="1" max="1" width="14.85546875" customWidth="1"/>
    <col min="2" max="2" width="31.5703125" customWidth="1"/>
    <col min="3" max="3" width="5" customWidth="1"/>
    <col min="4" max="4" width="7" customWidth="1"/>
    <col min="5" max="5" width="4.5703125" customWidth="1"/>
    <col min="6" max="6" width="12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ht="18" x14ac:dyDescent="0.25">
      <c r="A2" s="717" t="s">
        <v>697</v>
      </c>
      <c r="B2" s="717"/>
      <c r="C2" s="717"/>
      <c r="D2" s="717"/>
      <c r="E2" s="717"/>
      <c r="F2" s="717"/>
    </row>
    <row r="3" spans="1:6" ht="18" x14ac:dyDescent="0.25">
      <c r="A3" s="717" t="s">
        <v>700</v>
      </c>
      <c r="B3" s="717"/>
      <c r="C3" s="717"/>
      <c r="D3" s="717"/>
      <c r="E3" s="717"/>
      <c r="F3" s="717"/>
    </row>
    <row r="4" spans="1:6" x14ac:dyDescent="0.2">
      <c r="A4" s="726"/>
      <c r="B4" s="726"/>
      <c r="C4" s="726"/>
      <c r="D4" s="726"/>
      <c r="E4" s="726"/>
      <c r="F4" s="726"/>
    </row>
    <row r="5" spans="1:6" ht="18" x14ac:dyDescent="0.25">
      <c r="A5" s="717" t="s">
        <v>669</v>
      </c>
      <c r="B5" s="717"/>
      <c r="C5" s="717"/>
      <c r="D5" s="717"/>
      <c r="E5" s="717"/>
      <c r="F5" s="717"/>
    </row>
    <row r="6" spans="1:6" x14ac:dyDescent="0.2">
      <c r="A6" s="62"/>
      <c r="B6" s="62"/>
      <c r="C6" s="62"/>
      <c r="D6" s="62"/>
      <c r="E6" s="727" t="s">
        <v>895</v>
      </c>
      <c r="F6" s="727"/>
    </row>
    <row r="7" spans="1:6" ht="31.5" x14ac:dyDescent="0.2">
      <c r="A7" s="63" t="s">
        <v>670</v>
      </c>
      <c r="B7" s="63" t="s">
        <v>671</v>
      </c>
      <c r="C7" s="712" t="s">
        <v>672</v>
      </c>
      <c r="D7" s="712"/>
      <c r="E7" s="712"/>
      <c r="F7" s="712"/>
    </row>
    <row r="8" spans="1:6" ht="45" customHeight="1" x14ac:dyDescent="0.2">
      <c r="A8" s="64" t="s">
        <v>673</v>
      </c>
      <c r="B8" s="65" t="s">
        <v>674</v>
      </c>
      <c r="C8" s="714">
        <v>1</v>
      </c>
      <c r="D8" s="714"/>
      <c r="E8" s="714"/>
      <c r="F8" s="714"/>
    </row>
    <row r="9" spans="1:6" ht="36" customHeight="1" x14ac:dyDescent="0.2">
      <c r="A9" s="64" t="s">
        <v>699</v>
      </c>
      <c r="B9" s="66" t="s">
        <v>698</v>
      </c>
      <c r="C9" s="718">
        <v>2</v>
      </c>
      <c r="D9" s="719"/>
      <c r="E9" s="719"/>
      <c r="F9" s="720"/>
    </row>
    <row r="10" spans="1:6" ht="45" x14ac:dyDescent="0.2">
      <c r="A10" s="64" t="s">
        <v>675</v>
      </c>
      <c r="B10" s="66" t="s">
        <v>676</v>
      </c>
      <c r="C10" s="728">
        <v>1</v>
      </c>
      <c r="D10" s="729"/>
      <c r="E10" s="729"/>
      <c r="F10" s="730"/>
    </row>
    <row r="11" spans="1:6" ht="30" x14ac:dyDescent="0.2">
      <c r="A11" s="64" t="s">
        <v>677</v>
      </c>
      <c r="B11" s="66" t="s">
        <v>678</v>
      </c>
      <c r="C11" s="731">
        <v>1</v>
      </c>
      <c r="D11" s="731"/>
      <c r="E11" s="731"/>
      <c r="F11" s="731"/>
    </row>
    <row r="12" spans="1:6" ht="30" x14ac:dyDescent="0.2">
      <c r="A12" s="64" t="s">
        <v>679</v>
      </c>
      <c r="B12" s="66" t="s">
        <v>680</v>
      </c>
      <c r="C12" s="718">
        <v>1</v>
      </c>
      <c r="D12" s="719"/>
      <c r="E12" s="719"/>
      <c r="F12" s="720"/>
    </row>
    <row r="13" spans="1:6" ht="15.75" x14ac:dyDescent="0.25">
      <c r="A13" s="721" t="s">
        <v>685</v>
      </c>
      <c r="B13" s="722"/>
      <c r="C13" s="723">
        <f>SUM(C8:F12)</f>
        <v>6</v>
      </c>
      <c r="D13" s="724"/>
      <c r="E13" s="724"/>
      <c r="F13" s="725"/>
    </row>
    <row r="14" spans="1:6" ht="15.75" x14ac:dyDescent="0.25">
      <c r="A14" s="67"/>
      <c r="B14" s="67"/>
      <c r="C14" s="68"/>
      <c r="D14" s="68"/>
      <c r="E14" s="68"/>
      <c r="F14" s="68"/>
    </row>
    <row r="15" spans="1:6" ht="18" x14ac:dyDescent="0.25">
      <c r="A15" s="717" t="s">
        <v>686</v>
      </c>
      <c r="B15" s="717"/>
      <c r="C15" s="717"/>
      <c r="D15" s="717"/>
      <c r="E15" s="717"/>
      <c r="F15" s="717"/>
    </row>
    <row r="16" spans="1:6" x14ac:dyDescent="0.2">
      <c r="A16" s="62"/>
      <c r="B16" s="62"/>
      <c r="C16" s="62"/>
      <c r="D16" s="62"/>
      <c r="E16" s="62"/>
      <c r="F16" s="62"/>
    </row>
    <row r="17" spans="1:6" ht="31.5" x14ac:dyDescent="0.2">
      <c r="A17" s="63" t="s">
        <v>687</v>
      </c>
      <c r="B17" s="63" t="s">
        <v>671</v>
      </c>
      <c r="C17" s="712" t="s">
        <v>688</v>
      </c>
      <c r="D17" s="712"/>
      <c r="E17" s="712"/>
      <c r="F17" s="712"/>
    </row>
    <row r="18" spans="1:6" ht="30" x14ac:dyDescent="0.2">
      <c r="A18" s="64" t="s">
        <v>689</v>
      </c>
      <c r="B18" s="66" t="s">
        <v>690</v>
      </c>
      <c r="C18" s="714">
        <v>4</v>
      </c>
      <c r="D18" s="714"/>
      <c r="E18" s="714"/>
      <c r="F18" s="714"/>
    </row>
    <row r="19" spans="1:6" ht="15.75" x14ac:dyDescent="0.2">
      <c r="A19" s="715" t="s">
        <v>691</v>
      </c>
      <c r="B19" s="715"/>
      <c r="C19" s="716">
        <f>C18</f>
        <v>4</v>
      </c>
      <c r="D19" s="716"/>
      <c r="E19" s="716"/>
      <c r="F19" s="716"/>
    </row>
    <row r="20" spans="1:6" ht="15" x14ac:dyDescent="0.2">
      <c r="A20" s="69"/>
      <c r="B20" s="70"/>
      <c r="C20" s="71"/>
      <c r="D20" s="71"/>
      <c r="E20" s="71"/>
      <c r="F20" s="71"/>
    </row>
    <row r="21" spans="1:6" ht="18" x14ac:dyDescent="0.25">
      <c r="A21" s="717" t="s">
        <v>692</v>
      </c>
      <c r="B21" s="717"/>
      <c r="C21" s="717"/>
      <c r="D21" s="717"/>
      <c r="E21" s="717"/>
      <c r="F21" s="717"/>
    </row>
    <row r="22" spans="1:6" ht="18" x14ac:dyDescent="0.25">
      <c r="A22" s="39"/>
      <c r="B22" s="39"/>
      <c r="C22" s="39"/>
      <c r="D22" s="39"/>
      <c r="E22" s="39"/>
      <c r="F22" s="39"/>
    </row>
    <row r="23" spans="1:6" ht="38.25" x14ac:dyDescent="0.2">
      <c r="A23" s="72" t="s">
        <v>693</v>
      </c>
      <c r="B23" s="73" t="s">
        <v>694</v>
      </c>
      <c r="C23" s="718">
        <v>4</v>
      </c>
      <c r="D23" s="719"/>
      <c r="E23" s="719"/>
      <c r="F23" s="720"/>
    </row>
    <row r="24" spans="1:6" ht="30" x14ac:dyDescent="0.2">
      <c r="A24" s="72" t="s">
        <v>681</v>
      </c>
      <c r="B24" s="74" t="s">
        <v>682</v>
      </c>
      <c r="C24" s="718">
        <v>3</v>
      </c>
      <c r="D24" s="719"/>
      <c r="E24" s="719"/>
      <c r="F24" s="720"/>
    </row>
    <row r="25" spans="1:6" ht="15" x14ac:dyDescent="0.2">
      <c r="A25" s="72" t="s">
        <v>683</v>
      </c>
      <c r="B25" s="74" t="s">
        <v>684</v>
      </c>
      <c r="C25" s="718">
        <v>1</v>
      </c>
      <c r="D25" s="719"/>
      <c r="E25" s="719"/>
      <c r="F25" s="720"/>
    </row>
    <row r="26" spans="1:6" ht="15.75" x14ac:dyDescent="0.25">
      <c r="A26" s="721" t="s">
        <v>695</v>
      </c>
      <c r="B26" s="722"/>
      <c r="C26" s="723">
        <f>SUM(C23:F25)</f>
        <v>8</v>
      </c>
      <c r="D26" s="724"/>
      <c r="E26" s="724"/>
      <c r="F26" s="725"/>
    </row>
    <row r="27" spans="1:6" ht="15" x14ac:dyDescent="0.2">
      <c r="A27" s="711"/>
      <c r="B27" s="711"/>
      <c r="C27" s="711"/>
      <c r="D27" s="711"/>
      <c r="E27" s="711"/>
      <c r="F27" s="711"/>
    </row>
    <row r="28" spans="1:6" ht="15.75" x14ac:dyDescent="0.25">
      <c r="A28" s="712" t="s">
        <v>696</v>
      </c>
      <c r="B28" s="712"/>
      <c r="C28" s="713">
        <f>C13+C26+C18</f>
        <v>18</v>
      </c>
      <c r="D28" s="713"/>
      <c r="E28" s="713"/>
      <c r="F28" s="713"/>
    </row>
  </sheetData>
  <mergeCells count="27">
    <mergeCell ref="C18:F18"/>
    <mergeCell ref="C7:F7"/>
    <mergeCell ref="C9:F9"/>
    <mergeCell ref="C10:F10"/>
    <mergeCell ref="C11:F11"/>
    <mergeCell ref="C12:F12"/>
    <mergeCell ref="A2:F2"/>
    <mergeCell ref="A3:F3"/>
    <mergeCell ref="A4:F4"/>
    <mergeCell ref="A5:F5"/>
    <mergeCell ref="E6:F6"/>
    <mergeCell ref="A27:F27"/>
    <mergeCell ref="A28:B28"/>
    <mergeCell ref="C28:F28"/>
    <mergeCell ref="C8:F8"/>
    <mergeCell ref="A19:B19"/>
    <mergeCell ref="C19:F19"/>
    <mergeCell ref="A21:F21"/>
    <mergeCell ref="C23:F23"/>
    <mergeCell ref="A26:B26"/>
    <mergeCell ref="C26:F26"/>
    <mergeCell ref="C25:F25"/>
    <mergeCell ref="A13:B13"/>
    <mergeCell ref="C13:F13"/>
    <mergeCell ref="A15:F15"/>
    <mergeCell ref="C17:F17"/>
    <mergeCell ref="C24:F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7</vt:i4>
      </vt:variant>
    </vt:vector>
  </HeadingPairs>
  <TitlesOfParts>
    <vt:vector size="24" baseType="lpstr">
      <vt:lpstr>Címrend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'3'!Nyomtatási_cím</vt:lpstr>
      <vt:lpstr>'4'!Nyomtatási_cím</vt:lpstr>
      <vt:lpstr>'6'!Nyomtatási_cím</vt:lpstr>
      <vt:lpstr>'16'!Nyomtatási_terület</vt:lpstr>
      <vt:lpstr>'3'!Nyomtatási_terület</vt:lpstr>
      <vt:lpstr>'4'!Nyomtatási_terület</vt:lpstr>
      <vt:lpstr>'6'!Nyomtatási_terület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Kézdi Árpád Dr.</dc:creator>
  <cp:lastModifiedBy>user</cp:lastModifiedBy>
  <cp:lastPrinted>2017-03-07T12:18:33Z</cp:lastPrinted>
  <dcterms:created xsi:type="dcterms:W3CDTF">1998-12-22T17:08:32Z</dcterms:created>
  <dcterms:modified xsi:type="dcterms:W3CDTF">2017-03-08T09:04:37Z</dcterms:modified>
</cp:coreProperties>
</file>