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 sz. mell V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'9.5.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<sst xmlns="http://schemas.openxmlformats.org/spreadsheetml/2006/main" count="111" uniqueCount="97">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</sst>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0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70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4" fontId="5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0"/>
  <sheetViews>
    <sheetView tabSelected="1" view="pageLayout" zoomScaleNormal="145" workbookViewId="0" topLeftCell="A1">
      <selection activeCell="D39" sqref="D39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164797804</v>
      </c>
    </row>
    <row r="9" spans="1:3" s="28" customFormat="1" ht="12" customHeight="1">
      <c r="A9" s="29" t="s">
        <v>16</v>
      </c>
      <c r="B9" s="30" t="s">
        <v>17</v>
      </c>
      <c r="C9" s="31">
        <f>222694+52677</f>
        <v>275371</v>
      </c>
    </row>
    <row r="10" spans="1:3" s="28" customFormat="1" ht="12" customHeight="1">
      <c r="A10" s="32" t="s">
        <v>18</v>
      </c>
      <c r="B10" s="33" t="s">
        <v>19</v>
      </c>
      <c r="C10" s="34">
        <f>31214302+33071+3500000</f>
        <v>34747373</v>
      </c>
    </row>
    <row r="11" spans="1:3" s="28" customFormat="1" ht="12" customHeight="1">
      <c r="A11" s="32" t="s">
        <v>20</v>
      </c>
      <c r="B11" s="33" t="s">
        <v>21</v>
      </c>
      <c r="C11" s="35">
        <f>70218340+143307</f>
        <v>70361647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>
        <v>20539068</v>
      </c>
    </row>
    <row r="14" spans="1:3" s="28" customFormat="1" ht="12" customHeight="1">
      <c r="A14" s="32" t="s">
        <v>26</v>
      </c>
      <c r="B14" s="33" t="s">
        <v>27</v>
      </c>
      <c r="C14" s="35">
        <f>24504500+8929+38693+14223</f>
        <v>24566345</v>
      </c>
    </row>
    <row r="15" spans="1:3" s="28" customFormat="1" ht="12" customHeight="1">
      <c r="A15" s="32" t="s">
        <v>28</v>
      </c>
      <c r="B15" s="36" t="s">
        <v>29</v>
      </c>
      <c r="C15" s="35">
        <v>14308000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35"/>
    </row>
    <row r="24" spans="1:3" s="38" customFormat="1" ht="12" customHeight="1" thickBot="1">
      <c r="A24" s="32" t="s">
        <v>46</v>
      </c>
      <c r="B24" s="33" t="s">
        <v>47</v>
      </c>
      <c r="C24" s="35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/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48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1"/>
    </row>
    <row r="36" spans="1:3" s="28" customFormat="1" ht="12" customHeight="1" thickBot="1">
      <c r="A36" s="19" t="s">
        <v>69</v>
      </c>
      <c r="B36" s="42" t="s">
        <v>70</v>
      </c>
      <c r="C36" s="52">
        <f>+C8+C20+C25+C26+C30+C34+C35</f>
        <v>164797804</v>
      </c>
    </row>
    <row r="37" spans="1:3" s="28" customFormat="1" ht="12" customHeight="1" thickBot="1">
      <c r="A37" s="53" t="s">
        <v>71</v>
      </c>
      <c r="B37" s="42" t="s">
        <v>72</v>
      </c>
      <c r="C37" s="52">
        <f>+C38+C39+C40</f>
        <v>166321452</v>
      </c>
    </row>
    <row r="38" spans="1:3" s="28" customFormat="1" ht="12" customHeight="1">
      <c r="A38" s="44" t="s">
        <v>73</v>
      </c>
      <c r="B38" s="45" t="s">
        <v>74</v>
      </c>
      <c r="C38" s="46">
        <v>2265992</v>
      </c>
    </row>
    <row r="39" spans="1:3" s="28" customFormat="1" ht="12" customHeight="1">
      <c r="A39" s="44" t="s">
        <v>75</v>
      </c>
      <c r="B39" s="47" t="s">
        <v>76</v>
      </c>
      <c r="C39" s="48"/>
    </row>
    <row r="40" spans="1:3" s="38" customFormat="1" ht="12" customHeight="1" thickBot="1">
      <c r="A40" s="32" t="s">
        <v>77</v>
      </c>
      <c r="B40" s="49" t="s">
        <v>78</v>
      </c>
      <c r="C40" s="54">
        <f>202169674+215612-34745860-464966+381000-3500000</f>
        <v>164055460</v>
      </c>
    </row>
    <row r="41" spans="1:3" s="38" customFormat="1" ht="15" customHeight="1" thickBot="1">
      <c r="A41" s="53" t="s">
        <v>79</v>
      </c>
      <c r="B41" s="55" t="s">
        <v>80</v>
      </c>
      <c r="C41" s="56">
        <f>+C36+C37</f>
        <v>331119256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329735825</v>
      </c>
    </row>
    <row r="46" spans="1:3" ht="12" customHeight="1">
      <c r="A46" s="32" t="s">
        <v>16</v>
      </c>
      <c r="B46" s="40" t="s">
        <v>83</v>
      </c>
      <c r="C46" s="46">
        <f>81034160+181808+112360-15308800+105973+124089</f>
        <v>66249590</v>
      </c>
    </row>
    <row r="47" spans="1:3" ht="12" customHeight="1">
      <c r="A47" s="32" t="s">
        <v>18</v>
      </c>
      <c r="B47" s="33" t="s">
        <v>84</v>
      </c>
      <c r="C47" s="66">
        <f>20018301+33804+22247-3360936+69499</f>
        <v>16782915</v>
      </c>
    </row>
    <row r="48" spans="1:3" ht="12" customHeight="1">
      <c r="A48" s="32" t="s">
        <v>20</v>
      </c>
      <c r="B48" s="33" t="s">
        <v>85</v>
      </c>
      <c r="C48" s="67">
        <f>262391117-15811124-133428-124245+381000</f>
        <v>246703320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1" t="s">
        <v>38</v>
      </c>
      <c r="B51" s="42" t="s">
        <v>88</v>
      </c>
      <c r="C51" s="27">
        <f>SUM(C52:C54)</f>
        <v>1383431</v>
      </c>
    </row>
    <row r="52" spans="1:3" s="65" customFormat="1" ht="12" customHeight="1">
      <c r="A52" s="32" t="s">
        <v>40</v>
      </c>
      <c r="B52" s="40" t="s">
        <v>89</v>
      </c>
      <c r="C52" s="46">
        <f>1276298-265000+66900</f>
        <v>1078198</v>
      </c>
    </row>
    <row r="53" spans="1:3" ht="12" customHeight="1">
      <c r="A53" s="32" t="s">
        <v>42</v>
      </c>
      <c r="B53" s="33" t="s">
        <v>90</v>
      </c>
      <c r="C53" s="66">
        <f>500000-134607-60160</f>
        <v>305233</v>
      </c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8" t="s">
        <v>94</v>
      </c>
      <c r="C57" s="69">
        <f>+C45+C51+C56</f>
        <v>331119256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28</v>
      </c>
    </row>
    <row r="60" spans="1:3" ht="13.5" thickBot="1">
      <c r="A60" s="72" t="s">
        <v>96</v>
      </c>
      <c r="B60" s="73"/>
      <c r="C60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2017-07-28T07:33:45Z</dcterms:created>
  <dcterms:modified xsi:type="dcterms:W3CDTF">2017-07-28T07:33:46Z</dcterms:modified>
  <cp:category/>
  <cp:version/>
  <cp:contentType/>
  <cp:contentStatus/>
</cp:coreProperties>
</file>