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4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G16" i="1"/>
  <c r="E16" i="1"/>
  <c r="B16" i="1"/>
  <c r="F15" i="1"/>
  <c r="G15" i="1" s="1"/>
  <c r="F14" i="1"/>
  <c r="G14" i="1" s="1"/>
  <c r="G13" i="1"/>
  <c r="E13" i="1"/>
  <c r="B13" i="1"/>
  <c r="G12" i="1"/>
  <c r="F12" i="1"/>
  <c r="E12" i="1"/>
  <c r="B12" i="1"/>
  <c r="G11" i="1"/>
  <c r="F11" i="1"/>
  <c r="E11" i="1"/>
  <c r="B11" i="1"/>
  <c r="G10" i="1"/>
  <c r="F10" i="1"/>
  <c r="E10" i="1"/>
  <c r="B10" i="1"/>
  <c r="G9" i="1"/>
  <c r="F9" i="1"/>
  <c r="E9" i="1"/>
  <c r="B9" i="1"/>
  <c r="G8" i="1"/>
  <c r="G7" i="1"/>
  <c r="F7" i="1"/>
  <c r="E7" i="1"/>
  <c r="B7" i="1"/>
  <c r="G6" i="1"/>
  <c r="F6" i="1"/>
  <c r="F5" i="1"/>
  <c r="F17" i="1" s="1"/>
  <c r="E5" i="1"/>
  <c r="E17" i="1" s="1"/>
  <c r="B5" i="1"/>
  <c r="B17" i="1" s="1"/>
  <c r="G5" i="1" l="1"/>
  <c r="G17" i="1" s="1"/>
</calcChain>
</file>

<file path=xl/sharedStrings.xml><?xml version="1.0" encoding="utf-8"?>
<sst xmlns="http://schemas.openxmlformats.org/spreadsheetml/2006/main" count="42" uniqueCount="32">
  <si>
    <t>Felújítási kiadások előirányzata felújításonként</t>
  </si>
  <si>
    <t>4. melléklet a 19/2019.(V.30.) önkormányzati rendelethez</t>
  </si>
  <si>
    <t xml:space="preserve"> Forintban !</t>
  </si>
  <si>
    <t>Felújítás  megnevezése</t>
  </si>
  <si>
    <t>Teljes költség</t>
  </si>
  <si>
    <t>Kivitelezés kezdési és befejezési éve</t>
  </si>
  <si>
    <t>Felhasználás 2017.12.31-ig</t>
  </si>
  <si>
    <t>2018. évi módosított előirányzat</t>
  </si>
  <si>
    <t>2018.évi teljesítés</t>
  </si>
  <si>
    <t>Összes teljesítés 2018.12.31-ig</t>
  </si>
  <si>
    <t>A</t>
  </si>
  <si>
    <t>B</t>
  </si>
  <si>
    <t>C</t>
  </si>
  <si>
    <t>D</t>
  </si>
  <si>
    <t>E</t>
  </si>
  <si>
    <t>F</t>
  </si>
  <si>
    <t>G=(D+F)</t>
  </si>
  <si>
    <t>Váci Mihály Gimn.energetikai korszerüsítése</t>
  </si>
  <si>
    <t>2017-2018</t>
  </si>
  <si>
    <t>Varázsceruza Óvoda III. ütem felújítás</t>
  </si>
  <si>
    <t>2018</t>
  </si>
  <si>
    <t xml:space="preserve">Minimanó Óvoda melegvízellátó berendezés csere 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</si>
  <si>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</si>
  <si>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</si>
  <si>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</si>
  <si>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</si>
  <si>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</si>
  <si>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 és Ifjúság utca részleges felújítása</t>
  </si>
  <si>
    <t>Esély otthon pályázat ingatlan felújítás</t>
  </si>
  <si>
    <t>Kabay J. utca 23. mozgáskorlátozott WC kialakítás</t>
  </si>
  <si>
    <t>Minimanó Óvoda villámhárító felújítása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</si>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</sst>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charset val="238"/>
    </font>
    <font>
      <b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3">
    <xf numFmtId="0" fontId="0" fillId="0" borderId="0" xfId="0"/>
    <xf numFmtId="164" fontId="2" fillId="0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 textRotation="180" wrapText="1"/>
    </xf>
    <xf numFmtId="164" fontId="1" fillId="0" borderId="0" xfId="1" applyNumberFormat="1" applyFill="1" applyAlignment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1" fillId="0" borderId="0" xfId="1" applyNumberFormat="1" applyFill="1" applyAlignment="1" applyProtection="1">
      <alignment vertical="center" wrapText="1"/>
    </xf>
    <xf numFmtId="164" fontId="1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horizontal="right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64" fontId="1" fillId="0" borderId="9" xfId="2" applyNumberFormat="1" applyFont="1" applyFill="1" applyBorder="1" applyAlignment="1" applyProtection="1">
      <alignment horizontal="left" vertical="center" wrapText="1"/>
      <protection locked="0"/>
    </xf>
    <xf numFmtId="164" fontId="9" fillId="2" borderId="10" xfId="2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" fillId="0" borderId="10" xfId="1" applyNumberFormat="1" applyFill="1" applyBorder="1" applyAlignment="1">
      <alignment vertical="center" wrapText="1"/>
    </xf>
    <xf numFmtId="164" fontId="6" fillId="0" borderId="11" xfId="1" applyNumberFormat="1" applyFont="1" applyFill="1" applyBorder="1" applyAlignment="1" applyProtection="1">
      <alignment vertical="center" wrapText="1"/>
    </xf>
    <xf numFmtId="164" fontId="10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13" xfId="2" applyNumberFormat="1" applyFont="1" applyFill="1" applyBorder="1" applyAlignment="1" applyProtection="1">
      <alignment vertical="center" wrapText="1"/>
      <protection locked="0"/>
    </xf>
    <xf numFmtId="49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164" fontId="1" fillId="0" borderId="13" xfId="1" applyNumberFormat="1" applyFill="1" applyBorder="1" applyAlignment="1">
      <alignment vertical="center" wrapText="1"/>
    </xf>
    <xf numFmtId="164" fontId="6" fillId="0" borderId="14" xfId="1" applyNumberFormat="1" applyFont="1" applyFill="1" applyBorder="1" applyAlignment="1" applyProtection="1">
      <alignment vertical="center" wrapText="1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64" fontId="1" fillId="0" borderId="13" xfId="0" applyNumberFormat="1" applyFont="1" applyFill="1" applyBorder="1" applyAlignment="1" applyProtection="1">
      <alignment vertical="center" wrapText="1"/>
      <protection locked="0"/>
    </xf>
    <xf numFmtId="164" fontId="1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13" xfId="2" applyNumberFormat="1" applyFont="1" applyFill="1" applyBorder="1" applyAlignment="1" applyProtection="1">
      <alignment vertical="center" wrapText="1"/>
      <protection locked="0"/>
    </xf>
    <xf numFmtId="49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5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16" xfId="2" applyNumberFormat="1" applyFont="1" applyFill="1" applyBorder="1" applyAlignment="1" applyProtection="1">
      <alignment vertical="center" wrapText="1"/>
      <protection locked="0"/>
    </xf>
    <xf numFmtId="49" fontId="1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0" applyNumberFormat="1" applyFont="1" applyFill="1" applyBorder="1" applyAlignment="1" applyProtection="1">
      <alignment vertical="center" wrapText="1"/>
      <protection locked="0"/>
    </xf>
    <xf numFmtId="164" fontId="12" fillId="0" borderId="13" xfId="1" applyNumberFormat="1" applyFont="1" applyFill="1" applyBorder="1" applyAlignment="1" applyProtection="1">
      <alignment vertical="center" wrapText="1"/>
      <protection locked="0"/>
    </xf>
    <xf numFmtId="164" fontId="10" fillId="0" borderId="5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6" xfId="2" applyNumberFormat="1" applyFont="1" applyFill="1" applyBorder="1" applyAlignment="1" applyProtection="1">
      <alignment vertical="center" wrapText="1"/>
      <protection locked="0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164" fontId="13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8" xfId="0" applyNumberFormat="1" applyFont="1" applyFill="1" applyBorder="1" applyAlignment="1" applyProtection="1">
      <alignment vertical="center" wrapTex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4" xfId="1" applyNumberFormat="1" applyFont="1" applyFill="1" applyBorder="1" applyAlignment="1" applyProtection="1">
      <alignment vertical="center" wrapText="1"/>
    </xf>
    <xf numFmtId="164" fontId="6" fillId="0" borderId="0" xfId="1" applyNumberFormat="1" applyFont="1" applyFill="1" applyAlignment="1">
      <alignment vertical="center" wrapText="1"/>
    </xf>
    <xf numFmtId="164" fontId="5" fillId="0" borderId="2" xfId="1" applyNumberFormat="1" applyFont="1" applyFill="1" applyBorder="1" applyAlignment="1" applyProtection="1">
      <alignment horizontal="left" vertical="center" wrapText="1"/>
    </xf>
    <xf numFmtId="164" fontId="7" fillId="0" borderId="3" xfId="1" applyNumberFormat="1" applyFont="1" applyFill="1" applyBorder="1" applyAlignment="1" applyProtection="1">
      <alignment vertical="center" wrapText="1"/>
    </xf>
    <xf numFmtId="164" fontId="7" fillId="3" borderId="3" xfId="1" applyNumberFormat="1" applyFont="1" applyFill="1" applyBorder="1" applyAlignment="1" applyProtection="1">
      <alignment vertical="center" wrapText="1"/>
    </xf>
    <xf numFmtId="164" fontId="1" fillId="0" borderId="0" xfId="1" applyNumberFormat="1" applyFill="1" applyAlignment="1">
      <alignment horizontal="center" vertical="center" wrapText="1"/>
    </xf>
  </cellXfs>
  <cellStyles count="3">
    <cellStyle name="Normál" xfId="0" builtinId="0"/>
    <cellStyle name="Normál 2 2" xfId="2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/>
    <pageSetUpPr fitToPage="1"/>
  </sheetPr>
  <dimension ref="A1:H17"/>
  <sheetViews>
    <sheetView tabSelected="1" zoomScaleNormal="100" zoomScaleSheetLayoutView="130" workbookViewId="0">
      <selection activeCell="C8" sqref="C8"/>
    </sheetView>
  </sheetViews>
  <sheetFormatPr defaultColWidth="8" defaultRowHeight="12.75" x14ac:dyDescent="0.2"/>
  <cols>
    <col min="1" max="1" width="41.28515625" style="52" customWidth="1"/>
    <col min="2" max="7" width="13.5703125" style="3" customWidth="1"/>
    <col min="8" max="8" width="3.5703125" style="3" customWidth="1"/>
    <col min="9" max="10" width="8" style="3"/>
    <col min="11" max="11" width="9.5703125" style="3" bestFit="1" customWidth="1"/>
    <col min="12" max="12" width="8.42578125" style="3" bestFit="1" customWidth="1"/>
    <col min="13" max="16384" width="8" style="3"/>
  </cols>
  <sheetData>
    <row r="1" spans="1:8" ht="24.75" customHeight="1" x14ac:dyDescent="0.2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spans="1:8" ht="23.25" customHeight="1" thickBot="1" x14ac:dyDescent="0.3">
      <c r="A2" s="4"/>
      <c r="B2" s="5"/>
      <c r="C2" s="5"/>
      <c r="D2" s="5"/>
      <c r="E2" s="6"/>
      <c r="F2" s="7" t="s">
        <v>2</v>
      </c>
      <c r="G2" s="7"/>
      <c r="H2" s="2"/>
    </row>
    <row r="3" spans="1:8" s="12" customFormat="1" ht="48.75" customHeight="1" thickBot="1" x14ac:dyDescent="0.2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1" t="s">
        <v>9</v>
      </c>
      <c r="H3" s="2"/>
    </row>
    <row r="4" spans="1:8" s="5" customFormat="1" ht="15" customHeight="1" thickBot="1" x14ac:dyDescent="0.25">
      <c r="A4" s="13" t="s">
        <v>10</v>
      </c>
      <c r="B4" s="14" t="s">
        <v>11</v>
      </c>
      <c r="C4" s="14" t="s">
        <v>12</v>
      </c>
      <c r="D4" s="14" t="s">
        <v>13</v>
      </c>
      <c r="E4" s="14" t="s">
        <v>14</v>
      </c>
      <c r="F4" s="15" t="s">
        <v>15</v>
      </c>
      <c r="G4" s="16" t="s">
        <v>16</v>
      </c>
      <c r="H4" s="2"/>
    </row>
    <row r="5" spans="1:8" ht="20.25" customHeight="1" x14ac:dyDescent="0.2">
      <c r="A5" s="17" t="s">
        <v>17</v>
      </c>
      <c r="B5" s="18">
        <f>146398020+1216660+37902555+63500</f>
        <v>185580735</v>
      </c>
      <c r="C5" s="19" t="s">
        <v>18</v>
      </c>
      <c r="D5" s="20">
        <v>1216660</v>
      </c>
      <c r="E5" s="20">
        <f>146398020+37902555+63500</f>
        <v>184364075</v>
      </c>
      <c r="F5" s="21">
        <f>127000+2632000+710640+3360000+907200+100000+1270000+8482986+2290406+27930482+7541230+11377491+3071923+36287930+9797741+695000+17736426+4788835+5485510+1481088+50000+13500+7005408+1891460+22650330+6115589+120000+32400+127000</f>
        <v>184079575</v>
      </c>
      <c r="G5" s="22">
        <f t="shared" ref="G5:G16" si="0">+D5+F5</f>
        <v>185296235</v>
      </c>
      <c r="H5" s="2"/>
    </row>
    <row r="6" spans="1:8" ht="15.95" customHeight="1" x14ac:dyDescent="0.2">
      <c r="A6" s="23" t="s">
        <v>19</v>
      </c>
      <c r="B6" s="24">
        <v>3201452</v>
      </c>
      <c r="C6" s="25" t="s">
        <v>20</v>
      </c>
      <c r="D6" s="26"/>
      <c r="E6" s="27">
        <v>3201452</v>
      </c>
      <c r="F6" s="28">
        <f>2520828+680624</f>
        <v>3201452</v>
      </c>
      <c r="G6" s="29">
        <f t="shared" si="0"/>
        <v>3201452</v>
      </c>
      <c r="H6" s="2"/>
    </row>
    <row r="7" spans="1:8" ht="28.5" customHeight="1" x14ac:dyDescent="0.2">
      <c r="A7" s="23" t="s">
        <v>21</v>
      </c>
      <c r="B7" s="24">
        <f>5819140-5144770</f>
        <v>674370</v>
      </c>
      <c r="C7" s="25" t="s">
        <v>20</v>
      </c>
      <c r="D7" s="26"/>
      <c r="E7" s="27">
        <f>5819140-5144770</f>
        <v>674370</v>
      </c>
      <c r="F7" s="28">
        <f>250000+69100+18657+461900+124713</f>
        <v>924370</v>
      </c>
      <c r="G7" s="29">
        <f t="shared" si="0"/>
        <v>924370</v>
      </c>
      <c r="H7" s="2"/>
    </row>
    <row r="8" spans="1:8" ht="15.95" customHeight="1" x14ac:dyDescent="0.2">
      <c r="A8" s="23" t="s">
        <v>22</v>
      </c>
      <c r="B8" s="24">
        <v>0</v>
      </c>
      <c r="C8" s="25" t="s">
        <v>20</v>
      </c>
      <c r="D8" s="26"/>
      <c r="E8" s="30">
        <v>0</v>
      </c>
      <c r="F8" s="28"/>
      <c r="G8" s="29">
        <f t="shared" si="0"/>
        <v>0</v>
      </c>
      <c r="H8" s="2"/>
    </row>
    <row r="9" spans="1:8" ht="15.95" customHeight="1" x14ac:dyDescent="0.2">
      <c r="A9" s="23" t="s">
        <v>23</v>
      </c>
      <c r="B9" s="24">
        <f>5080000-211258</f>
        <v>4868742</v>
      </c>
      <c r="C9" s="25" t="s">
        <v>20</v>
      </c>
      <c r="D9" s="26"/>
      <c r="E9" s="27">
        <f>5080000-211258</f>
        <v>4868742</v>
      </c>
      <c r="F9" s="28">
        <f>944874+255116+700000+2337600+631152</f>
        <v>4868742</v>
      </c>
      <c r="G9" s="29">
        <f t="shared" si="0"/>
        <v>4868742</v>
      </c>
      <c r="H9" s="2"/>
    </row>
    <row r="10" spans="1:8" ht="24" x14ac:dyDescent="0.2">
      <c r="A10" s="23" t="s">
        <v>24</v>
      </c>
      <c r="B10" s="24">
        <f>3725750+34052</f>
        <v>3759802</v>
      </c>
      <c r="C10" s="25" t="s">
        <v>20</v>
      </c>
      <c r="D10" s="31"/>
      <c r="E10" s="27">
        <f>3725750+34052</f>
        <v>3759802</v>
      </c>
      <c r="F10" s="28">
        <f>12992+44441+11999+2081220+561929+101000+423183+114259+86160+319110</f>
        <v>3756293</v>
      </c>
      <c r="G10" s="29">
        <f t="shared" si="0"/>
        <v>3756293</v>
      </c>
      <c r="H10" s="2"/>
    </row>
    <row r="11" spans="1:8" ht="41.25" customHeight="1" x14ac:dyDescent="0.2">
      <c r="A11" s="32" t="s">
        <v>25</v>
      </c>
      <c r="B11" s="33">
        <f>6350000+9194292</f>
        <v>15544292</v>
      </c>
      <c r="C11" s="34" t="s">
        <v>20</v>
      </c>
      <c r="D11" s="26"/>
      <c r="E11" s="30">
        <f>6350000+9194292</f>
        <v>15544292</v>
      </c>
      <c r="F11" s="28">
        <f>6894380+1861483+3947960+2253532+411480</f>
        <v>15368835</v>
      </c>
      <c r="G11" s="29">
        <f t="shared" si="0"/>
        <v>15368835</v>
      </c>
      <c r="H11" s="2"/>
    </row>
    <row r="12" spans="1:8" ht="27" customHeight="1" x14ac:dyDescent="0.2">
      <c r="A12" s="23" t="s">
        <v>26</v>
      </c>
      <c r="B12" s="24">
        <f>10000000-104474</f>
        <v>9895526</v>
      </c>
      <c r="C12" s="25" t="s">
        <v>20</v>
      </c>
      <c r="D12" s="26"/>
      <c r="E12" s="27">
        <f>10000000-104474</f>
        <v>9895526</v>
      </c>
      <c r="F12" s="28">
        <f>393002+106112+78740+21260+250000+67500+700000+189000+80000+102941+27794+5213200+1407564+875404+236359+115472+31178</f>
        <v>9895526</v>
      </c>
      <c r="G12" s="29">
        <f t="shared" si="0"/>
        <v>9895526</v>
      </c>
      <c r="H12" s="2"/>
    </row>
    <row r="13" spans="1:8" ht="15.95" customHeight="1" x14ac:dyDescent="0.2">
      <c r="A13" s="35" t="s">
        <v>27</v>
      </c>
      <c r="B13" s="36">
        <f>1500000+2678898+723303</f>
        <v>4902201</v>
      </c>
      <c r="C13" s="37" t="s">
        <v>20</v>
      </c>
      <c r="D13" s="30"/>
      <c r="E13" s="38">
        <f>1500000+3402201</f>
        <v>4902201</v>
      </c>
      <c r="F13" s="39">
        <v>4902200</v>
      </c>
      <c r="G13" s="29">
        <f t="shared" si="0"/>
        <v>4902200</v>
      </c>
      <c r="H13" s="2"/>
    </row>
    <row r="14" spans="1:8" x14ac:dyDescent="0.2">
      <c r="A14" s="23" t="s">
        <v>28</v>
      </c>
      <c r="B14" s="24">
        <v>48165993</v>
      </c>
      <c r="C14" s="25" t="s">
        <v>20</v>
      </c>
      <c r="D14" s="30"/>
      <c r="E14" s="27">
        <v>48165993</v>
      </c>
      <c r="F14" s="39">
        <f>4000500+2667000</f>
        <v>6667500</v>
      </c>
      <c r="G14" s="29">
        <f t="shared" si="0"/>
        <v>6667500</v>
      </c>
      <c r="H14" s="2"/>
    </row>
    <row r="15" spans="1:8" x14ac:dyDescent="0.2">
      <c r="A15" s="40" t="s">
        <v>29</v>
      </c>
      <c r="B15" s="41">
        <v>479353</v>
      </c>
      <c r="C15" s="42" t="s">
        <v>20</v>
      </c>
      <c r="D15" s="27"/>
      <c r="E15" s="43">
        <v>479353</v>
      </c>
      <c r="F15" s="39">
        <f>325197+87803</f>
        <v>413000</v>
      </c>
      <c r="G15" s="29">
        <f t="shared" si="0"/>
        <v>413000</v>
      </c>
      <c r="H15" s="2"/>
    </row>
    <row r="16" spans="1:8" s="48" customFormat="1" ht="18" customHeight="1" thickBot="1" x14ac:dyDescent="0.25">
      <c r="A16" s="44" t="s">
        <v>30</v>
      </c>
      <c r="B16" s="45">
        <f>609600-354600</f>
        <v>255000</v>
      </c>
      <c r="C16" s="46" t="s">
        <v>20</v>
      </c>
      <c r="D16" s="45"/>
      <c r="E16" s="45">
        <f>609600-354600</f>
        <v>255000</v>
      </c>
      <c r="F16" s="39">
        <v>254999</v>
      </c>
      <c r="G16" s="47">
        <f t="shared" si="0"/>
        <v>254999</v>
      </c>
      <c r="H16" s="2"/>
    </row>
    <row r="17" spans="1:8" ht="13.5" thickBot="1" x14ac:dyDescent="0.25">
      <c r="A17" s="49" t="s">
        <v>31</v>
      </c>
      <c r="B17" s="50">
        <f>SUM(B5:B16)</f>
        <v>277327466</v>
      </c>
      <c r="C17" s="51"/>
      <c r="D17" s="50">
        <f>SUM(D5:D16)</f>
        <v>1216660</v>
      </c>
      <c r="E17" s="50">
        <f>SUM(E5:E16)</f>
        <v>276110806</v>
      </c>
      <c r="F17" s="50">
        <f>SUM(F5:F16)</f>
        <v>234332492</v>
      </c>
      <c r="G17" s="50">
        <f>SUM(G5:G16)</f>
        <v>235549152</v>
      </c>
      <c r="H17" s="2"/>
    </row>
  </sheetData>
  <mergeCells count="3">
    <mergeCell ref="A1:G1"/>
    <mergeCell ref="H1:H17"/>
    <mergeCell ref="F2:G2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2019-05-30T16:21:45Z</dcterms:created>
  <dcterms:modified xsi:type="dcterms:W3CDTF">2019-05-30T16:21:46Z</dcterms:modified>
</cp:coreProperties>
</file>