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LDI-PC-1212282\Users\Public\Vasszécssenyzárszámadás\"/>
    </mc:Choice>
  </mc:AlternateContent>
  <xr:revisionPtr revIDLastSave="0" documentId="8_{67742FE1-4219-4FCA-9126-71E228BD3DBC}" xr6:coauthVersionLast="33" xr6:coauthVersionMax="33" xr10:uidLastSave="{00000000-0000-0000-0000-000000000000}"/>
  <bookViews>
    <workbookView xWindow="0" yWindow="0" windowWidth="28800" windowHeight="12225" firstSheet="22" activeTab="27" xr2:uid="{00000000-000D-0000-FFFF-FFFF00000000}"/>
  </bookViews>
  <sheets>
    <sheet name="1a. melléklet" sheetId="31" r:id="rId1"/>
    <sheet name="1b. melléklet" sheetId="22" r:id="rId2"/>
    <sheet name="2a.mellékletkiadás" sheetId="20" r:id="rId3"/>
    <sheet name="2a. melléklet bevétel" sheetId="32" r:id="rId4"/>
    <sheet name="2b. mellVKÖHkiadás" sheetId="21" r:id="rId5"/>
    <sheet name="2b. mellVKÖHbevétel" sheetId="33" r:id="rId6"/>
    <sheet name="3a. melléklet" sheetId="7" r:id="rId7"/>
    <sheet name="3b. melléklet" sheetId="34" r:id="rId8"/>
    <sheet name="4a.melléklet" sheetId="8" r:id="rId9"/>
    <sheet name="4b. melléklet" sheetId="35" r:id="rId10"/>
    <sheet name="5a. melléklet" sheetId="36" r:id="rId11"/>
    <sheet name="5b. melléklet" sheetId="28" r:id="rId12"/>
    <sheet name="6a. melléklet" sheetId="37" r:id="rId13"/>
    <sheet name="6b. melléklet" sheetId="38" r:id="rId14"/>
    <sheet name="7a. melléklet" sheetId="39" r:id="rId15"/>
    <sheet name="7b. melléklet" sheetId="23" r:id="rId16"/>
    <sheet name="8a. melléklet" sheetId="40" r:id="rId17"/>
    <sheet name="8b. melléklet" sheetId="25" r:id="rId18"/>
    <sheet name="9a és 9b. melléklet" sheetId="24" r:id="rId19"/>
    <sheet name="10a. melléklet" sheetId="41" r:id="rId20"/>
    <sheet name="10b. melléklet" sheetId="26" r:id="rId21"/>
    <sheet name="11a. és 11b. melléklet" sheetId="10" r:id="rId22"/>
    <sheet name="12a. és 12b.melléklet" sheetId="14" r:id="rId23"/>
    <sheet name="13a. melléklet" sheetId="43" r:id="rId24"/>
    <sheet name="13b.  melléklet" sheetId="16" r:id="rId25"/>
    <sheet name="14a. melléklet" sheetId="44" r:id="rId26"/>
    <sheet name="14b. melléklet" sheetId="12" r:id="rId27"/>
    <sheet name="15.melléklet" sheetId="9" r:id="rId28"/>
  </sheets>
  <calcPr calcId="162913"/>
</workbook>
</file>

<file path=xl/calcChain.xml><?xml version="1.0" encoding="utf-8"?>
<calcChain xmlns="http://schemas.openxmlformats.org/spreadsheetml/2006/main">
  <c r="B13" i="44" l="1"/>
  <c r="D13" i="44"/>
  <c r="B19" i="44"/>
  <c r="D19" i="44"/>
  <c r="B23" i="44"/>
  <c r="D23" i="44"/>
  <c r="B27" i="44"/>
  <c r="B87" i="44" s="1"/>
  <c r="C27" i="44"/>
  <c r="D27" i="44"/>
  <c r="B48" i="44"/>
  <c r="D48" i="44"/>
  <c r="B57" i="44"/>
  <c r="D57" i="44"/>
  <c r="B66" i="44"/>
  <c r="D66" i="44"/>
  <c r="B80" i="44"/>
  <c r="D80" i="44"/>
  <c r="B81" i="44"/>
  <c r="D81" i="44"/>
  <c r="D87" i="44" s="1"/>
  <c r="C87" i="44"/>
  <c r="B95" i="44"/>
  <c r="D95" i="44"/>
  <c r="B105" i="44"/>
  <c r="B124" i="44" s="1"/>
  <c r="B127" i="44" s="1"/>
  <c r="C105" i="44"/>
  <c r="D105" i="44"/>
  <c r="B115" i="44"/>
  <c r="D115" i="44"/>
  <c r="B123" i="44"/>
  <c r="D123" i="44"/>
  <c r="D124" i="44" s="1"/>
  <c r="D127" i="44" s="1"/>
  <c r="B11" i="43"/>
  <c r="D11" i="43"/>
  <c r="B19" i="43"/>
  <c r="D19" i="43"/>
  <c r="B24" i="43"/>
  <c r="D24" i="43"/>
  <c r="B28" i="43"/>
  <c r="D28" i="43"/>
  <c r="B36" i="43"/>
  <c r="D36" i="43"/>
  <c r="D42" i="43" s="1"/>
  <c r="B41" i="43"/>
  <c r="D41" i="43"/>
  <c r="C43" i="43"/>
  <c r="J35" i="41"/>
  <c r="K35" i="41"/>
  <c r="L35" i="41"/>
  <c r="M35" i="41"/>
  <c r="C142" i="39"/>
  <c r="D141" i="39"/>
  <c r="D140" i="39"/>
  <c r="D138" i="39"/>
  <c r="B138" i="39"/>
  <c r="B139" i="39" s="1"/>
  <c r="D137" i="39"/>
  <c r="D136" i="39"/>
  <c r="D135" i="39"/>
  <c r="D134" i="39"/>
  <c r="D133" i="39"/>
  <c r="D132" i="39"/>
  <c r="D131" i="39"/>
  <c r="D130" i="39"/>
  <c r="D128" i="39"/>
  <c r="B128" i="39"/>
  <c r="D127" i="39"/>
  <c r="D126" i="39"/>
  <c r="D125" i="39"/>
  <c r="D124" i="39"/>
  <c r="D123" i="39"/>
  <c r="D122" i="39"/>
  <c r="D121" i="39"/>
  <c r="D119" i="39"/>
  <c r="D118" i="39"/>
  <c r="D117" i="39"/>
  <c r="D116" i="39"/>
  <c r="D115" i="39"/>
  <c r="C114" i="39"/>
  <c r="C113" i="39"/>
  <c r="B113" i="39"/>
  <c r="B114" i="39" s="1"/>
  <c r="D112" i="39"/>
  <c r="D111" i="39"/>
  <c r="D110" i="39"/>
  <c r="D109" i="39"/>
  <c r="D108" i="39"/>
  <c r="D107" i="39"/>
  <c r="D113" i="39" s="1"/>
  <c r="D114" i="39" s="1"/>
  <c r="D106" i="39"/>
  <c r="D105" i="39"/>
  <c r="D104" i="39"/>
  <c r="C103" i="39"/>
  <c r="B103" i="39"/>
  <c r="D102" i="39"/>
  <c r="D101" i="39"/>
  <c r="D100" i="39"/>
  <c r="D99" i="39"/>
  <c r="D103" i="39" s="1"/>
  <c r="D98" i="39"/>
  <c r="D97" i="39"/>
  <c r="D96" i="39"/>
  <c r="D95" i="39"/>
  <c r="D94" i="39"/>
  <c r="D92" i="39"/>
  <c r="D91" i="39"/>
  <c r="D90" i="39"/>
  <c r="D89" i="39"/>
  <c r="D88" i="39"/>
  <c r="D87" i="39"/>
  <c r="D86" i="39"/>
  <c r="D85" i="39"/>
  <c r="D84" i="39"/>
  <c r="D83" i="39"/>
  <c r="D82" i="39"/>
  <c r="D81" i="39"/>
  <c r="D80" i="39"/>
  <c r="D79" i="39"/>
  <c r="D78" i="39"/>
  <c r="D77" i="39"/>
  <c r="B77" i="39"/>
  <c r="D76" i="39"/>
  <c r="D75" i="39"/>
  <c r="D74" i="39"/>
  <c r="D73" i="39"/>
  <c r="D72" i="39"/>
  <c r="D71" i="39"/>
  <c r="D70" i="39"/>
  <c r="D69" i="39"/>
  <c r="D68" i="39"/>
  <c r="D67" i="39"/>
  <c r="D66" i="39"/>
  <c r="C65" i="39"/>
  <c r="B65" i="39"/>
  <c r="D65" i="39" s="1"/>
  <c r="D64" i="39"/>
  <c r="C64" i="39"/>
  <c r="B64" i="39"/>
  <c r="C63" i="39"/>
  <c r="D63" i="39" s="1"/>
  <c r="B63" i="39"/>
  <c r="C62" i="39"/>
  <c r="B62" i="39"/>
  <c r="D62" i="39" s="1"/>
  <c r="C61" i="39"/>
  <c r="B61" i="39"/>
  <c r="D61" i="39" s="1"/>
  <c r="D60" i="39"/>
  <c r="C60" i="39"/>
  <c r="B60" i="39"/>
  <c r="C59" i="39"/>
  <c r="D58" i="39"/>
  <c r="D57" i="39"/>
  <c r="D56" i="39"/>
  <c r="D55" i="39"/>
  <c r="D54" i="39"/>
  <c r="D53" i="39"/>
  <c r="D52" i="39"/>
  <c r="D51" i="39"/>
  <c r="D50" i="39"/>
  <c r="D49" i="39"/>
  <c r="D48" i="39"/>
  <c r="D47" i="39"/>
  <c r="D46" i="39"/>
  <c r="D45" i="39"/>
  <c r="D44" i="39"/>
  <c r="C43" i="39"/>
  <c r="B43" i="39"/>
  <c r="B59" i="39" s="1"/>
  <c r="D42" i="39"/>
  <c r="D41" i="39"/>
  <c r="D40" i="39"/>
  <c r="D39" i="39"/>
  <c r="D38" i="39"/>
  <c r="D36" i="39" s="1"/>
  <c r="D37" i="39"/>
  <c r="C36" i="39"/>
  <c r="B36" i="39"/>
  <c r="D35" i="39"/>
  <c r="D34" i="39"/>
  <c r="B34" i="39"/>
  <c r="D33" i="39"/>
  <c r="C33" i="39"/>
  <c r="B33" i="39"/>
  <c r="D32" i="39"/>
  <c r="D31" i="39"/>
  <c r="D30" i="39"/>
  <c r="D28" i="39"/>
  <c r="D27" i="39"/>
  <c r="D26" i="39"/>
  <c r="D25" i="39"/>
  <c r="D24" i="39"/>
  <c r="D23" i="39"/>
  <c r="D22" i="39"/>
  <c r="D21" i="39"/>
  <c r="D20" i="39"/>
  <c r="D19" i="39"/>
  <c r="D18" i="39"/>
  <c r="D17" i="39"/>
  <c r="D15" i="39" s="1"/>
  <c r="D16" i="39"/>
  <c r="C15" i="39"/>
  <c r="C29" i="39" s="1"/>
  <c r="B15" i="39"/>
  <c r="B29" i="39" s="1"/>
  <c r="D29" i="39" s="1"/>
  <c r="D14" i="39"/>
  <c r="D13" i="39"/>
  <c r="D12" i="39"/>
  <c r="D11" i="39"/>
  <c r="D10" i="39"/>
  <c r="D9" i="39"/>
  <c r="D8" i="39" s="1"/>
  <c r="C8" i="39"/>
  <c r="B8" i="39"/>
  <c r="D50" i="37"/>
  <c r="E50" i="37"/>
  <c r="F50" i="37"/>
  <c r="B18" i="36"/>
  <c r="B42" i="43" l="1"/>
  <c r="D31" i="43"/>
  <c r="D43" i="43" s="1"/>
  <c r="B31" i="43"/>
  <c r="B43" i="43"/>
  <c r="B93" i="39"/>
  <c r="B120" i="39"/>
  <c r="D59" i="39"/>
  <c r="C93" i="39"/>
  <c r="C120" i="39" s="1"/>
  <c r="D139" i="39"/>
  <c r="D142" i="39" s="1"/>
  <c r="B142" i="39"/>
  <c r="D43" i="39"/>
  <c r="I34" i="35"/>
  <c r="H34" i="35"/>
  <c r="H35" i="35" s="1"/>
  <c r="G34" i="35"/>
  <c r="G35" i="35" s="1"/>
  <c r="I30" i="35"/>
  <c r="H30" i="35"/>
  <c r="G30" i="35"/>
  <c r="G25" i="35"/>
  <c r="I24" i="35"/>
  <c r="I25" i="35" s="1"/>
  <c r="H24" i="35"/>
  <c r="G24" i="35"/>
  <c r="I19" i="35"/>
  <c r="H19" i="35"/>
  <c r="G19" i="35"/>
  <c r="B21" i="34"/>
  <c r="B30" i="34" s="1"/>
  <c r="B12" i="34"/>
  <c r="D97" i="33"/>
  <c r="N96" i="33"/>
  <c r="M96" i="33"/>
  <c r="L96" i="33"/>
  <c r="N95" i="33"/>
  <c r="M95" i="33"/>
  <c r="L95" i="33"/>
  <c r="N94" i="33"/>
  <c r="M94" i="33"/>
  <c r="L94" i="33"/>
  <c r="N93" i="33"/>
  <c r="M93" i="33"/>
  <c r="L93" i="33"/>
  <c r="N92" i="33"/>
  <c r="M92" i="33"/>
  <c r="L92" i="33"/>
  <c r="N91" i="33"/>
  <c r="M91" i="33"/>
  <c r="L91" i="33"/>
  <c r="E90" i="33"/>
  <c r="E97" i="33" s="1"/>
  <c r="D90" i="33"/>
  <c r="C90" i="33"/>
  <c r="C97" i="33" s="1"/>
  <c r="N89" i="33"/>
  <c r="M89" i="33"/>
  <c r="L89" i="33"/>
  <c r="N88" i="33"/>
  <c r="M88" i="33"/>
  <c r="L88" i="33"/>
  <c r="N87" i="33"/>
  <c r="M87" i="33"/>
  <c r="L87" i="33"/>
  <c r="N86" i="33"/>
  <c r="M86" i="33"/>
  <c r="L86" i="33"/>
  <c r="N85" i="33"/>
  <c r="M85" i="33"/>
  <c r="L85" i="33"/>
  <c r="N84" i="33"/>
  <c r="H84" i="33"/>
  <c r="H90" i="33" s="1"/>
  <c r="G84" i="33"/>
  <c r="M84" i="33" s="1"/>
  <c r="F84" i="33"/>
  <c r="F90" i="33" s="1"/>
  <c r="F97" i="33" s="1"/>
  <c r="N83" i="33"/>
  <c r="M83" i="33"/>
  <c r="L83" i="33"/>
  <c r="N82" i="33"/>
  <c r="M82" i="33"/>
  <c r="L82" i="33"/>
  <c r="N81" i="33"/>
  <c r="M81" i="33"/>
  <c r="L81" i="33"/>
  <c r="N80" i="33"/>
  <c r="M80" i="33"/>
  <c r="L80" i="33"/>
  <c r="N79" i="33"/>
  <c r="M79" i="33"/>
  <c r="L79" i="33"/>
  <c r="N78" i="33"/>
  <c r="M78" i="33"/>
  <c r="L78" i="33"/>
  <c r="N77" i="33"/>
  <c r="M77" i="33"/>
  <c r="L77" i="33"/>
  <c r="N76" i="33"/>
  <c r="M76" i="33"/>
  <c r="L76" i="33"/>
  <c r="N75" i="33"/>
  <c r="M75" i="33"/>
  <c r="L75" i="33"/>
  <c r="N74" i="33"/>
  <c r="M74" i="33"/>
  <c r="L74" i="33"/>
  <c r="N73" i="33"/>
  <c r="M73" i="33"/>
  <c r="L73" i="33"/>
  <c r="N72" i="33"/>
  <c r="M72" i="33"/>
  <c r="L72" i="33"/>
  <c r="N71" i="33"/>
  <c r="M71" i="33"/>
  <c r="L71" i="33"/>
  <c r="N69" i="33"/>
  <c r="M69" i="33"/>
  <c r="L69" i="33"/>
  <c r="N68" i="33"/>
  <c r="M68" i="33"/>
  <c r="L68" i="33"/>
  <c r="N67" i="33"/>
  <c r="M67" i="33"/>
  <c r="L67" i="33"/>
  <c r="N66" i="33"/>
  <c r="M66" i="33"/>
  <c r="L66" i="33"/>
  <c r="N65" i="33"/>
  <c r="M65" i="33"/>
  <c r="L65" i="33"/>
  <c r="N64" i="33"/>
  <c r="M64" i="33"/>
  <c r="L64" i="33"/>
  <c r="N63" i="33"/>
  <c r="M63" i="33"/>
  <c r="L63" i="33"/>
  <c r="N62" i="33"/>
  <c r="M62" i="33"/>
  <c r="L62" i="33"/>
  <c r="N61" i="33"/>
  <c r="M61" i="33"/>
  <c r="L61" i="33"/>
  <c r="N60" i="33"/>
  <c r="M60" i="33"/>
  <c r="L60" i="33"/>
  <c r="N59" i="33"/>
  <c r="M59" i="33"/>
  <c r="L59" i="33"/>
  <c r="N58" i="33"/>
  <c r="M58" i="33"/>
  <c r="L58" i="33"/>
  <c r="N57" i="33"/>
  <c r="M57" i="33"/>
  <c r="L57" i="33"/>
  <c r="N56" i="33"/>
  <c r="M56" i="33"/>
  <c r="L56" i="33"/>
  <c r="N55" i="33"/>
  <c r="M55" i="33"/>
  <c r="L55" i="33"/>
  <c r="N54" i="33"/>
  <c r="M54" i="33"/>
  <c r="L54" i="33"/>
  <c r="N53" i="33"/>
  <c r="M53" i="33"/>
  <c r="L53" i="33"/>
  <c r="H52" i="33"/>
  <c r="H70" i="33" s="1"/>
  <c r="D52" i="33"/>
  <c r="N51" i="33"/>
  <c r="M51" i="33"/>
  <c r="L51" i="33"/>
  <c r="N50" i="33"/>
  <c r="M50" i="33"/>
  <c r="L50" i="33"/>
  <c r="N49" i="33"/>
  <c r="M49" i="33"/>
  <c r="L49" i="33"/>
  <c r="N48" i="33"/>
  <c r="M48" i="33"/>
  <c r="L48" i="33"/>
  <c r="L47" i="33"/>
  <c r="H47" i="33"/>
  <c r="G47" i="33"/>
  <c r="G52" i="33" s="1"/>
  <c r="G70" i="33" s="1"/>
  <c r="F47" i="33"/>
  <c r="F52" i="33" s="1"/>
  <c r="F70" i="33" s="1"/>
  <c r="E47" i="33"/>
  <c r="N47" i="33" s="1"/>
  <c r="D47" i="33"/>
  <c r="M47" i="33" s="1"/>
  <c r="C47" i="33"/>
  <c r="C52" i="33" s="1"/>
  <c r="N46" i="33"/>
  <c r="M46" i="33"/>
  <c r="L46" i="33"/>
  <c r="N45" i="33"/>
  <c r="M45" i="33"/>
  <c r="L45" i="33"/>
  <c r="N44" i="33"/>
  <c r="M44" i="33"/>
  <c r="L44" i="33"/>
  <c r="N43" i="33"/>
  <c r="M43" i="33"/>
  <c r="L43" i="33"/>
  <c r="N42" i="33"/>
  <c r="M42" i="33"/>
  <c r="L42" i="33"/>
  <c r="N41" i="33"/>
  <c r="M41" i="33"/>
  <c r="L41" i="33"/>
  <c r="N40" i="33"/>
  <c r="M40" i="33"/>
  <c r="L40" i="33"/>
  <c r="N39" i="33"/>
  <c r="M39" i="33"/>
  <c r="L39" i="33"/>
  <c r="N38" i="33"/>
  <c r="M38" i="33"/>
  <c r="L38" i="33"/>
  <c r="N37" i="33"/>
  <c r="M37" i="33"/>
  <c r="L37" i="33"/>
  <c r="E36" i="33"/>
  <c r="N36" i="33" s="1"/>
  <c r="D36" i="33"/>
  <c r="M36" i="33" s="1"/>
  <c r="C36" i="33"/>
  <c r="L36" i="33" s="1"/>
  <c r="N35" i="33"/>
  <c r="M35" i="33"/>
  <c r="L35" i="33"/>
  <c r="N34" i="33"/>
  <c r="M34" i="33"/>
  <c r="L34" i="33"/>
  <c r="N33" i="33"/>
  <c r="M33" i="33"/>
  <c r="L33" i="33"/>
  <c r="N32" i="33"/>
  <c r="M32" i="33"/>
  <c r="L32" i="33"/>
  <c r="N31" i="33"/>
  <c r="M31" i="33"/>
  <c r="L31" i="33"/>
  <c r="N30" i="33"/>
  <c r="M30" i="33"/>
  <c r="L30" i="33"/>
  <c r="N29" i="33"/>
  <c r="M29" i="33"/>
  <c r="L29" i="33"/>
  <c r="N28" i="33"/>
  <c r="M28" i="33"/>
  <c r="L28" i="33"/>
  <c r="N27" i="33"/>
  <c r="M27" i="33"/>
  <c r="L27" i="33"/>
  <c r="N26" i="33"/>
  <c r="M26" i="33"/>
  <c r="L26" i="33"/>
  <c r="N25" i="33"/>
  <c r="M25" i="33"/>
  <c r="L25" i="33"/>
  <c r="N24" i="33"/>
  <c r="M24" i="33"/>
  <c r="L24" i="33"/>
  <c r="N23" i="33"/>
  <c r="M23" i="33"/>
  <c r="L23" i="33"/>
  <c r="N22" i="33"/>
  <c r="L22" i="33"/>
  <c r="E22" i="33"/>
  <c r="D22" i="33"/>
  <c r="M22" i="33" s="1"/>
  <c r="C22" i="33"/>
  <c r="N21" i="33"/>
  <c r="M21" i="33"/>
  <c r="L21" i="33"/>
  <c r="N20" i="33"/>
  <c r="M20" i="33"/>
  <c r="L20" i="33"/>
  <c r="N19" i="33"/>
  <c r="M19" i="33"/>
  <c r="L19" i="33"/>
  <c r="N18" i="33"/>
  <c r="M18" i="33"/>
  <c r="L18" i="33"/>
  <c r="N17" i="33"/>
  <c r="M17" i="33"/>
  <c r="L17" i="33"/>
  <c r="N16" i="33"/>
  <c r="M16" i="33"/>
  <c r="L16" i="33"/>
  <c r="N15" i="33"/>
  <c r="M15" i="33"/>
  <c r="L15" i="33"/>
  <c r="N14" i="33"/>
  <c r="M14" i="33"/>
  <c r="L14" i="33"/>
  <c r="N13" i="33"/>
  <c r="M13" i="33"/>
  <c r="L13" i="33"/>
  <c r="N12" i="33"/>
  <c r="M12" i="33"/>
  <c r="L12" i="33"/>
  <c r="N11" i="33"/>
  <c r="M11" i="33"/>
  <c r="L11" i="33"/>
  <c r="K102" i="32"/>
  <c r="N101" i="32"/>
  <c r="J101" i="32"/>
  <c r="F101" i="32"/>
  <c r="N100" i="32"/>
  <c r="J100" i="32"/>
  <c r="F100" i="32"/>
  <c r="N99" i="32"/>
  <c r="J99" i="32"/>
  <c r="F99" i="32"/>
  <c r="N98" i="32"/>
  <c r="J98" i="32"/>
  <c r="F98" i="32"/>
  <c r="N97" i="32"/>
  <c r="J97" i="32"/>
  <c r="F97" i="32"/>
  <c r="N96" i="32"/>
  <c r="J96" i="32"/>
  <c r="F96" i="32"/>
  <c r="N95" i="32"/>
  <c r="K95" i="32"/>
  <c r="G95" i="32"/>
  <c r="J95" i="32" s="1"/>
  <c r="F95" i="32"/>
  <c r="N94" i="32"/>
  <c r="J94" i="32"/>
  <c r="F94" i="32"/>
  <c r="N93" i="32"/>
  <c r="J93" i="32"/>
  <c r="F93" i="32"/>
  <c r="N92" i="32"/>
  <c r="J92" i="32"/>
  <c r="F92" i="32"/>
  <c r="N91" i="32"/>
  <c r="J91" i="32"/>
  <c r="F91" i="32"/>
  <c r="N90" i="32"/>
  <c r="J90" i="32"/>
  <c r="F90" i="32"/>
  <c r="N89" i="32"/>
  <c r="L89" i="32"/>
  <c r="L102" i="32" s="1"/>
  <c r="L103" i="32" s="1"/>
  <c r="H89" i="32"/>
  <c r="H102" i="32" s="1"/>
  <c r="F89" i="32"/>
  <c r="D89" i="32"/>
  <c r="D102" i="32" s="1"/>
  <c r="N88" i="32"/>
  <c r="J88" i="32"/>
  <c r="F88" i="32"/>
  <c r="N87" i="32"/>
  <c r="J87" i="32"/>
  <c r="F87" i="32"/>
  <c r="N86" i="32"/>
  <c r="J86" i="32"/>
  <c r="F86" i="32"/>
  <c r="N85" i="32"/>
  <c r="J85" i="32"/>
  <c r="F85" i="32"/>
  <c r="N84" i="32"/>
  <c r="J84" i="32"/>
  <c r="F84" i="32"/>
  <c r="N83" i="32"/>
  <c r="J83" i="32"/>
  <c r="F83" i="32"/>
  <c r="N82" i="32"/>
  <c r="J82" i="32"/>
  <c r="F82" i="32"/>
  <c r="N81" i="32"/>
  <c r="J81" i="32"/>
  <c r="F81" i="32"/>
  <c r="N80" i="32"/>
  <c r="J80" i="32"/>
  <c r="F80" i="32"/>
  <c r="N79" i="32"/>
  <c r="J79" i="32"/>
  <c r="D79" i="32"/>
  <c r="F79" i="32" s="1"/>
  <c r="N78" i="32"/>
  <c r="J78" i="32"/>
  <c r="F78" i="32"/>
  <c r="N77" i="32"/>
  <c r="J77" i="32"/>
  <c r="F77" i="32"/>
  <c r="N76" i="32"/>
  <c r="J76" i="32"/>
  <c r="F76" i="32"/>
  <c r="L74" i="32"/>
  <c r="L75" i="32" s="1"/>
  <c r="G74" i="32"/>
  <c r="C74" i="32"/>
  <c r="F74" i="32" s="1"/>
  <c r="N73" i="32"/>
  <c r="L73" i="32"/>
  <c r="H73" i="32"/>
  <c r="J73" i="32" s="1"/>
  <c r="F73" i="32"/>
  <c r="D73" i="32"/>
  <c r="D74" i="32" s="1"/>
  <c r="C73" i="32"/>
  <c r="N72" i="32"/>
  <c r="J72" i="32"/>
  <c r="F72" i="32"/>
  <c r="N71" i="32"/>
  <c r="J71" i="32"/>
  <c r="F71" i="32"/>
  <c r="N70" i="32"/>
  <c r="J70" i="32"/>
  <c r="F70" i="32"/>
  <c r="N69" i="32"/>
  <c r="L69" i="32"/>
  <c r="H69" i="32"/>
  <c r="J69" i="32" s="1"/>
  <c r="F69" i="32"/>
  <c r="D69" i="32"/>
  <c r="N68" i="32"/>
  <c r="J68" i="32"/>
  <c r="F68" i="32"/>
  <c r="N67" i="32"/>
  <c r="J67" i="32"/>
  <c r="F67" i="32"/>
  <c r="N66" i="32"/>
  <c r="J66" i="32"/>
  <c r="F66" i="32"/>
  <c r="N65" i="32"/>
  <c r="J65" i="32"/>
  <c r="F65" i="32"/>
  <c r="N64" i="32"/>
  <c r="J64" i="32"/>
  <c r="F64" i="32"/>
  <c r="L63" i="32"/>
  <c r="K63" i="32"/>
  <c r="K74" i="32" s="1"/>
  <c r="J63" i="32"/>
  <c r="H63" i="32"/>
  <c r="G63" i="32"/>
  <c r="D63" i="32"/>
  <c r="F63" i="32" s="1"/>
  <c r="N62" i="32"/>
  <c r="J62" i="32"/>
  <c r="F62" i="32"/>
  <c r="N61" i="32"/>
  <c r="J61" i="32"/>
  <c r="F61" i="32"/>
  <c r="N60" i="32"/>
  <c r="J60" i="32"/>
  <c r="F60" i="32"/>
  <c r="N59" i="32"/>
  <c r="J59" i="32"/>
  <c r="F59" i="32"/>
  <c r="N58" i="32"/>
  <c r="J58" i="32"/>
  <c r="F58" i="32"/>
  <c r="N56" i="32"/>
  <c r="L56" i="32"/>
  <c r="H56" i="32"/>
  <c r="H57" i="32" s="1"/>
  <c r="F56" i="32"/>
  <c r="D56" i="32"/>
  <c r="N55" i="32"/>
  <c r="J55" i="32"/>
  <c r="F55" i="32"/>
  <c r="N54" i="32"/>
  <c r="J54" i="32"/>
  <c r="F54" i="32"/>
  <c r="N53" i="32"/>
  <c r="J53" i="32"/>
  <c r="F53" i="32"/>
  <c r="N52" i="32"/>
  <c r="L52" i="32"/>
  <c r="L57" i="32" s="1"/>
  <c r="K52" i="32"/>
  <c r="H52" i="32"/>
  <c r="G52" i="32"/>
  <c r="D52" i="32"/>
  <c r="D57" i="32" s="1"/>
  <c r="C52" i="32"/>
  <c r="F52" i="32" s="1"/>
  <c r="N51" i="32"/>
  <c r="J51" i="32"/>
  <c r="F51" i="32"/>
  <c r="N50" i="32"/>
  <c r="J50" i="32"/>
  <c r="F50" i="32"/>
  <c r="N49" i="32"/>
  <c r="J49" i="32"/>
  <c r="F49" i="32"/>
  <c r="N48" i="32"/>
  <c r="J48" i="32"/>
  <c r="F48" i="32"/>
  <c r="N47" i="32"/>
  <c r="J47" i="32"/>
  <c r="F47" i="32"/>
  <c r="N46" i="32"/>
  <c r="J46" i="32"/>
  <c r="F46" i="32"/>
  <c r="N45" i="32"/>
  <c r="J45" i="32"/>
  <c r="F45" i="32"/>
  <c r="N44" i="32"/>
  <c r="J44" i="32"/>
  <c r="F44" i="32"/>
  <c r="N43" i="32"/>
  <c r="J43" i="32"/>
  <c r="F43" i="32"/>
  <c r="N42" i="32"/>
  <c r="J42" i="32"/>
  <c r="F42" i="32"/>
  <c r="L41" i="32"/>
  <c r="H41" i="32"/>
  <c r="G41" i="32"/>
  <c r="J41" i="32" s="1"/>
  <c r="N40" i="32"/>
  <c r="J40" i="32"/>
  <c r="F40" i="32"/>
  <c r="K39" i="32"/>
  <c r="K41" i="32" s="1"/>
  <c r="N41" i="32" s="1"/>
  <c r="J39" i="32"/>
  <c r="G39" i="32"/>
  <c r="C39" i="32"/>
  <c r="C41" i="32" s="1"/>
  <c r="F41" i="32" s="1"/>
  <c r="N38" i="32"/>
  <c r="J38" i="32"/>
  <c r="F38" i="32"/>
  <c r="N37" i="32"/>
  <c r="J37" i="32"/>
  <c r="F37" i="32"/>
  <c r="N36" i="32"/>
  <c r="J36" i="32"/>
  <c r="F36" i="32"/>
  <c r="N35" i="32"/>
  <c r="J35" i="32"/>
  <c r="F35" i="32"/>
  <c r="N34" i="32"/>
  <c r="J34" i="32"/>
  <c r="F34" i="32"/>
  <c r="N33" i="32"/>
  <c r="J33" i="32"/>
  <c r="F33" i="32"/>
  <c r="N32" i="32"/>
  <c r="J32" i="32"/>
  <c r="F32" i="32"/>
  <c r="N31" i="32"/>
  <c r="J31" i="32"/>
  <c r="F31" i="32"/>
  <c r="N30" i="32"/>
  <c r="N29" i="32"/>
  <c r="J29" i="32"/>
  <c r="F29" i="32"/>
  <c r="N28" i="32"/>
  <c r="J28" i="32"/>
  <c r="J30" i="32" s="1"/>
  <c r="F28" i="32"/>
  <c r="F30" i="32" s="1"/>
  <c r="N26" i="32"/>
  <c r="J26" i="32"/>
  <c r="F26" i="32"/>
  <c r="N25" i="32"/>
  <c r="J25" i="32"/>
  <c r="F25" i="32"/>
  <c r="N24" i="32"/>
  <c r="J24" i="32"/>
  <c r="F24" i="32"/>
  <c r="N23" i="32"/>
  <c r="J23" i="32"/>
  <c r="F23" i="32"/>
  <c r="N22" i="32"/>
  <c r="J22" i="32"/>
  <c r="F22" i="32"/>
  <c r="K21" i="32"/>
  <c r="K27" i="32" s="1"/>
  <c r="N27" i="32" s="1"/>
  <c r="G21" i="32"/>
  <c r="G27" i="32" s="1"/>
  <c r="J27" i="32" s="1"/>
  <c r="C21" i="32"/>
  <c r="C27" i="32" s="1"/>
  <c r="F27" i="32" s="1"/>
  <c r="N20" i="32"/>
  <c r="J20" i="32"/>
  <c r="F20" i="32"/>
  <c r="N19" i="32"/>
  <c r="J19" i="32"/>
  <c r="F19" i="32"/>
  <c r="N18" i="32"/>
  <c r="J18" i="32"/>
  <c r="F18" i="32"/>
  <c r="N17" i="32"/>
  <c r="J17" i="32"/>
  <c r="F17" i="32"/>
  <c r="N16" i="32"/>
  <c r="J16" i="32"/>
  <c r="F16" i="32"/>
  <c r="N15" i="32"/>
  <c r="J15" i="32"/>
  <c r="F15" i="32"/>
  <c r="I29" i="31"/>
  <c r="I31" i="31" s="1"/>
  <c r="H29" i="31"/>
  <c r="H31" i="31" s="1"/>
  <c r="G29" i="31"/>
  <c r="G31" i="31" s="1"/>
  <c r="H19" i="31"/>
  <c r="I17" i="31"/>
  <c r="I19" i="31" s="1"/>
  <c r="H17" i="31"/>
  <c r="G17" i="31"/>
  <c r="G19" i="31" s="1"/>
  <c r="D93" i="39" l="1"/>
  <c r="D120" i="39" s="1"/>
  <c r="H25" i="35"/>
  <c r="I35" i="35"/>
  <c r="C70" i="33"/>
  <c r="L70" i="33" s="1"/>
  <c r="L52" i="33"/>
  <c r="N97" i="33"/>
  <c r="H97" i="33"/>
  <c r="H98" i="33" s="1"/>
  <c r="N90" i="33"/>
  <c r="C98" i="33"/>
  <c r="L98" i="33" s="1"/>
  <c r="L97" i="33"/>
  <c r="M52" i="33"/>
  <c r="F98" i="33"/>
  <c r="M90" i="33"/>
  <c r="M97" i="33"/>
  <c r="G90" i="33"/>
  <c r="G97" i="33" s="1"/>
  <c r="G98" i="33" s="1"/>
  <c r="E52" i="33"/>
  <c r="D70" i="33"/>
  <c r="M70" i="33" s="1"/>
  <c r="L84" i="33"/>
  <c r="L90" i="33"/>
  <c r="G57" i="32"/>
  <c r="J57" i="32" s="1"/>
  <c r="J21" i="32"/>
  <c r="F21" i="32"/>
  <c r="K57" i="32"/>
  <c r="N57" i="32" s="1"/>
  <c r="N74" i="32"/>
  <c r="D75" i="32"/>
  <c r="D103" i="32" s="1"/>
  <c r="F102" i="32"/>
  <c r="N102" i="32"/>
  <c r="J52" i="32"/>
  <c r="J56" i="32"/>
  <c r="H74" i="32"/>
  <c r="H75" i="32" s="1"/>
  <c r="H103" i="32" s="1"/>
  <c r="G102" i="32"/>
  <c r="C57" i="32"/>
  <c r="F57" i="32" s="1"/>
  <c r="N21" i="32"/>
  <c r="F39" i="32"/>
  <c r="N39" i="32"/>
  <c r="J89" i="32"/>
  <c r="N63" i="32"/>
  <c r="B18" i="28"/>
  <c r="M38" i="26"/>
  <c r="L38" i="26"/>
  <c r="K38" i="26"/>
  <c r="J38" i="26"/>
  <c r="D142" i="23"/>
  <c r="D140" i="23"/>
  <c r="C140" i="23"/>
  <c r="C143" i="23" s="1"/>
  <c r="C129" i="23"/>
  <c r="B129" i="23"/>
  <c r="B143" i="23" s="1"/>
  <c r="D128" i="23"/>
  <c r="D126" i="23"/>
  <c r="D125" i="23"/>
  <c r="D123" i="23"/>
  <c r="D129" i="23" s="1"/>
  <c r="D116" i="23"/>
  <c r="D114" i="23"/>
  <c r="B114" i="23"/>
  <c r="B115" i="23" s="1"/>
  <c r="D115" i="23" s="1"/>
  <c r="D105" i="23"/>
  <c r="B104" i="23"/>
  <c r="D104" i="23" s="1"/>
  <c r="D103" i="23"/>
  <c r="D102" i="23"/>
  <c r="D101" i="23"/>
  <c r="D100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C44" i="23"/>
  <c r="C60" i="23" s="1"/>
  <c r="B44" i="23"/>
  <c r="B60" i="23" s="1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C16" i="23"/>
  <c r="D16" i="23" s="1"/>
  <c r="B16" i="23"/>
  <c r="B30" i="23" s="1"/>
  <c r="D15" i="23"/>
  <c r="D14" i="23"/>
  <c r="D13" i="23"/>
  <c r="D12" i="23"/>
  <c r="D11" i="23"/>
  <c r="D10" i="23"/>
  <c r="D9" i="23"/>
  <c r="C9" i="23"/>
  <c r="B9" i="23"/>
  <c r="H29" i="22"/>
  <c r="H31" i="22" s="1"/>
  <c r="G29" i="22"/>
  <c r="G31" i="22" s="1"/>
  <c r="F29" i="22"/>
  <c r="F31" i="22" s="1"/>
  <c r="G19" i="22"/>
  <c r="H17" i="22"/>
  <c r="H19" i="22" s="1"/>
  <c r="G17" i="22"/>
  <c r="F17" i="22"/>
  <c r="F19" i="22" s="1"/>
  <c r="D30" i="23" l="1"/>
  <c r="D98" i="33"/>
  <c r="M98" i="33" s="1"/>
  <c r="N52" i="33"/>
  <c r="E70" i="33"/>
  <c r="G75" i="32"/>
  <c r="J75" i="32" s="1"/>
  <c r="C75" i="32"/>
  <c r="K75" i="32"/>
  <c r="J102" i="32"/>
  <c r="G103" i="32"/>
  <c r="J103" i="32" s="1"/>
  <c r="C103" i="32"/>
  <c r="F103" i="32" s="1"/>
  <c r="F75" i="32"/>
  <c r="J74" i="32"/>
  <c r="B94" i="23"/>
  <c r="B121" i="23" s="1"/>
  <c r="D143" i="23"/>
  <c r="C30" i="23"/>
  <c r="C94" i="23" s="1"/>
  <c r="C121" i="23" s="1"/>
  <c r="D44" i="23"/>
  <c r="D60" i="23" s="1"/>
  <c r="D94" i="23" s="1"/>
  <c r="D121" i="23" s="1"/>
  <c r="N70" i="33" l="1"/>
  <c r="E98" i="33"/>
  <c r="N98" i="33" s="1"/>
  <c r="N75" i="32"/>
  <c r="K103" i="32"/>
  <c r="N103" i="32" s="1"/>
  <c r="A4" i="7"/>
  <c r="F22" i="10"/>
  <c r="D12" i="16" l="1"/>
  <c r="B12" i="16"/>
  <c r="E86" i="21"/>
  <c r="E101" i="21" s="1"/>
  <c r="D86" i="21"/>
  <c r="D47" i="21"/>
  <c r="E47" i="21"/>
  <c r="C47" i="21"/>
  <c r="L54" i="20"/>
  <c r="H54" i="20"/>
  <c r="B104" i="12" l="1"/>
  <c r="B123" i="12" s="1"/>
  <c r="B126" i="12" s="1"/>
  <c r="B94" i="12"/>
  <c r="B79" i="12"/>
  <c r="B57" i="12"/>
  <c r="B48" i="12"/>
  <c r="B19" i="12"/>
  <c r="B13" i="12"/>
  <c r="B11" i="14"/>
  <c r="E36" i="21"/>
  <c r="D125" i="20"/>
  <c r="E125" i="20"/>
  <c r="K118" i="20"/>
  <c r="K125" i="20" s="1"/>
  <c r="G118" i="20"/>
  <c r="G125" i="20" s="1"/>
  <c r="C118" i="20"/>
  <c r="C125" i="20" s="1"/>
  <c r="D86" i="20"/>
  <c r="C86" i="20"/>
  <c r="N39" i="20"/>
  <c r="L45" i="20"/>
  <c r="K45" i="20"/>
  <c r="B80" i="12" l="1"/>
  <c r="B27" i="12"/>
  <c r="B86" i="12" s="1"/>
  <c r="N45" i="20"/>
  <c r="C123" i="12"/>
  <c r="C126" i="12" s="1"/>
  <c r="D104" i="12"/>
  <c r="D123" i="12" s="1"/>
  <c r="D94" i="12"/>
  <c r="C94" i="12"/>
  <c r="D79" i="12"/>
  <c r="C79" i="12"/>
  <c r="D57" i="12"/>
  <c r="C57" i="12"/>
  <c r="D48" i="12"/>
  <c r="D19" i="12"/>
  <c r="C19" i="12"/>
  <c r="D13" i="12"/>
  <c r="C13" i="12"/>
  <c r="D36" i="16"/>
  <c r="D42" i="16" s="1"/>
  <c r="B36" i="16"/>
  <c r="B42" i="16" s="1"/>
  <c r="D28" i="16"/>
  <c r="B28" i="16"/>
  <c r="D24" i="16"/>
  <c r="B24" i="16"/>
  <c r="D19" i="16"/>
  <c r="B19" i="16"/>
  <c r="B44" i="14"/>
  <c r="B41" i="14"/>
  <c r="F45" i="10"/>
  <c r="E45" i="10"/>
  <c r="D45" i="10"/>
  <c r="B22" i="7"/>
  <c r="B31" i="7" s="1"/>
  <c r="D126" i="12" l="1"/>
  <c r="B31" i="16"/>
  <c r="B43" i="16" s="1"/>
  <c r="B45" i="14"/>
  <c r="B53" i="14" s="1"/>
  <c r="D31" i="16"/>
  <c r="D43" i="16" s="1"/>
  <c r="D27" i="12"/>
  <c r="C80" i="12"/>
  <c r="C27" i="12"/>
  <c r="D80" i="12"/>
  <c r="B55" i="14" l="1"/>
  <c r="D86" i="12"/>
  <c r="C86" i="12"/>
  <c r="N125" i="21" l="1"/>
  <c r="M125" i="21"/>
  <c r="L125" i="21"/>
  <c r="N124" i="21"/>
  <c r="M124" i="21"/>
  <c r="L124" i="21"/>
  <c r="N123" i="21"/>
  <c r="M123" i="21"/>
  <c r="L123" i="21"/>
  <c r="N122" i="21"/>
  <c r="M122" i="21"/>
  <c r="L122" i="21"/>
  <c r="N121" i="21"/>
  <c r="M121" i="21"/>
  <c r="L121" i="21"/>
  <c r="N120" i="21"/>
  <c r="M120" i="21"/>
  <c r="L120" i="21"/>
  <c r="N119" i="21"/>
  <c r="M119" i="21"/>
  <c r="L119" i="21"/>
  <c r="N118" i="21"/>
  <c r="M118" i="21"/>
  <c r="L118" i="21"/>
  <c r="N117" i="21"/>
  <c r="M117" i="21"/>
  <c r="L117" i="21"/>
  <c r="N116" i="21"/>
  <c r="M116" i="21"/>
  <c r="L116" i="21"/>
  <c r="N115" i="21"/>
  <c r="M115" i="21"/>
  <c r="L115" i="21"/>
  <c r="N114" i="21"/>
  <c r="M114" i="21"/>
  <c r="L114" i="21"/>
  <c r="N113" i="21"/>
  <c r="M113" i="21"/>
  <c r="L113" i="21"/>
  <c r="N112" i="21"/>
  <c r="M112" i="21"/>
  <c r="L112" i="21"/>
  <c r="N111" i="21"/>
  <c r="M111" i="21"/>
  <c r="L111" i="21"/>
  <c r="N110" i="21"/>
  <c r="M110" i="21"/>
  <c r="L110" i="21"/>
  <c r="N109" i="21"/>
  <c r="M109" i="21"/>
  <c r="L109" i="21"/>
  <c r="N108" i="21"/>
  <c r="M108" i="21"/>
  <c r="L108" i="21"/>
  <c r="N107" i="21"/>
  <c r="M107" i="21"/>
  <c r="L107" i="21"/>
  <c r="N106" i="21"/>
  <c r="M106" i="21"/>
  <c r="L106" i="21"/>
  <c r="N105" i="21"/>
  <c r="M105" i="21"/>
  <c r="L105" i="21"/>
  <c r="N104" i="21"/>
  <c r="M104" i="21"/>
  <c r="L104" i="21"/>
  <c r="N103" i="21"/>
  <c r="M103" i="21"/>
  <c r="L103" i="21"/>
  <c r="D101" i="21"/>
  <c r="C101" i="21"/>
  <c r="H100" i="21"/>
  <c r="G100" i="21"/>
  <c r="F100" i="21"/>
  <c r="N99" i="21"/>
  <c r="M99" i="21"/>
  <c r="L99" i="21"/>
  <c r="N98" i="21"/>
  <c r="M98" i="21"/>
  <c r="L98" i="21"/>
  <c r="N97" i="21"/>
  <c r="M97" i="21"/>
  <c r="L97" i="21"/>
  <c r="N96" i="21"/>
  <c r="M96" i="21"/>
  <c r="L96" i="21"/>
  <c r="N95" i="21"/>
  <c r="M95" i="21"/>
  <c r="L95" i="21"/>
  <c r="N94" i="21"/>
  <c r="M94" i="21"/>
  <c r="L94" i="21"/>
  <c r="N93" i="21"/>
  <c r="M93" i="21"/>
  <c r="L93" i="21"/>
  <c r="N92" i="21"/>
  <c r="M92" i="21"/>
  <c r="L92" i="21"/>
  <c r="H91" i="21"/>
  <c r="N91" i="21" s="1"/>
  <c r="G91" i="21"/>
  <c r="M91" i="21" s="1"/>
  <c r="F91" i="21"/>
  <c r="L91" i="21" s="1"/>
  <c r="N90" i="21"/>
  <c r="M90" i="21"/>
  <c r="L90" i="21"/>
  <c r="N89" i="21"/>
  <c r="M89" i="21"/>
  <c r="L89" i="21"/>
  <c r="N88" i="21"/>
  <c r="M88" i="21"/>
  <c r="L88" i="21"/>
  <c r="N87" i="21"/>
  <c r="M87" i="21"/>
  <c r="L87" i="21"/>
  <c r="H86" i="21"/>
  <c r="N86" i="21" s="1"/>
  <c r="G86" i="21"/>
  <c r="M86" i="21" s="1"/>
  <c r="F86" i="21"/>
  <c r="L86" i="21" s="1"/>
  <c r="N85" i="21"/>
  <c r="M85" i="21"/>
  <c r="L85" i="21"/>
  <c r="N84" i="21"/>
  <c r="M84" i="21"/>
  <c r="L84" i="21"/>
  <c r="N83" i="21"/>
  <c r="M83" i="21"/>
  <c r="L83" i="21"/>
  <c r="N82" i="21"/>
  <c r="M82" i="21"/>
  <c r="L82" i="21"/>
  <c r="N81" i="21"/>
  <c r="M81" i="21"/>
  <c r="L81" i="21"/>
  <c r="N80" i="21"/>
  <c r="M80" i="21"/>
  <c r="L80" i="21"/>
  <c r="N79" i="21"/>
  <c r="M79" i="21"/>
  <c r="L79" i="21"/>
  <c r="F77" i="21"/>
  <c r="E77" i="21"/>
  <c r="N77" i="21" s="1"/>
  <c r="D77" i="21"/>
  <c r="C77" i="21"/>
  <c r="N76" i="21"/>
  <c r="M76" i="21"/>
  <c r="L76" i="21"/>
  <c r="N75" i="21"/>
  <c r="M75" i="21"/>
  <c r="L75" i="21"/>
  <c r="N74" i="21"/>
  <c r="M74" i="21"/>
  <c r="L74" i="21"/>
  <c r="N73" i="21"/>
  <c r="M73" i="21"/>
  <c r="L73" i="21"/>
  <c r="N72" i="21"/>
  <c r="M72" i="21"/>
  <c r="L72" i="21"/>
  <c r="N71" i="21"/>
  <c r="M71" i="21"/>
  <c r="L71" i="21"/>
  <c r="N70" i="21"/>
  <c r="M70" i="21"/>
  <c r="L70" i="21"/>
  <c r="N69" i="21"/>
  <c r="M69" i="21"/>
  <c r="L69" i="21"/>
  <c r="N68" i="21"/>
  <c r="M68" i="21"/>
  <c r="L68" i="21"/>
  <c r="N67" i="21"/>
  <c r="M67" i="21"/>
  <c r="L67" i="21"/>
  <c r="N66" i="21"/>
  <c r="M66" i="21"/>
  <c r="L66" i="21"/>
  <c r="N65" i="21"/>
  <c r="M65" i="21"/>
  <c r="L65" i="21"/>
  <c r="N64" i="21"/>
  <c r="M64" i="21"/>
  <c r="L64" i="21"/>
  <c r="E63" i="21"/>
  <c r="N63" i="21" s="1"/>
  <c r="D63" i="21"/>
  <c r="M63" i="21" s="1"/>
  <c r="C63" i="21"/>
  <c r="L63" i="21" s="1"/>
  <c r="N62" i="21"/>
  <c r="M62" i="21"/>
  <c r="L62" i="21"/>
  <c r="N61" i="21"/>
  <c r="M61" i="21"/>
  <c r="L61" i="21"/>
  <c r="N60" i="21"/>
  <c r="M60" i="21"/>
  <c r="L60" i="21"/>
  <c r="N59" i="21"/>
  <c r="M59" i="21"/>
  <c r="L59" i="21"/>
  <c r="N58" i="21"/>
  <c r="M58" i="21"/>
  <c r="L58" i="21"/>
  <c r="N57" i="21"/>
  <c r="M57" i="21"/>
  <c r="L57" i="21"/>
  <c r="N56" i="21"/>
  <c r="M56" i="21"/>
  <c r="L56" i="21"/>
  <c r="N55" i="21"/>
  <c r="M55" i="21"/>
  <c r="L55" i="21"/>
  <c r="E53" i="21"/>
  <c r="D53" i="21"/>
  <c r="C53" i="21"/>
  <c r="N52" i="21"/>
  <c r="M52" i="21"/>
  <c r="L52" i="21"/>
  <c r="N51" i="21"/>
  <c r="M51" i="21"/>
  <c r="L51" i="21"/>
  <c r="N50" i="21"/>
  <c r="M50" i="21"/>
  <c r="L50" i="21"/>
  <c r="N49" i="21"/>
  <c r="M49" i="21"/>
  <c r="L49" i="21"/>
  <c r="N48" i="21"/>
  <c r="M48" i="21"/>
  <c r="L48" i="21"/>
  <c r="N47" i="21"/>
  <c r="M47" i="21"/>
  <c r="L47" i="21"/>
  <c r="N46" i="21"/>
  <c r="M46" i="21"/>
  <c r="L46" i="21"/>
  <c r="N45" i="21"/>
  <c r="M45" i="21"/>
  <c r="L45" i="21"/>
  <c r="E44" i="21"/>
  <c r="N44" i="21" s="1"/>
  <c r="D44" i="21"/>
  <c r="M44" i="21" s="1"/>
  <c r="C44" i="21"/>
  <c r="L44" i="21" s="1"/>
  <c r="N43" i="21"/>
  <c r="M43" i="21"/>
  <c r="L43" i="21"/>
  <c r="N42" i="21"/>
  <c r="M42" i="21"/>
  <c r="L42" i="21"/>
  <c r="N41" i="21"/>
  <c r="M41" i="21"/>
  <c r="L41" i="21"/>
  <c r="N40" i="21"/>
  <c r="M40" i="21"/>
  <c r="L40" i="21"/>
  <c r="N39" i="21"/>
  <c r="M39" i="21"/>
  <c r="L39" i="21"/>
  <c r="N38" i="21"/>
  <c r="M38" i="21"/>
  <c r="L38" i="21"/>
  <c r="N37" i="21"/>
  <c r="M37" i="21"/>
  <c r="L37" i="21"/>
  <c r="N36" i="21"/>
  <c r="D36" i="21"/>
  <c r="M36" i="21" s="1"/>
  <c r="C36" i="21"/>
  <c r="L36" i="21" s="1"/>
  <c r="N35" i="21"/>
  <c r="M35" i="21"/>
  <c r="L35" i="21"/>
  <c r="N34" i="21"/>
  <c r="M34" i="21"/>
  <c r="L34" i="21"/>
  <c r="E33" i="21"/>
  <c r="N33" i="21" s="1"/>
  <c r="D33" i="21"/>
  <c r="M33" i="21" s="1"/>
  <c r="C33" i="21"/>
  <c r="L33" i="21" s="1"/>
  <c r="N32" i="21"/>
  <c r="M32" i="21"/>
  <c r="L32" i="21"/>
  <c r="N31" i="21"/>
  <c r="M31" i="21"/>
  <c r="L31" i="21"/>
  <c r="N30" i="21"/>
  <c r="M30" i="21"/>
  <c r="L30" i="21"/>
  <c r="N29" i="21"/>
  <c r="M29" i="21"/>
  <c r="L29" i="21"/>
  <c r="H27" i="21"/>
  <c r="H28" i="21" s="1"/>
  <c r="H78" i="21" s="1"/>
  <c r="G27" i="21"/>
  <c r="G28" i="21" s="1"/>
  <c r="G78" i="21" s="1"/>
  <c r="F27" i="21"/>
  <c r="F28" i="21" s="1"/>
  <c r="E27" i="21"/>
  <c r="D27" i="21"/>
  <c r="C27" i="21"/>
  <c r="N26" i="21"/>
  <c r="M26" i="21"/>
  <c r="L26" i="21"/>
  <c r="N25" i="21"/>
  <c r="M25" i="21"/>
  <c r="L25" i="21"/>
  <c r="N24" i="21"/>
  <c r="M24" i="21"/>
  <c r="L24" i="21"/>
  <c r="E23" i="21"/>
  <c r="N23" i="21" s="1"/>
  <c r="D23" i="21"/>
  <c r="M23" i="21" s="1"/>
  <c r="C23" i="21"/>
  <c r="L23" i="21" s="1"/>
  <c r="N22" i="21"/>
  <c r="M22" i="21"/>
  <c r="L22" i="21"/>
  <c r="N21" i="21"/>
  <c r="M21" i="21"/>
  <c r="L21" i="21"/>
  <c r="N20" i="21"/>
  <c r="M20" i="21"/>
  <c r="L20" i="21"/>
  <c r="N19" i="21"/>
  <c r="M19" i="21"/>
  <c r="L19" i="21"/>
  <c r="N18" i="21"/>
  <c r="M18" i="21"/>
  <c r="L18" i="21"/>
  <c r="N17" i="21"/>
  <c r="M17" i="21"/>
  <c r="L17" i="21"/>
  <c r="N16" i="21"/>
  <c r="M16" i="21"/>
  <c r="L16" i="21"/>
  <c r="N15" i="21"/>
  <c r="M15" i="21"/>
  <c r="L15" i="21"/>
  <c r="N14" i="21"/>
  <c r="M14" i="21"/>
  <c r="L14" i="21"/>
  <c r="N13" i="21"/>
  <c r="M13" i="21"/>
  <c r="L13" i="21"/>
  <c r="N12" i="21"/>
  <c r="M12" i="21"/>
  <c r="L12" i="21"/>
  <c r="N11" i="21"/>
  <c r="M11" i="21"/>
  <c r="L11" i="21"/>
  <c r="N10" i="21"/>
  <c r="M10" i="21"/>
  <c r="L10" i="21"/>
  <c r="M27" i="21" l="1"/>
  <c r="C54" i="21"/>
  <c r="L54" i="21" s="1"/>
  <c r="E54" i="21"/>
  <c r="N54" i="21" s="1"/>
  <c r="N53" i="21"/>
  <c r="F101" i="21"/>
  <c r="L101" i="21" s="1"/>
  <c r="H101" i="21"/>
  <c r="H102" i="21" s="1"/>
  <c r="H126" i="21" s="1"/>
  <c r="N100" i="21"/>
  <c r="C28" i="21"/>
  <c r="L28" i="21" s="1"/>
  <c r="E28" i="21"/>
  <c r="N28" i="21" s="1"/>
  <c r="D54" i="21"/>
  <c r="M54" i="21" s="1"/>
  <c r="L53" i="21"/>
  <c r="L77" i="21"/>
  <c r="G101" i="21"/>
  <c r="M101" i="21" s="1"/>
  <c r="L100" i="21"/>
  <c r="F78" i="21"/>
  <c r="L27" i="21"/>
  <c r="N27" i="21"/>
  <c r="D28" i="21"/>
  <c r="M28" i="21" s="1"/>
  <c r="M53" i="21"/>
  <c r="M77" i="21"/>
  <c r="M100" i="21"/>
  <c r="N101" i="21" l="1"/>
  <c r="G102" i="21"/>
  <c r="G126" i="21" s="1"/>
  <c r="C78" i="21"/>
  <c r="L78" i="21" s="1"/>
  <c r="E78" i="21"/>
  <c r="E102" i="21" s="1"/>
  <c r="F102" i="21"/>
  <c r="F126" i="21" s="1"/>
  <c r="D78" i="21"/>
  <c r="C102" i="21" l="1"/>
  <c r="L102" i="21" s="1"/>
  <c r="N78" i="21"/>
  <c r="M78" i="21"/>
  <c r="D102" i="21"/>
  <c r="E126" i="21"/>
  <c r="N126" i="21" s="1"/>
  <c r="N102" i="21"/>
  <c r="C126" i="21" l="1"/>
  <c r="L126" i="21" s="1"/>
  <c r="D126" i="21"/>
  <c r="M126" i="21" s="1"/>
  <c r="M102" i="21"/>
  <c r="H125" i="20" l="1"/>
  <c r="I125" i="20"/>
  <c r="L125" i="20"/>
  <c r="M125" i="20"/>
  <c r="K86" i="20"/>
  <c r="G86" i="20"/>
  <c r="H86" i="20"/>
  <c r="F14" i="9"/>
  <c r="G24" i="20"/>
  <c r="C24" i="20"/>
  <c r="N125" i="20" l="1"/>
  <c r="J125" i="20"/>
  <c r="B14" i="14"/>
  <c r="E22" i="10"/>
  <c r="D22" i="10"/>
  <c r="F11" i="20"/>
  <c r="J11" i="20"/>
  <c r="N11" i="20"/>
  <c r="F12" i="20"/>
  <c r="J12" i="20"/>
  <c r="N12" i="20"/>
  <c r="F13" i="20"/>
  <c r="J13" i="20"/>
  <c r="N13" i="20"/>
  <c r="F14" i="20"/>
  <c r="J14" i="20"/>
  <c r="N14" i="20"/>
  <c r="F15" i="20"/>
  <c r="J15" i="20"/>
  <c r="N15" i="20"/>
  <c r="F16" i="20"/>
  <c r="J16" i="20"/>
  <c r="N16" i="20"/>
  <c r="F17" i="20"/>
  <c r="J17" i="20"/>
  <c r="N17" i="20"/>
  <c r="F18" i="20"/>
  <c r="J18" i="20"/>
  <c r="N18" i="20"/>
  <c r="F19" i="20"/>
  <c r="J19" i="20"/>
  <c r="N19" i="20"/>
  <c r="F20" i="20"/>
  <c r="J20" i="20"/>
  <c r="N20" i="20"/>
  <c r="F21" i="20"/>
  <c r="J21" i="20"/>
  <c r="N21" i="20"/>
  <c r="F22" i="20"/>
  <c r="J22" i="20"/>
  <c r="N22" i="20"/>
  <c r="F23" i="20"/>
  <c r="J23" i="20"/>
  <c r="N23" i="20"/>
  <c r="F24" i="20"/>
  <c r="J24" i="20"/>
  <c r="K24" i="20"/>
  <c r="N24" i="20" s="1"/>
  <c r="F25" i="20"/>
  <c r="J25" i="20"/>
  <c r="N25" i="20"/>
  <c r="F26" i="20"/>
  <c r="J26" i="20"/>
  <c r="N26" i="20"/>
  <c r="F27" i="20"/>
  <c r="J27" i="20"/>
  <c r="N27" i="20"/>
  <c r="C28" i="20"/>
  <c r="C29" i="20" s="1"/>
  <c r="D28" i="20"/>
  <c r="G28" i="20"/>
  <c r="H28" i="20"/>
  <c r="H29" i="20" s="1"/>
  <c r="K28" i="20"/>
  <c r="L28" i="20"/>
  <c r="L29" i="20" s="1"/>
  <c r="F30" i="20"/>
  <c r="J30" i="20"/>
  <c r="N30" i="20"/>
  <c r="F31" i="20"/>
  <c r="J31" i="20"/>
  <c r="N31" i="20"/>
  <c r="F32" i="20"/>
  <c r="J32" i="20"/>
  <c r="N32" i="20"/>
  <c r="F33" i="20"/>
  <c r="J33" i="20"/>
  <c r="N33" i="20"/>
  <c r="C34" i="20"/>
  <c r="F34" i="20" s="1"/>
  <c r="G34" i="20"/>
  <c r="J34" i="20" s="1"/>
  <c r="K34" i="20"/>
  <c r="N34" i="20" s="1"/>
  <c r="F35" i="20"/>
  <c r="J35" i="20"/>
  <c r="N35" i="20"/>
  <c r="F36" i="20"/>
  <c r="J36" i="20"/>
  <c r="N36" i="20"/>
  <c r="C37" i="20"/>
  <c r="F37" i="20" s="1"/>
  <c r="G37" i="20"/>
  <c r="J37" i="20" s="1"/>
  <c r="K37" i="20"/>
  <c r="N37" i="20" s="1"/>
  <c r="F38" i="20"/>
  <c r="J38" i="20"/>
  <c r="N38" i="20"/>
  <c r="F39" i="20"/>
  <c r="J39" i="20"/>
  <c r="F40" i="20"/>
  <c r="J40" i="20"/>
  <c r="N40" i="20"/>
  <c r="F41" i="20"/>
  <c r="J41" i="20"/>
  <c r="N41" i="20"/>
  <c r="F42" i="20"/>
  <c r="J42" i="20"/>
  <c r="N42" i="20"/>
  <c r="F43" i="20"/>
  <c r="J43" i="20"/>
  <c r="N43" i="20"/>
  <c r="F44" i="20"/>
  <c r="J44" i="20"/>
  <c r="N44" i="20"/>
  <c r="C45" i="20"/>
  <c r="D45" i="20"/>
  <c r="G45" i="20"/>
  <c r="H45" i="20"/>
  <c r="F46" i="20"/>
  <c r="J46" i="20"/>
  <c r="N46" i="20"/>
  <c r="F47" i="20"/>
  <c r="J47" i="20"/>
  <c r="N47" i="20"/>
  <c r="C48" i="20"/>
  <c r="D48" i="20"/>
  <c r="G48" i="20"/>
  <c r="H48" i="20"/>
  <c r="K48" i="20"/>
  <c r="L48" i="20"/>
  <c r="F49" i="20"/>
  <c r="J49" i="20"/>
  <c r="N49" i="20"/>
  <c r="F50" i="20"/>
  <c r="J50" i="20"/>
  <c r="N50" i="20"/>
  <c r="F51" i="20"/>
  <c r="J51" i="20"/>
  <c r="N51" i="20"/>
  <c r="F52" i="20"/>
  <c r="J52" i="20"/>
  <c r="N52" i="20"/>
  <c r="F53" i="20"/>
  <c r="J53" i="20"/>
  <c r="N53" i="20"/>
  <c r="C54" i="20"/>
  <c r="F54" i="20" s="1"/>
  <c r="G54" i="20"/>
  <c r="J54" i="20" s="1"/>
  <c r="K54" i="20"/>
  <c r="F56" i="20"/>
  <c r="J56" i="20"/>
  <c r="N56" i="20"/>
  <c r="F57" i="20"/>
  <c r="J57" i="20"/>
  <c r="N57" i="20"/>
  <c r="F58" i="20"/>
  <c r="J58" i="20"/>
  <c r="N58" i="20"/>
  <c r="F59" i="20"/>
  <c r="J59" i="20"/>
  <c r="N59" i="20"/>
  <c r="F62" i="20"/>
  <c r="J62" i="20"/>
  <c r="N62" i="20"/>
  <c r="F63" i="20"/>
  <c r="J63" i="20"/>
  <c r="N63" i="20"/>
  <c r="C64" i="20"/>
  <c r="F64" i="20" s="1"/>
  <c r="G64" i="20"/>
  <c r="J64" i="20" s="1"/>
  <c r="K64" i="20"/>
  <c r="N64" i="20" s="1"/>
  <c r="F65" i="20"/>
  <c r="J65" i="20"/>
  <c r="N65" i="20"/>
  <c r="F66" i="20"/>
  <c r="J66" i="20"/>
  <c r="N66" i="20"/>
  <c r="F67" i="20"/>
  <c r="J67" i="20"/>
  <c r="N67" i="20"/>
  <c r="F68" i="20"/>
  <c r="J68" i="20"/>
  <c r="N68" i="20"/>
  <c r="F69" i="20"/>
  <c r="J69" i="20"/>
  <c r="N69" i="20"/>
  <c r="F70" i="20"/>
  <c r="J70" i="20"/>
  <c r="N70" i="20"/>
  <c r="F71" i="20"/>
  <c r="J71" i="20"/>
  <c r="N71" i="20"/>
  <c r="F72" i="20"/>
  <c r="J72" i="20"/>
  <c r="N72" i="20"/>
  <c r="F73" i="20"/>
  <c r="J73" i="20"/>
  <c r="N73" i="20"/>
  <c r="F74" i="20"/>
  <c r="J74" i="20"/>
  <c r="N74" i="20"/>
  <c r="F75" i="20"/>
  <c r="J75" i="20"/>
  <c r="N75" i="20"/>
  <c r="F76" i="20"/>
  <c r="J76" i="20"/>
  <c r="N76" i="20"/>
  <c r="C77" i="20"/>
  <c r="D77" i="20"/>
  <c r="G77" i="20"/>
  <c r="H77" i="20"/>
  <c r="K77" i="20"/>
  <c r="L77" i="20"/>
  <c r="F79" i="20"/>
  <c r="J79" i="20"/>
  <c r="N79" i="20"/>
  <c r="F80" i="20"/>
  <c r="J80" i="20"/>
  <c r="N80" i="20"/>
  <c r="F81" i="20"/>
  <c r="J81" i="20"/>
  <c r="N81" i="20"/>
  <c r="F82" i="20"/>
  <c r="J82" i="20"/>
  <c r="N82" i="20"/>
  <c r="F83" i="20"/>
  <c r="J83" i="20"/>
  <c r="N83" i="20"/>
  <c r="F84" i="20"/>
  <c r="J84" i="20"/>
  <c r="N84" i="20"/>
  <c r="F85" i="20"/>
  <c r="J85" i="20"/>
  <c r="N85" i="20"/>
  <c r="F86" i="20"/>
  <c r="J86" i="20"/>
  <c r="L86" i="20"/>
  <c r="N86" i="20" s="1"/>
  <c r="F87" i="20"/>
  <c r="J87" i="20"/>
  <c r="N87" i="20"/>
  <c r="F88" i="20"/>
  <c r="J88" i="20"/>
  <c r="N88" i="20"/>
  <c r="F89" i="20"/>
  <c r="J89" i="20"/>
  <c r="N89" i="20"/>
  <c r="F90" i="20"/>
  <c r="J90" i="20"/>
  <c r="N90" i="20"/>
  <c r="D91" i="20"/>
  <c r="F91" i="20" s="1"/>
  <c r="H91" i="20"/>
  <c r="J91" i="20" s="1"/>
  <c r="L91" i="20"/>
  <c r="N91" i="20" s="1"/>
  <c r="F92" i="20"/>
  <c r="J92" i="20"/>
  <c r="N92" i="20"/>
  <c r="F93" i="20"/>
  <c r="J93" i="20"/>
  <c r="N93" i="20"/>
  <c r="F94" i="20"/>
  <c r="J94" i="20"/>
  <c r="N94" i="20"/>
  <c r="N95" i="20"/>
  <c r="F96" i="20"/>
  <c r="J96" i="20"/>
  <c r="N96" i="20"/>
  <c r="F97" i="20"/>
  <c r="J97" i="20"/>
  <c r="N97" i="20"/>
  <c r="F98" i="20"/>
  <c r="J98" i="20"/>
  <c r="N98" i="20"/>
  <c r="F99" i="20"/>
  <c r="J99" i="20"/>
  <c r="N99" i="20"/>
  <c r="D100" i="20"/>
  <c r="F100" i="20" s="1"/>
  <c r="H100" i="20"/>
  <c r="J100" i="20" s="1"/>
  <c r="L100" i="20"/>
  <c r="N100" i="20" s="1"/>
  <c r="C101" i="20"/>
  <c r="G101" i="20"/>
  <c r="K101" i="20"/>
  <c r="F103" i="20"/>
  <c r="J103" i="20"/>
  <c r="N103" i="20"/>
  <c r="F104" i="20"/>
  <c r="J104" i="20"/>
  <c r="N104" i="20"/>
  <c r="F105" i="20"/>
  <c r="J105" i="20"/>
  <c r="N105" i="20"/>
  <c r="F106" i="20"/>
  <c r="J106" i="20"/>
  <c r="N106" i="20"/>
  <c r="F107" i="20"/>
  <c r="J107" i="20"/>
  <c r="N107" i="20"/>
  <c r="F108" i="20"/>
  <c r="J108" i="20"/>
  <c r="N108" i="20"/>
  <c r="F109" i="20"/>
  <c r="J109" i="20"/>
  <c r="N109" i="20"/>
  <c r="F110" i="20"/>
  <c r="J110" i="20"/>
  <c r="N110" i="20"/>
  <c r="F111" i="20"/>
  <c r="J111" i="20"/>
  <c r="N111" i="20"/>
  <c r="F112" i="20"/>
  <c r="J112" i="20"/>
  <c r="N112" i="20"/>
  <c r="F113" i="20"/>
  <c r="J113" i="20"/>
  <c r="N113" i="20"/>
  <c r="F114" i="20"/>
  <c r="J114" i="20"/>
  <c r="N114" i="20"/>
  <c r="F115" i="20"/>
  <c r="J115" i="20"/>
  <c r="N115" i="20"/>
  <c r="F116" i="20"/>
  <c r="J116" i="20"/>
  <c r="N116" i="20"/>
  <c r="F117" i="20"/>
  <c r="J117" i="20"/>
  <c r="N117" i="20"/>
  <c r="F118" i="20"/>
  <c r="J118" i="20"/>
  <c r="N118" i="20"/>
  <c r="F119" i="20"/>
  <c r="J119" i="20"/>
  <c r="N119" i="20"/>
  <c r="F120" i="20"/>
  <c r="J120" i="20"/>
  <c r="N120" i="20"/>
  <c r="F121" i="20"/>
  <c r="J121" i="20"/>
  <c r="N121" i="20"/>
  <c r="F122" i="20"/>
  <c r="J122" i="20"/>
  <c r="N122" i="20"/>
  <c r="F123" i="20"/>
  <c r="J123" i="20"/>
  <c r="N123" i="20"/>
  <c r="F124" i="20"/>
  <c r="J124" i="20"/>
  <c r="N124" i="20"/>
  <c r="F125" i="20"/>
  <c r="N54" i="20" l="1"/>
  <c r="J48" i="20"/>
  <c r="G55" i="20"/>
  <c r="H55" i="20"/>
  <c r="H78" i="20" s="1"/>
  <c r="J77" i="20"/>
  <c r="N48" i="20"/>
  <c r="J28" i="20"/>
  <c r="N77" i="20"/>
  <c r="L55" i="20"/>
  <c r="D55" i="20"/>
  <c r="C55" i="20"/>
  <c r="C78" i="20" s="1"/>
  <c r="C102" i="20" s="1"/>
  <c r="C126" i="20" s="1"/>
  <c r="F28" i="20"/>
  <c r="B15" i="14"/>
  <c r="B23" i="14" s="1"/>
  <c r="L101" i="20"/>
  <c r="N101" i="20" s="1"/>
  <c r="H101" i="20"/>
  <c r="J101" i="20" s="1"/>
  <c r="D101" i="20"/>
  <c r="F101" i="20" s="1"/>
  <c r="F77" i="20"/>
  <c r="K55" i="20"/>
  <c r="F48" i="20"/>
  <c r="F45" i="20"/>
  <c r="J45" i="20"/>
  <c r="D29" i="20"/>
  <c r="N28" i="20"/>
  <c r="K29" i="20"/>
  <c r="G29" i="20"/>
  <c r="L78" i="20" l="1"/>
  <c r="L102" i="20" s="1"/>
  <c r="L126" i="20" s="1"/>
  <c r="N55" i="20"/>
  <c r="G78" i="20"/>
  <c r="J78" i="20" s="1"/>
  <c r="J55" i="20"/>
  <c r="B25" i="14"/>
  <c r="H102" i="20"/>
  <c r="H126" i="20" s="1"/>
  <c r="F55" i="20"/>
  <c r="F29" i="20"/>
  <c r="D78" i="20"/>
  <c r="J29" i="20"/>
  <c r="K78" i="20"/>
  <c r="N29" i="20"/>
  <c r="I34" i="8"/>
  <c r="H34" i="8"/>
  <c r="G34" i="8"/>
  <c r="I30" i="8"/>
  <c r="H30" i="8"/>
  <c r="G30" i="8"/>
  <c r="I24" i="8"/>
  <c r="H24" i="8"/>
  <c r="G24" i="8"/>
  <c r="I19" i="8"/>
  <c r="H19" i="8"/>
  <c r="G19" i="8"/>
  <c r="G102" i="20" l="1"/>
  <c r="G126" i="20" s="1"/>
  <c r="J126" i="20" s="1"/>
  <c r="H35" i="8"/>
  <c r="G35" i="8"/>
  <c r="F78" i="20"/>
  <c r="D102" i="20"/>
  <c r="K102" i="20"/>
  <c r="N78" i="20"/>
  <c r="I35" i="8"/>
  <c r="I25" i="8"/>
  <c r="H25" i="8"/>
  <c r="G25" i="8"/>
  <c r="E14" i="9"/>
  <c r="J102" i="20" l="1"/>
  <c r="D126" i="20"/>
  <c r="F126" i="20" s="1"/>
  <c r="F102" i="20"/>
  <c r="K126" i="20"/>
  <c r="N126" i="20" s="1"/>
  <c r="N102" i="20"/>
  <c r="D14" i="9" l="1"/>
</calcChain>
</file>

<file path=xl/sharedStrings.xml><?xml version="1.0" encoding="utf-8"?>
<sst xmlns="http://schemas.openxmlformats.org/spreadsheetml/2006/main" count="2130" uniqueCount="934">
  <si>
    <t>Megnevezés</t>
  </si>
  <si>
    <t>B1</t>
  </si>
  <si>
    <t>Működési célú támogatások államháztartáson belülről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</si>
  <si>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</si>
  <si>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</si>
  <si>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</si>
  <si>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</si>
  <si>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</si>
  <si>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</si>
  <si>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</si>
  <si>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</si>
  <si>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</si>
  <si>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B8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</si>
  <si>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</si>
  <si>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</si>
  <si>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</si>
  <si>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</si>
  <si>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</si>
  <si>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</si>
  <si>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</si>
  <si>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</si>
  <si>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</si>
  <si>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</si>
  <si>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</si>
  <si>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</si>
  <si>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</si>
  <si>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</si>
  <si>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K9</t>
  </si>
  <si>
    <t>ÖNKORMÁNYZATI ELŐIRÁNYZATOK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</si>
  <si>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</si>
  <si>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</si>
  <si>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</si>
  <si>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</si>
  <si>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</si>
  <si>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ÖSSZESEN:</t>
  </si>
  <si>
    <t>Forgatási célú belföldi értékpapírok beváltása, értékesítése</t>
  </si>
  <si>
    <t>kötelező feladatok</t>
  </si>
  <si>
    <t>önként vállalt feladatok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</si>
  <si>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</si>
  <si>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</si>
  <si>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</si>
  <si>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</si>
  <si>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</si>
  <si>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</si>
  <si>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</si>
  <si>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</si>
  <si>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</si>
  <si>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</si>
  <si>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</si>
  <si>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</si>
  <si>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</si>
  <si>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</si>
  <si>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</si>
  <si>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</si>
  <si>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</si>
  <si>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</si>
  <si>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</si>
  <si>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</si>
  <si>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</si>
  <si>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</si>
  <si>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</si>
  <si>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</si>
  <si>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</si>
  <si>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</si>
  <si>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</si>
  <si>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</si>
  <si>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</si>
  <si>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</si>
  <si>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</si>
  <si>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</si>
  <si>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</si>
  <si>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</si>
  <si>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</si>
  <si>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</si>
  <si>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</si>
  <si>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</si>
  <si>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</si>
  <si>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</si>
  <si>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</si>
  <si>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</si>
  <si>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</si>
  <si>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</si>
  <si>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</si>
  <si>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</si>
  <si>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</si>
  <si>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</si>
  <si>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</si>
  <si>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</si>
  <si>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</si>
  <si>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</si>
  <si>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</si>
  <si>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</si>
  <si>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</si>
  <si>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</si>
  <si>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</si>
  <si>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</si>
  <si>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</si>
  <si>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</si>
  <si>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</si>
  <si>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</si>
  <si>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</si>
  <si>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</si>
  <si>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</si>
  <si>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</si>
  <si>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</si>
  <si>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</si>
  <si>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</si>
  <si>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</si>
  <si>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</si>
  <si>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</si>
  <si>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</si>
  <si>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</si>
  <si>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</si>
  <si>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</si>
  <si>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</si>
  <si>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</si>
  <si>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</si>
  <si>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</si>
  <si>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</si>
  <si>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</si>
  <si>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</si>
  <si>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</si>
  <si>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</si>
  <si>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</si>
  <si>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</si>
  <si>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</si>
  <si>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</si>
  <si>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</si>
  <si>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</si>
  <si>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</si>
  <si>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</si>
  <si>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</si>
  <si>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</si>
  <si>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</si>
  <si>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</si>
  <si>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</si>
  <si>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</si>
  <si>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</si>
  <si>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</si>
  <si>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</si>
  <si>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</si>
  <si>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</si>
  <si>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</si>
  <si>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</si>
  <si>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</si>
  <si>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</si>
  <si>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</si>
  <si>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</si>
  <si>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</si>
  <si>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</si>
  <si>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</si>
  <si>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</si>
  <si>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</si>
  <si>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</si>
  <si>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</si>
  <si>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</si>
  <si>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</si>
  <si>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</si>
  <si>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</si>
  <si>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</si>
  <si>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</si>
  <si>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</si>
  <si>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</si>
  <si>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</si>
  <si>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</si>
  <si>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</si>
  <si>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</si>
  <si>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</si>
  <si>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</si>
  <si>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</si>
  <si>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</si>
  <si>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</si>
  <si>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</si>
  <si>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</si>
  <si>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</si>
  <si>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</si>
  <si>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</si>
  <si>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</si>
  <si>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</si>
  <si>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</si>
  <si>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</si>
  <si>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</si>
  <si>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</si>
  <si>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</si>
  <si>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</si>
  <si>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</si>
  <si>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</si>
  <si>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</si>
  <si>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</si>
  <si>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</si>
  <si>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</si>
  <si>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</si>
  <si>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</si>
  <si>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</si>
  <si>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</si>
  <si>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</si>
  <si>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</si>
  <si>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</si>
  <si>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</si>
  <si>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</si>
  <si>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</si>
  <si>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</si>
  <si>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</si>
  <si>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</si>
  <si>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</si>
  <si>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</si>
  <si>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</si>
  <si>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</si>
  <si>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</si>
  <si>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</si>
  <si>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</si>
  <si>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</si>
  <si>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</si>
  <si>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</si>
  <si>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</si>
  <si>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</si>
  <si>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</si>
  <si>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</si>
  <si>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</si>
  <si>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</si>
  <si>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</si>
  <si>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</si>
  <si>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</si>
  <si>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</si>
  <si>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</si>
  <si>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</si>
  <si>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</si>
  <si>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</si>
  <si>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</si>
  <si>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</si>
  <si>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</si>
  <si>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</si>
  <si>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</si>
  <si>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</si>
  <si>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</si>
  <si>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</si>
  <si>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</si>
  <si>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</si>
  <si>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</si>
  <si>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</si>
  <si>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</si>
  <si>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</si>
  <si>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</si>
  <si>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</si>
  <si>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</si>
  <si>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</si>
  <si>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</si>
  <si>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</si>
  <si>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</si>
  <si>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</si>
  <si>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</si>
  <si>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</si>
  <si>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</si>
  <si>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</si>
  <si>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</si>
  <si>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</si>
  <si>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</si>
  <si>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</si>
  <si>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</si>
  <si>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</si>
  <si>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</si>
  <si>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</si>
  <si>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</si>
  <si>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</si>
  <si>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</si>
  <si>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</si>
  <si>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</si>
  <si>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</si>
  <si>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</si>
  <si>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</si>
  <si>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</si>
  <si>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</si>
  <si>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</si>
  <si>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</si>
  <si>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</si>
  <si>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</si>
  <si>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</si>
  <si>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</si>
  <si>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</si>
  <si>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</si>
  <si>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</si>
  <si>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</si>
  <si>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</si>
  <si>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</si>
  <si>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</si>
  <si>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</si>
  <si>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</si>
  <si>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</si>
  <si>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</si>
  <si>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</si>
  <si>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</si>
  <si>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</si>
  <si>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</si>
  <si>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</si>
  <si>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</si>
  <si>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</si>
  <si>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</si>
  <si>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</si>
  <si>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</si>
  <si>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</si>
  <si>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</si>
  <si>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</si>
  <si>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</si>
  <si>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</si>
  <si>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</si>
  <si>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</si>
  <si>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</si>
  <si>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</si>
  <si>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</si>
  <si>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</si>
  <si>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</si>
  <si>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</si>
  <si>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</si>
  <si>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</si>
  <si>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</si>
  <si>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</si>
  <si>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</si>
  <si>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</si>
  <si>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</si>
  <si>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</si>
  <si>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</si>
  <si>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</si>
  <si>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</si>
  <si>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</si>
  <si>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</si>
  <si>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</si>
  <si>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</si>
  <si>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</si>
  <si>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</si>
  <si>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</si>
  <si>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</si>
  <si>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</si>
  <si>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</si>
  <si>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</si>
  <si>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</si>
  <si>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</si>
  <si>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</si>
  <si>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</si>
  <si>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B22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</si>
  <si>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</si>
  <si>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</si>
  <si>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</si>
  <si>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</si>
  <si>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</si>
  <si>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</si>
  <si>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</si>
  <si>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</si>
  <si>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</si>
  <si>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</si>
  <si>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</si>
  <si>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</si>
  <si>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</si>
  <si>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</si>
  <si>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</si>
  <si>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</si>
  <si>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</si>
  <si>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B71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</si>
  <si>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</si>
  <si>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</si>
  <si>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</si>
  <si>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</si>
  <si>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</si>
  <si>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</si>
  <si>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</si>
  <si>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</si>
  <si>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</si>
  <si>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</si>
  <si>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</si>
  <si>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</si>
  <si>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</si>
  <si>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</si>
  <si>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</si>
  <si>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</si>
  <si>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</si>
  <si>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</si>
  <si>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</si>
  <si>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</si>
  <si>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</si>
  <si>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</si>
  <si>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</si>
  <si>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</si>
  <si>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</si>
  <si>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</si>
  <si>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</si>
  <si>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</si>
  <si>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</si>
  <si>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</si>
  <si>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</si>
  <si>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</si>
  <si>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</si>
  <si>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</si>
  <si>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</si>
  <si>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</si>
  <si>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</si>
  <si>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</si>
  <si>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</si>
  <si>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</si>
  <si>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</si>
  <si>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</si>
  <si>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</si>
  <si>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</si>
  <si>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</si>
  <si>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</si>
  <si>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</si>
  <si>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</si>
  <si>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</si>
  <si>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</si>
  <si>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</si>
  <si>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</si>
  <si>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</si>
  <si>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Munkaadót terhelő járulékok és szoc.hjár adó</t>
  </si>
  <si>
    <t>Rovatszám</t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</si>
  <si>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</si>
  <si>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</si>
  <si>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</si>
  <si>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</si>
  <si>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</si>
  <si>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</si>
  <si>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</si>
  <si>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</si>
  <si>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</si>
  <si>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</si>
  <si>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</si>
  <si>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>Eredeti előirányzat</t>
  </si>
  <si>
    <t>Bérleti díj</t>
  </si>
  <si>
    <t>Kamatbevétel</t>
  </si>
  <si>
    <t>Saját bevételek:</t>
  </si>
  <si>
    <t>eredeti előirányzat</t>
  </si>
  <si>
    <t>módosított előirányzat</t>
  </si>
  <si>
    <t>teljesítés</t>
  </si>
  <si>
    <t>Módosított előirányzat</t>
  </si>
  <si>
    <t>Teljesítés</t>
  </si>
  <si>
    <t>Foglalkoztatottak létszáma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</si>
  <si>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</si>
  <si>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</si>
  <si>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</si>
  <si>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</si>
  <si>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</si>
  <si>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</si>
  <si>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</si>
  <si>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</si>
  <si>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</si>
  <si>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</si>
  <si>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</si>
  <si>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</si>
  <si>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</si>
  <si>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</si>
  <si>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</si>
  <si>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</si>
  <si>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 xml:space="preserve">A)        NEMZETI VAGYONBA TARTOZÓ BEFEKTETETT ESZKÖZÖK </t>
  </si>
  <si>
    <t xml:space="preserve">B/II        Értékpapírok 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</si>
  <si>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</si>
  <si>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</si>
  <si>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</si>
  <si>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</si>
  <si>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</si>
  <si>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</si>
  <si>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</si>
  <si>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</si>
  <si>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</si>
  <si>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</si>
  <si>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</si>
  <si>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</si>
  <si>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</si>
  <si>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</si>
  <si>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</si>
  <si>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</si>
  <si>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</si>
  <si>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</si>
  <si>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</si>
  <si>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</si>
  <si>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</si>
  <si>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</si>
  <si>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</si>
  <si>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</si>
  <si>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</si>
  <si>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</si>
  <si>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</si>
  <si>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H/I        Költségvetési évben esedékes kötelezettségek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</si>
  <si>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</si>
  <si>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</si>
  <si>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</si>
  <si>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</si>
  <si>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</si>
  <si>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</si>
  <si>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</si>
  <si>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</si>
  <si>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 xml:space="preserve">H)        KÖTELEZETTSÉGEK </t>
  </si>
  <si>
    <t>I)        EGYÉB SAJÁTOS FORRÁSOLDALI ELSZÁMOLÁSOK</t>
  </si>
  <si>
    <t xml:space="preserve">FORRÁSOK ÖSSZESEN </t>
  </si>
  <si>
    <t xml:space="preserve">H/III        Kötelezettség jellegű sajátos elszámolások </t>
  </si>
  <si>
    <t xml:space="preserve">H/II/9        Költségvetési évet követően esedékes kötelezettségek finanszírozási kiadásokra </t>
  </si>
  <si>
    <t xml:space="preserve">H/II/8        Költségvetési évet követően esedékes kötelezettségek egyéb felhalmozási célú kiadásokra </t>
  </si>
  <si>
    <t>H/II/7        Költségvetési évet követően esedékes kötelezettségek felújításokra</t>
  </si>
  <si>
    <t>H/II/6        Költségvetési évet követően esedékes kötelezettségek beruházásokra</t>
  </si>
  <si>
    <t xml:space="preserve">H/II/5        Költségvetési évet követően esedékes kötelezettségek egyéb működési célú kiadásokra 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</si>
  <si>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</si>
  <si>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</si>
  <si>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</si>
  <si>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</si>
  <si>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H/I/9        Költségvetési évben esedékes kötelezettségek finanszírozási kiadásokra </t>
  </si>
  <si>
    <t xml:space="preserve">H/I/8        Költségvetési évben esedékes kötelezettségek egyéb felhalmozási célú kiadásokra </t>
  </si>
  <si>
    <t>H/I/7        Költségvetési évben esedékes kötelezettségek felújításokra</t>
  </si>
  <si>
    <t>H/I/6        Költségvetési évben esedékes kötelezettségek beruházásokra</t>
  </si>
  <si>
    <t xml:space="preserve">H/I/5        Költségvetési évben esedékes kötelezettségek egyéb működési célú kiadásokra 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</si>
  <si>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</si>
  <si>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</si>
  <si>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</si>
  <si>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</si>
  <si>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</t>
  </si>
  <si>
    <t>F)        AKTÍV IDŐBELI ELHATÁROLÁSOK</t>
  </si>
  <si>
    <t xml:space="preserve">D)        KÖVETELÉSEK </t>
  </si>
  <si>
    <t>D/III/1e        - ebből: egyéb adott előlegek</t>
  </si>
  <si>
    <t>D/III/1d        - ebből: foglalkoztatottaknak adott előlegek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</si>
  <si>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</si>
  <si>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</si>
  <si>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</si>
  <si>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</si>
  <si>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</si>
  <si>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</si>
  <si>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</si>
  <si>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</si>
  <si>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</si>
  <si>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 xml:space="preserve">D/II/2        Költségvetési évet követően esedékes követelések felhalmozási célú támogatások bevételeire államháztartáson belülről </t>
  </si>
  <si>
    <t xml:space="preserve">D/II/1        Költségvetési évet követően esedékes követelések működési célú támogatások bevételeire államháztartáson belülről </t>
  </si>
  <si>
    <t xml:space="preserve">D/I        Költségvetési évben esedékes követelések </t>
  </si>
  <si>
    <t xml:space="preserve">D/I/8        Költségvetési évben esedékes követelések finanszírozási bevételekre </t>
  </si>
  <si>
    <t xml:space="preserve">D/I/7        Költségvetési évben esedékes követelések felhalmozási célú átvett pénzeszközre </t>
  </si>
  <si>
    <t xml:space="preserve">D/I/6        Költségvetési évben esedékes követelések működési célú átvett pénzeszközre 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</si>
  <si>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</si>
  <si>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</si>
  <si>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</si>
  <si>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 xml:space="preserve">D/I/2        Költségvetési évben esedékes követelések felhalmozási célú támogatások bevételeire államháztartáson belülről </t>
  </si>
  <si>
    <t xml:space="preserve">D/I/1        Költségvetési évben esedékes követelések működési célú támogatások bevételeire államháztartáson belülről </t>
  </si>
  <si>
    <t>B)        NEMZETI VAGYONBA TARTOZÓ FORGÓESZKÖZÖK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</si>
  <si>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</si>
  <si>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</si>
  <si>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</si>
  <si>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</si>
  <si>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</si>
  <si>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 xml:space="preserve">B/II/2        Forgatási célú hitelviszonyt megtestesítő értékpapírok </t>
  </si>
  <si>
    <t>B/II/1        Nem tartós részesedések</t>
  </si>
  <si>
    <t>B/I        Készletek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</si>
  <si>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</si>
  <si>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</si>
  <si>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</si>
  <si>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</si>
  <si>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</si>
  <si>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>A/IV        Koncesszióba, vagyonkezelésbe adott eszközök</t>
  </si>
  <si>
    <t>ESZKÖZÖK</t>
  </si>
  <si>
    <t>Módosítások</t>
  </si>
  <si>
    <t>ÖNKORMÁNYZAT</t>
  </si>
  <si>
    <t>Ebből irányító szerv által elvonásra kerül</t>
  </si>
  <si>
    <t>G)        Vállalkozási tevékenység felhasználható maradványa (=B-F)</t>
  </si>
  <si>
    <t>F)        Vállalkozási tevékenységet terhelő befizetési kötelezettség (=B*0,1)</t>
  </si>
  <si>
    <t>E)        Alaptevékenység szabad maradványa (=A-D)</t>
  </si>
  <si>
    <t>D)        Alaptevékenység kötelezettségvállalással terhelt maradványa</t>
  </si>
  <si>
    <t>C)        Összes maradvány (=A+B)</t>
  </si>
  <si>
    <t>B)        Vállalkozási tevékenység maradványa (=±III±IV)</t>
  </si>
  <si>
    <t>IV        Vállalkozási tevékenység finanszírozási egyenlege (=07-08)</t>
  </si>
  <si>
    <t>08        Vállalkozási tevékenység finanszírozási kiadásai</t>
  </si>
  <si>
    <t>07        Vállalkozási tevékenység finanszírozási bevételei</t>
  </si>
  <si>
    <t>III        Vállalkozási tevékenység költségvetési egyenlege (=05-06)</t>
  </si>
  <si>
    <t>06        Vállalkozási tevékenység költségvetési kiadásai</t>
  </si>
  <si>
    <t>05        Vállalkozási tevékenység költségvetési bevételei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</si>
  <si>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</si>
  <si>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</si>
  <si>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</si>
  <si>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</si>
  <si>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</si>
  <si>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</si>
  <si>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</si>
  <si>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Önkormányzat</t>
  </si>
  <si>
    <t>Telekadó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</si>
  <si>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</si>
  <si>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</si>
  <si>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</si>
  <si>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</si>
  <si>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</si>
  <si>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</si>
  <si>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</si>
  <si>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</si>
  <si>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</si>
  <si>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</si>
  <si>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</si>
  <si>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</si>
  <si>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</si>
  <si>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</si>
  <si>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</si>
  <si>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</si>
  <si>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</si>
  <si>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</si>
  <si>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</si>
  <si>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</si>
  <si>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</si>
  <si>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</si>
  <si>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</si>
  <si>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</si>
  <si>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</si>
  <si>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</si>
  <si>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</si>
  <si>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</si>
  <si>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</si>
  <si>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</si>
  <si>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</si>
  <si>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</si>
  <si>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</si>
  <si>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</si>
  <si>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 xml:space="preserve">Hitel-, kölcsönfelvétel ÁH-n kívülről </t>
  </si>
  <si>
    <t>Működési célú visszatérítendő támogatások, kölcsönök visszatérülése ÁH-on kívülről</t>
  </si>
  <si>
    <t>ÖSSZESEN</t>
  </si>
  <si>
    <t xml:space="preserve">államigazgatási feladatok </t>
  </si>
  <si>
    <t>Építményadó</t>
  </si>
  <si>
    <t>Magánszem.kommunális adó</t>
  </si>
  <si>
    <t>Iparűzési adó</t>
  </si>
  <si>
    <t>Ingatlan értékesítés</t>
  </si>
  <si>
    <t>Tartalékok</t>
  </si>
  <si>
    <t>Talajterhelési díj</t>
  </si>
  <si>
    <t>Működési célú költségvetési támogatások és kiegészító támogatások</t>
  </si>
  <si>
    <t>Elszámolásból származó bevételek</t>
  </si>
  <si>
    <t>Gépjárműadó 40%-a</t>
  </si>
  <si>
    <t>K513</t>
  </si>
  <si>
    <t>Tartalék</t>
  </si>
  <si>
    <t>Biztosító által fizetett kártérítés</t>
  </si>
  <si>
    <t>Kötelező, önként vállalt és államigazgatási  feladatok</t>
  </si>
  <si>
    <t>Kiadások (Ft)</t>
  </si>
  <si>
    <t>eredeti előir.</t>
  </si>
  <si>
    <t>módosított előir.</t>
  </si>
  <si>
    <t>Bevételek (Ft)</t>
  </si>
  <si>
    <t>módosí-tott előir.</t>
  </si>
  <si>
    <t>Helyi önkormányzatok kiegészítő támogatásai</t>
  </si>
  <si>
    <t xml:space="preserve">Hitel-, kölcsönfelvétel államháztartáson kívülről </t>
  </si>
  <si>
    <t>MEGNEVEZÉS</t>
  </si>
  <si>
    <t xml:space="preserve">Költségvetési engedélyezett létszámkeret (álláshely) (fő)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</si>
  <si>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</si>
  <si>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</si>
  <si>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</si>
  <si>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</si>
  <si>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</si>
  <si>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</si>
  <si>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</si>
  <si>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</si>
  <si>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</si>
  <si>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</si>
  <si>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</si>
  <si>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pedagógus I.</t>
  </si>
  <si>
    <t>pedagógus II.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</si>
  <si>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</si>
  <si>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</si>
  <si>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</si>
  <si>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</si>
  <si>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</si>
  <si>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</si>
  <si>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</si>
  <si>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</si>
  <si>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</si>
  <si>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</si>
  <si>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</si>
  <si>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</si>
  <si>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</si>
  <si>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</si>
  <si>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 xml:space="preserve">KÖLTSÉGVETÉSI ENGEDÉLYEZETT LÉTSZÁMKERETBE NEM TARTOZÓ FOGLALKOZTATOTTAK LÉTSZÁMA AZ IDŐSZAK VÉGÉN ÖSSZESEN </t>
  </si>
  <si>
    <t>Foglalkoztatottak létszáma (fő)</t>
  </si>
  <si>
    <t>(Ft)</t>
  </si>
  <si>
    <t>Rovat   szám</t>
  </si>
  <si>
    <t>Helyi adók</t>
  </si>
  <si>
    <t>A helyi önkormányzat maradvány kimutatása (Ft)</t>
  </si>
  <si>
    <t>Maradvány kimutatás (Ft)</t>
  </si>
  <si>
    <t>A helyi önkormányzat eredménykimutatása (Ft)</t>
  </si>
  <si>
    <t>09        Különféle egyéb eredményszemléletű bevételek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</si>
  <si>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</si>
  <si>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</si>
  <si>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</si>
  <si>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</si>
  <si>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14        Bérköltség</t>
  </si>
  <si>
    <t>15        Személyi jellegű egyéb kifizetések</t>
  </si>
  <si>
    <t>16        Bérjárulékok</t>
  </si>
  <si>
    <t>17       Kapott (járó) osztalék és részesedés</t>
  </si>
  <si>
    <t>18        Részesedésből származó eredményszemléletű bevételek, árfolyamnyereségek</t>
  </si>
  <si>
    <t>21        Pénzügyi műveletek egyéb eredményszemléletű bevételei</t>
  </si>
  <si>
    <t>20      Egyéb kapott (járó) kamatok és kamatjellegű eredményszemléletű bevételek</t>
  </si>
  <si>
    <t>24        Fizetendő kamatok és kamatjellegű ráfordítások</t>
  </si>
  <si>
    <t>25        Részesedések, értékpapírok, pénzeszközök értékvesztése</t>
  </si>
  <si>
    <t>26        Pénzügyi műveletek egyéb ráfordításai (&gt;=21a) (31&gt;=32)</t>
  </si>
  <si>
    <t>26a        - ebből: árfolyamveszteség</t>
  </si>
  <si>
    <t>C)        MÉRLEG SZERINTI EREDMÉNY (=±C±D) (41=±35±40)</t>
  </si>
  <si>
    <t>Eredménykimutatás (Ft)</t>
  </si>
  <si>
    <t>C)        MÉRLEG SZERINTI EREDMÉNY (=±A±B) (35=±23±34)</t>
  </si>
  <si>
    <t>Mérleg (Ft)</t>
  </si>
  <si>
    <t>A helyi önkormányzat mérlege (Ft)</t>
  </si>
  <si>
    <t>D/III/1d        - ebből: igénybe vett szolgáltatásra adott előleg</t>
  </si>
  <si>
    <t>D/III/1e        - ebből: foglalkoztaottaknak adott előlegek</t>
  </si>
  <si>
    <t>D/III/1f        - ebből: túlfizetések, téves és visszajáró kifizetések</t>
  </si>
  <si>
    <t>Tartalékok (Ft)</t>
  </si>
  <si>
    <t>Felhalm. célú garancia- és kezességvállalásból származó megtérülések áht-n kívülről</t>
  </si>
  <si>
    <t>Felhalm. célú vissza-térítendő támogatások, kölcsönök visszatérülése áht-n kívülről</t>
  </si>
  <si>
    <t>Felhalm. célú vissza-térítendő támogatások, kölcsönök visszatérülése áht-n belülről</t>
  </si>
  <si>
    <t>Felhalm. célú garancia- és kezességvállalásból származó megtérülések áht-n belülről</t>
  </si>
  <si>
    <t>Betegséggel kapcsolatos (nem TB) ellátások</t>
  </si>
  <si>
    <t>Műk. célú garancia- és kezességvállalásból szárm. kifizetés áht-n belülre</t>
  </si>
  <si>
    <t>Műk. c. visszatérítendő támogatások, kölcsönök nyújtása áht-n belülre</t>
  </si>
  <si>
    <t>Műk. c. visszatérítendő tám-k, kölcsönök tör-lesztése áht-n belülre</t>
  </si>
  <si>
    <t>Egyéb műk. c. támogatá-sok áht-n belülre</t>
  </si>
  <si>
    <t>Műk célú garancia- és kezességvállalásból származó kifizetés áht-n kívülre</t>
  </si>
  <si>
    <t>Műk. célú visszatéríten-dő támogatások, kölcsö-nök nyújtása áht-n kívülre</t>
  </si>
  <si>
    <t>Beruházási célú előze-tesen felszámított áfa</t>
  </si>
  <si>
    <t>Felújítási célú előzete-sen felszámított áfa</t>
  </si>
  <si>
    <t>Felhalm. célú garancia- és kezességvállalásból származó kifizetés áht-n belülre</t>
  </si>
  <si>
    <t>Felhalm. célú visszatérítendő támogatások, kölcsönök nyújtása áht-n belülre</t>
  </si>
  <si>
    <t>Felhalm. célú vissza-térítendő támogatások, kölcsönök törlesztése áht-n belülre</t>
  </si>
  <si>
    <t>Egyéb felhalm. célú támogatások áht-n belülre</t>
  </si>
  <si>
    <t>Felhalm. célú garancia- és kezességvállalásból származó kifizetés áht-n kívülre</t>
  </si>
  <si>
    <t>Felhalm. célú visszatérítendő támogatások, kölcsönök nyújtása áht-n kívülre</t>
  </si>
  <si>
    <t xml:space="preserve">Egyéb felhalm. célú támogatások áht-n kívülre </t>
  </si>
  <si>
    <t>Áht-n belüli megelőlege-zések folyósítása</t>
  </si>
  <si>
    <t>Áht-n belüli megelőlege-zések visszafizetése</t>
  </si>
  <si>
    <t>Települési önk-k egyes köznevelési feladatai-nak támogatása</t>
  </si>
  <si>
    <t>Települési önk-k szoc. és gyermekjóléti  fela-datainak támogatása</t>
  </si>
  <si>
    <t>Települési önk-k kult. feladatainak támog.</t>
  </si>
  <si>
    <t>Műk. célú központosí-tott előirányzatok</t>
  </si>
  <si>
    <t>Műk. c. garancia- és kezességvállalásból származó megtérülések áht-n belülről</t>
  </si>
  <si>
    <t>Műk. c. visszatérítendő tám-k, kölcsönök igénybevétele áht-n belülről</t>
  </si>
  <si>
    <t>Műk. C. visszatérítendő tám-k, kölcsönök visszatérülése áht-n belülről</t>
  </si>
  <si>
    <t xml:space="preserve">Pü. monopóliumok nyereségét terhelő adók </t>
  </si>
  <si>
    <t>Műk. c. garancia- és kezességvállalásból származó megtérülések áht-n kívülről</t>
  </si>
  <si>
    <t>Műk. C. visszatérítendő tám-k, kölcsönök visszatérülése áht-n kívülről</t>
  </si>
  <si>
    <t>Felhalm. célú önk-i támogatások</t>
  </si>
  <si>
    <t>Felhalm. c. garancia- és kezességvállalásból származó megtérülések áht-n belülről</t>
  </si>
  <si>
    <t>Felhalm. c. visszatérí-tendő tám-k, kölcsönök visszatérülése áht-n belülről</t>
  </si>
  <si>
    <t>Felhalm. c. visszatérí-tendő tám-k, kölcsönök igénybevétele áh-n belülről</t>
  </si>
  <si>
    <t>Egyéb felhalm. célú tám-k bevételei áht-n belülről</t>
  </si>
  <si>
    <t>Felhalm. c. garancia- és kezességvállalásból származó megtérülések áht-n kívülről</t>
  </si>
  <si>
    <t>Felhalm. c. visszatérí-tendő tám-k, kölcsönök visszatérülése áht-n kívülről</t>
  </si>
  <si>
    <t>B74</t>
  </si>
  <si>
    <t>B75</t>
  </si>
  <si>
    <t>2017. évi zárszámadása</t>
  </si>
  <si>
    <t>Előző időszak (2016. év)</t>
  </si>
  <si>
    <t>Tárgyi időszak (2017. év)</t>
  </si>
  <si>
    <t>08        Felhalmozási célú támogatások eredményszemléletű bevételei</t>
  </si>
  <si>
    <t>Vasszécsenyi Közös Önkormányzati Hivatal 2017. évi zárszámadása</t>
  </si>
  <si>
    <t>A Vasszécsenyi Közös Önkormányzati Hivatal 2017. évi zárszámadása</t>
  </si>
  <si>
    <t>Vasszécseny község Önkormányzata 2017. évi zárszámadása</t>
  </si>
  <si>
    <t xml:space="preserve">               A Vasszécsenyi Közös Önkormányzati Hivatal 2017. évi zárszámadása</t>
  </si>
  <si>
    <t>Vasszécsenyi KÖH</t>
  </si>
  <si>
    <t>J)        PASSZÍV IDŐBELI ELHATÁROLÁSOK</t>
  </si>
  <si>
    <t>Vasszécseny Község Önkormányzata</t>
  </si>
  <si>
    <t>Vasszécseny Község Önkormányzata kötelező, önként vállalt és államigazgatási feladatai</t>
  </si>
  <si>
    <t>Vasszécseny Község Önkormányzata 2017. évi zárszámadása</t>
  </si>
  <si>
    <t>Rovat száma</t>
  </si>
  <si>
    <t>Vasszécseny község Önkormányzata</t>
  </si>
  <si>
    <t>2016. évi tény</t>
  </si>
  <si>
    <t>2017.évi eredeti előirányzat</t>
  </si>
  <si>
    <t>2017.évi módosított előirányzat</t>
  </si>
  <si>
    <t>2017.évi teljesítés</t>
  </si>
  <si>
    <t>BEVÉTELEK</t>
  </si>
  <si>
    <t>Felhalmozási célú támogatások államháztartáson belülről</t>
  </si>
  <si>
    <t>Működési célú átvett pénzeszközök</t>
  </si>
  <si>
    <t>Felhalmozási célú átvett pénzeszközök</t>
  </si>
  <si>
    <t xml:space="preserve">Költségvetési bevételek összesen </t>
  </si>
  <si>
    <t>Finanszírozási bevételek</t>
  </si>
  <si>
    <t>BEVÉTELEK MINÖSSZESEN:</t>
  </si>
  <si>
    <t>KIADÁSOK</t>
  </si>
  <si>
    <t>Munkaadókat terhelő járulékok és szoc.hjár.adó</t>
  </si>
  <si>
    <t>Egyéb felhalmozási célú kiadások</t>
  </si>
  <si>
    <t>Költségvetési kiadások összesen</t>
  </si>
  <si>
    <t>Finanszírozási kiadások</t>
  </si>
  <si>
    <t>KIADÁSOK MINDÖSSZESEN:</t>
  </si>
  <si>
    <t>A Vasszécsenyi Közös Önkormányzati Hivatal 2017. évi zárszámadása                                                                                                                     Bevételek és kiadások  mérlegszerűen közgazdasági tagolásban (Ft-ban)</t>
  </si>
  <si>
    <t>Vasszécseny Község Önkormányzata 2017. évi zárszámadásának előterjesztéséhez</t>
  </si>
  <si>
    <t>Vagyonkimutatás (Ft)</t>
  </si>
  <si>
    <t>bruttó érték</t>
  </si>
  <si>
    <t>értékcsökkenés/értékvesztés</t>
  </si>
  <si>
    <t>nettó-mérleg szerinti érték</t>
  </si>
  <si>
    <t xml:space="preserve">ESZKÖZÖK  </t>
  </si>
  <si>
    <t>ebből forgalomképtelen törzsvagyon</t>
  </si>
  <si>
    <t>ebből nemzetgazdasági szempontból kiemelt jelentőségű törzsvagyon</t>
  </si>
  <si>
    <t>ebből korlátozottan forgalomképes vagyon</t>
  </si>
  <si>
    <t xml:space="preserve">ebből üzleti vagyon </t>
  </si>
  <si>
    <t>„0”-ra leírt eszközök</t>
  </si>
  <si>
    <t>használatban lévő kisértékű immateriális javak</t>
  </si>
  <si>
    <t>használatban lévő kisértékű tárgyi eszközök</t>
  </si>
  <si>
    <t>A/III/1a        - ebből: tartós részesedések jegybankban</t>
  </si>
  <si>
    <t>A/III/1b        - ebből: tartós részesedések társulásban</t>
  </si>
  <si>
    <t xml:space="preserve">           Tartós részesedés: ………………. Kft.</t>
  </si>
  <si>
    <t xml:space="preserve">           Stb.</t>
  </si>
  <si>
    <t>A/III/2a        - ebből: államkötvények</t>
  </si>
  <si>
    <t>A/III/2b        - ebből: helyi önkormányzatok kötvényei</t>
  </si>
  <si>
    <t xml:space="preserve">A/IV        Koncesszióba, vagyonkezelésbe adott eszközök </t>
  </si>
  <si>
    <t xml:space="preserve">B/I        Készletek </t>
  </si>
  <si>
    <t>használatban lévő kisértékű készletek</t>
  </si>
  <si>
    <t xml:space="preserve">B)        NEMZETI VAGYONBA TARTOZÓ FORGÓESZKÖZÖK </t>
  </si>
  <si>
    <t>D/I        Költségvetési évben esedékes követelések</t>
  </si>
  <si>
    <t>D)        KÖVETELÉSEK</t>
  </si>
  <si>
    <t xml:space="preserve">F)        AKTÍV IDŐBELI ELHATÁROLÁSOK </t>
  </si>
  <si>
    <t>G)        SAJÁT TŐKE</t>
  </si>
  <si>
    <t>H/III        Kötelezettség jellegű sajátos elszámolások (=H)/III/1+…+H)/III/7) (146=139+...+145)</t>
  </si>
  <si>
    <t xml:space="preserve">J)        PASSZÍV IDŐBELI ELHATÁROLÁSOK </t>
  </si>
  <si>
    <t>FORRÁSOK ÖSSZESEN</t>
  </si>
  <si>
    <t>01-02. számlacsoportban nyilvántartott eszközök</t>
  </si>
  <si>
    <t>Közvetett támogatások</t>
  </si>
  <si>
    <t>Nyújtott</t>
  </si>
  <si>
    <t>Befizetett</t>
  </si>
  <si>
    <r>
      <t xml:space="preserve">       </t>
    </r>
    <r>
      <rPr>
        <b/>
        <sz val="10"/>
        <rFont val="Arial"/>
        <family val="2"/>
      </rPr>
      <t>KÖZVETETT TÁMOGATÁS JOGCÍME</t>
    </r>
  </si>
  <si>
    <t>Alapadó</t>
  </si>
  <si>
    <t>közvetett</t>
  </si>
  <si>
    <t>adó</t>
  </si>
  <si>
    <t>támogatás</t>
  </si>
  <si>
    <t>Magánszemélyek kommunális adója</t>
  </si>
  <si>
    <t>Helyi iparűzési adó:</t>
  </si>
  <si>
    <t>Gépjárműadó 40 %-a</t>
  </si>
  <si>
    <t>Tervezett elvárt bevétel</t>
  </si>
  <si>
    <t>Befolyt bevétel</t>
  </si>
  <si>
    <t>A többéves kihatással járó döntések számszerűsítése évenkénti bontásban és összesítve (Ft)</t>
  </si>
  <si>
    <t>Kötelezettségek megnevezése</t>
  </si>
  <si>
    <t>Köt.vállalás éve</t>
  </si>
  <si>
    <t>Tárgyév előtti kifizetés</t>
  </si>
  <si>
    <t>Tárgyévi kifizetés (2017. évi ei.)</t>
  </si>
  <si>
    <t>Tárgyévi kifizetés (2017. évi mód.ei.)</t>
  </si>
  <si>
    <t>Tárgyévi kifizetés (2017. teljesítés)</t>
  </si>
  <si>
    <t>2018. évi kifizetés</t>
  </si>
  <si>
    <t>2019. évi kifizetés</t>
  </si>
  <si>
    <t>2020. évi kifizetés</t>
  </si>
  <si>
    <t>2021. év utáni kifizetések</t>
  </si>
  <si>
    <t>Összesen</t>
  </si>
  <si>
    <t>Működési célú hiteltörlesztések összesen:</t>
  </si>
  <si>
    <t>Felhalmozási célú hiteltörlesztések összesen:</t>
  </si>
  <si>
    <t>Beruházások összesen:</t>
  </si>
  <si>
    <t>Felújítások összesen:</t>
  </si>
  <si>
    <t>MINDÖSSZESEN:</t>
  </si>
  <si>
    <t>Tárgyévi kifizetés (2017. évi eredeti ei.)</t>
  </si>
  <si>
    <t>Tárgyévi kifizetés (2017. évi módosí-  tott ei.)</t>
  </si>
  <si>
    <t>Tárgyévi kifizetés (2017. évi teljesítés)</t>
  </si>
  <si>
    <t>Az Áht. 29/A § szerinti tervszámoknak megfelelően  a költségvetési évet követő három év tervezett előirányzatainak</t>
  </si>
  <si>
    <t xml:space="preserve">                                       keretszámai főbb csoportokban Ft-ban</t>
  </si>
  <si>
    <t>Adósságot keletkeztető ügyletekből és kezességvállalásból fennálló kötelezettségek</t>
  </si>
  <si>
    <t>2017. év</t>
  </si>
  <si>
    <t>2018. év</t>
  </si>
  <si>
    <t>2019.év</t>
  </si>
  <si>
    <t>2020.év</t>
  </si>
  <si>
    <t>Hosszú lejáratú hitelek, kölcsönök felvétele</t>
  </si>
  <si>
    <t>Rövid lejáratú hitelek, kölcsönök felvétele</t>
  </si>
  <si>
    <t>Hitel-, kölcsönfelvétel államházt.kívülről:</t>
  </si>
  <si>
    <t>Befektetési célú belföldi értékpapírok beváltása, értékesítése</t>
  </si>
  <si>
    <t>Belföldi értékpapírok bevételei:</t>
  </si>
  <si>
    <t>Külföldi finanszírozás bevételei:</t>
  </si>
  <si>
    <t xml:space="preserve">        Saját bevételek</t>
  </si>
  <si>
    <t>2018.év</t>
  </si>
  <si>
    <t>2019. év</t>
  </si>
  <si>
    <t>2020. év</t>
  </si>
  <si>
    <t>Helyi adókból származó bevétel</t>
  </si>
  <si>
    <t>Az önkormányzati vagyon és az önkormányzatot megillető vagyoni értékű jog értékesítéséből</t>
  </si>
  <si>
    <t xml:space="preserve">                és hasznosításából származó bevétel</t>
  </si>
  <si>
    <t>Osztalék, koncessziós díj és hozambevétel</t>
  </si>
  <si>
    <t>Tárgyi eszköz és immat.jószág részvény, részesedés értékesítéséből és hasznosításából</t>
  </si>
  <si>
    <t xml:space="preserve">                származó bevétel</t>
  </si>
  <si>
    <t xml:space="preserve">Bírság-, pótlék- és díjbevétel </t>
  </si>
  <si>
    <t>Kezességvállalással kapcsolatos megtérülés</t>
  </si>
  <si>
    <t>2017.év</t>
  </si>
  <si>
    <t>A költségvetési év azon fejlesztései, amelyek megvalósításához a Gst. 3. § (1) bekezdése szerinti adósságot keletkeztető ügylet megkötése vált szükségessé (Ft)</t>
  </si>
  <si>
    <t xml:space="preserve">kiadási eredeti előirányzat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</si>
  <si>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</si>
  <si>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</si>
  <si>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</si>
  <si>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</si>
  <si>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</si>
  <si>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</si>
  <si>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</si>
  <si>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</si>
  <si>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</si>
  <si>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</si>
  <si>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bel- vagy külföldi irányú kötelezettség</t>
  </si>
  <si>
    <t xml:space="preserve">Ingatlanok beszerzése, létesítése </t>
  </si>
  <si>
    <t>A pénzeszközök változása (Ft)</t>
  </si>
  <si>
    <t>32-33. számlák nyitó tárgyidőszaki egyenlege</t>
  </si>
  <si>
    <t>"- 003. számla tárgyidőszaki egyenlege - 059143. számla tárgyidőszaki egyenlege</t>
  </si>
  <si>
    <t>"+ 004. számla tárgyidőszaki egyenlege - 0981313., 0981323. és 098143. számla tárgyidőszaki egyenlege</t>
  </si>
  <si>
    <t>+/- 361., 363., 3651., 3652., 3653., 3654., 3656., 3657., 3658., 3659., 366., 3672., 3673., 3674., 3676., 3677., 3678. és 3679. számlák tárgyidőszaki forgalma</t>
  </si>
  <si>
    <t>+/- 3671. számlák tárgyidőszaki forgalma - a 36711. számlák 3513. és 3523. számlákkal szemben könyvelt tárgyidőszaki tartozik forgalma</t>
  </si>
  <si>
    <t>+ 3641. számla 42. számlacsoport számláival szemben könyvelt tárgyidőszaki követel forgalma</t>
  </si>
  <si>
    <t>+ 8434. számla 4211., 4213., 4216., 4217., 4221., 4223., 4226. és 4227. számlákkal szemben könyvelt tárgyidőszaki követel forgalma</t>
  </si>
  <si>
    <t>- 3642. számla 35. számlacsoport számláival szemben könyvelt tárgyidőszaki tartozik forgalma</t>
  </si>
  <si>
    <t>+/- 32-33. számlacsoport számláival szemben könyvelt 31., 3641., 3642., 413., 494., 8434., és 852. számlák tárgyidőszaki forgalma</t>
  </si>
  <si>
    <t>- 31. számlacsoport számláival szemben könyvelt 3514. számlák tárgyidőszaki forgalma</t>
  </si>
  <si>
    <t>32-33. számlák tárgyidőszaki záró egyenlege</t>
  </si>
  <si>
    <t>31. számlacsoport tárgyidőszaki nyitó egyenlege</t>
  </si>
  <si>
    <t>+/- 31. számlacsoport számláival szemben könyvelt 32.-33., 3514., 413., 494. és 852. számlákkal kapcsolatos tárgyidőszaki forgalma</t>
  </si>
  <si>
    <t>31. számlák tárgyidőszaki záró egyenlege</t>
  </si>
  <si>
    <t>- 003. számla tárgyidőszaki egyenlege - 059163. számla tárgyidőszaki egyenlege</t>
  </si>
  <si>
    <t>+ 005. számla tárgyidőszaki egyenlege - 0981313., 0981323. és 098173. számla tárgyidőszaki egyenlege</t>
  </si>
  <si>
    <t>1/a. melléklet az 5/2018.(V.31.) önkormányzati rendelethez</t>
  </si>
  <si>
    <t xml:space="preserve">    Vasszécseny Község Önkormányzata 2017. évi zárszámadása </t>
  </si>
  <si>
    <t>A bevételek és kiadások mérlegszerűen közgazdasági tagolásban</t>
  </si>
  <si>
    <t>1/b. melléklet az 5/2018.(V.31.) önkormányzati rendelethez</t>
  </si>
  <si>
    <t>2/a. melléklet az 5/2018.(V.31.) önkormányzati rendelethez</t>
  </si>
  <si>
    <t>2.a. melléklet az 5/2018.(V.31.) önkormányzati rendelethez</t>
  </si>
  <si>
    <t>Vasszécseny Község Önkormányzata kötelező, önként vállalt és álllamigazgatási feladatai</t>
  </si>
  <si>
    <t>2/b.melléklet az 5/2018.(V.31.) önkormányzati rendelethez</t>
  </si>
  <si>
    <t>2b. Melléklet az 5/2018.(V.31.) önkormányzati rendelethez</t>
  </si>
  <si>
    <t>Kötelező, önként vállalt és államigazgatási feladatok</t>
  </si>
  <si>
    <t>3/a.melléklet az 5/2018.(V.31.) önkormányzati rendelethez</t>
  </si>
  <si>
    <t>3/b.melléklet az 5/2018.(V.31.) önkormányzati rendelethez</t>
  </si>
  <si>
    <t>4/a.melléklet az 5/2018.(V.31.) önkormányzati rendelethez</t>
  </si>
  <si>
    <t xml:space="preserve">         Költségvetési egyenleg működési és felhalmozási cél szerinti bontásban</t>
  </si>
  <si>
    <t xml:space="preserve">           </t>
  </si>
  <si>
    <t>4/b.melléklet az 5/2018.(V.31.) önkormányzati rendelethez</t>
  </si>
  <si>
    <t>Költségvetési egyenleg működési és felhalmozási cél szerinti bontásban (Ft-ban)</t>
  </si>
  <si>
    <t>5/a. melléklet az 5/2018.(V.31.) önkormányzati rendelethez</t>
  </si>
  <si>
    <t>5b. melléklet az 5/2018.(V.31.) önkormányzati rendelethez</t>
  </si>
  <si>
    <t>6/a. melléklet az 5/2018.(V.31.) önkormányzati rendelethez</t>
  </si>
  <si>
    <t>6/b. melléklet az 5/2018. (V.31.) önkormányzati rendelethez</t>
  </si>
  <si>
    <t>7/a.melléklet az 5/2018.(V.31.) önkormányzati rendelethez</t>
  </si>
  <si>
    <t>7/b. melléklet az 5/2018.(V.31.) önkormányzati rendelethez</t>
  </si>
  <si>
    <t>8/a. melléklet az 5/2018.(V.31.) önkormányzati rendelethez</t>
  </si>
  <si>
    <t>8/b. melléklet az 5/2018.(V.31.) önkormányztai rendelethez</t>
  </si>
  <si>
    <t>9/a.melléklet az 5/2018. önkormányzati rendelethez</t>
  </si>
  <si>
    <t>9/b. melléklet az 5/2018.(V.31.) önkormányzati rendelethez</t>
  </si>
  <si>
    <t>10/a. melléklet az 5/2018.(V.31.) önkormányztai rendelethez</t>
  </si>
  <si>
    <t>10/b. melléklet az 5/2018.(V.31.) önkormányzati rendelethez</t>
  </si>
  <si>
    <t>A vasszécsenyi Közös Önkormányztai Hivtaal 2017. évi zárszámadása</t>
  </si>
  <si>
    <t>keretszámai főbb csoportokban Ft-ban</t>
  </si>
  <si>
    <t xml:space="preserve">Az Áht. 29/A § szerinti tervszámoknak megfelelően a költségvetési évet követő három év tervezett előrányzatainak </t>
  </si>
  <si>
    <t>11/a. melléklet az 5/2018.(V.31.) önkormányzati rendelethez</t>
  </si>
  <si>
    <t>stabilitási törvényből eredő saját bevételei</t>
  </si>
  <si>
    <t>11/b. melléklet az 5/2018.(V.31.) önkormányzati rendelethez</t>
  </si>
  <si>
    <t>A vasszécsenyi Közös Ö)nkormányzati Hivatal 2017. évi zárszámadása</t>
  </si>
  <si>
    <t>Stabilitási törvényből eredő saját bevételek</t>
  </si>
  <si>
    <t xml:space="preserve">     </t>
  </si>
  <si>
    <t>12/a.melléklet az 5/2018.(V.31.) önkormányzati rendelethez</t>
  </si>
  <si>
    <t>12/b.melléklet az 5/2018. (V.31.) önkormányzati rendelethez</t>
  </si>
  <si>
    <t>13/a. melléklet az 5/2018.(V.31.) önkormányzati rendelethez</t>
  </si>
  <si>
    <t>13/b.melléklet az 5/2018.(V.31.) önkormányzati rendelethez</t>
  </si>
  <si>
    <t>14/a.melléklet az 5/2018.(V.31.) önkormányzati rendelethez</t>
  </si>
  <si>
    <t>14/b. melléklet az 5/2018.(V.31.) önkormányzati rendelethez</t>
  </si>
  <si>
    <t>15. melléklet az 5/2018.(V.31.)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</si>
</sst>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\ ##########"/>
    <numFmt numFmtId="165" formatCode="0__"/>
    <numFmt numFmtId="166" formatCode="_-* #,##0\ _F_t_-;\-* #,##0\ _F_t_-;_-* &quot;-&quot;??\ _F_t_-;_-@_-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i/>
      <u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0"/>
      <name val="Arial CE"/>
      <charset val="238"/>
    </font>
    <font>
      <b/>
      <i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Bookman Old Style"/>
      <family val="1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i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i/>
      <sz val="11"/>
      <color indexed="8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sz val="12"/>
      <name val="Bookman Old Style"/>
      <family val="1"/>
      <charset val="238"/>
    </font>
    <font>
      <sz val="11"/>
      <name val="Arial"/>
      <family val="2"/>
      <charset val="238"/>
    </font>
    <font>
      <sz val="9"/>
      <color indexed="63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2"/>
      <name val="Arial"/>
      <family val="2"/>
      <charset val="238"/>
    </font>
    <font>
      <b/>
      <sz val="10"/>
      <name val="Tahoma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5" fillId="0" borderId="0"/>
    <xf numFmtId="0" fontId="7" fillId="0" borderId="0"/>
    <xf numFmtId="0" fontId="4" fillId="0" borderId="0"/>
    <xf numFmtId="0" fontId="26" fillId="0" borderId="0"/>
    <xf numFmtId="0" fontId="26" fillId="0" borderId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2" fillId="0" borderId="0"/>
  </cellStyleXfs>
  <cellXfs count="866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11" xfId="0" applyBorder="1"/>
    <xf numFmtId="0" fontId="0" fillId="0" borderId="18" xfId="0" applyBorder="1"/>
    <xf numFmtId="0" fontId="0" fillId="0" borderId="19" xfId="0" applyBorder="1"/>
    <xf numFmtId="0" fontId="9" fillId="0" borderId="0" xfId="0" applyFont="1"/>
    <xf numFmtId="0" fontId="8" fillId="0" borderId="0" xfId="0" applyFont="1"/>
    <xf numFmtId="0" fontId="0" fillId="0" borderId="20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21" xfId="0" applyBorder="1"/>
    <xf numFmtId="0" fontId="0" fillId="0" borderId="16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7" fillId="0" borderId="0" xfId="0" applyFont="1"/>
    <xf numFmtId="0" fontId="0" fillId="0" borderId="9" xfId="0" applyBorder="1"/>
    <xf numFmtId="0" fontId="7" fillId="0" borderId="27" xfId="0" applyFont="1" applyBorder="1"/>
    <xf numFmtId="0" fontId="0" fillId="0" borderId="28" xfId="0" applyBorder="1"/>
    <xf numFmtId="0" fontId="0" fillId="0" borderId="7" xfId="0" applyBorder="1"/>
    <xf numFmtId="0" fontId="0" fillId="0" borderId="32" xfId="0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5" xfId="0" applyFont="1" applyBorder="1"/>
    <xf numFmtId="0" fontId="15" fillId="0" borderId="0" xfId="0" applyFont="1"/>
    <xf numFmtId="0" fontId="8" fillId="0" borderId="0" xfId="0" applyFont="1" applyBorder="1"/>
    <xf numFmtId="0" fontId="8" fillId="0" borderId="1" xfId="0" applyFont="1" applyBorder="1"/>
    <xf numFmtId="0" fontId="7" fillId="0" borderId="30" xfId="0" applyFont="1" applyBorder="1"/>
    <xf numFmtId="0" fontId="8" fillId="0" borderId="30" xfId="0" applyFont="1" applyBorder="1"/>
    <xf numFmtId="0" fontId="8" fillId="0" borderId="31" xfId="0" applyFont="1" applyBorder="1"/>
    <xf numFmtId="0" fontId="7" fillId="0" borderId="18" xfId="0" applyFont="1" applyFill="1" applyBorder="1" applyAlignment="1">
      <alignment horizontal="center"/>
    </xf>
    <xf numFmtId="0" fontId="16" fillId="0" borderId="25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left" vertical="center" wrapText="1"/>
    </xf>
    <xf numFmtId="0" fontId="22" fillId="0" borderId="0" xfId="0" applyFont="1"/>
    <xf numFmtId="0" fontId="22" fillId="0" borderId="5" xfId="0" applyFont="1" applyBorder="1"/>
    <xf numFmtId="0" fontId="22" fillId="0" borderId="35" xfId="0" applyFont="1" applyBorder="1"/>
    <xf numFmtId="0" fontId="0" fillId="0" borderId="3" xfId="0" applyBorder="1"/>
    <xf numFmtId="0" fontId="0" fillId="0" borderId="36" xfId="0" applyBorder="1"/>
    <xf numFmtId="0" fontId="0" fillId="0" borderId="10" xfId="0" applyBorder="1"/>
    <xf numFmtId="0" fontId="0" fillId="0" borderId="37" xfId="0" applyBorder="1"/>
    <xf numFmtId="0" fontId="22" fillId="0" borderId="9" xfId="0" applyFont="1" applyBorder="1"/>
    <xf numFmtId="0" fontId="7" fillId="0" borderId="2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8" fillId="0" borderId="2" xfId="0" applyFont="1" applyBorder="1"/>
    <xf numFmtId="0" fontId="0" fillId="0" borderId="8" xfId="0" applyBorder="1"/>
    <xf numFmtId="0" fontId="6" fillId="0" borderId="0" xfId="1"/>
    <xf numFmtId="0" fontId="11" fillId="0" borderId="0" xfId="1" applyFont="1"/>
    <xf numFmtId="0" fontId="19" fillId="0" borderId="9" xfId="1" applyFont="1" applyBorder="1"/>
    <xf numFmtId="0" fontId="12" fillId="0" borderId="9" xfId="1" applyFont="1" applyBorder="1" applyAlignment="1">
      <alignment horizontal="left" vertical="top" wrapText="1"/>
    </xf>
    <xf numFmtId="3" fontId="12" fillId="0" borderId="9" xfId="1" applyNumberFormat="1" applyFont="1" applyBorder="1" applyAlignment="1">
      <alignment horizontal="right" vertical="top" wrapText="1"/>
    </xf>
    <xf numFmtId="0" fontId="17" fillId="0" borderId="9" xfId="1" applyFont="1" applyBorder="1" applyAlignment="1">
      <alignment horizontal="left" vertical="top" wrapText="1"/>
    </xf>
    <xf numFmtId="3" fontId="17" fillId="0" borderId="9" xfId="1" applyNumberFormat="1" applyFont="1" applyBorder="1" applyAlignment="1">
      <alignment horizontal="right" vertical="top" wrapText="1"/>
    </xf>
    <xf numFmtId="3" fontId="17" fillId="3" borderId="9" xfId="1" applyNumberFormat="1" applyFont="1" applyFill="1" applyBorder="1" applyAlignment="1">
      <alignment horizontal="right" vertical="top" wrapText="1"/>
    </xf>
    <xf numFmtId="0" fontId="17" fillId="3" borderId="9" xfId="1" applyFont="1" applyFill="1" applyBorder="1" applyAlignment="1">
      <alignment horizontal="left" vertical="top" wrapText="1"/>
    </xf>
    <xf numFmtId="0" fontId="11" fillId="0" borderId="9" xfId="1" applyFont="1" applyBorder="1"/>
    <xf numFmtId="0" fontId="17" fillId="0" borderId="9" xfId="1" applyFont="1" applyFill="1" applyBorder="1" applyAlignment="1">
      <alignment horizontal="center" vertical="top" wrapText="1"/>
    </xf>
    <xf numFmtId="0" fontId="11" fillId="3" borderId="9" xfId="1" applyFont="1" applyFill="1" applyBorder="1"/>
    <xf numFmtId="0" fontId="18" fillId="3" borderId="9" xfId="1" applyFont="1" applyFill="1" applyBorder="1" applyAlignment="1">
      <alignment horizontal="left" vertical="top" wrapText="1"/>
    </xf>
    <xf numFmtId="3" fontId="17" fillId="4" borderId="9" xfId="1" applyNumberFormat="1" applyFont="1" applyFill="1" applyBorder="1" applyAlignment="1">
      <alignment horizontal="right" vertical="top" wrapText="1"/>
    </xf>
    <xf numFmtId="0" fontId="17" fillId="4" borderId="9" xfId="1" applyFont="1" applyFill="1" applyBorder="1" applyAlignment="1">
      <alignment horizontal="left" vertical="top" wrapText="1"/>
    </xf>
    <xf numFmtId="0" fontId="16" fillId="0" borderId="9" xfId="1" applyFont="1" applyBorder="1"/>
    <xf numFmtId="0" fontId="5" fillId="0" borderId="0" xfId="2"/>
    <xf numFmtId="3" fontId="12" fillId="0" borderId="9" xfId="2" applyNumberFormat="1" applyFont="1" applyBorder="1" applyAlignment="1">
      <alignment horizontal="right" vertical="top" wrapText="1"/>
    </xf>
    <xf numFmtId="3" fontId="17" fillId="0" borderId="9" xfId="2" applyNumberFormat="1" applyFont="1" applyBorder="1" applyAlignment="1">
      <alignment horizontal="right" vertical="top" wrapText="1"/>
    </xf>
    <xf numFmtId="0" fontId="17" fillId="0" borderId="9" xfId="2" applyFont="1" applyBorder="1" applyAlignment="1">
      <alignment horizontal="left" vertical="top" wrapText="1"/>
    </xf>
    <xf numFmtId="0" fontId="12" fillId="0" borderId="9" xfId="2" applyFont="1" applyBorder="1" applyAlignment="1">
      <alignment horizontal="left" vertical="top" wrapText="1"/>
    </xf>
    <xf numFmtId="0" fontId="19" fillId="0" borderId="9" xfId="2" applyFont="1" applyBorder="1"/>
    <xf numFmtId="0" fontId="7" fillId="0" borderId="0" xfId="3" applyFont="1"/>
    <xf numFmtId="0" fontId="11" fillId="0" borderId="0" xfId="2" applyFont="1" applyAlignment="1">
      <alignment horizontal="center" wrapText="1"/>
    </xf>
    <xf numFmtId="0" fontId="17" fillId="0" borderId="9" xfId="2" applyFont="1" applyFill="1" applyBorder="1" applyAlignment="1">
      <alignment horizontal="center" vertical="top" wrapText="1"/>
    </xf>
    <xf numFmtId="0" fontId="7" fillId="0" borderId="0" xfId="0" applyFont="1" applyProtection="1">
      <protection locked="0"/>
    </xf>
    <xf numFmtId="0" fontId="26" fillId="0" borderId="0" xfId="5"/>
    <xf numFmtId="0" fontId="26" fillId="0" borderId="0" xfId="5" applyFont="1"/>
    <xf numFmtId="0" fontId="23" fillId="5" borderId="33" xfId="5" applyFont="1" applyFill="1" applyBorder="1"/>
    <xf numFmtId="0" fontId="27" fillId="5" borderId="6" xfId="5" applyFont="1" applyFill="1" applyBorder="1" applyAlignment="1">
      <alignment horizontal="left" vertical="center" wrapText="1"/>
    </xf>
    <xf numFmtId="0" fontId="27" fillId="0" borderId="6" xfId="5" applyFont="1" applyFill="1" applyBorder="1" applyAlignment="1">
      <alignment horizontal="left" vertical="center" wrapText="1"/>
    </xf>
    <xf numFmtId="0" fontId="8" fillId="0" borderId="42" xfId="5" applyFont="1" applyFill="1" applyBorder="1" applyAlignment="1">
      <alignment horizontal="left" vertical="center" wrapText="1"/>
    </xf>
    <xf numFmtId="0" fontId="23" fillId="0" borderId="6" xfId="5" applyFont="1" applyFill="1" applyBorder="1" applyAlignment="1">
      <alignment horizontal="left" vertical="center" wrapText="1"/>
    </xf>
    <xf numFmtId="0" fontId="7" fillId="0" borderId="42" xfId="5" applyFont="1" applyFill="1" applyBorder="1" applyAlignment="1">
      <alignment horizontal="left" vertical="center" wrapText="1"/>
    </xf>
    <xf numFmtId="0" fontId="27" fillId="0" borderId="42" xfId="5" applyFont="1" applyFill="1" applyBorder="1" applyAlignment="1">
      <alignment horizontal="left" vertical="center" wrapText="1"/>
    </xf>
    <xf numFmtId="0" fontId="23" fillId="0" borderId="42" xfId="5" applyFont="1" applyFill="1" applyBorder="1" applyAlignment="1">
      <alignment horizontal="left" vertical="center" wrapText="1"/>
    </xf>
    <xf numFmtId="0" fontId="27" fillId="5" borderId="6" xfId="5" applyFont="1" applyFill="1" applyBorder="1" applyAlignment="1">
      <alignment horizontal="left" vertical="center"/>
    </xf>
    <xf numFmtId="0" fontId="8" fillId="5" borderId="42" xfId="5" applyFont="1" applyFill="1" applyBorder="1" applyAlignment="1">
      <alignment horizontal="left" vertical="center" wrapText="1"/>
    </xf>
    <xf numFmtId="0" fontId="28" fillId="5" borderId="42" xfId="5" applyFont="1" applyFill="1" applyBorder="1" applyAlignment="1">
      <alignment wrapText="1"/>
    </xf>
    <xf numFmtId="0" fontId="27" fillId="0" borderId="6" xfId="5" applyFont="1" applyFill="1" applyBorder="1" applyAlignment="1">
      <alignment horizontal="left" vertical="center"/>
    </xf>
    <xf numFmtId="0" fontId="23" fillId="0" borderId="6" xfId="5" applyFont="1" applyFill="1" applyBorder="1" applyAlignment="1">
      <alignment horizontal="left" vertical="center"/>
    </xf>
    <xf numFmtId="0" fontId="23" fillId="0" borderId="42" xfId="5" applyFont="1" applyFill="1" applyBorder="1" applyAlignment="1">
      <alignment vertical="center" wrapText="1"/>
    </xf>
    <xf numFmtId="0" fontId="23" fillId="0" borderId="15" xfId="5" applyFont="1" applyFill="1" applyBorder="1" applyAlignment="1">
      <alignment horizontal="center" textRotation="90" wrapText="1"/>
    </xf>
    <xf numFmtId="0" fontId="23" fillId="0" borderId="9" xfId="5" applyFont="1" applyBorder="1" applyAlignment="1">
      <alignment horizontal="center" textRotation="90" wrapText="1"/>
    </xf>
    <xf numFmtId="0" fontId="23" fillId="0" borderId="42" xfId="5" applyFont="1" applyBorder="1" applyAlignment="1">
      <alignment horizontal="center" textRotation="90" wrapText="1"/>
    </xf>
    <xf numFmtId="0" fontId="23" fillId="0" borderId="6" xfId="5" applyFont="1" applyFill="1" applyBorder="1" applyAlignment="1">
      <alignment horizontal="center" textRotation="90" wrapText="1"/>
    </xf>
    <xf numFmtId="0" fontId="23" fillId="0" borderId="34" xfId="5" applyFont="1" applyBorder="1" applyAlignment="1">
      <alignment horizontal="center" textRotation="90" wrapText="1"/>
    </xf>
    <xf numFmtId="0" fontId="7" fillId="0" borderId="0" xfId="5" applyFont="1"/>
    <xf numFmtId="0" fontId="7" fillId="0" borderId="0" xfId="5" applyFont="1" applyAlignment="1">
      <alignment wrapText="1"/>
    </xf>
    <xf numFmtId="0" fontId="29" fillId="0" borderId="0" xfId="5" applyFont="1" applyAlignment="1">
      <alignment horizontal="center" wrapText="1"/>
    </xf>
    <xf numFmtId="164" fontId="8" fillId="0" borderId="6" xfId="5" applyNumberFormat="1" applyFont="1" applyFill="1" applyBorder="1" applyAlignment="1">
      <alignment vertical="center"/>
    </xf>
    <xf numFmtId="164" fontId="27" fillId="5" borderId="6" xfId="5" applyNumberFormat="1" applyFont="1" applyFill="1" applyBorder="1" applyAlignment="1">
      <alignment vertical="center"/>
    </xf>
    <xf numFmtId="164" fontId="27" fillId="0" borderId="6" xfId="5" applyNumberFormat="1" applyFont="1" applyFill="1" applyBorder="1" applyAlignment="1">
      <alignment vertical="center"/>
    </xf>
    <xf numFmtId="164" fontId="23" fillId="0" borderId="6" xfId="5" applyNumberFormat="1" applyFont="1" applyFill="1" applyBorder="1" applyAlignment="1">
      <alignment vertical="center"/>
    </xf>
    <xf numFmtId="0" fontId="7" fillId="0" borderId="42" xfId="5" applyFont="1" applyFill="1" applyBorder="1" applyAlignment="1">
      <alignment vertical="center" wrapText="1"/>
    </xf>
    <xf numFmtId="0" fontId="7" fillId="2" borderId="42" xfId="5" applyFont="1" applyFill="1" applyBorder="1" applyAlignment="1">
      <alignment horizontal="left" vertical="center" wrapText="1"/>
    </xf>
    <xf numFmtId="164" fontId="27" fillId="6" borderId="6" xfId="5" applyNumberFormat="1" applyFont="1" applyFill="1" applyBorder="1" applyAlignment="1">
      <alignment vertical="center"/>
    </xf>
    <xf numFmtId="0" fontId="27" fillId="6" borderId="42" xfId="5" applyFont="1" applyFill="1" applyBorder="1" applyAlignment="1">
      <alignment horizontal="left" vertical="center" wrapText="1"/>
    </xf>
    <xf numFmtId="0" fontId="23" fillId="2" borderId="42" xfId="5" applyFont="1" applyFill="1" applyBorder="1" applyAlignment="1">
      <alignment horizontal="left" vertical="center" wrapText="1"/>
    </xf>
    <xf numFmtId="0" fontId="27" fillId="6" borderId="42" xfId="5" applyFont="1" applyFill="1" applyBorder="1" applyAlignment="1">
      <alignment vertical="center" wrapText="1"/>
    </xf>
    <xf numFmtId="0" fontId="31" fillId="0" borderId="0" xfId="5" applyFont="1"/>
    <xf numFmtId="164" fontId="27" fillId="7" borderId="6" xfId="5" applyNumberFormat="1" applyFont="1" applyFill="1" applyBorder="1" applyAlignment="1">
      <alignment vertical="center"/>
    </xf>
    <xf numFmtId="0" fontId="27" fillId="7" borderId="42" xfId="5" applyFont="1" applyFill="1" applyBorder="1" applyAlignment="1">
      <alignment vertical="center" wrapText="1"/>
    </xf>
    <xf numFmtId="0" fontId="23" fillId="0" borderId="6" xfId="5" applyNumberFormat="1" applyFont="1" applyFill="1" applyBorder="1" applyAlignment="1">
      <alignment vertical="center"/>
    </xf>
    <xf numFmtId="0" fontId="7" fillId="0" borderId="10" xfId="0" applyFont="1" applyBorder="1"/>
    <xf numFmtId="0" fontId="32" fillId="0" borderId="0" xfId="5" applyFont="1" applyAlignment="1">
      <alignment wrapText="1"/>
    </xf>
    <xf numFmtId="0" fontId="23" fillId="0" borderId="0" xfId="5" applyFont="1" applyAlignment="1">
      <alignment wrapText="1"/>
    </xf>
    <xf numFmtId="165" fontId="23" fillId="0" borderId="42" xfId="5" applyNumberFormat="1" applyFont="1" applyFill="1" applyBorder="1" applyAlignment="1">
      <alignment horizontal="left" vertical="center" wrapText="1"/>
    </xf>
    <xf numFmtId="0" fontId="27" fillId="5" borderId="40" xfId="5" applyFont="1" applyFill="1" applyBorder="1" applyAlignment="1">
      <alignment wrapText="1"/>
    </xf>
    <xf numFmtId="0" fontId="26" fillId="0" borderId="0" xfId="5" applyAlignment="1">
      <alignment wrapText="1"/>
    </xf>
    <xf numFmtId="0" fontId="27" fillId="7" borderId="0" xfId="5" applyFont="1" applyFill="1" applyBorder="1" applyAlignment="1">
      <alignment wrapText="1"/>
    </xf>
    <xf numFmtId="0" fontId="23" fillId="7" borderId="0" xfId="5" applyFont="1" applyFill="1" applyBorder="1"/>
    <xf numFmtId="0" fontId="27" fillId="7" borderId="0" xfId="5" applyFont="1" applyFill="1" applyBorder="1"/>
    <xf numFmtId="0" fontId="8" fillId="7" borderId="0" xfId="5" applyFont="1" applyFill="1" applyBorder="1"/>
    <xf numFmtId="0" fontId="26" fillId="7" borderId="0" xfId="5" applyFont="1" applyFill="1"/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horizontal="center" wrapText="1"/>
    </xf>
    <xf numFmtId="0" fontId="15" fillId="0" borderId="0" xfId="1" applyFont="1" applyAlignment="1">
      <alignment horizontal="center" wrapText="1"/>
    </xf>
    <xf numFmtId="0" fontId="11" fillId="0" borderId="0" xfId="1" applyFont="1" applyAlignment="1">
      <alignment horizont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wrapText="1"/>
    </xf>
    <xf numFmtId="0" fontId="35" fillId="0" borderId="34" xfId="0" applyFont="1" applyBorder="1" applyAlignment="1">
      <alignment horizontal="center" wrapText="1"/>
    </xf>
    <xf numFmtId="0" fontId="36" fillId="0" borderId="46" xfId="0" applyFont="1" applyBorder="1" applyAlignment="1">
      <alignment horizontal="center" wrapText="1"/>
    </xf>
    <xf numFmtId="0" fontId="35" fillId="0" borderId="9" xfId="0" applyFont="1" applyBorder="1" applyAlignment="1">
      <alignment horizontal="center" wrapText="1"/>
    </xf>
    <xf numFmtId="0" fontId="36" fillId="0" borderId="9" xfId="0" applyFont="1" applyBorder="1" applyAlignment="1">
      <alignment horizontal="center" wrapText="1"/>
    </xf>
    <xf numFmtId="0" fontId="37" fillId="0" borderId="9" xfId="0" applyFont="1" applyFill="1" applyBorder="1" applyAlignment="1">
      <alignment vertical="center" wrapText="1"/>
    </xf>
    <xf numFmtId="0" fontId="37" fillId="0" borderId="6" xfId="0" applyNumberFormat="1" applyFont="1" applyFill="1" applyBorder="1" applyAlignment="1">
      <alignment vertical="center"/>
    </xf>
    <xf numFmtId="164" fontId="37" fillId="0" borderId="6" xfId="0" applyNumberFormat="1" applyFont="1" applyFill="1" applyBorder="1" applyAlignment="1">
      <alignment vertical="center"/>
    </xf>
    <xf numFmtId="0" fontId="37" fillId="0" borderId="9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vertical="center" wrapText="1"/>
    </xf>
    <xf numFmtId="164" fontId="16" fillId="0" borderId="6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vertical="center" wrapText="1"/>
    </xf>
    <xf numFmtId="164" fontId="19" fillId="0" borderId="6" xfId="0" applyNumberFormat="1" applyFont="1" applyFill="1" applyBorder="1" applyAlignment="1">
      <alignment vertical="center"/>
    </xf>
    <xf numFmtId="0" fontId="19" fillId="0" borderId="9" xfId="0" applyFont="1" applyFill="1" applyBorder="1" applyAlignment="1">
      <alignment horizontal="left" vertical="center" wrapText="1"/>
    </xf>
    <xf numFmtId="0" fontId="37" fillId="2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vertical="center" wrapText="1"/>
    </xf>
    <xf numFmtId="0" fontId="38" fillId="8" borderId="9" xfId="0" applyFont="1" applyFill="1" applyBorder="1" applyAlignment="1">
      <alignment wrapText="1"/>
    </xf>
    <xf numFmtId="165" fontId="37" fillId="0" borderId="9" xfId="0" applyNumberFormat="1" applyFont="1" applyFill="1" applyBorder="1" applyAlignment="1">
      <alignment horizontal="left" vertical="center" wrapText="1"/>
    </xf>
    <xf numFmtId="0" fontId="20" fillId="9" borderId="9" xfId="0" applyFont="1" applyFill="1" applyBorder="1" applyAlignment="1">
      <alignment horizontal="left" vertical="center" wrapText="1"/>
    </xf>
    <xf numFmtId="164" fontId="20" fillId="9" borderId="6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39" fillId="9" borderId="9" xfId="0" applyFont="1" applyFill="1" applyBorder="1" applyAlignment="1">
      <alignment horizontal="left" vertical="center" wrapText="1"/>
    </xf>
    <xf numFmtId="0" fontId="20" fillId="9" borderId="6" xfId="0" applyFont="1" applyFill="1" applyBorder="1" applyAlignment="1">
      <alignment horizontal="left" vertical="center" wrapText="1"/>
    </xf>
    <xf numFmtId="3" fontId="27" fillId="0" borderId="0" xfId="0" applyNumberFormat="1" applyFont="1" applyBorder="1"/>
    <xf numFmtId="3" fontId="8" fillId="0" borderId="0" xfId="0" applyNumberFormat="1" applyFont="1" applyBorder="1"/>
    <xf numFmtId="0" fontId="20" fillId="7" borderId="0" xfId="0" applyFont="1" applyFill="1" applyBorder="1" applyAlignment="1">
      <alignment wrapText="1"/>
    </xf>
    <xf numFmtId="0" fontId="40" fillId="7" borderId="0" xfId="0" applyFont="1" applyFill="1" applyBorder="1"/>
    <xf numFmtId="0" fontId="15" fillId="0" borderId="0" xfId="0" applyFont="1" applyAlignment="1">
      <alignment horizontal="center" wrapText="1"/>
    </xf>
    <xf numFmtId="0" fontId="36" fillId="0" borderId="7" xfId="0" applyFont="1" applyBorder="1" applyAlignment="1">
      <alignment horizontal="center" wrapText="1"/>
    </xf>
    <xf numFmtId="0" fontId="35" fillId="0" borderId="45" xfId="0" applyFont="1" applyBorder="1" applyAlignment="1">
      <alignment horizontal="center" wrapText="1"/>
    </xf>
    <xf numFmtId="0" fontId="36" fillId="0" borderId="48" xfId="0" applyFont="1" applyBorder="1" applyAlignment="1">
      <alignment horizontal="center" wrapText="1"/>
    </xf>
    <xf numFmtId="0" fontId="35" fillId="0" borderId="34" xfId="0" applyFont="1" applyFill="1" applyBorder="1" applyAlignment="1">
      <alignment horizontal="center" wrapText="1"/>
    </xf>
    <xf numFmtId="0" fontId="37" fillId="0" borderId="6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center"/>
    </xf>
    <xf numFmtId="0" fontId="19" fillId="8" borderId="6" xfId="0" applyFont="1" applyFill="1" applyBorder="1" applyAlignment="1">
      <alignment horizontal="left" vertical="center"/>
    </xf>
    <xf numFmtId="0" fontId="20" fillId="10" borderId="9" xfId="0" applyFont="1" applyFill="1" applyBorder="1" applyAlignment="1">
      <alignment wrapText="1"/>
    </xf>
    <xf numFmtId="0" fontId="40" fillId="10" borderId="6" xfId="0" applyFont="1" applyFill="1" applyBorder="1"/>
    <xf numFmtId="0" fontId="16" fillId="0" borderId="9" xfId="0" applyFont="1" applyFill="1" applyBorder="1" applyAlignment="1">
      <alignment horizontal="center" vertical="center" textRotation="90" wrapText="1"/>
    </xf>
    <xf numFmtId="0" fontId="16" fillId="0" borderId="6" xfId="0" applyFont="1" applyFill="1" applyBorder="1" applyAlignment="1">
      <alignment horizontal="center" vertical="center" textRotation="90" wrapText="1"/>
    </xf>
    <xf numFmtId="0" fontId="35" fillId="0" borderId="47" xfId="0" applyFont="1" applyBorder="1" applyAlignment="1">
      <alignment horizontal="center" textRotation="90" wrapText="1"/>
    </xf>
    <xf numFmtId="0" fontId="35" fillId="0" borderId="34" xfId="0" applyFont="1" applyBorder="1" applyAlignment="1">
      <alignment horizontal="center" textRotation="90" wrapText="1"/>
    </xf>
    <xf numFmtId="0" fontId="36" fillId="0" borderId="46" xfId="0" applyFont="1" applyBorder="1" applyAlignment="1">
      <alignment horizontal="center" textRotation="90" wrapText="1"/>
    </xf>
    <xf numFmtId="0" fontId="35" fillId="0" borderId="7" xfId="0" applyFont="1" applyBorder="1" applyAlignment="1">
      <alignment horizontal="center" textRotation="90" wrapText="1"/>
    </xf>
    <xf numFmtId="0" fontId="35" fillId="0" borderId="9" xfId="0" applyFont="1" applyBorder="1" applyAlignment="1">
      <alignment horizontal="center" textRotation="90" wrapText="1"/>
    </xf>
    <xf numFmtId="0" fontId="36" fillId="0" borderId="6" xfId="0" applyFont="1" applyBorder="1" applyAlignment="1">
      <alignment horizontal="center" textRotation="90" wrapText="1"/>
    </xf>
    <xf numFmtId="0" fontId="35" fillId="0" borderId="47" xfId="0" applyFont="1" applyFill="1" applyBorder="1" applyAlignment="1">
      <alignment horizontal="center" textRotation="90" wrapText="1"/>
    </xf>
    <xf numFmtId="0" fontId="36" fillId="0" borderId="9" xfId="0" applyFont="1" applyBorder="1" applyAlignment="1">
      <alignment horizontal="center" textRotation="90" wrapText="1"/>
    </xf>
    <xf numFmtId="0" fontId="0" fillId="0" borderId="0" xfId="0" applyAlignment="1">
      <alignment textRotation="90"/>
    </xf>
    <xf numFmtId="3" fontId="35" fillId="0" borderId="47" xfId="0" applyNumberFormat="1" applyFont="1" applyBorder="1"/>
    <xf numFmtId="3" fontId="35" fillId="0" borderId="9" xfId="0" applyNumberFormat="1" applyFont="1" applyBorder="1"/>
    <xf numFmtId="3" fontId="35" fillId="0" borderId="48" xfId="0" applyNumberFormat="1" applyFont="1" applyBorder="1"/>
    <xf numFmtId="3" fontId="35" fillId="0" borderId="34" xfId="0" applyNumberFormat="1" applyFont="1" applyBorder="1"/>
    <xf numFmtId="3" fontId="35" fillId="0" borderId="6" xfId="0" applyNumberFormat="1" applyFont="1" applyBorder="1"/>
    <xf numFmtId="3" fontId="36" fillId="0" borderId="49" xfId="0" applyNumberFormat="1" applyFont="1" applyBorder="1"/>
    <xf numFmtId="3" fontId="36" fillId="0" borderId="9" xfId="0" applyNumberFormat="1" applyFont="1" applyBorder="1"/>
    <xf numFmtId="3" fontId="36" fillId="0" borderId="50" xfId="0" applyNumberFormat="1" applyFont="1" applyBorder="1"/>
    <xf numFmtId="3" fontId="41" fillId="0" borderId="47" xfId="0" applyNumberFormat="1" applyFont="1" applyBorder="1"/>
    <xf numFmtId="3" fontId="41" fillId="0" borderId="9" xfId="0" applyNumberFormat="1" applyFont="1" applyBorder="1"/>
    <xf numFmtId="3" fontId="41" fillId="0" borderId="48" xfId="0" applyNumberFormat="1" applyFont="1" applyBorder="1"/>
    <xf numFmtId="3" fontId="41" fillId="0" borderId="34" xfId="0" applyNumberFormat="1" applyFont="1" applyBorder="1"/>
    <xf numFmtId="3" fontId="41" fillId="0" borderId="6" xfId="0" applyNumberFormat="1" applyFont="1" applyBorder="1"/>
    <xf numFmtId="3" fontId="42" fillId="0" borderId="49" xfId="0" applyNumberFormat="1" applyFont="1" applyBorder="1"/>
    <xf numFmtId="3" fontId="42" fillId="0" borderId="50" xfId="0" applyNumberFormat="1" applyFont="1" applyBorder="1"/>
    <xf numFmtId="3" fontId="42" fillId="0" borderId="9" xfId="0" applyNumberFormat="1" applyFont="1" applyBorder="1"/>
    <xf numFmtId="3" fontId="36" fillId="0" borderId="47" xfId="0" applyNumberFormat="1" applyFont="1" applyFill="1" applyBorder="1" applyAlignment="1">
      <alignment horizontal="left" vertical="center" wrapText="1"/>
    </xf>
    <xf numFmtId="3" fontId="36" fillId="0" borderId="9" xfId="0" applyNumberFormat="1" applyFont="1" applyFill="1" applyBorder="1" applyAlignment="1">
      <alignment horizontal="left" vertical="center" wrapText="1"/>
    </xf>
    <xf numFmtId="3" fontId="36" fillId="0" borderId="48" xfId="0" applyNumberFormat="1" applyFont="1" applyFill="1" applyBorder="1" applyAlignment="1">
      <alignment horizontal="left" vertical="center" wrapText="1"/>
    </xf>
    <xf numFmtId="3" fontId="36" fillId="0" borderId="34" xfId="0" applyNumberFormat="1" applyFont="1" applyFill="1" applyBorder="1" applyAlignment="1">
      <alignment horizontal="left" vertical="center" wrapText="1"/>
    </xf>
    <xf numFmtId="3" fontId="36" fillId="0" borderId="6" xfId="0" applyNumberFormat="1" applyFont="1" applyFill="1" applyBorder="1" applyAlignment="1">
      <alignment horizontal="left" vertical="center" wrapText="1"/>
    </xf>
    <xf numFmtId="3" fontId="42" fillId="0" borderId="47" xfId="0" applyNumberFormat="1" applyFont="1" applyFill="1" applyBorder="1" applyAlignment="1">
      <alignment horizontal="left" vertical="center" wrapText="1"/>
    </xf>
    <xf numFmtId="3" fontId="42" fillId="0" borderId="9" xfId="0" applyNumberFormat="1" applyFont="1" applyFill="1" applyBorder="1" applyAlignment="1">
      <alignment horizontal="left" vertical="center" wrapText="1"/>
    </xf>
    <xf numFmtId="3" fontId="42" fillId="0" borderId="48" xfId="0" applyNumberFormat="1" applyFont="1" applyFill="1" applyBorder="1" applyAlignment="1">
      <alignment horizontal="left" vertical="center" wrapText="1"/>
    </xf>
    <xf numFmtId="3" fontId="42" fillId="0" borderId="34" xfId="0" applyNumberFormat="1" applyFont="1" applyFill="1" applyBorder="1" applyAlignment="1">
      <alignment horizontal="left" vertical="center" wrapText="1"/>
    </xf>
    <xf numFmtId="3" fontId="42" fillId="0" borderId="6" xfId="0" applyNumberFormat="1" applyFont="1" applyFill="1" applyBorder="1" applyAlignment="1">
      <alignment horizontal="left" vertical="center" wrapText="1"/>
    </xf>
    <xf numFmtId="3" fontId="36" fillId="0" borderId="47" xfId="0" applyNumberFormat="1" applyFont="1" applyFill="1" applyBorder="1" applyAlignment="1">
      <alignment horizontal="left" vertical="center"/>
    </xf>
    <xf numFmtId="3" fontId="36" fillId="0" borderId="9" xfId="0" applyNumberFormat="1" applyFont="1" applyFill="1" applyBorder="1" applyAlignment="1">
      <alignment horizontal="left" vertical="center"/>
    </xf>
    <xf numFmtId="3" fontId="36" fillId="0" borderId="48" xfId="0" applyNumberFormat="1" applyFont="1" applyFill="1" applyBorder="1" applyAlignment="1">
      <alignment horizontal="left" vertical="center"/>
    </xf>
    <xf numFmtId="3" fontId="36" fillId="0" borderId="34" xfId="0" applyNumberFormat="1" applyFont="1" applyFill="1" applyBorder="1" applyAlignment="1">
      <alignment horizontal="left" vertical="center"/>
    </xf>
    <xf numFmtId="3" fontId="36" fillId="0" borderId="6" xfId="0" applyNumberFormat="1" applyFont="1" applyFill="1" applyBorder="1" applyAlignment="1">
      <alignment horizontal="left" vertical="center"/>
    </xf>
    <xf numFmtId="3" fontId="42" fillId="0" borderId="47" xfId="0" applyNumberFormat="1" applyFont="1" applyFill="1" applyBorder="1" applyAlignment="1">
      <alignment horizontal="left" vertical="center"/>
    </xf>
    <xf numFmtId="3" fontId="42" fillId="0" borderId="9" xfId="0" applyNumberFormat="1" applyFont="1" applyFill="1" applyBorder="1" applyAlignment="1">
      <alignment horizontal="left" vertical="center"/>
    </xf>
    <xf numFmtId="3" fontId="42" fillId="0" borderId="48" xfId="0" applyNumberFormat="1" applyFont="1" applyFill="1" applyBorder="1" applyAlignment="1">
      <alignment horizontal="left" vertical="center"/>
    </xf>
    <xf numFmtId="3" fontId="42" fillId="0" borderId="34" xfId="0" applyNumberFormat="1" applyFont="1" applyFill="1" applyBorder="1" applyAlignment="1">
      <alignment horizontal="left" vertical="center"/>
    </xf>
    <xf numFmtId="3" fontId="42" fillId="0" borderId="6" xfId="0" applyNumberFormat="1" applyFont="1" applyFill="1" applyBorder="1" applyAlignment="1">
      <alignment horizontal="left" vertical="center"/>
    </xf>
    <xf numFmtId="3" fontId="41" fillId="10" borderId="47" xfId="0" applyNumberFormat="1" applyFont="1" applyFill="1" applyBorder="1"/>
    <xf numFmtId="3" fontId="41" fillId="10" borderId="9" xfId="0" applyNumberFormat="1" applyFont="1" applyFill="1" applyBorder="1"/>
    <xf numFmtId="3" fontId="41" fillId="10" borderId="48" xfId="0" applyNumberFormat="1" applyFont="1" applyFill="1" applyBorder="1"/>
    <xf numFmtId="3" fontId="41" fillId="10" borderId="34" xfId="0" applyNumberFormat="1" applyFont="1" applyFill="1" applyBorder="1"/>
    <xf numFmtId="3" fontId="41" fillId="10" borderId="6" xfId="0" applyNumberFormat="1" applyFont="1" applyFill="1" applyBorder="1"/>
    <xf numFmtId="3" fontId="42" fillId="10" borderId="49" xfId="0" applyNumberFormat="1" applyFont="1" applyFill="1" applyBorder="1"/>
    <xf numFmtId="3" fontId="42" fillId="10" borderId="9" xfId="0" applyNumberFormat="1" applyFont="1" applyFill="1" applyBorder="1"/>
    <xf numFmtId="3" fontId="42" fillId="10" borderId="50" xfId="0" applyNumberFormat="1" applyFont="1" applyFill="1" applyBorder="1"/>
    <xf numFmtId="3" fontId="36" fillId="0" borderId="47" xfId="0" applyNumberFormat="1" applyFont="1" applyBorder="1"/>
    <xf numFmtId="3" fontId="36" fillId="0" borderId="48" xfId="0" applyNumberFormat="1" applyFont="1" applyBorder="1"/>
    <xf numFmtId="3" fontId="36" fillId="0" borderId="34" xfId="0" applyNumberFormat="1" applyFont="1" applyBorder="1"/>
    <xf numFmtId="3" fontId="36" fillId="0" borderId="6" xfId="0" applyNumberFormat="1" applyFont="1" applyBorder="1"/>
    <xf numFmtId="3" fontId="42" fillId="0" borderId="47" xfId="0" applyNumberFormat="1" applyFont="1" applyBorder="1"/>
    <xf numFmtId="3" fontId="42" fillId="0" borderId="48" xfId="0" applyNumberFormat="1" applyFont="1" applyBorder="1"/>
    <xf numFmtId="3" fontId="42" fillId="0" borderId="34" xfId="0" applyNumberFormat="1" applyFont="1" applyBorder="1"/>
    <xf numFmtId="3" fontId="42" fillId="0" borderId="6" xfId="0" applyNumberFormat="1" applyFont="1" applyBorder="1"/>
    <xf numFmtId="3" fontId="42" fillId="10" borderId="47" xfId="0" applyNumberFormat="1" applyFont="1" applyFill="1" applyBorder="1"/>
    <xf numFmtId="3" fontId="42" fillId="10" borderId="48" xfId="0" applyNumberFormat="1" applyFont="1" applyFill="1" applyBorder="1"/>
    <xf numFmtId="3" fontId="42" fillId="10" borderId="34" xfId="0" applyNumberFormat="1" applyFont="1" applyFill="1" applyBorder="1"/>
    <xf numFmtId="3" fontId="42" fillId="10" borderId="6" xfId="0" applyNumberFormat="1" applyFont="1" applyFill="1" applyBorder="1"/>
    <xf numFmtId="0" fontId="7" fillId="0" borderId="0" xfId="5" applyFont="1" applyAlignment="1">
      <alignment horizontal="center" wrapText="1"/>
    </xf>
    <xf numFmtId="0" fontId="11" fillId="0" borderId="0" xfId="2" applyFont="1" applyAlignment="1">
      <alignment horizontal="center" wrapText="1"/>
    </xf>
    <xf numFmtId="0" fontId="17" fillId="0" borderId="9" xfId="6" applyFont="1" applyFill="1" applyBorder="1" applyAlignment="1">
      <alignment horizontal="left" vertical="center" wrapText="1"/>
    </xf>
    <xf numFmtId="0" fontId="12" fillId="0" borderId="9" xfId="6" applyFont="1" applyFill="1" applyBorder="1" applyAlignment="1">
      <alignment horizontal="left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1" applyFont="1" applyAlignment="1"/>
    <xf numFmtId="0" fontId="3" fillId="0" borderId="0" xfId="1" applyFont="1"/>
    <xf numFmtId="0" fontId="0" fillId="0" borderId="21" xfId="0" applyBorder="1" applyAlignment="1">
      <alignment wrapText="1"/>
    </xf>
    <xf numFmtId="0" fontId="7" fillId="0" borderId="2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0" fillId="0" borderId="28" xfId="0" applyBorder="1" applyAlignment="1">
      <alignment horizontal="left" wrapText="1"/>
    </xf>
    <xf numFmtId="3" fontId="0" fillId="0" borderId="51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7" xfId="0" applyBorder="1" applyAlignment="1">
      <alignment horizontal="left" wrapText="1"/>
    </xf>
    <xf numFmtId="3" fontId="0" fillId="0" borderId="7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8" fillId="0" borderId="52" xfId="0" applyNumberFormat="1" applyFon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8" fillId="0" borderId="32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21" fillId="0" borderId="2" xfId="0" applyNumberFormat="1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3" fontId="0" fillId="0" borderId="0" xfId="0" applyNumberFormat="1" applyBorder="1"/>
    <xf numFmtId="3" fontId="0" fillId="0" borderId="1" xfId="0" applyNumberFormat="1" applyBorder="1"/>
    <xf numFmtId="3" fontId="0" fillId="0" borderId="18" xfId="0" applyNumberForma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0" fontId="0" fillId="0" borderId="8" xfId="0" applyBorder="1" applyAlignment="1">
      <alignment horizontal="left" wrapText="1"/>
    </xf>
    <xf numFmtId="3" fontId="8" fillId="0" borderId="8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3" fontId="0" fillId="0" borderId="53" xfId="0" applyNumberFormat="1" applyBorder="1"/>
    <xf numFmtId="3" fontId="0" fillId="0" borderId="37" xfId="0" applyNumberFormat="1" applyBorder="1"/>
    <xf numFmtId="3" fontId="0" fillId="0" borderId="54" xfId="0" applyNumberFormat="1" applyBorder="1"/>
    <xf numFmtId="3" fontId="0" fillId="0" borderId="50" xfId="0" applyNumberFormat="1" applyBorder="1"/>
    <xf numFmtId="3" fontId="0" fillId="0" borderId="36" xfId="0" applyNumberFormat="1" applyBorder="1"/>
    <xf numFmtId="3" fontId="8" fillId="0" borderId="9" xfId="0" applyNumberFormat="1" applyFont="1" applyBorder="1"/>
    <xf numFmtId="0" fontId="16" fillId="0" borderId="9" xfId="1" applyFont="1" applyBorder="1" applyAlignment="1">
      <alignment vertical="center" wrapText="1"/>
    </xf>
    <xf numFmtId="3" fontId="11" fillId="0" borderId="9" xfId="1" applyNumberFormat="1" applyFont="1" applyBorder="1"/>
    <xf numFmtId="3" fontId="19" fillId="0" borderId="9" xfId="1" applyNumberFormat="1" applyFont="1" applyBorder="1"/>
    <xf numFmtId="3" fontId="19" fillId="3" borderId="9" xfId="1" applyNumberFormat="1" applyFont="1" applyFill="1" applyBorder="1"/>
    <xf numFmtId="3" fontId="11" fillId="4" borderId="9" xfId="1" applyNumberFormat="1" applyFont="1" applyFill="1" applyBorder="1"/>
    <xf numFmtId="3" fontId="11" fillId="3" borderId="9" xfId="1" applyNumberFormat="1" applyFont="1" applyFill="1" applyBorder="1"/>
    <xf numFmtId="0" fontId="3" fillId="0" borderId="0" xfId="2" applyFont="1"/>
    <xf numFmtId="0" fontId="20" fillId="10" borderId="0" xfId="0" applyFont="1" applyFill="1" applyBorder="1" applyAlignment="1">
      <alignment wrapText="1"/>
    </xf>
    <xf numFmtId="0" fontId="40" fillId="10" borderId="0" xfId="0" applyFont="1" applyFill="1" applyBorder="1"/>
    <xf numFmtId="3" fontId="41" fillId="10" borderId="0" xfId="0" applyNumberFormat="1" applyFont="1" applyFill="1" applyBorder="1"/>
    <xf numFmtId="3" fontId="42" fillId="10" borderId="0" xfId="0" applyNumberFormat="1" applyFont="1" applyFill="1" applyBorder="1"/>
    <xf numFmtId="3" fontId="23" fillId="0" borderId="42" xfId="5" applyNumberFormat="1" applyFont="1" applyBorder="1"/>
    <xf numFmtId="3" fontId="23" fillId="0" borderId="9" xfId="5" applyNumberFormat="1" applyFont="1" applyBorder="1"/>
    <xf numFmtId="3" fontId="7" fillId="0" borderId="15" xfId="5" applyNumberFormat="1" applyFont="1" applyBorder="1"/>
    <xf numFmtId="3" fontId="23" fillId="0" borderId="34" xfId="5" applyNumberFormat="1" applyFont="1" applyBorder="1"/>
    <xf numFmtId="3" fontId="27" fillId="7" borderId="42" xfId="5" applyNumberFormat="1" applyFont="1" applyFill="1" applyBorder="1"/>
    <xf numFmtId="3" fontId="27" fillId="7" borderId="9" xfId="5" applyNumberFormat="1" applyFont="1" applyFill="1" applyBorder="1"/>
    <xf numFmtId="3" fontId="8" fillId="7" borderId="15" xfId="5" applyNumberFormat="1" applyFont="1" applyFill="1" applyBorder="1"/>
    <xf numFmtId="3" fontId="27" fillId="7" borderId="34" xfId="5" applyNumberFormat="1" applyFont="1" applyFill="1" applyBorder="1"/>
    <xf numFmtId="3" fontId="27" fillId="0" borderId="42" xfId="5" applyNumberFormat="1" applyFont="1" applyBorder="1"/>
    <xf numFmtId="3" fontId="27" fillId="0" borderId="9" xfId="5" applyNumberFormat="1" applyFont="1" applyBorder="1"/>
    <xf numFmtId="3" fontId="8" fillId="0" borderId="15" xfId="5" applyNumberFormat="1" applyFont="1" applyBorder="1"/>
    <xf numFmtId="3" fontId="27" fillId="0" borderId="34" xfId="5" applyNumberFormat="1" applyFont="1" applyBorder="1"/>
    <xf numFmtId="3" fontId="27" fillId="5" borderId="42" xfId="5" applyNumberFormat="1" applyFont="1" applyFill="1" applyBorder="1"/>
    <xf numFmtId="3" fontId="27" fillId="5" borderId="9" xfId="5" applyNumberFormat="1" applyFont="1" applyFill="1" applyBorder="1"/>
    <xf numFmtId="3" fontId="23" fillId="5" borderId="9" xfId="5" applyNumberFormat="1" applyFont="1" applyFill="1" applyBorder="1"/>
    <xf numFmtId="3" fontId="27" fillId="5" borderId="34" xfId="5" applyNumberFormat="1" applyFont="1" applyFill="1" applyBorder="1"/>
    <xf numFmtId="3" fontId="8" fillId="5" borderId="15" xfId="5" applyNumberFormat="1" applyFont="1" applyFill="1" applyBorder="1"/>
    <xf numFmtId="3" fontId="8" fillId="0" borderId="42" xfId="5" applyNumberFormat="1" applyFont="1" applyBorder="1"/>
    <xf numFmtId="3" fontId="8" fillId="0" borderId="9" xfId="5" applyNumberFormat="1" applyFont="1" applyBorder="1"/>
    <xf numFmtId="3" fontId="8" fillId="0" borderId="34" xfId="5" applyNumberFormat="1" applyFont="1" applyBorder="1"/>
    <xf numFmtId="3" fontId="7" fillId="0" borderId="42" xfId="5" applyNumberFormat="1" applyFont="1" applyFill="1" applyBorder="1" applyAlignment="1">
      <alignment horizontal="left" vertical="center" wrapText="1"/>
    </xf>
    <xf numFmtId="3" fontId="7" fillId="0" borderId="9" xfId="5" applyNumberFormat="1" applyFont="1" applyFill="1" applyBorder="1" applyAlignment="1">
      <alignment horizontal="left" vertical="center" wrapText="1"/>
    </xf>
    <xf numFmtId="3" fontId="7" fillId="0" borderId="34" xfId="5" applyNumberFormat="1" applyFont="1" applyFill="1" applyBorder="1" applyAlignment="1">
      <alignment horizontal="left" vertical="center" wrapText="1"/>
    </xf>
    <xf numFmtId="3" fontId="8" fillId="0" borderId="42" xfId="5" applyNumberFormat="1" applyFont="1" applyFill="1" applyBorder="1" applyAlignment="1">
      <alignment horizontal="left" vertical="center" wrapText="1"/>
    </xf>
    <xf numFmtId="3" fontId="8" fillId="0" borderId="9" xfId="5" applyNumberFormat="1" applyFont="1" applyFill="1" applyBorder="1" applyAlignment="1">
      <alignment horizontal="left" vertical="center" wrapText="1"/>
    </xf>
    <xf numFmtId="3" fontId="8" fillId="0" borderId="34" xfId="5" applyNumberFormat="1" applyFont="1" applyFill="1" applyBorder="1" applyAlignment="1">
      <alignment horizontal="left" vertical="center" wrapText="1"/>
    </xf>
    <xf numFmtId="3" fontId="7" fillId="0" borderId="42" xfId="5" applyNumberFormat="1" applyFont="1" applyFill="1" applyBorder="1" applyAlignment="1">
      <alignment horizontal="left" vertical="center"/>
    </xf>
    <xf numFmtId="3" fontId="7" fillId="0" borderId="9" xfId="5" applyNumberFormat="1" applyFont="1" applyFill="1" applyBorder="1" applyAlignment="1">
      <alignment horizontal="left" vertical="center"/>
    </xf>
    <xf numFmtId="3" fontId="7" fillId="0" borderId="34" xfId="5" applyNumberFormat="1" applyFont="1" applyFill="1" applyBorder="1" applyAlignment="1">
      <alignment horizontal="left" vertical="center"/>
    </xf>
    <xf numFmtId="3" fontId="8" fillId="0" borderId="42" xfId="5" applyNumberFormat="1" applyFont="1" applyFill="1" applyBorder="1" applyAlignment="1">
      <alignment horizontal="left" vertical="center"/>
    </xf>
    <xf numFmtId="3" fontId="8" fillId="0" borderId="9" xfId="5" applyNumberFormat="1" applyFont="1" applyFill="1" applyBorder="1" applyAlignment="1">
      <alignment horizontal="left" vertical="center"/>
    </xf>
    <xf numFmtId="3" fontId="8" fillId="0" borderId="34" xfId="5" applyNumberFormat="1" applyFont="1" applyFill="1" applyBorder="1" applyAlignment="1">
      <alignment horizontal="left" vertical="center"/>
    </xf>
    <xf numFmtId="3" fontId="7" fillId="0" borderId="34" xfId="5" applyNumberFormat="1" applyFont="1" applyFill="1" applyBorder="1" applyAlignment="1">
      <alignment horizontal="right"/>
    </xf>
    <xf numFmtId="3" fontId="7" fillId="0" borderId="9" xfId="5" applyNumberFormat="1" applyFont="1" applyFill="1" applyBorder="1" applyAlignment="1">
      <alignment horizontal="right"/>
    </xf>
    <xf numFmtId="3" fontId="7" fillId="0" borderId="15" xfId="5" applyNumberFormat="1" applyFont="1" applyBorder="1" applyAlignment="1">
      <alignment horizontal="right"/>
    </xf>
    <xf numFmtId="3" fontId="8" fillId="0" borderId="34" xfId="5" applyNumberFormat="1" applyFont="1" applyFill="1" applyBorder="1" applyAlignment="1">
      <alignment horizontal="right"/>
    </xf>
    <xf numFmtId="3" fontId="8" fillId="0" borderId="9" xfId="5" applyNumberFormat="1" applyFont="1" applyFill="1" applyBorder="1" applyAlignment="1">
      <alignment horizontal="right"/>
    </xf>
    <xf numFmtId="3" fontId="8" fillId="5" borderId="42" xfId="5" applyNumberFormat="1" applyFont="1" applyFill="1" applyBorder="1" applyAlignment="1">
      <alignment horizontal="left" vertical="center"/>
    </xf>
    <xf numFmtId="3" fontId="7" fillId="5" borderId="15" xfId="5" applyNumberFormat="1" applyFont="1" applyFill="1" applyBorder="1"/>
    <xf numFmtId="3" fontId="8" fillId="5" borderId="34" xfId="5" applyNumberFormat="1" applyFont="1" applyFill="1" applyBorder="1" applyAlignment="1">
      <alignment horizontal="right"/>
    </xf>
    <xf numFmtId="3" fontId="27" fillId="5" borderId="40" xfId="5" applyNumberFormat="1" applyFont="1" applyFill="1" applyBorder="1"/>
    <xf numFmtId="3" fontId="27" fillId="5" borderId="39" xfId="5" applyNumberFormat="1" applyFont="1" applyFill="1" applyBorder="1"/>
    <xf numFmtId="3" fontId="8" fillId="5" borderId="38" xfId="5" applyNumberFormat="1" applyFont="1" applyFill="1" applyBorder="1"/>
    <xf numFmtId="3" fontId="27" fillId="5" borderId="41" xfId="5" applyNumberFormat="1" applyFont="1" applyFill="1" applyBorder="1"/>
    <xf numFmtId="3" fontId="7" fillId="0" borderId="42" xfId="5" applyNumberFormat="1" applyFont="1" applyFill="1" applyBorder="1" applyAlignment="1">
      <alignment horizontal="right"/>
    </xf>
    <xf numFmtId="3" fontId="8" fillId="0" borderId="42" xfId="5" applyNumberFormat="1" applyFont="1" applyFill="1" applyBorder="1" applyAlignment="1">
      <alignment horizontal="right"/>
    </xf>
    <xf numFmtId="3" fontId="8" fillId="0" borderId="15" xfId="5" applyNumberFormat="1" applyFont="1" applyBorder="1" applyAlignment="1">
      <alignment horizontal="right"/>
    </xf>
    <xf numFmtId="3" fontId="7" fillId="0" borderId="42" xfId="5" applyNumberFormat="1" applyFont="1" applyBorder="1"/>
    <xf numFmtId="3" fontId="7" fillId="0" borderId="9" xfId="5" applyNumberFormat="1" applyFont="1" applyBorder="1"/>
    <xf numFmtId="3" fontId="7" fillId="0" borderId="34" xfId="5" applyNumberFormat="1" applyFont="1" applyBorder="1"/>
    <xf numFmtId="3" fontId="7" fillId="0" borderId="6" xfId="5" applyNumberFormat="1" applyFont="1" applyBorder="1"/>
    <xf numFmtId="3" fontId="8" fillId="0" borderId="6" xfId="5" applyNumberFormat="1" applyFont="1" applyBorder="1"/>
    <xf numFmtId="3" fontId="8" fillId="5" borderId="42" xfId="5" applyNumberFormat="1" applyFont="1" applyFill="1" applyBorder="1"/>
    <xf numFmtId="3" fontId="8" fillId="5" borderId="9" xfId="5" applyNumberFormat="1" applyFont="1" applyFill="1" applyBorder="1"/>
    <xf numFmtId="3" fontId="8" fillId="5" borderId="34" xfId="5" applyNumberFormat="1" applyFont="1" applyFill="1" applyBorder="1"/>
    <xf numFmtId="3" fontId="8" fillId="5" borderId="6" xfId="5" applyNumberFormat="1" applyFont="1" applyFill="1" applyBorder="1"/>
    <xf numFmtId="3" fontId="7" fillId="5" borderId="6" xfId="5" applyNumberFormat="1" applyFont="1" applyFill="1" applyBorder="1"/>
    <xf numFmtId="3" fontId="8" fillId="5" borderId="40" xfId="5" applyNumberFormat="1" applyFont="1" applyFill="1" applyBorder="1"/>
    <xf numFmtId="3" fontId="8" fillId="5" borderId="39" xfId="5" applyNumberFormat="1" applyFont="1" applyFill="1" applyBorder="1"/>
    <xf numFmtId="3" fontId="8" fillId="5" borderId="41" xfId="5" applyNumberFormat="1" applyFont="1" applyFill="1" applyBorder="1"/>
    <xf numFmtId="3" fontId="8" fillId="5" borderId="33" xfId="5" applyNumberFormat="1" applyFont="1" applyFill="1" applyBorder="1"/>
    <xf numFmtId="49" fontId="12" fillId="0" borderId="9" xfId="2" applyNumberFormat="1" applyFont="1" applyBorder="1" applyAlignment="1">
      <alignment horizontal="left" vertical="top" wrapText="1"/>
    </xf>
    <xf numFmtId="3" fontId="27" fillId="6" borderId="42" xfId="5" applyNumberFormat="1" applyFont="1" applyFill="1" applyBorder="1"/>
    <xf numFmtId="3" fontId="27" fillId="6" borderId="9" xfId="5" applyNumberFormat="1" applyFont="1" applyFill="1" applyBorder="1"/>
    <xf numFmtId="3" fontId="8" fillId="6" borderId="15" xfId="5" applyNumberFormat="1" applyFont="1" applyFill="1" applyBorder="1"/>
    <xf numFmtId="3" fontId="27" fillId="6" borderId="34" xfId="5" applyNumberFormat="1" applyFont="1" applyFill="1" applyBorder="1"/>
    <xf numFmtId="3" fontId="8" fillId="11" borderId="15" xfId="5" applyNumberFormat="1" applyFont="1" applyFill="1" applyBorder="1"/>
    <xf numFmtId="0" fontId="28" fillId="11" borderId="42" xfId="5" applyFont="1" applyFill="1" applyBorder="1" applyAlignment="1">
      <alignment wrapText="1"/>
    </xf>
    <xf numFmtId="0" fontId="27" fillId="11" borderId="6" xfId="5" applyFont="1" applyFill="1" applyBorder="1" applyAlignment="1">
      <alignment horizontal="left" vertical="center"/>
    </xf>
    <xf numFmtId="3" fontId="8" fillId="11" borderId="42" xfId="5" applyNumberFormat="1" applyFont="1" applyFill="1" applyBorder="1"/>
    <xf numFmtId="3" fontId="8" fillId="11" borderId="9" xfId="5" applyNumberFormat="1" applyFont="1" applyFill="1" applyBorder="1"/>
    <xf numFmtId="3" fontId="8" fillId="11" borderId="34" xfId="5" applyNumberFormat="1" applyFont="1" applyFill="1" applyBorder="1"/>
    <xf numFmtId="3" fontId="8" fillId="11" borderId="6" xfId="5" applyNumberFormat="1" applyFont="1" applyFill="1" applyBorder="1"/>
    <xf numFmtId="164" fontId="19" fillId="12" borderId="6" xfId="0" applyNumberFormat="1" applyFont="1" applyFill="1" applyBorder="1" applyAlignment="1">
      <alignment vertical="center"/>
    </xf>
    <xf numFmtId="3" fontId="41" fillId="12" borderId="47" xfId="0" applyNumberFormat="1" applyFont="1" applyFill="1" applyBorder="1"/>
    <xf numFmtId="3" fontId="41" fillId="12" borderId="9" xfId="0" applyNumberFormat="1" applyFont="1" applyFill="1" applyBorder="1"/>
    <xf numFmtId="3" fontId="41" fillId="12" borderId="48" xfId="0" applyNumberFormat="1" applyFont="1" applyFill="1" applyBorder="1"/>
    <xf numFmtId="3" fontId="41" fillId="12" borderId="34" xfId="0" applyNumberFormat="1" applyFont="1" applyFill="1" applyBorder="1"/>
    <xf numFmtId="3" fontId="41" fillId="12" borderId="6" xfId="0" applyNumberFormat="1" applyFont="1" applyFill="1" applyBorder="1"/>
    <xf numFmtId="3" fontId="42" fillId="12" borderId="49" xfId="0" applyNumberFormat="1" applyFont="1" applyFill="1" applyBorder="1"/>
    <xf numFmtId="3" fontId="42" fillId="12" borderId="9" xfId="0" applyNumberFormat="1" applyFont="1" applyFill="1" applyBorder="1"/>
    <xf numFmtId="3" fontId="42" fillId="12" borderId="50" xfId="0" applyNumberFormat="1" applyFont="1" applyFill="1" applyBorder="1"/>
    <xf numFmtId="0" fontId="38" fillId="12" borderId="9" xfId="0" applyFont="1" applyFill="1" applyBorder="1" applyAlignment="1">
      <alignment wrapText="1"/>
    </xf>
    <xf numFmtId="3" fontId="42" fillId="12" borderId="47" xfId="0" applyNumberFormat="1" applyFont="1" applyFill="1" applyBorder="1"/>
    <xf numFmtId="3" fontId="42" fillId="12" borderId="48" xfId="0" applyNumberFormat="1" applyFont="1" applyFill="1" applyBorder="1"/>
    <xf numFmtId="3" fontId="42" fillId="12" borderId="34" xfId="0" applyNumberFormat="1" applyFont="1" applyFill="1" applyBorder="1"/>
    <xf numFmtId="3" fontId="42" fillId="12" borderId="6" xfId="0" applyNumberFormat="1" applyFont="1" applyFill="1" applyBorder="1"/>
    <xf numFmtId="0" fontId="39" fillId="13" borderId="9" xfId="0" applyFont="1" applyFill="1" applyBorder="1" applyAlignment="1">
      <alignment horizontal="left" vertical="center" wrapText="1"/>
    </xf>
    <xf numFmtId="0" fontId="20" fillId="13" borderId="6" xfId="0" applyFont="1" applyFill="1" applyBorder="1" applyAlignment="1">
      <alignment horizontal="left" vertical="center"/>
    </xf>
    <xf numFmtId="3" fontId="42" fillId="13" borderId="47" xfId="0" applyNumberFormat="1" applyFont="1" applyFill="1" applyBorder="1"/>
    <xf numFmtId="3" fontId="42" fillId="13" borderId="48" xfId="0" applyNumberFormat="1" applyFont="1" applyFill="1" applyBorder="1"/>
    <xf numFmtId="3" fontId="42" fillId="13" borderId="34" xfId="0" applyNumberFormat="1" applyFont="1" applyFill="1" applyBorder="1"/>
    <xf numFmtId="3" fontId="42" fillId="13" borderId="6" xfId="0" applyNumberFormat="1" applyFont="1" applyFill="1" applyBorder="1"/>
    <xf numFmtId="3" fontId="42" fillId="13" borderId="9" xfId="0" applyNumberFormat="1" applyFont="1" applyFill="1" applyBorder="1"/>
    <xf numFmtId="0" fontId="19" fillId="12" borderId="6" xfId="0" applyFont="1" applyFill="1" applyBorder="1" applyAlignment="1">
      <alignment horizontal="left" vertical="center"/>
    </xf>
    <xf numFmtId="3" fontId="36" fillId="12" borderId="34" xfId="0" applyNumberFormat="1" applyFont="1" applyFill="1" applyBorder="1"/>
    <xf numFmtId="3" fontId="0" fillId="0" borderId="27" xfId="0" applyNumberFormat="1" applyBorder="1" applyAlignment="1"/>
    <xf numFmtId="3" fontId="0" fillId="0" borderId="30" xfId="0" applyNumberFormat="1" applyBorder="1" applyAlignment="1"/>
    <xf numFmtId="3" fontId="8" fillId="0" borderId="30" xfId="0" applyNumberFormat="1" applyFont="1" applyBorder="1" applyAlignment="1"/>
    <xf numFmtId="3" fontId="22" fillId="0" borderId="18" xfId="0" applyNumberFormat="1" applyFont="1" applyBorder="1" applyAlignment="1">
      <alignment horizontal="center"/>
    </xf>
    <xf numFmtId="3" fontId="8" fillId="0" borderId="31" xfId="0" applyNumberFormat="1" applyFont="1" applyBorder="1" applyAlignment="1"/>
    <xf numFmtId="3" fontId="22" fillId="0" borderId="19" xfId="0" applyNumberFormat="1" applyFont="1" applyBorder="1" applyAlignment="1">
      <alignment horizontal="center"/>
    </xf>
    <xf numFmtId="3" fontId="21" fillId="0" borderId="25" xfId="0" applyNumberFormat="1" applyFont="1" applyBorder="1" applyAlignment="1"/>
    <xf numFmtId="3" fontId="22" fillId="0" borderId="2" xfId="0" applyNumberFormat="1" applyFont="1" applyBorder="1" applyAlignment="1">
      <alignment horizontal="center"/>
    </xf>
    <xf numFmtId="166" fontId="0" fillId="0" borderId="37" xfId="7" applyNumberFormat="1" applyFont="1" applyBorder="1" applyAlignment="1">
      <alignment horizontal="center" vertical="center" wrapText="1"/>
    </xf>
    <xf numFmtId="166" fontId="0" fillId="0" borderId="37" xfId="7" applyNumberFormat="1" applyFont="1" applyBorder="1" applyAlignment="1">
      <alignment horizontal="center" vertical="center"/>
    </xf>
    <xf numFmtId="166" fontId="0" fillId="0" borderId="36" xfId="7" applyNumberFormat="1" applyFont="1" applyBorder="1" applyAlignment="1">
      <alignment horizontal="center" vertical="center"/>
    </xf>
    <xf numFmtId="166" fontId="22" fillId="0" borderId="34" xfId="7" applyNumberFormat="1" applyFont="1" applyBorder="1" applyAlignment="1">
      <alignment horizontal="center" vertical="center"/>
    </xf>
    <xf numFmtId="0" fontId="8" fillId="0" borderId="0" xfId="3" applyFont="1"/>
    <xf numFmtId="49" fontId="8" fillId="0" borderId="0" xfId="0" applyNumberFormat="1" applyFont="1"/>
    <xf numFmtId="0" fontId="7" fillId="0" borderId="0" xfId="5" applyFont="1" applyAlignment="1">
      <alignment horizontal="center" wrapText="1"/>
    </xf>
    <xf numFmtId="0" fontId="30" fillId="0" borderId="0" xfId="5" applyFont="1" applyAlignment="1">
      <alignment horizontal="left" wrapText="1"/>
    </xf>
    <xf numFmtId="0" fontId="0" fillId="0" borderId="0" xfId="0" applyAlignment="1"/>
    <xf numFmtId="0" fontId="2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3"/>
    <xf numFmtId="0" fontId="8" fillId="0" borderId="0" xfId="3" applyFont="1" applyAlignment="1">
      <alignment horizontal="center"/>
    </xf>
    <xf numFmtId="0" fontId="7" fillId="0" borderId="0" xfId="3" applyAlignment="1">
      <alignment horizontal="center"/>
    </xf>
    <xf numFmtId="0" fontId="45" fillId="0" borderId="0" xfId="3" applyFont="1" applyBorder="1" applyAlignment="1">
      <alignment horizontal="right"/>
    </xf>
    <xf numFmtId="0" fontId="46" fillId="0" borderId="4" xfId="3" applyFont="1" applyBorder="1" applyAlignment="1">
      <alignment horizontal="center" vertical="center"/>
    </xf>
    <xf numFmtId="0" fontId="47" fillId="0" borderId="4" xfId="3" applyFont="1" applyBorder="1" applyAlignment="1">
      <alignment vertical="center" wrapText="1"/>
    </xf>
    <xf numFmtId="0" fontId="7" fillId="0" borderId="59" xfId="3" applyFont="1" applyBorder="1" applyAlignment="1">
      <alignment horizontal="center" vertical="center" wrapText="1"/>
    </xf>
    <xf numFmtId="0" fontId="7" fillId="0" borderId="2" xfId="3" applyBorder="1"/>
    <xf numFmtId="0" fontId="7" fillId="0" borderId="2" xfId="3" applyFont="1" applyBorder="1" applyAlignment="1">
      <alignment horizontal="center"/>
    </xf>
    <xf numFmtId="0" fontId="7" fillId="0" borderId="49" xfId="3" applyFont="1" applyBorder="1" applyAlignment="1">
      <alignment horizontal="center" vertical="center" wrapText="1"/>
    </xf>
    <xf numFmtId="166" fontId="0" fillId="10" borderId="17" xfId="8" applyNumberFormat="1" applyFont="1" applyFill="1" applyBorder="1"/>
    <xf numFmtId="166" fontId="7" fillId="0" borderId="17" xfId="8" applyNumberFormat="1" applyFont="1" applyBorder="1" applyAlignment="1">
      <alignment horizontal="right"/>
    </xf>
    <xf numFmtId="166" fontId="0" fillId="0" borderId="17" xfId="8" applyNumberFormat="1" applyFont="1" applyBorder="1"/>
    <xf numFmtId="0" fontId="7" fillId="0" borderId="47" xfId="3" applyFont="1" applyBorder="1" applyAlignment="1">
      <alignment horizontal="center" vertical="center"/>
    </xf>
    <xf numFmtId="166" fontId="0" fillId="10" borderId="18" xfId="8" applyNumberFormat="1" applyFont="1" applyFill="1" applyBorder="1"/>
    <xf numFmtId="166" fontId="7" fillId="0" borderId="18" xfId="8" applyNumberFormat="1" applyFont="1" applyBorder="1"/>
    <xf numFmtId="166" fontId="0" fillId="0" borderId="18" xfId="8" applyNumberFormat="1" applyFont="1" applyBorder="1"/>
    <xf numFmtId="49" fontId="7" fillId="0" borderId="58" xfId="3" applyNumberFormat="1" applyFont="1" applyBorder="1" applyAlignment="1">
      <alignment horizontal="center"/>
    </xf>
    <xf numFmtId="166" fontId="7" fillId="0" borderId="18" xfId="8" applyNumberFormat="1" applyFont="1" applyBorder="1" applyAlignment="1">
      <alignment horizontal="right"/>
    </xf>
    <xf numFmtId="49" fontId="7" fillId="0" borderId="47" xfId="3" applyNumberFormat="1" applyFont="1" applyBorder="1" applyAlignment="1">
      <alignment horizontal="center"/>
    </xf>
    <xf numFmtId="0" fontId="46" fillId="0" borderId="6" xfId="3" applyFont="1" applyBorder="1" applyAlignment="1">
      <alignment horizontal="left"/>
    </xf>
    <xf numFmtId="0" fontId="46" fillId="0" borderId="7" xfId="3" applyFont="1" applyBorder="1" applyAlignment="1">
      <alignment horizontal="left"/>
    </xf>
    <xf numFmtId="49" fontId="7" fillId="0" borderId="62" xfId="3" applyNumberFormat="1" applyFont="1" applyBorder="1" applyAlignment="1">
      <alignment horizontal="center"/>
    </xf>
    <xf numFmtId="0" fontId="46" fillId="0" borderId="0" xfId="3" applyFont="1" applyBorder="1" applyAlignment="1">
      <alignment horizontal="left"/>
    </xf>
    <xf numFmtId="166" fontId="0" fillId="10" borderId="19" xfId="8" applyNumberFormat="1" applyFont="1" applyFill="1" applyBorder="1"/>
    <xf numFmtId="166" fontId="7" fillId="0" borderId="19" xfId="8" applyNumberFormat="1" applyFont="1" applyBorder="1"/>
    <xf numFmtId="166" fontId="0" fillId="0" borderId="19" xfId="8" applyNumberFormat="1" applyFont="1" applyBorder="1"/>
    <xf numFmtId="49" fontId="45" fillId="0" borderId="59" xfId="3" applyNumberFormat="1" applyFont="1" applyBorder="1" applyAlignment="1">
      <alignment horizontal="center"/>
    </xf>
    <xf numFmtId="166" fontId="8" fillId="10" borderId="2" xfId="8" applyNumberFormat="1" applyFont="1" applyFill="1" applyBorder="1"/>
    <xf numFmtId="166" fontId="9" fillId="0" borderId="2" xfId="8" applyNumberFormat="1" applyFont="1" applyBorder="1"/>
    <xf numFmtId="166" fontId="8" fillId="0" borderId="2" xfId="8" applyNumberFormat="1" applyFont="1" applyBorder="1"/>
    <xf numFmtId="49" fontId="7" fillId="0" borderId="65" xfId="3" applyNumberFormat="1" applyFont="1" applyBorder="1" applyAlignment="1">
      <alignment horizontal="center"/>
    </xf>
    <xf numFmtId="0" fontId="46" fillId="0" borderId="12" xfId="3" applyFont="1" applyBorder="1" applyAlignment="1">
      <alignment horizontal="left"/>
    </xf>
    <xf numFmtId="0" fontId="46" fillId="0" borderId="13" xfId="3" applyFont="1" applyBorder="1" applyAlignment="1">
      <alignment horizontal="left"/>
    </xf>
    <xf numFmtId="0" fontId="46" fillId="0" borderId="14" xfId="3" applyFont="1" applyBorder="1" applyAlignment="1">
      <alignment horizontal="left"/>
    </xf>
    <xf numFmtId="166" fontId="9" fillId="0" borderId="4" xfId="8" applyNumberFormat="1" applyFont="1" applyBorder="1"/>
    <xf numFmtId="49" fontId="7" fillId="0" borderId="59" xfId="3" applyNumberFormat="1" applyFont="1" applyBorder="1" applyAlignment="1">
      <alignment horizontal="center"/>
    </xf>
    <xf numFmtId="0" fontId="46" fillId="0" borderId="60" xfId="3" applyFont="1" applyBorder="1" applyAlignment="1">
      <alignment horizontal="left"/>
    </xf>
    <xf numFmtId="0" fontId="46" fillId="0" borderId="8" xfId="3" applyFont="1" applyBorder="1" applyAlignment="1">
      <alignment horizontal="left"/>
    </xf>
    <xf numFmtId="0" fontId="45" fillId="0" borderId="66" xfId="3" applyFont="1" applyBorder="1"/>
    <xf numFmtId="166" fontId="0" fillId="10" borderId="2" xfId="8" applyNumberFormat="1" applyFont="1" applyFill="1" applyBorder="1"/>
    <xf numFmtId="166" fontId="45" fillId="0" borderId="11" xfId="8" applyNumberFormat="1" applyFont="1" applyBorder="1"/>
    <xf numFmtId="166" fontId="0" fillId="0" borderId="11" xfId="8" applyNumberFormat="1" applyFont="1" applyBorder="1"/>
    <xf numFmtId="166" fontId="0" fillId="0" borderId="2" xfId="8" applyNumberFormat="1" applyFont="1" applyBorder="1"/>
    <xf numFmtId="0" fontId="7" fillId="0" borderId="49" xfId="3" applyFont="1" applyBorder="1" applyAlignment="1">
      <alignment horizontal="center" vertical="center"/>
    </xf>
    <xf numFmtId="166" fontId="7" fillId="0" borderId="17" xfId="8" applyNumberFormat="1" applyFont="1" applyBorder="1"/>
    <xf numFmtId="0" fontId="7" fillId="0" borderId="47" xfId="3" applyFont="1" applyBorder="1" applyAlignment="1">
      <alignment horizontal="center"/>
    </xf>
    <xf numFmtId="166" fontId="7" fillId="0" borderId="18" xfId="8" applyNumberFormat="1" applyFont="1" applyBorder="1" applyAlignment="1"/>
    <xf numFmtId="0" fontId="46" fillId="0" borderId="69" xfId="3" applyFont="1" applyBorder="1" applyAlignment="1">
      <alignment horizontal="left"/>
    </xf>
    <xf numFmtId="0" fontId="7" fillId="0" borderId="70" xfId="3" applyFont="1" applyBorder="1" applyAlignment="1">
      <alignment horizontal="center"/>
    </xf>
    <xf numFmtId="0" fontId="46" fillId="0" borderId="10" xfId="3" applyFont="1" applyBorder="1" applyAlignment="1">
      <alignment horizontal="left"/>
    </xf>
    <xf numFmtId="0" fontId="46" fillId="0" borderId="16" xfId="3" applyFont="1" applyBorder="1" applyAlignment="1">
      <alignment horizontal="left"/>
    </xf>
    <xf numFmtId="166" fontId="7" fillId="0" borderId="19" xfId="8" applyNumberFormat="1" applyFont="1" applyBorder="1" applyAlignment="1"/>
    <xf numFmtId="0" fontId="45" fillId="0" borderId="59" xfId="3" applyFont="1" applyBorder="1" applyAlignment="1">
      <alignment horizontal="center" vertical="center"/>
    </xf>
    <xf numFmtId="166" fontId="9" fillId="0" borderId="2" xfId="8" applyNumberFormat="1" applyFont="1" applyBorder="1" applyAlignment="1"/>
    <xf numFmtId="166" fontId="8" fillId="0" borderId="1" xfId="8" applyNumberFormat="1" applyFont="1" applyBorder="1" applyAlignment="1"/>
    <xf numFmtId="166" fontId="8" fillId="0" borderId="1" xfId="8" applyNumberFormat="1" applyFont="1" applyBorder="1"/>
    <xf numFmtId="0" fontId="45" fillId="0" borderId="59" xfId="3" applyFont="1" applyBorder="1"/>
    <xf numFmtId="0" fontId="7" fillId="0" borderId="0" xfId="3" applyBorder="1"/>
    <xf numFmtId="0" fontId="8" fillId="0" borderId="0" xfId="3" applyFont="1" applyAlignment="1">
      <alignment horizontal="center" wrapText="1"/>
    </xf>
    <xf numFmtId="0" fontId="7" fillId="0" borderId="0" xfId="3" applyAlignment="1">
      <alignment horizontal="center" wrapText="1"/>
    </xf>
    <xf numFmtId="0" fontId="45" fillId="0" borderId="74" xfId="3" applyFont="1" applyBorder="1" applyAlignment="1">
      <alignment horizontal="center" vertical="center" wrapText="1"/>
    </xf>
    <xf numFmtId="0" fontId="45" fillId="0" borderId="10" xfId="3" applyFont="1" applyBorder="1" applyAlignment="1">
      <alignment horizontal="center" vertical="center"/>
    </xf>
    <xf numFmtId="0" fontId="45" fillId="0" borderId="0" xfId="3" applyFont="1" applyBorder="1" applyAlignment="1">
      <alignment horizontal="center" vertical="center"/>
    </xf>
    <xf numFmtId="0" fontId="7" fillId="0" borderId="43" xfId="3" applyFont="1" applyBorder="1" applyAlignment="1">
      <alignment horizontal="center" vertical="center" wrapText="1"/>
    </xf>
    <xf numFmtId="3" fontId="7" fillId="0" borderId="17" xfId="3" applyNumberFormat="1" applyFont="1" applyBorder="1" applyAlignment="1">
      <alignment horizontal="right"/>
    </xf>
    <xf numFmtId="0" fontId="7" fillId="0" borderId="42" xfId="3" applyFont="1" applyBorder="1" applyAlignment="1">
      <alignment horizontal="center" vertical="center"/>
    </xf>
    <xf numFmtId="3" fontId="7" fillId="0" borderId="18" xfId="3" applyNumberFormat="1" applyFont="1" applyBorder="1" applyAlignment="1">
      <alignment horizontal="right"/>
    </xf>
    <xf numFmtId="49" fontId="7" fillId="0" borderId="73" xfId="3" applyNumberFormat="1" applyFont="1" applyBorder="1" applyAlignment="1">
      <alignment horizontal="center"/>
    </xf>
    <xf numFmtId="49" fontId="7" fillId="0" borderId="42" xfId="3" applyNumberFormat="1" applyFont="1" applyBorder="1" applyAlignment="1">
      <alignment horizontal="center"/>
    </xf>
    <xf numFmtId="49" fontId="7" fillId="0" borderId="40" xfId="3" applyNumberFormat="1" applyFont="1" applyBorder="1" applyAlignment="1">
      <alignment horizontal="center"/>
    </xf>
    <xf numFmtId="3" fontId="7" fillId="0" borderId="19" xfId="3" applyNumberFormat="1" applyFont="1" applyBorder="1" applyAlignment="1">
      <alignment horizontal="right"/>
    </xf>
    <xf numFmtId="3" fontId="8" fillId="0" borderId="2" xfId="3" applyNumberFormat="1" applyFont="1" applyBorder="1" applyAlignment="1">
      <alignment horizontal="right"/>
    </xf>
    <xf numFmtId="49" fontId="7" fillId="0" borderId="44" xfId="3" applyNumberFormat="1" applyFont="1" applyBorder="1" applyAlignment="1">
      <alignment horizontal="center"/>
    </xf>
    <xf numFmtId="3" fontId="8" fillId="0" borderId="4" xfId="3" applyNumberFormat="1" applyFont="1" applyBorder="1" applyAlignment="1">
      <alignment horizontal="right"/>
    </xf>
    <xf numFmtId="3" fontId="8" fillId="0" borderId="11" xfId="3" applyNumberFormat="1" applyFont="1" applyBorder="1" applyAlignment="1">
      <alignment horizontal="right"/>
    </xf>
    <xf numFmtId="0" fontId="7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/>
    </xf>
    <xf numFmtId="0" fontId="7" fillId="0" borderId="74" xfId="3" applyFont="1" applyBorder="1" applyAlignment="1">
      <alignment horizontal="center"/>
    </xf>
    <xf numFmtId="3" fontId="7" fillId="0" borderId="1" xfId="3" applyNumberFormat="1" applyFont="1" applyBorder="1" applyAlignment="1">
      <alignment horizontal="right"/>
    </xf>
    <xf numFmtId="0" fontId="2" fillId="0" borderId="0" xfId="9"/>
    <xf numFmtId="0" fontId="2" fillId="0" borderId="0" xfId="9" applyFont="1" applyAlignment="1">
      <alignment horizontal="center" wrapText="1"/>
    </xf>
    <xf numFmtId="0" fontId="2" fillId="0" borderId="0" xfId="9" applyAlignment="1"/>
    <xf numFmtId="0" fontId="2" fillId="0" borderId="0" xfId="9" applyAlignment="1">
      <alignment horizontal="center" wrapText="1"/>
    </xf>
    <xf numFmtId="0" fontId="19" fillId="0" borderId="0" xfId="9" applyFont="1"/>
    <xf numFmtId="0" fontId="11" fillId="0" borderId="0" xfId="9" applyFont="1"/>
    <xf numFmtId="0" fontId="19" fillId="0" borderId="9" xfId="9" applyFont="1" applyBorder="1"/>
    <xf numFmtId="0" fontId="16" fillId="0" borderId="9" xfId="9" applyFont="1" applyBorder="1" applyAlignment="1">
      <alignment wrapText="1"/>
    </xf>
    <xf numFmtId="0" fontId="19" fillId="3" borderId="9" xfId="9" applyFont="1" applyFill="1" applyBorder="1"/>
    <xf numFmtId="0" fontId="12" fillId="14" borderId="9" xfId="9" applyFont="1" applyFill="1" applyBorder="1" applyAlignment="1">
      <alignment horizontal="left" vertical="top" wrapText="1"/>
    </xf>
    <xf numFmtId="3" fontId="12" fillId="14" borderId="9" xfId="9" applyNumberFormat="1" applyFont="1" applyFill="1" applyBorder="1" applyAlignment="1">
      <alignment horizontal="right" vertical="top" wrapText="1"/>
    </xf>
    <xf numFmtId="0" fontId="48" fillId="0" borderId="9" xfId="9" applyFont="1" applyBorder="1"/>
    <xf numFmtId="3" fontId="12" fillId="0" borderId="9" xfId="9" applyNumberFormat="1" applyFont="1" applyBorder="1" applyAlignment="1">
      <alignment horizontal="right" vertical="top" wrapText="1"/>
    </xf>
    <xf numFmtId="0" fontId="17" fillId="11" borderId="9" xfId="9" applyFont="1" applyFill="1" applyBorder="1" applyAlignment="1">
      <alignment horizontal="left" vertical="top" wrapText="1"/>
    </xf>
    <xf numFmtId="3" fontId="17" fillId="11" borderId="9" xfId="9" applyNumberFormat="1" applyFont="1" applyFill="1" applyBorder="1" applyAlignment="1">
      <alignment horizontal="right" vertical="top" wrapText="1"/>
    </xf>
    <xf numFmtId="3" fontId="12" fillId="11" borderId="9" xfId="9" applyNumberFormat="1" applyFont="1" applyFill="1" applyBorder="1" applyAlignment="1">
      <alignment horizontal="right" vertical="top" wrapText="1"/>
    </xf>
    <xf numFmtId="0" fontId="48" fillId="11" borderId="9" xfId="9" applyFont="1" applyFill="1" applyBorder="1"/>
    <xf numFmtId="0" fontId="12" fillId="15" borderId="9" xfId="9" applyFont="1" applyFill="1" applyBorder="1" applyAlignment="1">
      <alignment horizontal="left" vertical="top" wrapText="1"/>
    </xf>
    <xf numFmtId="3" fontId="12" fillId="15" borderId="9" xfId="9" applyNumberFormat="1" applyFont="1" applyFill="1" applyBorder="1" applyAlignment="1">
      <alignment horizontal="right" vertical="top" wrapText="1"/>
    </xf>
    <xf numFmtId="0" fontId="48" fillId="15" borderId="9" xfId="9" applyFont="1" applyFill="1" applyBorder="1"/>
    <xf numFmtId="0" fontId="12" fillId="0" borderId="9" xfId="9" applyFont="1" applyBorder="1" applyAlignment="1">
      <alignment horizontal="left" vertical="top" wrapText="1"/>
    </xf>
    <xf numFmtId="3" fontId="17" fillId="0" borderId="9" xfId="9" applyNumberFormat="1" applyFont="1" applyBorder="1" applyAlignment="1">
      <alignment horizontal="right" vertical="top" wrapText="1"/>
    </xf>
    <xf numFmtId="0" fontId="17" fillId="13" borderId="9" xfId="9" applyFont="1" applyFill="1" applyBorder="1" applyAlignment="1">
      <alignment horizontal="left" vertical="top" wrapText="1"/>
    </xf>
    <xf numFmtId="3" fontId="17" fillId="13" borderId="9" xfId="9" applyNumberFormat="1" applyFont="1" applyFill="1" applyBorder="1" applyAlignment="1">
      <alignment horizontal="right" vertical="top" wrapText="1"/>
    </xf>
    <xf numFmtId="0" fontId="17" fillId="0" borderId="9" xfId="9" applyFont="1" applyBorder="1" applyAlignment="1">
      <alignment horizontal="left" vertical="top" wrapText="1"/>
    </xf>
    <xf numFmtId="3" fontId="12" fillId="13" borderId="9" xfId="9" applyNumberFormat="1" applyFont="1" applyFill="1" applyBorder="1" applyAlignment="1">
      <alignment horizontal="right" vertical="top" wrapText="1"/>
    </xf>
    <xf numFmtId="0" fontId="39" fillId="16" borderId="9" xfId="9" applyFont="1" applyFill="1" applyBorder="1" applyAlignment="1">
      <alignment horizontal="left" vertical="top" wrapText="1"/>
    </xf>
    <xf numFmtId="3" fontId="17" fillId="16" borderId="9" xfId="9" applyNumberFormat="1" applyFont="1" applyFill="1" applyBorder="1" applyAlignment="1">
      <alignment horizontal="right" vertical="top" wrapText="1"/>
    </xf>
    <xf numFmtId="0" fontId="17" fillId="3" borderId="9" xfId="9" applyFont="1" applyFill="1" applyBorder="1" applyAlignment="1">
      <alignment horizontal="left" vertical="top" wrapText="1"/>
    </xf>
    <xf numFmtId="0" fontId="11" fillId="0" borderId="9" xfId="9" applyFont="1" applyBorder="1"/>
    <xf numFmtId="0" fontId="2" fillId="0" borderId="0" xfId="3" applyFont="1"/>
    <xf numFmtId="0" fontId="19" fillId="0" borderId="0" xfId="3" applyFont="1"/>
    <xf numFmtId="0" fontId="11" fillId="0" borderId="0" xfId="3" applyFont="1"/>
    <xf numFmtId="0" fontId="19" fillId="0" borderId="9" xfId="3" applyFont="1" applyBorder="1"/>
    <xf numFmtId="0" fontId="16" fillId="0" borderId="9" xfId="3" applyFont="1" applyBorder="1" applyAlignment="1">
      <alignment wrapText="1"/>
    </xf>
    <xf numFmtId="0" fontId="19" fillId="3" borderId="9" xfId="3" applyFont="1" applyFill="1" applyBorder="1"/>
    <xf numFmtId="0" fontId="12" fillId="0" borderId="9" xfId="3" applyFont="1" applyBorder="1" applyAlignment="1">
      <alignment horizontal="left" vertical="top" wrapText="1"/>
    </xf>
    <xf numFmtId="3" fontId="12" fillId="0" borderId="9" xfId="3" applyNumberFormat="1" applyFont="1" applyBorder="1" applyAlignment="1">
      <alignment horizontal="right" vertical="top" wrapText="1"/>
    </xf>
    <xf numFmtId="0" fontId="48" fillId="0" borderId="9" xfId="3" applyFont="1" applyBorder="1"/>
    <xf numFmtId="0" fontId="17" fillId="0" borderId="9" xfId="3" applyFont="1" applyBorder="1" applyAlignment="1">
      <alignment horizontal="left" vertical="top" wrapText="1"/>
    </xf>
    <xf numFmtId="3" fontId="17" fillId="0" borderId="9" xfId="3" applyNumberFormat="1" applyFont="1" applyBorder="1" applyAlignment="1">
      <alignment horizontal="right" vertical="top" wrapText="1"/>
    </xf>
    <xf numFmtId="3" fontId="49" fillId="0" borderId="0" xfId="3" applyNumberFormat="1" applyFont="1"/>
    <xf numFmtId="0" fontId="39" fillId="3" borderId="9" xfId="3" applyFont="1" applyFill="1" applyBorder="1" applyAlignment="1">
      <alignment horizontal="left" vertical="top" wrapText="1"/>
    </xf>
    <xf numFmtId="3" fontId="17" fillId="3" borderId="9" xfId="3" applyNumberFormat="1" applyFont="1" applyFill="1" applyBorder="1" applyAlignment="1">
      <alignment horizontal="right" vertical="top" wrapText="1"/>
    </xf>
    <xf numFmtId="0" fontId="17" fillId="3" borderId="9" xfId="3" applyFont="1" applyFill="1" applyBorder="1" applyAlignment="1">
      <alignment horizontal="left" vertical="top" wrapText="1"/>
    </xf>
    <xf numFmtId="0" fontId="11" fillId="0" borderId="9" xfId="3" applyFont="1" applyBorder="1"/>
    <xf numFmtId="0" fontId="9" fillId="0" borderId="0" xfId="3" applyFont="1"/>
    <xf numFmtId="0" fontId="7" fillId="0" borderId="20" xfId="3" applyBorder="1"/>
    <xf numFmtId="0" fontId="7" fillId="0" borderId="13" xfId="3" applyBorder="1"/>
    <xf numFmtId="0" fontId="7" fillId="0" borderId="14" xfId="3" applyBorder="1"/>
    <xf numFmtId="0" fontId="7" fillId="0" borderId="4" xfId="3" applyBorder="1"/>
    <xf numFmtId="0" fontId="7" fillId="0" borderId="21" xfId="3" applyBorder="1"/>
    <xf numFmtId="0" fontId="9" fillId="0" borderId="0" xfId="3" applyFont="1" applyBorder="1"/>
    <xf numFmtId="0" fontId="7" fillId="0" borderId="16" xfId="3" applyBorder="1"/>
    <xf numFmtId="0" fontId="7" fillId="0" borderId="1" xfId="3" applyBorder="1"/>
    <xf numFmtId="0" fontId="7" fillId="0" borderId="16" xfId="3" applyBorder="1" applyAlignment="1">
      <alignment horizontal="center"/>
    </xf>
    <xf numFmtId="0" fontId="7" fillId="0" borderId="22" xfId="3" applyBorder="1"/>
    <xf numFmtId="0" fontId="7" fillId="0" borderId="23" xfId="3" applyBorder="1"/>
    <xf numFmtId="0" fontId="7" fillId="0" borderId="24" xfId="3" applyBorder="1"/>
    <xf numFmtId="0" fontId="7" fillId="0" borderId="11" xfId="3" applyBorder="1"/>
    <xf numFmtId="0" fontId="7" fillId="7" borderId="1" xfId="3" applyFill="1" applyBorder="1"/>
    <xf numFmtId="0" fontId="7" fillId="7" borderId="11" xfId="3" applyFill="1" applyBorder="1"/>
    <xf numFmtId="0" fontId="7" fillId="10" borderId="0" xfId="3" applyFill="1" applyBorder="1"/>
    <xf numFmtId="0" fontId="7" fillId="10" borderId="1" xfId="3" applyFill="1" applyBorder="1"/>
    <xf numFmtId="0" fontId="7" fillId="7" borderId="13" xfId="3" applyFill="1" applyBorder="1"/>
    <xf numFmtId="0" fontId="7" fillId="7" borderId="4" xfId="3" applyFill="1" applyBorder="1"/>
    <xf numFmtId="0" fontId="7" fillId="7" borderId="23" xfId="3" applyFill="1" applyBorder="1"/>
    <xf numFmtId="0" fontId="7" fillId="7" borderId="14" xfId="3" applyFill="1" applyBorder="1"/>
    <xf numFmtId="0" fontId="7" fillId="7" borderId="24" xfId="3" applyFill="1" applyBorder="1"/>
    <xf numFmtId="0" fontId="7" fillId="0" borderId="22" xfId="3" applyFont="1" applyBorder="1"/>
    <xf numFmtId="0" fontId="50" fillId="0" borderId="9" xfId="3" applyFont="1" applyFill="1" applyBorder="1" applyAlignment="1">
      <alignment wrapText="1"/>
    </xf>
    <xf numFmtId="0" fontId="51" fillId="0" borderId="9" xfId="3" applyFont="1" applyFill="1" applyBorder="1" applyAlignment="1">
      <alignment wrapText="1"/>
    </xf>
    <xf numFmtId="0" fontId="52" fillId="0" borderId="9" xfId="3" applyFont="1" applyFill="1" applyBorder="1" applyAlignment="1">
      <alignment wrapText="1"/>
    </xf>
    <xf numFmtId="0" fontId="12" fillId="0" borderId="9" xfId="3" applyFont="1" applyFill="1" applyBorder="1"/>
    <xf numFmtId="3" fontId="12" fillId="0" borderId="9" xfId="3" applyNumberFormat="1" applyFont="1" applyFill="1" applyBorder="1"/>
    <xf numFmtId="0" fontId="50" fillId="0" borderId="9" xfId="3" applyFont="1" applyFill="1" applyBorder="1"/>
    <xf numFmtId="3" fontId="50" fillId="0" borderId="9" xfId="3" applyNumberFormat="1" applyFont="1" applyFill="1" applyBorder="1"/>
    <xf numFmtId="0" fontId="12" fillId="0" borderId="9" xfId="3" applyFont="1" applyFill="1" applyBorder="1" applyAlignment="1">
      <alignment wrapText="1"/>
    </xf>
    <xf numFmtId="0" fontId="53" fillId="0" borderId="9" xfId="3" applyFont="1" applyFill="1" applyBorder="1"/>
    <xf numFmtId="3" fontId="53" fillId="0" borderId="9" xfId="3" applyNumberFormat="1" applyFont="1" applyFill="1" applyBorder="1"/>
    <xf numFmtId="0" fontId="8" fillId="0" borderId="13" xfId="3" applyFont="1" applyBorder="1"/>
    <xf numFmtId="0" fontId="8" fillId="0" borderId="14" xfId="3" applyFont="1" applyBorder="1"/>
    <xf numFmtId="0" fontId="7" fillId="0" borderId="25" xfId="3" applyFont="1" applyBorder="1" applyAlignment="1">
      <alignment horizontal="center"/>
    </xf>
    <xf numFmtId="0" fontId="7" fillId="0" borderId="26" xfId="3" applyFont="1" applyBorder="1" applyAlignment="1">
      <alignment horizontal="center"/>
    </xf>
    <xf numFmtId="0" fontId="7" fillId="0" borderId="26" xfId="3" applyBorder="1"/>
    <xf numFmtId="0" fontId="7" fillId="0" borderId="8" xfId="3" applyFont="1" applyBorder="1" applyAlignment="1">
      <alignment horizontal="center"/>
    </xf>
    <xf numFmtId="0" fontId="7" fillId="0" borderId="75" xfId="3" applyFont="1" applyBorder="1"/>
    <xf numFmtId="0" fontId="7" fillId="0" borderId="28" xfId="3" applyBorder="1"/>
    <xf numFmtId="0" fontId="7" fillId="0" borderId="27" xfId="3" applyBorder="1"/>
    <xf numFmtId="0" fontId="7" fillId="0" borderId="29" xfId="3" applyBorder="1"/>
    <xf numFmtId="0" fontId="7" fillId="0" borderId="6" xfId="3" applyFont="1" applyBorder="1"/>
    <xf numFmtId="0" fontId="7" fillId="0" borderId="7" xfId="3" applyBorder="1"/>
    <xf numFmtId="0" fontId="7" fillId="0" borderId="30" xfId="3" applyBorder="1"/>
    <xf numFmtId="0" fontId="7" fillId="0" borderId="69" xfId="3" applyBorder="1"/>
    <xf numFmtId="0" fontId="8" fillId="0" borderId="6" xfId="3" applyFont="1" applyBorder="1"/>
    <xf numFmtId="0" fontId="8" fillId="0" borderId="33" xfId="3" applyFont="1" applyBorder="1"/>
    <xf numFmtId="0" fontId="7" fillId="0" borderId="32" xfId="3" applyBorder="1"/>
    <xf numFmtId="0" fontId="7" fillId="0" borderId="31" xfId="3" applyBorder="1"/>
    <xf numFmtId="0" fontId="7" fillId="0" borderId="76" xfId="3" applyBorder="1"/>
    <xf numFmtId="0" fontId="8" fillId="0" borderId="2" xfId="3" applyFont="1" applyBorder="1" applyAlignment="1">
      <alignment horizontal="center"/>
    </xf>
    <xf numFmtId="0" fontId="8" fillId="0" borderId="26" xfId="3" applyFont="1" applyBorder="1" applyAlignment="1">
      <alignment horizontal="center"/>
    </xf>
    <xf numFmtId="0" fontId="7" fillId="0" borderId="27" xfId="3" applyFont="1" applyBorder="1"/>
    <xf numFmtId="0" fontId="7" fillId="0" borderId="28" xfId="3" applyFont="1" applyBorder="1"/>
    <xf numFmtId="0" fontId="7" fillId="0" borderId="29" xfId="3" applyFont="1" applyBorder="1"/>
    <xf numFmtId="3" fontId="7" fillId="0" borderId="17" xfId="3" applyNumberFormat="1" applyFont="1" applyBorder="1" applyAlignment="1">
      <alignment horizontal="center"/>
    </xf>
    <xf numFmtId="3" fontId="7" fillId="0" borderId="29" xfId="3" applyNumberFormat="1" applyFont="1" applyBorder="1" applyAlignment="1">
      <alignment horizontal="center"/>
    </xf>
    <xf numFmtId="0" fontId="7" fillId="0" borderId="77" xfId="3" applyFont="1" applyBorder="1"/>
    <xf numFmtId="0" fontId="7" fillId="0" borderId="61" xfId="3" applyFont="1" applyBorder="1"/>
    <xf numFmtId="0" fontId="7" fillId="0" borderId="78" xfId="3" applyFont="1" applyBorder="1"/>
    <xf numFmtId="0" fontId="7" fillId="0" borderId="79" xfId="3" applyFont="1" applyBorder="1" applyAlignment="1">
      <alignment horizontal="center"/>
    </xf>
    <xf numFmtId="0" fontId="7" fillId="0" borderId="78" xfId="3" applyFont="1" applyBorder="1" applyAlignment="1">
      <alignment horizontal="center"/>
    </xf>
    <xf numFmtId="0" fontId="7" fillId="0" borderId="80" xfId="3" applyFont="1" applyBorder="1"/>
    <xf numFmtId="0" fontId="7" fillId="0" borderId="51" xfId="3" applyFont="1" applyBorder="1"/>
    <xf numFmtId="0" fontId="7" fillId="0" borderId="81" xfId="3" applyFont="1" applyBorder="1"/>
    <xf numFmtId="0" fontId="7" fillId="0" borderId="52" xfId="3" applyFont="1" applyBorder="1" applyAlignment="1">
      <alignment horizontal="center"/>
    </xf>
    <xf numFmtId="0" fontId="7" fillId="0" borderId="81" xfId="3" applyFont="1" applyBorder="1" applyAlignment="1">
      <alignment horizontal="center"/>
    </xf>
    <xf numFmtId="0" fontId="7" fillId="0" borderId="30" xfId="3" applyFont="1" applyFill="1" applyBorder="1"/>
    <xf numFmtId="0" fontId="7" fillId="0" borderId="7" xfId="3" applyFont="1" applyBorder="1"/>
    <xf numFmtId="0" fontId="7" fillId="0" borderId="69" xfId="3" applyFont="1" applyBorder="1"/>
    <xf numFmtId="3" fontId="7" fillId="0" borderId="18" xfId="3" applyNumberFormat="1" applyFont="1" applyBorder="1" applyAlignment="1">
      <alignment horizontal="center"/>
    </xf>
    <xf numFmtId="3" fontId="7" fillId="0" borderId="69" xfId="3" applyNumberFormat="1" applyFont="1" applyBorder="1" applyAlignment="1">
      <alignment horizontal="center"/>
    </xf>
    <xf numFmtId="0" fontId="7" fillId="0" borderId="77" xfId="3" applyFont="1" applyFill="1" applyBorder="1"/>
    <xf numFmtId="3" fontId="7" fillId="0" borderId="79" xfId="3" applyNumberFormat="1" applyFont="1" applyBorder="1" applyAlignment="1">
      <alignment horizontal="center"/>
    </xf>
    <xf numFmtId="3" fontId="7" fillId="0" borderId="78" xfId="3" applyNumberFormat="1" applyFont="1" applyBorder="1" applyAlignment="1">
      <alignment horizontal="center"/>
    </xf>
    <xf numFmtId="0" fontId="7" fillId="0" borderId="80" xfId="3" applyFont="1" applyFill="1" applyBorder="1"/>
    <xf numFmtId="3" fontId="7" fillId="0" borderId="52" xfId="3" applyNumberFormat="1" applyFont="1" applyBorder="1" applyAlignment="1">
      <alignment horizontal="center"/>
    </xf>
    <xf numFmtId="3" fontId="7" fillId="0" borderId="81" xfId="3" applyNumberFormat="1" applyFont="1" applyBorder="1" applyAlignment="1">
      <alignment horizontal="center"/>
    </xf>
    <xf numFmtId="0" fontId="7" fillId="0" borderId="31" xfId="3" applyFont="1" applyFill="1" applyBorder="1"/>
    <xf numFmtId="0" fontId="7" fillId="0" borderId="32" xfId="3" applyFont="1" applyBorder="1"/>
    <xf numFmtId="0" fontId="7" fillId="0" borderId="76" xfId="3" applyFont="1" applyBorder="1"/>
    <xf numFmtId="3" fontId="7" fillId="0" borderId="19" xfId="3" applyNumberFormat="1" applyFont="1" applyBorder="1" applyAlignment="1">
      <alignment horizontal="center"/>
    </xf>
    <xf numFmtId="3" fontId="7" fillId="0" borderId="76" xfId="3" applyNumberFormat="1" applyFont="1" applyBorder="1" applyAlignment="1">
      <alignment horizontal="center"/>
    </xf>
    <xf numFmtId="0" fontId="8" fillId="0" borderId="25" xfId="3" applyFont="1" applyBorder="1"/>
    <xf numFmtId="0" fontId="7" fillId="0" borderId="8" xfId="3" applyBorder="1"/>
    <xf numFmtId="3" fontId="8" fillId="0" borderId="2" xfId="3" applyNumberFormat="1" applyFont="1" applyBorder="1" applyAlignment="1">
      <alignment horizontal="center"/>
    </xf>
    <xf numFmtId="3" fontId="8" fillId="0" borderId="26" xfId="3" applyNumberFormat="1" applyFont="1" applyBorder="1" applyAlignment="1">
      <alignment horizontal="center"/>
    </xf>
    <xf numFmtId="0" fontId="7" fillId="0" borderId="17" xfId="3" applyFont="1" applyBorder="1" applyAlignment="1">
      <alignment horizontal="center"/>
    </xf>
    <xf numFmtId="0" fontId="7" fillId="0" borderId="29" xfId="3" applyFont="1" applyBorder="1" applyAlignment="1">
      <alignment horizontal="center"/>
    </xf>
    <xf numFmtId="0" fontId="7" fillId="0" borderId="18" xfId="3" applyFont="1" applyBorder="1" applyAlignment="1">
      <alignment horizontal="center"/>
    </xf>
    <xf numFmtId="0" fontId="7" fillId="0" borderId="69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76" xfId="3" applyFont="1" applyBorder="1" applyAlignment="1">
      <alignment horizontal="center"/>
    </xf>
    <xf numFmtId="0" fontId="2" fillId="0" borderId="0" xfId="10"/>
    <xf numFmtId="0" fontId="2" fillId="0" borderId="0" xfId="10" applyFont="1"/>
    <xf numFmtId="0" fontId="15" fillId="0" borderId="0" xfId="10" applyFont="1" applyAlignment="1">
      <alignment horizontal="center" wrapText="1"/>
    </xf>
    <xf numFmtId="0" fontId="2" fillId="0" borderId="0" xfId="10" applyAlignment="1">
      <alignment horizontal="center" wrapText="1"/>
    </xf>
    <xf numFmtId="0" fontId="11" fillId="0" borderId="0" xfId="10" applyFont="1"/>
    <xf numFmtId="0" fontId="16" fillId="0" borderId="9" xfId="10" applyFont="1" applyFill="1" applyBorder="1" applyAlignment="1">
      <alignment horizontal="center" vertical="center"/>
    </xf>
    <xf numFmtId="0" fontId="16" fillId="0" borderId="9" xfId="10" applyFont="1" applyFill="1" applyBorder="1" applyAlignment="1">
      <alignment horizontal="center" vertical="center" wrapText="1"/>
    </xf>
    <xf numFmtId="0" fontId="37" fillId="0" borderId="9" xfId="10" applyFont="1" applyBorder="1" applyAlignment="1">
      <alignment wrapText="1"/>
    </xf>
    <xf numFmtId="0" fontId="11" fillId="0" borderId="9" xfId="10" applyFont="1" applyBorder="1"/>
    <xf numFmtId="0" fontId="34" fillId="0" borderId="9" xfId="10" applyFont="1" applyBorder="1" applyAlignment="1">
      <alignment wrapText="1"/>
    </xf>
    <xf numFmtId="0" fontId="55" fillId="0" borderId="0" xfId="10" applyFont="1" applyAlignment="1">
      <alignment wrapText="1"/>
    </xf>
    <xf numFmtId="0" fontId="34" fillId="0" borderId="9" xfId="10" applyFont="1" applyBorder="1"/>
    <xf numFmtId="0" fontId="12" fillId="0" borderId="9" xfId="10" applyFont="1" applyFill="1" applyBorder="1" applyAlignment="1">
      <alignment horizontal="left" vertical="center" wrapText="1"/>
    </xf>
    <xf numFmtId="0" fontId="37" fillId="0" borderId="9" xfId="10" applyFont="1" applyFill="1" applyBorder="1" applyAlignment="1">
      <alignment horizontal="left" vertical="center"/>
    </xf>
    <xf numFmtId="0" fontId="37" fillId="0" borderId="9" xfId="10" applyFont="1" applyFill="1" applyBorder="1" applyAlignment="1">
      <alignment horizontal="left" vertical="center" wrapText="1"/>
    </xf>
    <xf numFmtId="0" fontId="39" fillId="3" borderId="9" xfId="10" applyFont="1" applyFill="1" applyBorder="1" applyAlignment="1">
      <alignment horizontal="left" vertical="center" wrapText="1"/>
    </xf>
    <xf numFmtId="0" fontId="16" fillId="3" borderId="9" xfId="10" applyFont="1" applyFill="1" applyBorder="1" applyAlignment="1">
      <alignment horizontal="left" vertical="center"/>
    </xf>
    <xf numFmtId="0" fontId="11" fillId="3" borderId="9" xfId="10" applyFont="1" applyFill="1" applyBorder="1"/>
    <xf numFmtId="0" fontId="39" fillId="0" borderId="9" xfId="10" applyFont="1" applyFill="1" applyBorder="1" applyAlignment="1">
      <alignment horizontal="left" vertical="center" wrapText="1"/>
    </xf>
    <xf numFmtId="0" fontId="16" fillId="0" borderId="9" xfId="10" applyFont="1" applyFill="1" applyBorder="1" applyAlignment="1">
      <alignment horizontal="left" vertical="center"/>
    </xf>
    <xf numFmtId="0" fontId="15" fillId="0" borderId="0" xfId="3" applyFont="1" applyAlignment="1">
      <alignment horizontal="center" wrapText="1"/>
    </xf>
    <xf numFmtId="0" fontId="2" fillId="0" borderId="0" xfId="3" applyFont="1" applyAlignment="1">
      <alignment horizontal="center" wrapText="1"/>
    </xf>
    <xf numFmtId="0" fontId="16" fillId="0" borderId="9" xfId="3" applyFont="1" applyFill="1" applyBorder="1" applyAlignment="1">
      <alignment horizontal="center" vertical="center"/>
    </xf>
    <xf numFmtId="0" fontId="16" fillId="0" borderId="9" xfId="3" applyFont="1" applyFill="1" applyBorder="1" applyAlignment="1">
      <alignment horizontal="center" vertical="center" wrapText="1"/>
    </xf>
    <xf numFmtId="0" fontId="37" fillId="0" borderId="9" xfId="3" applyFont="1" applyBorder="1" applyAlignment="1">
      <alignment wrapText="1"/>
    </xf>
    <xf numFmtId="0" fontId="34" fillId="0" borderId="9" xfId="3" applyFont="1" applyBorder="1" applyAlignment="1">
      <alignment wrapText="1"/>
    </xf>
    <xf numFmtId="0" fontId="55" fillId="0" borderId="0" xfId="3" applyFont="1" applyAlignment="1">
      <alignment wrapText="1"/>
    </xf>
    <xf numFmtId="0" fontId="34" fillId="0" borderId="9" xfId="3" applyFont="1" applyBorder="1"/>
    <xf numFmtId="0" fontId="12" fillId="0" borderId="9" xfId="3" applyFont="1" applyFill="1" applyBorder="1" applyAlignment="1">
      <alignment horizontal="left" vertical="center" wrapText="1"/>
    </xf>
    <xf numFmtId="0" fontId="37" fillId="0" borderId="9" xfId="3" applyFont="1" applyFill="1" applyBorder="1" applyAlignment="1">
      <alignment horizontal="left" vertical="center"/>
    </xf>
    <xf numFmtId="0" fontId="37" fillId="0" borderId="9" xfId="3" applyFont="1" applyFill="1" applyBorder="1" applyAlignment="1">
      <alignment horizontal="left" vertical="center" wrapText="1"/>
    </xf>
    <xf numFmtId="0" fontId="39" fillId="3" borderId="9" xfId="3" applyFont="1" applyFill="1" applyBorder="1" applyAlignment="1">
      <alignment horizontal="left" vertical="center" wrapText="1"/>
    </xf>
    <xf numFmtId="0" fontId="16" fillId="3" borderId="9" xfId="3" applyFont="1" applyFill="1" applyBorder="1" applyAlignment="1">
      <alignment horizontal="left" vertical="center"/>
    </xf>
    <xf numFmtId="0" fontId="11" fillId="3" borderId="9" xfId="3" applyFont="1" applyFill="1" applyBorder="1"/>
    <xf numFmtId="0" fontId="39" fillId="0" borderId="9" xfId="3" applyFont="1" applyFill="1" applyBorder="1" applyAlignment="1">
      <alignment horizontal="left" vertical="center" wrapText="1"/>
    </xf>
    <xf numFmtId="0" fontId="16" fillId="0" borderId="9" xfId="3" applyFont="1" applyFill="1" applyBorder="1" applyAlignment="1">
      <alignment horizontal="left" vertical="center"/>
    </xf>
    <xf numFmtId="0" fontId="56" fillId="0" borderId="9" xfId="10" applyFont="1" applyBorder="1"/>
    <xf numFmtId="0" fontId="56" fillId="0" borderId="9" xfId="10" applyFont="1" applyBorder="1" applyAlignment="1">
      <alignment horizontal="right"/>
    </xf>
    <xf numFmtId="0" fontId="20" fillId="0" borderId="9" xfId="10" applyFont="1" applyBorder="1" applyAlignment="1">
      <alignment vertical="center" wrapText="1"/>
    </xf>
    <xf numFmtId="166" fontId="11" fillId="0" borderId="9" xfId="8" applyNumberFormat="1" applyFont="1" applyBorder="1"/>
    <xf numFmtId="0" fontId="11" fillId="0" borderId="9" xfId="10" applyFont="1" applyBorder="1" applyAlignment="1">
      <alignment vertical="center" wrapText="1"/>
    </xf>
    <xf numFmtId="0" fontId="20" fillId="0" borderId="9" xfId="10" applyFont="1" applyBorder="1"/>
    <xf numFmtId="166" fontId="11" fillId="0" borderId="0" xfId="8" applyNumberFormat="1" applyFont="1"/>
    <xf numFmtId="166" fontId="56" fillId="0" borderId="9" xfId="8" applyNumberFormat="1" applyFont="1" applyBorder="1" applyAlignment="1">
      <alignment horizontal="right"/>
    </xf>
    <xf numFmtId="0" fontId="11" fillId="0" borderId="9" xfId="10" applyFont="1" applyBorder="1" applyAlignment="1">
      <alignment wrapText="1"/>
    </xf>
    <xf numFmtId="0" fontId="56" fillId="0" borderId="9" xfId="3" applyFont="1" applyBorder="1"/>
    <xf numFmtId="3" fontId="56" fillId="0" borderId="9" xfId="3" applyNumberFormat="1" applyFont="1" applyBorder="1" applyAlignment="1">
      <alignment horizontal="right"/>
    </xf>
    <xf numFmtId="0" fontId="20" fillId="0" borderId="9" xfId="3" applyFont="1" applyBorder="1" applyAlignment="1">
      <alignment vertical="center" wrapText="1"/>
    </xf>
    <xf numFmtId="3" fontId="11" fillId="0" borderId="9" xfId="3" applyNumberFormat="1" applyFont="1" applyBorder="1"/>
    <xf numFmtId="0" fontId="11" fillId="0" borderId="9" xfId="3" applyFont="1" applyBorder="1" applyAlignment="1">
      <alignment vertical="center" wrapText="1"/>
    </xf>
    <xf numFmtId="0" fontId="20" fillId="0" borderId="9" xfId="3" applyFont="1" applyBorder="1"/>
    <xf numFmtId="3" fontId="11" fillId="0" borderId="0" xfId="3" applyNumberFormat="1" applyFont="1"/>
    <xf numFmtId="0" fontId="11" fillId="0" borderId="9" xfId="3" applyFont="1" applyBorder="1" applyAlignment="1">
      <alignment wrapText="1"/>
    </xf>
    <xf numFmtId="0" fontId="58" fillId="0" borderId="0" xfId="9" applyFont="1"/>
    <xf numFmtId="0" fontId="58" fillId="0" borderId="0" xfId="3" applyFont="1"/>
    <xf numFmtId="0" fontId="58" fillId="0" borderId="0" xfId="10" applyFont="1"/>
    <xf numFmtId="0" fontId="26" fillId="0" borderId="28" xfId="5" applyBorder="1" applyAlignment="1">
      <alignment horizontal="center"/>
    </xf>
    <xf numFmtId="0" fontId="26" fillId="0" borderId="28" xfId="5" applyFont="1" applyBorder="1" applyAlignment="1">
      <alignment horizontal="center"/>
    </xf>
    <xf numFmtId="0" fontId="26" fillId="0" borderId="29" xfId="5" applyFont="1" applyBorder="1" applyAlignment="1">
      <alignment horizontal="center"/>
    </xf>
    <xf numFmtId="0" fontId="27" fillId="0" borderId="12" xfId="5" applyFont="1" applyFill="1" applyBorder="1" applyAlignment="1">
      <alignment horizontal="center" vertical="center" wrapText="1"/>
    </xf>
    <xf numFmtId="0" fontId="27" fillId="0" borderId="3" xfId="5" applyFont="1" applyFill="1" applyBorder="1" applyAlignment="1">
      <alignment horizontal="center" vertical="center" wrapText="1"/>
    </xf>
    <xf numFmtId="14" fontId="33" fillId="0" borderId="0" xfId="5" applyNumberFormat="1" applyFont="1" applyAlignment="1">
      <alignment horizontal="center" wrapText="1"/>
    </xf>
    <xf numFmtId="0" fontId="26" fillId="0" borderId="27" xfId="5" applyBorder="1" applyAlignment="1">
      <alignment horizontal="center"/>
    </xf>
    <xf numFmtId="0" fontId="7" fillId="0" borderId="27" xfId="5" applyFont="1" applyBorder="1" applyAlignment="1">
      <alignment horizontal="center"/>
    </xf>
    <xf numFmtId="0" fontId="7" fillId="0" borderId="28" xfId="5" applyFont="1" applyBorder="1" applyAlignment="1">
      <alignment horizontal="center"/>
    </xf>
    <xf numFmtId="0" fontId="7" fillId="0" borderId="29" xfId="5" applyFont="1" applyBorder="1" applyAlignment="1">
      <alignment horizontal="center"/>
    </xf>
    <xf numFmtId="0" fontId="27" fillId="0" borderId="44" xfId="5" applyFont="1" applyFill="1" applyBorder="1" applyAlignment="1">
      <alignment horizontal="center" vertical="center" wrapText="1"/>
    </xf>
    <xf numFmtId="0" fontId="27" fillId="0" borderId="43" xfId="5" applyFont="1" applyFill="1" applyBorder="1" applyAlignment="1">
      <alignment horizontal="center" vertical="center" wrapText="1"/>
    </xf>
    <xf numFmtId="0" fontId="7" fillId="0" borderId="0" xfId="5" applyFont="1" applyAlignment="1">
      <alignment horizontal="center" wrapText="1"/>
    </xf>
    <xf numFmtId="0" fontId="0" fillId="0" borderId="0" xfId="0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4" fillId="0" borderId="7" xfId="0" applyFont="1" applyFill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34" fillId="0" borderId="45" xfId="0" applyFont="1" applyFill="1" applyBorder="1" applyAlignment="1">
      <alignment horizontal="center" wrapText="1"/>
    </xf>
    <xf numFmtId="0" fontId="10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15" fillId="0" borderId="0" xfId="1" applyFont="1" applyAlignment="1">
      <alignment horizontal="center" wrapText="1"/>
    </xf>
    <xf numFmtId="0" fontId="43" fillId="0" borderId="0" xfId="1" applyFont="1" applyAlignment="1">
      <alignment horizontal="center" wrapText="1"/>
    </xf>
    <xf numFmtId="0" fontId="8" fillId="0" borderId="25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0" fillId="0" borderId="0" xfId="0" applyAlignment="1"/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8" fillId="0" borderId="30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20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0" fillId="0" borderId="11" xfId="0" applyBorder="1" applyAlignment="1">
      <alignment wrapText="1"/>
    </xf>
    <xf numFmtId="0" fontId="7" fillId="0" borderId="27" xfId="0" applyFont="1" applyBorder="1" applyAlignment="1">
      <alignment horizontal="left" wrapText="1"/>
    </xf>
    <xf numFmtId="0" fontId="7" fillId="0" borderId="28" xfId="0" applyFont="1" applyBorder="1" applyAlignment="1">
      <alignment horizontal="left" wrapText="1"/>
    </xf>
    <xf numFmtId="0" fontId="8" fillId="0" borderId="31" xfId="0" applyFont="1" applyBorder="1" applyAlignment="1">
      <alignment horizontal="left" wrapText="1"/>
    </xf>
    <xf numFmtId="0" fontId="8" fillId="0" borderId="32" xfId="0" applyFont="1" applyBorder="1" applyAlignment="1">
      <alignment horizontal="left" wrapText="1"/>
    </xf>
    <xf numFmtId="0" fontId="8" fillId="0" borderId="25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2" fillId="0" borderId="53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wrapText="1"/>
    </xf>
    <xf numFmtId="0" fontId="22" fillId="0" borderId="5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1" fillId="0" borderId="0" xfId="1" applyFont="1" applyAlignment="1">
      <alignment horizontal="center" wrapText="1"/>
    </xf>
    <xf numFmtId="0" fontId="10" fillId="0" borderId="0" xfId="1" applyFont="1" applyFill="1" applyAlignment="1">
      <alignment horizontal="center" wrapText="1"/>
    </xf>
    <xf numFmtId="0" fontId="3" fillId="0" borderId="0" xfId="1" applyFont="1" applyAlignment="1"/>
    <xf numFmtId="0" fontId="10" fillId="0" borderId="0" xfId="2" applyFont="1" applyFill="1" applyAlignment="1">
      <alignment horizontal="center" wrapText="1"/>
    </xf>
    <xf numFmtId="0" fontId="11" fillId="0" borderId="0" xfId="2" applyFont="1" applyAlignment="1">
      <alignment horizontal="center" wrapText="1"/>
    </xf>
    <xf numFmtId="0" fontId="15" fillId="0" borderId="0" xfId="2" applyFont="1" applyAlignment="1">
      <alignment horizontal="center" wrapText="1"/>
    </xf>
    <xf numFmtId="0" fontId="6" fillId="0" borderId="0" xfId="1" applyAlignment="1">
      <alignment horizontal="center" wrapText="1"/>
    </xf>
    <xf numFmtId="0" fontId="46" fillId="0" borderId="50" xfId="3" applyFont="1" applyBorder="1" applyAlignment="1">
      <alignment horizontal="left"/>
    </xf>
    <xf numFmtId="0" fontId="46" fillId="0" borderId="3" xfId="3" applyFont="1" applyBorder="1" applyAlignment="1">
      <alignment horizontal="left"/>
    </xf>
    <xf numFmtId="0" fontId="46" fillId="0" borderId="64" xfId="3" applyFont="1" applyBorder="1" applyAlignment="1">
      <alignment horizontal="left"/>
    </xf>
    <xf numFmtId="0" fontId="46" fillId="0" borderId="60" xfId="3" applyFont="1" applyBorder="1" applyAlignment="1">
      <alignment horizontal="left"/>
    </xf>
    <xf numFmtId="0" fontId="46" fillId="0" borderId="63" xfId="3" applyFont="1" applyBorder="1" applyAlignment="1">
      <alignment horizontal="left"/>
    </xf>
    <xf numFmtId="0" fontId="46" fillId="0" borderId="67" xfId="3" applyFont="1" applyBorder="1" applyAlignment="1">
      <alignment horizontal="left"/>
    </xf>
    <xf numFmtId="0" fontId="46" fillId="0" borderId="68" xfId="3" applyFont="1" applyBorder="1" applyAlignment="1">
      <alignment horizontal="left"/>
    </xf>
    <xf numFmtId="0" fontId="46" fillId="0" borderId="9" xfId="3" applyFont="1" applyBorder="1" applyAlignment="1">
      <alignment horizontal="left"/>
    </xf>
    <xf numFmtId="0" fontId="46" fillId="0" borderId="6" xfId="3" applyFont="1" applyBorder="1" applyAlignment="1">
      <alignment horizontal="left"/>
    </xf>
    <xf numFmtId="0" fontId="46" fillId="0" borderId="15" xfId="3" applyFont="1" applyBorder="1" applyAlignment="1">
      <alignment horizontal="left"/>
    </xf>
    <xf numFmtId="0" fontId="46" fillId="0" borderId="71" xfId="3" applyFont="1" applyBorder="1" applyAlignment="1">
      <alignment horizontal="left"/>
    </xf>
    <xf numFmtId="0" fontId="7" fillId="0" borderId="8" xfId="3" applyBorder="1"/>
    <xf numFmtId="0" fontId="46" fillId="0" borderId="6" xfId="3" applyFont="1" applyBorder="1" applyAlignment="1">
      <alignment horizontal="left" wrapText="1"/>
    </xf>
    <xf numFmtId="0" fontId="7" fillId="0" borderId="7" xfId="3" applyBorder="1" applyAlignment="1">
      <alignment wrapText="1"/>
    </xf>
    <xf numFmtId="0" fontId="46" fillId="0" borderId="5" xfId="3" applyFont="1" applyBorder="1" applyAlignment="1">
      <alignment horizontal="left"/>
    </xf>
    <xf numFmtId="0" fontId="46" fillId="0" borderId="61" xfId="3" applyFont="1" applyBorder="1" applyAlignment="1">
      <alignment horizontal="left"/>
    </xf>
    <xf numFmtId="0" fontId="46" fillId="0" borderId="7" xfId="3" applyFont="1" applyBorder="1" applyAlignment="1">
      <alignment horizontal="left"/>
    </xf>
    <xf numFmtId="0" fontId="8" fillId="0" borderId="0" xfId="3" applyFont="1" applyAlignment="1">
      <alignment horizontal="center" wrapText="1"/>
    </xf>
    <xf numFmtId="0" fontId="45" fillId="0" borderId="72" xfId="3" applyFont="1" applyBorder="1" applyAlignment="1">
      <alignment horizontal="center" vertical="center" wrapText="1"/>
    </xf>
    <xf numFmtId="0" fontId="45" fillId="0" borderId="73" xfId="3" applyFont="1" applyBorder="1" applyAlignment="1">
      <alignment horizontal="center" vertical="center" wrapText="1"/>
    </xf>
    <xf numFmtId="0" fontId="45" fillId="0" borderId="56" xfId="3" applyFont="1" applyBorder="1" applyAlignment="1">
      <alignment horizontal="center" vertical="center"/>
    </xf>
    <xf numFmtId="0" fontId="45" fillId="0" borderId="57" xfId="3" applyFont="1" applyBorder="1" applyAlignment="1">
      <alignment horizontal="center" vertical="center"/>
    </xf>
    <xf numFmtId="0" fontId="45" fillId="0" borderId="53" xfId="3" applyFont="1" applyBorder="1" applyAlignment="1">
      <alignment horizontal="center" vertical="center"/>
    </xf>
    <xf numFmtId="0" fontId="45" fillId="0" borderId="5" xfId="3" applyFont="1" applyBorder="1" applyAlignment="1">
      <alignment horizontal="center" vertical="center"/>
    </xf>
    <xf numFmtId="0" fontId="46" fillId="0" borderId="25" xfId="3" applyFont="1" applyBorder="1" applyAlignment="1">
      <alignment horizontal="center" vertical="center" wrapText="1"/>
    </xf>
    <xf numFmtId="0" fontId="46" fillId="0" borderId="8" xfId="3" applyFont="1" applyBorder="1" applyAlignment="1">
      <alignment horizontal="center" vertical="center" wrapText="1"/>
    </xf>
    <xf numFmtId="0" fontId="7" fillId="0" borderId="26" xfId="3" applyBorder="1" applyAlignment="1">
      <alignment horizontal="center" vertical="center" wrapText="1"/>
    </xf>
    <xf numFmtId="0" fontId="45" fillId="0" borderId="4" xfId="3" applyFont="1" applyBorder="1" applyAlignment="1">
      <alignment horizontal="center" vertical="center" wrapText="1"/>
    </xf>
    <xf numFmtId="0" fontId="7" fillId="0" borderId="11" xfId="3" applyBorder="1" applyAlignment="1">
      <alignment horizontal="center" vertical="center" wrapText="1"/>
    </xf>
    <xf numFmtId="0" fontId="45" fillId="0" borderId="11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45" fillId="0" borderId="55" xfId="3" applyFont="1" applyBorder="1" applyAlignment="1">
      <alignment horizontal="center" vertical="center" wrapText="1"/>
    </xf>
    <xf numFmtId="0" fontId="45" fillId="0" borderId="58" xfId="3" applyFont="1" applyBorder="1" applyAlignment="1">
      <alignment horizontal="center" vertical="center" wrapText="1"/>
    </xf>
    <xf numFmtId="0" fontId="46" fillId="0" borderId="25" xfId="3" applyFont="1" applyBorder="1" applyAlignment="1">
      <alignment horizontal="center" vertical="center"/>
    </xf>
    <xf numFmtId="0" fontId="46" fillId="0" borderId="8" xfId="3" applyFont="1" applyBorder="1" applyAlignment="1">
      <alignment horizontal="center" vertical="center"/>
    </xf>
    <xf numFmtId="0" fontId="46" fillId="0" borderId="26" xfId="3" applyFont="1" applyBorder="1" applyAlignment="1">
      <alignment horizontal="center" vertical="center"/>
    </xf>
    <xf numFmtId="0" fontId="46" fillId="0" borderId="8" xfId="3" applyFont="1" applyBorder="1" applyAlignment="1">
      <alignment horizontal="left"/>
    </xf>
    <xf numFmtId="0" fontId="46" fillId="0" borderId="26" xfId="3" applyFont="1" applyBorder="1" applyAlignment="1">
      <alignment horizontal="left"/>
    </xf>
    <xf numFmtId="0" fontId="10" fillId="0" borderId="0" xfId="9" applyFont="1" applyAlignment="1">
      <alignment horizontal="center" wrapText="1"/>
    </xf>
    <xf numFmtId="0" fontId="2" fillId="0" borderId="0" xfId="9" applyAlignment="1">
      <alignment horizontal="center" wrapText="1"/>
    </xf>
    <xf numFmtId="0" fontId="15" fillId="0" borderId="0" xfId="9" applyFont="1" applyAlignment="1">
      <alignment horizontal="center" wrapText="1"/>
    </xf>
    <xf numFmtId="0" fontId="10" fillId="0" borderId="0" xfId="3" applyFont="1" applyAlignment="1">
      <alignment horizontal="center" wrapText="1"/>
    </xf>
    <xf numFmtId="0" fontId="2" fillId="0" borderId="0" xfId="3" applyFont="1" applyAlignment="1">
      <alignment horizontal="center" wrapText="1"/>
    </xf>
    <xf numFmtId="0" fontId="15" fillId="0" borderId="0" xfId="3" applyFont="1" applyAlignment="1">
      <alignment horizontal="center" wrapText="1"/>
    </xf>
    <xf numFmtId="0" fontId="7" fillId="0" borderId="4" xfId="3" applyFont="1" applyBorder="1" applyAlignment="1">
      <alignment wrapText="1"/>
    </xf>
    <xf numFmtId="0" fontId="7" fillId="0" borderId="1" xfId="3" applyBorder="1" applyAlignment="1">
      <alignment wrapText="1"/>
    </xf>
    <xf numFmtId="0" fontId="7" fillId="0" borderId="11" xfId="3" applyBorder="1" applyAlignment="1">
      <alignment wrapText="1"/>
    </xf>
    <xf numFmtId="0" fontId="7" fillId="0" borderId="4" xfId="3" applyFont="1" applyBorder="1" applyAlignment="1">
      <alignment horizontal="center" wrapText="1"/>
    </xf>
    <xf numFmtId="0" fontId="7" fillId="0" borderId="1" xfId="3" applyBorder="1" applyAlignment="1">
      <alignment horizontal="center" wrapText="1"/>
    </xf>
    <xf numFmtId="0" fontId="7" fillId="0" borderId="11" xfId="3" applyBorder="1" applyAlignment="1">
      <alignment horizontal="center" wrapText="1"/>
    </xf>
    <xf numFmtId="0" fontId="7" fillId="0" borderId="0" xfId="3" applyFont="1" applyAlignment="1">
      <alignment horizontal="center" wrapText="1"/>
    </xf>
    <xf numFmtId="0" fontId="13" fillId="0" borderId="0" xfId="3" applyFont="1" applyAlignment="1">
      <alignment horizontal="center" shrinkToFit="1"/>
    </xf>
    <xf numFmtId="0" fontId="14" fillId="0" borderId="0" xfId="3" applyFont="1" applyAlignment="1">
      <alignment horizontal="center" shrinkToFit="1"/>
    </xf>
    <xf numFmtId="0" fontId="19" fillId="0" borderId="0" xfId="3" applyFont="1" applyAlignment="1">
      <alignment horizontal="center" wrapText="1"/>
    </xf>
    <xf numFmtId="0" fontId="54" fillId="0" borderId="0" xfId="3" applyFont="1" applyAlignment="1">
      <alignment horizontal="center" wrapText="1"/>
    </xf>
    <xf numFmtId="0" fontId="20" fillId="0" borderId="0" xfId="3" applyFont="1" applyAlignment="1">
      <alignment horizontal="center" wrapText="1"/>
    </xf>
    <xf numFmtId="0" fontId="7" fillId="0" borderId="0" xfId="3" applyAlignment="1">
      <alignment wrapText="1"/>
    </xf>
    <xf numFmtId="0" fontId="15" fillId="0" borderId="0" xfId="10" applyFont="1" applyAlignment="1">
      <alignment horizontal="center" wrapText="1"/>
    </xf>
    <xf numFmtId="0" fontId="2" fillId="0" borderId="0" xfId="10" applyAlignment="1">
      <alignment horizontal="center" wrapText="1"/>
    </xf>
    <xf numFmtId="0" fontId="59" fillId="0" borderId="0" xfId="3" applyFont="1" applyAlignment="1">
      <alignment horizontal="right"/>
    </xf>
    <xf numFmtId="0" fontId="59" fillId="0" borderId="0" xfId="0" applyFont="1" applyAlignment="1">
      <alignment horizontal="right"/>
    </xf>
    <xf numFmtId="0" fontId="8" fillId="0" borderId="0" xfId="3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9" fillId="0" borderId="0" xfId="5" applyFont="1" applyAlignment="1">
      <alignment horizontal="right"/>
    </xf>
    <xf numFmtId="0" fontId="33" fillId="0" borderId="0" xfId="5" applyFont="1" applyAlignment="1">
      <alignment horizontal="center"/>
    </xf>
    <xf numFmtId="0" fontId="30" fillId="0" borderId="0" xfId="5" applyFont="1" applyAlignment="1">
      <alignment horizontal="center"/>
    </xf>
    <xf numFmtId="0" fontId="59" fillId="0" borderId="0" xfId="0" applyFont="1" applyAlignment="1">
      <alignment horizontal="right"/>
    </xf>
    <xf numFmtId="0" fontId="14" fillId="0" borderId="0" xfId="0" applyFont="1" applyAlignment="1"/>
    <xf numFmtId="0" fontId="57" fillId="0" borderId="0" xfId="0" applyFont="1" applyAlignment="1"/>
    <xf numFmtId="0" fontId="5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9" fillId="0" borderId="0" xfId="5" applyFont="1" applyAlignment="1">
      <alignment horizontal="right"/>
    </xf>
    <xf numFmtId="0" fontId="57" fillId="0" borderId="0" xfId="5" applyFont="1" applyAlignment="1">
      <alignment horizontal="center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8" fillId="0" borderId="0" xfId="0" applyFont="1" applyAlignment="1">
      <alignment horizontal="right" wrapText="1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0" fillId="0" borderId="0" xfId="10" applyFont="1" applyAlignment="1">
      <alignment horizontal="center" wrapText="1"/>
    </xf>
    <xf numFmtId="0" fontId="61" fillId="0" borderId="0" xfId="10" applyFont="1" applyAlignment="1">
      <alignment horizontal="center" wrapText="1"/>
    </xf>
    <xf numFmtId="0" fontId="62" fillId="0" borderId="0" xfId="10" applyFont="1" applyAlignment="1">
      <alignment horizontal="right"/>
    </xf>
    <xf numFmtId="0" fontId="10" fillId="0" borderId="0" xfId="10" applyFont="1" applyAlignment="1">
      <alignment horizontal="center"/>
    </xf>
    <xf numFmtId="0" fontId="2" fillId="0" borderId="0" xfId="10" applyFont="1" applyAlignment="1">
      <alignment horizontal="center"/>
    </xf>
    <xf numFmtId="0" fontId="62" fillId="0" borderId="0" xfId="9" applyFont="1" applyAlignment="1">
      <alignment horizontal="right"/>
    </xf>
    <xf numFmtId="0" fontId="62" fillId="0" borderId="0" xfId="9" applyFont="1" applyAlignment="1">
      <alignment horizontal="right"/>
    </xf>
    <xf numFmtId="0" fontId="7" fillId="0" borderId="0" xfId="3" applyAlignment="1"/>
    <xf numFmtId="0" fontId="57" fillId="0" borderId="0" xfId="3" applyFont="1" applyAlignment="1">
      <alignment horizontal="center"/>
    </xf>
    <xf numFmtId="0" fontId="59" fillId="0" borderId="0" xfId="3" applyFont="1" applyAlignment="1">
      <alignment horizontal="right"/>
    </xf>
    <xf numFmtId="0" fontId="39" fillId="0" borderId="0" xfId="3" applyFont="1" applyAlignment="1">
      <alignment horizontal="center"/>
    </xf>
    <xf numFmtId="0" fontId="39" fillId="0" borderId="0" xfId="0" applyFont="1" applyAlignment="1">
      <alignment horizontal="center"/>
    </xf>
    <xf numFmtId="0" fontId="1" fillId="0" borderId="0" xfId="1" applyFont="1" applyAlignment="1"/>
    <xf numFmtId="0" fontId="62" fillId="0" borderId="0" xfId="1" applyFont="1" applyAlignment="1">
      <alignment horizontal="right"/>
    </xf>
    <xf numFmtId="0" fontId="48" fillId="0" borderId="0" xfId="1" applyFont="1" applyAlignment="1">
      <alignment horizontal="right"/>
    </xf>
    <xf numFmtId="0" fontId="62" fillId="0" borderId="0" xfId="2" applyFont="1" applyAlignment="1">
      <alignment horizontal="right"/>
    </xf>
    <xf numFmtId="0" fontId="63" fillId="0" borderId="0" xfId="1" applyFont="1" applyAlignment="1">
      <alignment horizontal="right"/>
    </xf>
  </cellXfs>
  <cellStyles count="11">
    <cellStyle name="Ezres" xfId="7" builtinId="3"/>
    <cellStyle name="Ezres 2" xfId="8" xr:uid="{CCDEA926-1461-4266-BFA3-9CA918FCCA68}"/>
    <cellStyle name="Normál" xfId="0" builtinId="0"/>
    <cellStyle name="Normál 2" xfId="1" xr:uid="{00000000-0005-0000-0000-000001000000}"/>
    <cellStyle name="Normál 2 2" xfId="2" xr:uid="{00000000-0005-0000-0000-000002000000}"/>
    <cellStyle name="Normál 2 2 2" xfId="9" xr:uid="{D5430875-9207-4FD4-AF8A-537D58AF238B}"/>
    <cellStyle name="Normál 3" xfId="3" xr:uid="{00000000-0005-0000-0000-000003000000}"/>
    <cellStyle name="Normál 4" xfId="4" xr:uid="{00000000-0005-0000-0000-000004000000}"/>
    <cellStyle name="Normál 4 2" xfId="10" xr:uid="{CB007882-7CBA-421D-9A91-682A0BF8C265}"/>
    <cellStyle name="Normál 5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86024-E704-4002-9386-A30D4ECF2970}">
  <dimension ref="A1:I31"/>
  <sheetViews>
    <sheetView workbookViewId="0">
      <selection activeCell="A4" sqref="A4:I4"/>
    </sheetView>
  </sheetViews>
  <sheetFormatPr defaultRowHeight="12.75" x14ac:dyDescent="0.2"/>
  <cols>
    <col min="5" max="5" width="6.140625" customWidth="1"/>
    <col min="6" max="6" width="11.42578125" customWidth="1"/>
    <col min="7" max="9" width="14.7109375" bestFit="1" customWidth="1"/>
  </cols>
  <sheetData>
    <row r="1" spans="1:9" x14ac:dyDescent="0.2">
      <c r="A1" s="826" t="s">
        <v>889</v>
      </c>
      <c r="B1" s="827"/>
      <c r="C1" s="827"/>
      <c r="D1" s="827"/>
      <c r="E1" s="827"/>
      <c r="F1" s="827"/>
      <c r="G1" s="827"/>
      <c r="H1" s="827"/>
      <c r="I1" s="827"/>
    </row>
    <row r="2" spans="1:9" x14ac:dyDescent="0.2">
      <c r="A2" s="72"/>
      <c r="B2" s="418"/>
      <c r="C2" s="418"/>
      <c r="D2" s="418"/>
      <c r="E2" s="418"/>
      <c r="F2" s="418"/>
      <c r="G2" s="418"/>
      <c r="H2" s="418"/>
      <c r="I2" s="416"/>
    </row>
    <row r="3" spans="1:9" x14ac:dyDescent="0.2">
      <c r="A3" s="797" t="s">
        <v>890</v>
      </c>
      <c r="B3" s="797"/>
      <c r="C3" s="797"/>
      <c r="D3" s="797"/>
      <c r="E3" s="797"/>
      <c r="F3" s="797"/>
      <c r="G3" s="797"/>
      <c r="H3" s="797"/>
      <c r="I3" s="797"/>
    </row>
    <row r="4" spans="1:9" x14ac:dyDescent="0.2">
      <c r="A4" s="797" t="s">
        <v>891</v>
      </c>
      <c r="B4" s="829"/>
      <c r="C4" s="829"/>
      <c r="D4" s="829"/>
      <c r="E4" s="829"/>
      <c r="F4" s="829"/>
      <c r="G4" s="829"/>
      <c r="H4" s="829"/>
      <c r="I4" s="829"/>
    </row>
    <row r="5" spans="1:9" x14ac:dyDescent="0.2">
      <c r="A5" s="418"/>
      <c r="B5" s="418"/>
      <c r="C5" s="418"/>
      <c r="D5" s="419"/>
      <c r="E5" s="418"/>
      <c r="F5" s="418"/>
      <c r="G5" s="418"/>
      <c r="H5" s="418"/>
      <c r="I5" s="418"/>
    </row>
    <row r="6" spans="1:9" ht="13.5" thickBot="1" x14ac:dyDescent="0.25">
      <c r="A6" s="417"/>
      <c r="B6" s="417"/>
      <c r="C6" s="417"/>
      <c r="D6" s="417"/>
      <c r="E6" s="417"/>
      <c r="F6" s="417"/>
      <c r="G6" s="417"/>
      <c r="H6" s="420"/>
      <c r="I6" s="828" t="s">
        <v>663</v>
      </c>
    </row>
    <row r="7" spans="1:9" ht="14.25" thickTop="1" thickBot="1" x14ac:dyDescent="0.25">
      <c r="A7" s="798" t="s">
        <v>748</v>
      </c>
      <c r="B7" s="786" t="s">
        <v>0</v>
      </c>
      <c r="C7" s="786"/>
      <c r="D7" s="786"/>
      <c r="E7" s="787"/>
      <c r="F7" s="800" t="s">
        <v>749</v>
      </c>
      <c r="G7" s="801"/>
      <c r="H7" s="801"/>
      <c r="I7" s="802"/>
    </row>
    <row r="8" spans="1:9" ht="57" thickBot="1" x14ac:dyDescent="0.25">
      <c r="A8" s="799"/>
      <c r="B8" s="788"/>
      <c r="C8" s="788"/>
      <c r="D8" s="788"/>
      <c r="E8" s="789"/>
      <c r="F8" s="421" t="s">
        <v>750</v>
      </c>
      <c r="G8" s="422" t="s">
        <v>751</v>
      </c>
      <c r="H8" s="422" t="s">
        <v>752</v>
      </c>
      <c r="I8" s="422" t="s">
        <v>753</v>
      </c>
    </row>
    <row r="9" spans="1:9" ht="13.5" thickBot="1" x14ac:dyDescent="0.25">
      <c r="A9" s="423"/>
      <c r="B9" s="769" t="s">
        <v>754</v>
      </c>
      <c r="C9" s="803"/>
      <c r="D9" s="803"/>
      <c r="E9" s="804"/>
      <c r="F9" s="424"/>
      <c r="G9" s="425"/>
      <c r="H9" s="425"/>
      <c r="I9" s="424"/>
    </row>
    <row r="10" spans="1:9" x14ac:dyDescent="0.2">
      <c r="A10" s="426" t="s">
        <v>1</v>
      </c>
      <c r="B10" s="766" t="s">
        <v>2</v>
      </c>
      <c r="C10" s="766"/>
      <c r="D10" s="766"/>
      <c r="E10" s="767"/>
      <c r="F10" s="427"/>
      <c r="G10" s="428">
        <v>181587751</v>
      </c>
      <c r="H10" s="429">
        <v>247347446</v>
      </c>
      <c r="I10" s="429">
        <v>247347446</v>
      </c>
    </row>
    <row r="11" spans="1:9" x14ac:dyDescent="0.2">
      <c r="A11" s="430" t="s">
        <v>3</v>
      </c>
      <c r="B11" s="778" t="s">
        <v>755</v>
      </c>
      <c r="C11" s="779"/>
      <c r="D11" s="779"/>
      <c r="E11" s="779"/>
      <c r="F11" s="431"/>
      <c r="G11" s="432">
        <v>0</v>
      </c>
      <c r="H11" s="433">
        <v>293908874</v>
      </c>
      <c r="I11" s="433">
        <v>293908874</v>
      </c>
    </row>
    <row r="12" spans="1:9" x14ac:dyDescent="0.2">
      <c r="A12" s="434" t="s">
        <v>4</v>
      </c>
      <c r="B12" s="780" t="s">
        <v>5</v>
      </c>
      <c r="C12" s="781"/>
      <c r="D12" s="781"/>
      <c r="E12" s="781"/>
      <c r="F12" s="431"/>
      <c r="G12" s="435">
        <v>14600000</v>
      </c>
      <c r="H12" s="433">
        <v>18925896</v>
      </c>
      <c r="I12" s="433">
        <v>18925896</v>
      </c>
    </row>
    <row r="13" spans="1:9" x14ac:dyDescent="0.2">
      <c r="A13" s="436" t="s">
        <v>6</v>
      </c>
      <c r="B13" s="774" t="s">
        <v>7</v>
      </c>
      <c r="C13" s="782"/>
      <c r="D13" s="782"/>
      <c r="E13" s="782"/>
      <c r="F13" s="431"/>
      <c r="G13" s="432">
        <v>3478865</v>
      </c>
      <c r="H13" s="433">
        <v>6995090</v>
      </c>
      <c r="I13" s="433">
        <v>6487964</v>
      </c>
    </row>
    <row r="14" spans="1:9" x14ac:dyDescent="0.2">
      <c r="A14" s="436" t="s">
        <v>8</v>
      </c>
      <c r="B14" s="437" t="s">
        <v>9</v>
      </c>
      <c r="C14" s="438"/>
      <c r="D14" s="438"/>
      <c r="E14" s="438"/>
      <c r="F14" s="431"/>
      <c r="G14" s="432"/>
      <c r="H14" s="433"/>
      <c r="I14" s="433">
        <v>0</v>
      </c>
    </row>
    <row r="15" spans="1:9" x14ac:dyDescent="0.2">
      <c r="A15" s="436" t="s">
        <v>10</v>
      </c>
      <c r="B15" s="774" t="s">
        <v>756</v>
      </c>
      <c r="C15" s="782"/>
      <c r="D15" s="782"/>
      <c r="E15" s="782"/>
      <c r="F15" s="431"/>
      <c r="G15" s="432"/>
      <c r="H15" s="433">
        <v>1000000</v>
      </c>
      <c r="I15" s="433">
        <v>1000000</v>
      </c>
    </row>
    <row r="16" spans="1:9" ht="13.5" thickBot="1" x14ac:dyDescent="0.25">
      <c r="A16" s="439" t="s">
        <v>11</v>
      </c>
      <c r="B16" s="440" t="s">
        <v>757</v>
      </c>
      <c r="C16" s="440"/>
      <c r="D16" s="440"/>
      <c r="E16" s="440"/>
      <c r="F16" s="441"/>
      <c r="G16" s="442">
        <v>54308000</v>
      </c>
      <c r="H16" s="443"/>
      <c r="I16" s="443"/>
    </row>
    <row r="17" spans="1:9" ht="13.5" thickBot="1" x14ac:dyDescent="0.25">
      <c r="A17" s="444"/>
      <c r="B17" s="770" t="s">
        <v>758</v>
      </c>
      <c r="C17" s="768"/>
      <c r="D17" s="768"/>
      <c r="E17" s="769"/>
      <c r="F17" s="445"/>
      <c r="G17" s="446">
        <f>SUM(G10:G16)</f>
        <v>253974616</v>
      </c>
      <c r="H17" s="446">
        <f>SUM(H10:H16)</f>
        <v>568177306</v>
      </c>
      <c r="I17" s="447">
        <f>SUM(I10:I16)</f>
        <v>567670180</v>
      </c>
    </row>
    <row r="18" spans="1:9" ht="13.5" thickBot="1" x14ac:dyDescent="0.25">
      <c r="A18" s="448" t="s">
        <v>12</v>
      </c>
      <c r="B18" s="449" t="s">
        <v>759</v>
      </c>
      <c r="C18" s="450"/>
      <c r="D18" s="450"/>
      <c r="E18" s="451"/>
      <c r="F18" s="445"/>
      <c r="G18" s="452">
        <v>81975021</v>
      </c>
      <c r="H18" s="452">
        <v>63294649</v>
      </c>
      <c r="I18" s="447">
        <v>63294649</v>
      </c>
    </row>
    <row r="19" spans="1:9" ht="13.5" thickBot="1" x14ac:dyDescent="0.25">
      <c r="A19" s="453"/>
      <c r="B19" s="454" t="s">
        <v>760</v>
      </c>
      <c r="C19" s="455"/>
      <c r="D19" s="455"/>
      <c r="E19" s="455"/>
      <c r="F19" s="445"/>
      <c r="G19" s="446">
        <f>SUM(G17:G18)</f>
        <v>335949637</v>
      </c>
      <c r="H19" s="446">
        <f>SUM(H17:H18)</f>
        <v>631471955</v>
      </c>
      <c r="I19" s="447">
        <f>SUM(I17:I18)</f>
        <v>630964829</v>
      </c>
    </row>
    <row r="20" spans="1:9" ht="13.5" thickBot="1" x14ac:dyDescent="0.25">
      <c r="A20" s="456"/>
      <c r="B20" s="771" t="s">
        <v>761</v>
      </c>
      <c r="C20" s="771"/>
      <c r="D20" s="771"/>
      <c r="E20" s="772"/>
      <c r="F20" s="457"/>
      <c r="G20" s="458"/>
      <c r="H20" s="459"/>
      <c r="I20" s="460"/>
    </row>
    <row r="21" spans="1:9" x14ac:dyDescent="0.2">
      <c r="A21" s="461" t="s">
        <v>13</v>
      </c>
      <c r="B21" s="766" t="s">
        <v>14</v>
      </c>
      <c r="C21" s="766"/>
      <c r="D21" s="766"/>
      <c r="E21" s="767"/>
      <c r="F21" s="427"/>
      <c r="G21" s="462">
        <v>29755000</v>
      </c>
      <c r="H21" s="429">
        <v>36761001</v>
      </c>
      <c r="I21" s="429">
        <v>31987386</v>
      </c>
    </row>
    <row r="22" spans="1:9" x14ac:dyDescent="0.2">
      <c r="A22" s="430" t="s">
        <v>15</v>
      </c>
      <c r="B22" s="773" t="s">
        <v>762</v>
      </c>
      <c r="C22" s="773"/>
      <c r="D22" s="773"/>
      <c r="E22" s="774"/>
      <c r="F22" s="431"/>
      <c r="G22" s="432">
        <v>6330000</v>
      </c>
      <c r="H22" s="433">
        <v>7312709</v>
      </c>
      <c r="I22" s="433">
        <v>6469549</v>
      </c>
    </row>
    <row r="23" spans="1:9" x14ac:dyDescent="0.2">
      <c r="A23" s="463" t="s">
        <v>16</v>
      </c>
      <c r="B23" s="773" t="s">
        <v>17</v>
      </c>
      <c r="C23" s="773"/>
      <c r="D23" s="773"/>
      <c r="E23" s="775"/>
      <c r="F23" s="431"/>
      <c r="G23" s="464">
        <v>77458966</v>
      </c>
      <c r="H23" s="433">
        <v>92260553</v>
      </c>
      <c r="I23" s="433">
        <v>90548197</v>
      </c>
    </row>
    <row r="24" spans="1:9" x14ac:dyDescent="0.2">
      <c r="A24" s="463" t="s">
        <v>18</v>
      </c>
      <c r="B24" s="437" t="s">
        <v>19</v>
      </c>
      <c r="C24" s="438"/>
      <c r="D24" s="438"/>
      <c r="E24" s="465"/>
      <c r="F24" s="431"/>
      <c r="G24" s="464">
        <v>3099000</v>
      </c>
      <c r="H24" s="433">
        <v>4096900</v>
      </c>
      <c r="I24" s="433">
        <v>3872415</v>
      </c>
    </row>
    <row r="25" spans="1:9" x14ac:dyDescent="0.2">
      <c r="A25" s="463" t="s">
        <v>20</v>
      </c>
      <c r="B25" s="437" t="s">
        <v>21</v>
      </c>
      <c r="C25" s="438"/>
      <c r="D25" s="438"/>
      <c r="E25" s="465"/>
      <c r="F25" s="431"/>
      <c r="G25" s="464">
        <v>80603000</v>
      </c>
      <c r="H25" s="433">
        <v>86950563</v>
      </c>
      <c r="I25" s="433">
        <v>86379043</v>
      </c>
    </row>
    <row r="26" spans="1:9" x14ac:dyDescent="0.2">
      <c r="A26" s="463" t="s">
        <v>22</v>
      </c>
      <c r="B26" s="437" t="s">
        <v>23</v>
      </c>
      <c r="C26" s="438"/>
      <c r="D26" s="438"/>
      <c r="E26" s="465"/>
      <c r="F26" s="431"/>
      <c r="G26" s="464">
        <v>25382000</v>
      </c>
      <c r="H26" s="433">
        <v>12297000</v>
      </c>
      <c r="I26" s="433">
        <v>9262245</v>
      </c>
    </row>
    <row r="27" spans="1:9" x14ac:dyDescent="0.2">
      <c r="A27" s="463" t="s">
        <v>24</v>
      </c>
      <c r="B27" s="437" t="s">
        <v>25</v>
      </c>
      <c r="C27" s="438"/>
      <c r="D27" s="438"/>
      <c r="E27" s="465"/>
      <c r="F27" s="431"/>
      <c r="G27" s="464">
        <v>50009000</v>
      </c>
      <c r="H27" s="433">
        <v>319042874</v>
      </c>
      <c r="I27" s="433"/>
    </row>
    <row r="28" spans="1:9" ht="13.5" thickBot="1" x14ac:dyDescent="0.25">
      <c r="A28" s="466" t="s">
        <v>26</v>
      </c>
      <c r="B28" s="467" t="s">
        <v>763</v>
      </c>
      <c r="C28" s="440"/>
      <c r="D28" s="440"/>
      <c r="E28" s="468"/>
      <c r="F28" s="441"/>
      <c r="G28" s="469"/>
      <c r="H28" s="443"/>
      <c r="I28" s="443"/>
    </row>
    <row r="29" spans="1:9" ht="13.5" thickBot="1" x14ac:dyDescent="0.25">
      <c r="A29" s="470"/>
      <c r="B29" s="768" t="s">
        <v>764</v>
      </c>
      <c r="C29" s="768"/>
      <c r="D29" s="768"/>
      <c r="E29" s="776"/>
      <c r="F29" s="445"/>
      <c r="G29" s="471">
        <f>SUM(G21:G28)</f>
        <v>272636966</v>
      </c>
      <c r="H29" s="446">
        <f>SUM(H21:H28)</f>
        <v>558721600</v>
      </c>
      <c r="I29" s="447">
        <f>SUM(I21:I28)</f>
        <v>228518835</v>
      </c>
    </row>
    <row r="30" spans="1:9" ht="13.5" thickBot="1" x14ac:dyDescent="0.25">
      <c r="A30" s="461" t="s">
        <v>27</v>
      </c>
      <c r="B30" s="766" t="s">
        <v>765</v>
      </c>
      <c r="C30" s="766"/>
      <c r="D30" s="766"/>
      <c r="E30" s="767"/>
      <c r="F30" s="445"/>
      <c r="G30" s="472">
        <v>63312671</v>
      </c>
      <c r="H30" s="473">
        <v>72750355</v>
      </c>
      <c r="I30" s="447">
        <v>66555727</v>
      </c>
    </row>
    <row r="31" spans="1:9" ht="13.5" thickBot="1" x14ac:dyDescent="0.25">
      <c r="A31" s="474"/>
      <c r="B31" s="768" t="s">
        <v>766</v>
      </c>
      <c r="C31" s="768"/>
      <c r="D31" s="768"/>
      <c r="E31" s="769"/>
      <c r="F31" s="445"/>
      <c r="G31" s="447">
        <f>SUM(G29:G30)</f>
        <v>335949637</v>
      </c>
      <c r="H31" s="447">
        <f>SUM(H29:H30)</f>
        <v>631471955</v>
      </c>
      <c r="I31" s="447">
        <f>SUM(I29:I30)</f>
        <v>295074562</v>
      </c>
    </row>
  </sheetData>
  <mergeCells count="20">
    <mergeCell ref="A1:I1"/>
    <mergeCell ref="A4:I4"/>
    <mergeCell ref="B21:E21"/>
    <mergeCell ref="B22:E22"/>
    <mergeCell ref="B23:E23"/>
    <mergeCell ref="B29:E29"/>
    <mergeCell ref="B30:E30"/>
    <mergeCell ref="B31:E31"/>
    <mergeCell ref="B11:E11"/>
    <mergeCell ref="B12:E12"/>
    <mergeCell ref="B13:E13"/>
    <mergeCell ref="B15:E15"/>
    <mergeCell ref="B17:E17"/>
    <mergeCell ref="B20:E20"/>
    <mergeCell ref="A3:I3"/>
    <mergeCell ref="A7:A8"/>
    <mergeCell ref="B7:E8"/>
    <mergeCell ref="F7:I7"/>
    <mergeCell ref="B9:E9"/>
    <mergeCell ref="B10:E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F63F3-09AC-46B7-A222-B9D661D78A6E}">
  <sheetPr>
    <tabColor rgb="FFFFFF00"/>
  </sheetPr>
  <dimension ref="A1:I35"/>
  <sheetViews>
    <sheetView workbookViewId="0">
      <selection activeCell="N36" sqref="N36"/>
    </sheetView>
  </sheetViews>
  <sheetFormatPr defaultRowHeight="12.75" x14ac:dyDescent="0.2"/>
  <cols>
    <col min="7" max="8" width="11.28515625" bestFit="1" customWidth="1"/>
    <col min="9" max="9" width="11.5703125" bestFit="1" customWidth="1"/>
  </cols>
  <sheetData>
    <row r="1" spans="1:9" x14ac:dyDescent="0.2">
      <c r="A1" s="827" t="s">
        <v>904</v>
      </c>
      <c r="B1" s="827"/>
      <c r="C1" s="827"/>
      <c r="D1" s="827"/>
      <c r="E1" s="827"/>
      <c r="F1" s="827"/>
      <c r="G1" s="827"/>
      <c r="H1" s="827"/>
      <c r="I1" s="827"/>
    </row>
    <row r="2" spans="1:9" x14ac:dyDescent="0.2">
      <c r="C2" s="7"/>
    </row>
    <row r="3" spans="1:9" x14ac:dyDescent="0.2">
      <c r="G3" s="17"/>
    </row>
    <row r="4" spans="1:9" x14ac:dyDescent="0.2">
      <c r="A4" s="758" t="s">
        <v>742</v>
      </c>
      <c r="B4" s="758"/>
      <c r="C4" s="758"/>
      <c r="D4" s="758"/>
      <c r="E4" s="758"/>
      <c r="F4" s="758"/>
      <c r="G4" s="758"/>
      <c r="H4" s="758"/>
      <c r="I4" s="758"/>
    </row>
    <row r="5" spans="1:9" x14ac:dyDescent="0.2">
      <c r="B5" s="7"/>
    </row>
    <row r="6" spans="1:9" x14ac:dyDescent="0.2">
      <c r="A6" s="758" t="s">
        <v>905</v>
      </c>
      <c r="B6" s="758"/>
      <c r="C6" s="758"/>
      <c r="D6" s="758"/>
      <c r="E6" s="758"/>
      <c r="F6" s="758"/>
      <c r="G6" s="758"/>
      <c r="H6" s="758"/>
      <c r="I6" s="758"/>
    </row>
    <row r="7" spans="1:9" x14ac:dyDescent="0.2">
      <c r="B7" s="7"/>
      <c r="C7" s="7"/>
    </row>
    <row r="8" spans="1:9" x14ac:dyDescent="0.2">
      <c r="C8" s="7"/>
    </row>
    <row r="9" spans="1:9" ht="13.5" thickBot="1" x14ac:dyDescent="0.25"/>
    <row r="10" spans="1:9" x14ac:dyDescent="0.2">
      <c r="A10" s="8"/>
      <c r="B10" s="9"/>
      <c r="C10" s="9"/>
      <c r="D10" s="9"/>
      <c r="E10" s="10"/>
      <c r="F10" s="11"/>
      <c r="G10" s="733" t="s">
        <v>743</v>
      </c>
      <c r="H10" s="734"/>
      <c r="I10" s="735"/>
    </row>
    <row r="11" spans="1:9" x14ac:dyDescent="0.2">
      <c r="A11" s="12"/>
      <c r="B11" s="28" t="s">
        <v>29</v>
      </c>
      <c r="C11" s="1"/>
      <c r="D11" s="1"/>
      <c r="E11" s="13"/>
      <c r="F11" s="741" t="s">
        <v>664</v>
      </c>
      <c r="G11" s="736"/>
      <c r="H11" s="737"/>
      <c r="I11" s="738"/>
    </row>
    <row r="12" spans="1:9" ht="13.5" thickBot="1" x14ac:dyDescent="0.25">
      <c r="A12" s="14"/>
      <c r="B12" s="15"/>
      <c r="C12" s="15"/>
      <c r="D12" s="15"/>
      <c r="E12" s="16"/>
      <c r="F12" s="742"/>
      <c r="G12" s="736"/>
      <c r="H12" s="739"/>
      <c r="I12" s="740"/>
    </row>
    <row r="13" spans="1:9" ht="51.75" thickBot="1" x14ac:dyDescent="0.25">
      <c r="A13" s="12"/>
      <c r="B13" s="1"/>
      <c r="C13" s="1"/>
      <c r="D13" s="1"/>
      <c r="E13" s="1"/>
      <c r="F13" s="257"/>
      <c r="G13" s="258" t="s">
        <v>427</v>
      </c>
      <c r="H13" s="259" t="s">
        <v>428</v>
      </c>
      <c r="I13" s="258" t="s">
        <v>429</v>
      </c>
    </row>
    <row r="14" spans="1:9" x14ac:dyDescent="0.2">
      <c r="A14" s="743" t="s">
        <v>14</v>
      </c>
      <c r="B14" s="744"/>
      <c r="C14" s="744"/>
      <c r="D14" s="744"/>
      <c r="E14" s="260"/>
      <c r="F14" s="23" t="s">
        <v>13</v>
      </c>
      <c r="G14" s="261">
        <v>41448699</v>
      </c>
      <c r="H14" s="262">
        <v>44252617</v>
      </c>
      <c r="I14" s="262">
        <v>44251398</v>
      </c>
    </row>
    <row r="15" spans="1:9" x14ac:dyDescent="0.2">
      <c r="A15" s="729" t="s">
        <v>410</v>
      </c>
      <c r="B15" s="730"/>
      <c r="C15" s="730"/>
      <c r="D15" s="730"/>
      <c r="E15" s="263"/>
      <c r="F15" s="24" t="s">
        <v>15</v>
      </c>
      <c r="G15" s="264">
        <v>9155722</v>
      </c>
      <c r="H15" s="265">
        <v>10196722</v>
      </c>
      <c r="I15" s="265">
        <v>10195307</v>
      </c>
    </row>
    <row r="16" spans="1:9" x14ac:dyDescent="0.2">
      <c r="A16" s="729" t="s">
        <v>17</v>
      </c>
      <c r="B16" s="730"/>
      <c r="C16" s="730"/>
      <c r="D16" s="730"/>
      <c r="E16" s="263"/>
      <c r="F16" s="33" t="s">
        <v>16</v>
      </c>
      <c r="G16" s="264">
        <v>12228200</v>
      </c>
      <c r="H16" s="265">
        <v>13277175</v>
      </c>
      <c r="I16" s="265">
        <v>10775894</v>
      </c>
    </row>
    <row r="17" spans="1:9" x14ac:dyDescent="0.2">
      <c r="A17" s="729" t="s">
        <v>19</v>
      </c>
      <c r="B17" s="730"/>
      <c r="C17" s="730"/>
      <c r="D17" s="730"/>
      <c r="E17" s="263"/>
      <c r="F17" s="33" t="s">
        <v>18</v>
      </c>
      <c r="G17" s="264"/>
      <c r="H17" s="265"/>
      <c r="I17" s="265"/>
    </row>
    <row r="18" spans="1:9" x14ac:dyDescent="0.2">
      <c r="A18" s="729" t="s">
        <v>21</v>
      </c>
      <c r="B18" s="730"/>
      <c r="C18" s="730"/>
      <c r="D18" s="730"/>
      <c r="E18" s="263"/>
      <c r="F18" s="33" t="s">
        <v>20</v>
      </c>
      <c r="G18" s="264"/>
      <c r="H18" s="265"/>
      <c r="I18" s="265"/>
    </row>
    <row r="19" spans="1:9" x14ac:dyDescent="0.2">
      <c r="A19" s="731" t="s">
        <v>412</v>
      </c>
      <c r="B19" s="732"/>
      <c r="C19" s="732"/>
      <c r="D19" s="732"/>
      <c r="E19" s="263"/>
      <c r="F19" s="4"/>
      <c r="G19" s="266">
        <f>SUM(G14:G18)</f>
        <v>62832621</v>
      </c>
      <c r="H19" s="267">
        <f>SUM(H14:H18)</f>
        <v>67726514</v>
      </c>
      <c r="I19" s="267">
        <f>SUM(I14:I18)</f>
        <v>65222599</v>
      </c>
    </row>
    <row r="20" spans="1:9" x14ac:dyDescent="0.2">
      <c r="A20" s="729" t="s">
        <v>413</v>
      </c>
      <c r="B20" s="730"/>
      <c r="C20" s="730"/>
      <c r="D20" s="730"/>
      <c r="E20" s="263"/>
      <c r="F20" s="33" t="s">
        <v>1</v>
      </c>
      <c r="G20" s="264">
        <v>4150000</v>
      </c>
      <c r="H20" s="265">
        <v>4621093</v>
      </c>
      <c r="I20" s="265">
        <v>4621093</v>
      </c>
    </row>
    <row r="21" spans="1:9" x14ac:dyDescent="0.2">
      <c r="A21" s="729" t="s">
        <v>5</v>
      </c>
      <c r="B21" s="730"/>
      <c r="C21" s="730"/>
      <c r="D21" s="730"/>
      <c r="E21" s="263"/>
      <c r="F21" s="33" t="s">
        <v>4</v>
      </c>
      <c r="G21" s="264"/>
      <c r="H21" s="265">
        <v>1202744</v>
      </c>
      <c r="I21" s="265">
        <v>1203000</v>
      </c>
    </row>
    <row r="22" spans="1:9" x14ac:dyDescent="0.2">
      <c r="A22" s="729" t="s">
        <v>7</v>
      </c>
      <c r="B22" s="730"/>
      <c r="C22" s="730"/>
      <c r="D22" s="730"/>
      <c r="E22" s="263"/>
      <c r="F22" s="33" t="s">
        <v>6</v>
      </c>
      <c r="G22" s="264"/>
      <c r="H22" s="265">
        <v>22000</v>
      </c>
      <c r="I22" s="265">
        <v>22015</v>
      </c>
    </row>
    <row r="23" spans="1:9" x14ac:dyDescent="0.2">
      <c r="A23" s="729" t="s">
        <v>414</v>
      </c>
      <c r="B23" s="730"/>
      <c r="C23" s="730"/>
      <c r="D23" s="730"/>
      <c r="E23" s="263"/>
      <c r="F23" s="33" t="s">
        <v>10</v>
      </c>
      <c r="G23" s="264"/>
      <c r="H23" s="265"/>
      <c r="I23" s="265"/>
    </row>
    <row r="24" spans="1:9" ht="13.5" thickBot="1" x14ac:dyDescent="0.25">
      <c r="A24" s="745" t="s">
        <v>415</v>
      </c>
      <c r="B24" s="746"/>
      <c r="C24" s="746"/>
      <c r="D24" s="746"/>
      <c r="E24" s="268"/>
      <c r="F24" s="5"/>
      <c r="G24" s="269">
        <f>SUM(G20:G23)</f>
        <v>4150000</v>
      </c>
      <c r="H24" s="270">
        <f>SUM(H20:H23)</f>
        <v>5845837</v>
      </c>
      <c r="I24" s="270">
        <f>SUM(I20:I23)</f>
        <v>5846108</v>
      </c>
    </row>
    <row r="25" spans="1:9" ht="13.5" thickBot="1" x14ac:dyDescent="0.25">
      <c r="A25" s="747" t="s">
        <v>416</v>
      </c>
      <c r="B25" s="748"/>
      <c r="C25" s="748"/>
      <c r="D25" s="748"/>
      <c r="E25" s="748"/>
      <c r="F25" s="2"/>
      <c r="G25" s="271">
        <f>G24-G19</f>
        <v>-58682621</v>
      </c>
      <c r="H25" s="271">
        <f>H24-H19</f>
        <v>-61880677</v>
      </c>
      <c r="I25" s="271">
        <f>I24-I19</f>
        <v>-59376491</v>
      </c>
    </row>
    <row r="26" spans="1:9" x14ac:dyDescent="0.2">
      <c r="A26" s="749"/>
      <c r="B26" s="750"/>
      <c r="C26" s="750"/>
      <c r="D26" s="750"/>
      <c r="E26" s="272"/>
      <c r="F26" s="11"/>
      <c r="G26" s="273"/>
      <c r="H26" s="274"/>
      <c r="I26" s="274"/>
    </row>
    <row r="27" spans="1:9" x14ac:dyDescent="0.2">
      <c r="A27" s="729" t="s">
        <v>23</v>
      </c>
      <c r="B27" s="730"/>
      <c r="C27" s="730"/>
      <c r="D27" s="730"/>
      <c r="E27" s="263"/>
      <c r="F27" s="24" t="s">
        <v>22</v>
      </c>
      <c r="G27" s="264"/>
      <c r="H27" s="275">
        <v>45000</v>
      </c>
      <c r="I27" s="275">
        <v>44200</v>
      </c>
    </row>
    <row r="28" spans="1:9" x14ac:dyDescent="0.2">
      <c r="A28" s="729" t="s">
        <v>25</v>
      </c>
      <c r="B28" s="730"/>
      <c r="C28" s="730"/>
      <c r="D28" s="730"/>
      <c r="E28" s="263"/>
      <c r="F28" s="24" t="s">
        <v>24</v>
      </c>
      <c r="G28" s="264"/>
      <c r="H28" s="275"/>
      <c r="I28" s="275"/>
    </row>
    <row r="29" spans="1:9" x14ac:dyDescent="0.2">
      <c r="A29" s="729" t="s">
        <v>417</v>
      </c>
      <c r="B29" s="730"/>
      <c r="C29" s="730"/>
      <c r="D29" s="730"/>
      <c r="E29" s="263"/>
      <c r="F29" s="24" t="s">
        <v>26</v>
      </c>
      <c r="G29" s="264"/>
      <c r="H29" s="275"/>
      <c r="I29" s="275"/>
    </row>
    <row r="30" spans="1:9" x14ac:dyDescent="0.2">
      <c r="A30" s="731" t="s">
        <v>418</v>
      </c>
      <c r="B30" s="732"/>
      <c r="C30" s="732"/>
      <c r="D30" s="732"/>
      <c r="E30" s="263"/>
      <c r="F30" s="4"/>
      <c r="G30" s="266">
        <f>SUM(G27:G29)</f>
        <v>0</v>
      </c>
      <c r="H30" s="276">
        <f>SUM(H27:H29)</f>
        <v>45000</v>
      </c>
      <c r="I30" s="276">
        <f>SUM(I27:I29)</f>
        <v>44200</v>
      </c>
    </row>
    <row r="31" spans="1:9" x14ac:dyDescent="0.2">
      <c r="A31" s="729" t="s">
        <v>419</v>
      </c>
      <c r="B31" s="730"/>
      <c r="C31" s="730"/>
      <c r="D31" s="730"/>
      <c r="E31" s="263"/>
      <c r="F31" s="24" t="s">
        <v>3</v>
      </c>
      <c r="G31" s="264"/>
      <c r="H31" s="275"/>
      <c r="I31" s="275"/>
    </row>
    <row r="32" spans="1:9" x14ac:dyDescent="0.2">
      <c r="A32" s="729" t="s">
        <v>9</v>
      </c>
      <c r="B32" s="730"/>
      <c r="C32" s="730"/>
      <c r="D32" s="730"/>
      <c r="E32" s="263"/>
      <c r="F32" s="24" t="s">
        <v>8</v>
      </c>
      <c r="G32" s="264"/>
      <c r="H32" s="275"/>
      <c r="I32" s="275"/>
    </row>
    <row r="33" spans="1:9" x14ac:dyDescent="0.2">
      <c r="A33" s="729" t="s">
        <v>420</v>
      </c>
      <c r="B33" s="730"/>
      <c r="C33" s="730"/>
      <c r="D33" s="730"/>
      <c r="E33" s="263"/>
      <c r="F33" s="24" t="s">
        <v>11</v>
      </c>
      <c r="G33" s="264"/>
      <c r="H33" s="275"/>
      <c r="I33" s="275"/>
    </row>
    <row r="34" spans="1:9" ht="13.5" thickBot="1" x14ac:dyDescent="0.25">
      <c r="A34" s="745" t="s">
        <v>421</v>
      </c>
      <c r="B34" s="746"/>
      <c r="C34" s="746"/>
      <c r="D34" s="746"/>
      <c r="E34" s="268"/>
      <c r="F34" s="5"/>
      <c r="G34" s="269">
        <f>SUM(G31:G33)</f>
        <v>0</v>
      </c>
      <c r="H34" s="277">
        <f>SUM(H31:H33)</f>
        <v>0</v>
      </c>
      <c r="I34" s="277">
        <f>SUM(I31:I33)</f>
        <v>0</v>
      </c>
    </row>
    <row r="35" spans="1:9" ht="13.5" thickBot="1" x14ac:dyDescent="0.25">
      <c r="A35" s="747" t="s">
        <v>422</v>
      </c>
      <c r="B35" s="748"/>
      <c r="C35" s="748"/>
      <c r="D35" s="748"/>
      <c r="E35" s="278"/>
      <c r="F35" s="2"/>
      <c r="G35" s="279">
        <f>G34-G30</f>
        <v>0</v>
      </c>
      <c r="H35" s="280">
        <f>H34-H30</f>
        <v>-45000</v>
      </c>
      <c r="I35" s="280">
        <f>I34-I30</f>
        <v>-44200</v>
      </c>
    </row>
  </sheetData>
  <mergeCells count="27">
    <mergeCell ref="A1:I1"/>
    <mergeCell ref="A4:I4"/>
    <mergeCell ref="A6:I6"/>
    <mergeCell ref="G10:I12"/>
    <mergeCell ref="F11:F12"/>
    <mergeCell ref="A14:D14"/>
    <mergeCell ref="A15:D15"/>
    <mergeCell ref="A16:D16"/>
    <mergeCell ref="A18:D18"/>
    <mergeCell ref="A22:D22"/>
    <mergeCell ref="A23:D23"/>
    <mergeCell ref="A24:D24"/>
    <mergeCell ref="A25:E25"/>
    <mergeCell ref="A26:D26"/>
    <mergeCell ref="A17:D17"/>
    <mergeCell ref="A19:D19"/>
    <mergeCell ref="A20:D20"/>
    <mergeCell ref="A21:D21"/>
    <mergeCell ref="A32:D32"/>
    <mergeCell ref="A33:D33"/>
    <mergeCell ref="A34:D34"/>
    <mergeCell ref="A35:D35"/>
    <mergeCell ref="A27:D27"/>
    <mergeCell ref="A28:D28"/>
    <mergeCell ref="A29:D29"/>
    <mergeCell ref="A30:D30"/>
    <mergeCell ref="A31:D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6CB4A-1FF6-4AFB-A8FB-468DCFEF556B}">
  <sheetPr>
    <tabColor rgb="FFFFFF00"/>
  </sheetPr>
  <dimension ref="A1:B26"/>
  <sheetViews>
    <sheetView topLeftCell="A4" workbookViewId="0">
      <selection activeCell="K15" sqref="K15"/>
    </sheetView>
  </sheetViews>
  <sheetFormatPr defaultRowHeight="12.75" x14ac:dyDescent="0.2"/>
  <cols>
    <col min="1" max="1" width="59.85546875" bestFit="1" customWidth="1"/>
    <col min="2" max="2" width="19.28515625" bestFit="1" customWidth="1"/>
  </cols>
  <sheetData>
    <row r="1" spans="1:2" x14ac:dyDescent="0.2">
      <c r="A1" s="827" t="s">
        <v>906</v>
      </c>
      <c r="B1" s="827"/>
    </row>
    <row r="3" spans="1:2" ht="15" x14ac:dyDescent="0.25">
      <c r="A3" s="694"/>
      <c r="B3" s="639"/>
    </row>
    <row r="4" spans="1:2" ht="15.75" x14ac:dyDescent="0.25">
      <c r="A4" s="849" t="s">
        <v>747</v>
      </c>
      <c r="B4" s="850"/>
    </row>
    <row r="5" spans="1:2" ht="15" x14ac:dyDescent="0.25">
      <c r="A5" s="824" t="s">
        <v>872</v>
      </c>
      <c r="B5" s="825"/>
    </row>
    <row r="6" spans="1:2" ht="18" x14ac:dyDescent="0.25">
      <c r="A6" s="641"/>
      <c r="B6" s="642"/>
    </row>
    <row r="7" spans="1:2" ht="14.25" x14ac:dyDescent="0.2">
      <c r="A7" s="675" t="s">
        <v>0</v>
      </c>
      <c r="B7" s="676" t="s">
        <v>663</v>
      </c>
    </row>
    <row r="8" spans="1:2" ht="21" customHeight="1" x14ac:dyDescent="0.25">
      <c r="A8" s="677" t="s">
        <v>873</v>
      </c>
      <c r="B8" s="678">
        <v>58092841</v>
      </c>
    </row>
    <row r="9" spans="1:2" ht="32.25" customHeight="1" x14ac:dyDescent="0.25">
      <c r="A9" s="679" t="s">
        <v>874</v>
      </c>
      <c r="B9" s="678">
        <v>-295074562</v>
      </c>
    </row>
    <row r="10" spans="1:2" ht="32.25" customHeight="1" x14ac:dyDescent="0.25">
      <c r="A10" s="679" t="s">
        <v>875</v>
      </c>
      <c r="B10" s="678">
        <v>582061409</v>
      </c>
    </row>
    <row r="11" spans="1:2" ht="56.25" customHeight="1" x14ac:dyDescent="0.25">
      <c r="A11" s="679" t="s">
        <v>876</v>
      </c>
      <c r="B11" s="678">
        <v>-16411238</v>
      </c>
    </row>
    <row r="12" spans="1:2" ht="49.5" customHeight="1" x14ac:dyDescent="0.25">
      <c r="A12" s="679" t="s">
        <v>877</v>
      </c>
      <c r="B12" s="678">
        <v>0</v>
      </c>
    </row>
    <row r="13" spans="1:2" ht="30" customHeight="1" x14ac:dyDescent="0.25">
      <c r="A13" s="679" t="s">
        <v>878</v>
      </c>
      <c r="B13" s="678">
        <v>0</v>
      </c>
    </row>
    <row r="14" spans="1:2" ht="50.25" customHeight="1" x14ac:dyDescent="0.25">
      <c r="A14" s="679" t="s">
        <v>879</v>
      </c>
      <c r="B14" s="678"/>
    </row>
    <row r="15" spans="1:2" ht="32.25" customHeight="1" x14ac:dyDescent="0.25">
      <c r="A15" s="679" t="s">
        <v>880</v>
      </c>
      <c r="B15" s="678">
        <v>0</v>
      </c>
    </row>
    <row r="16" spans="1:2" ht="48.75" customHeight="1" x14ac:dyDescent="0.25">
      <c r="A16" s="679" t="s">
        <v>881</v>
      </c>
      <c r="B16" s="678"/>
    </row>
    <row r="17" spans="1:2" ht="32.25" customHeight="1" x14ac:dyDescent="0.25">
      <c r="A17" s="679" t="s">
        <v>882</v>
      </c>
      <c r="B17" s="678"/>
    </row>
    <row r="18" spans="1:2" ht="15.75" x14ac:dyDescent="0.25">
      <c r="A18" s="680" t="s">
        <v>883</v>
      </c>
      <c r="B18" s="678">
        <f>SUM(B8:B17)</f>
        <v>328668450</v>
      </c>
    </row>
    <row r="19" spans="1:2" ht="15" x14ac:dyDescent="0.25">
      <c r="A19" s="643"/>
      <c r="B19" s="681"/>
    </row>
    <row r="20" spans="1:2" ht="15" x14ac:dyDescent="0.25">
      <c r="A20" s="643"/>
      <c r="B20" s="681"/>
    </row>
    <row r="21" spans="1:2" ht="14.25" x14ac:dyDescent="0.2">
      <c r="A21" s="675" t="s">
        <v>0</v>
      </c>
      <c r="B21" s="682" t="s">
        <v>663</v>
      </c>
    </row>
    <row r="22" spans="1:2" ht="15.75" x14ac:dyDescent="0.25">
      <c r="A22" s="680" t="s">
        <v>884</v>
      </c>
      <c r="B22" s="678">
        <v>0</v>
      </c>
    </row>
    <row r="23" spans="1:2" ht="31.5" customHeight="1" x14ac:dyDescent="0.25">
      <c r="A23" s="683" t="s">
        <v>885</v>
      </c>
      <c r="B23" s="678"/>
    </row>
    <row r="24" spans="1:2" ht="15.75" x14ac:dyDescent="0.25">
      <c r="A24" s="680" t="s">
        <v>886</v>
      </c>
      <c r="B24" s="678">
        <v>0</v>
      </c>
    </row>
    <row r="25" spans="1:2" ht="15" x14ac:dyDescent="0.25">
      <c r="A25" s="643"/>
      <c r="B25" s="643"/>
    </row>
    <row r="26" spans="1:2" ht="15" x14ac:dyDescent="0.25">
      <c r="A26" s="643"/>
      <c r="B26" s="643"/>
    </row>
  </sheetData>
  <mergeCells count="3">
    <mergeCell ref="A4:B4"/>
    <mergeCell ref="A5:B5"/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0A941-0083-4026-ADA0-CDA148ECA4C5}">
  <sheetPr>
    <tabColor rgb="FFFFFF00"/>
    <pageSetUpPr fitToPage="1"/>
  </sheetPr>
  <dimension ref="A1:G24"/>
  <sheetViews>
    <sheetView workbookViewId="0">
      <selection activeCell="D8" sqref="D8"/>
    </sheetView>
  </sheetViews>
  <sheetFormatPr defaultRowHeight="15" x14ac:dyDescent="0.25"/>
  <cols>
    <col min="1" max="1" width="110" style="639" customWidth="1"/>
    <col min="2" max="2" width="18.85546875" style="639" customWidth="1"/>
    <col min="3" max="3" width="11.5703125" style="639" bestFit="1" customWidth="1"/>
    <col min="4" max="256" width="9.140625" style="639"/>
    <col min="257" max="257" width="110" style="639" customWidth="1"/>
    <col min="258" max="258" width="18" style="639" customWidth="1"/>
    <col min="259" max="512" width="9.140625" style="639"/>
    <col min="513" max="513" width="110" style="639" customWidth="1"/>
    <col min="514" max="514" width="18" style="639" customWidth="1"/>
    <col min="515" max="768" width="9.140625" style="639"/>
    <col min="769" max="769" width="110" style="639" customWidth="1"/>
    <col min="770" max="770" width="18" style="639" customWidth="1"/>
    <col min="771" max="1024" width="9.140625" style="639"/>
    <col min="1025" max="1025" width="110" style="639" customWidth="1"/>
    <col min="1026" max="1026" width="18" style="639" customWidth="1"/>
    <col min="1027" max="1280" width="9.140625" style="639"/>
    <col min="1281" max="1281" width="110" style="639" customWidth="1"/>
    <col min="1282" max="1282" width="18" style="639" customWidth="1"/>
    <col min="1283" max="1536" width="9.140625" style="639"/>
    <col min="1537" max="1537" width="110" style="639" customWidth="1"/>
    <col min="1538" max="1538" width="18" style="639" customWidth="1"/>
    <col min="1539" max="1792" width="9.140625" style="639"/>
    <col min="1793" max="1793" width="110" style="639" customWidth="1"/>
    <col min="1794" max="1794" width="18" style="639" customWidth="1"/>
    <col min="1795" max="2048" width="9.140625" style="639"/>
    <col min="2049" max="2049" width="110" style="639" customWidth="1"/>
    <col min="2050" max="2050" width="18" style="639" customWidth="1"/>
    <col min="2051" max="2304" width="9.140625" style="639"/>
    <col min="2305" max="2305" width="110" style="639" customWidth="1"/>
    <col min="2306" max="2306" width="18" style="639" customWidth="1"/>
    <col min="2307" max="2560" width="9.140625" style="639"/>
    <col min="2561" max="2561" width="110" style="639" customWidth="1"/>
    <col min="2562" max="2562" width="18" style="639" customWidth="1"/>
    <col min="2563" max="2816" width="9.140625" style="639"/>
    <col min="2817" max="2817" width="110" style="639" customWidth="1"/>
    <col min="2818" max="2818" width="18" style="639" customWidth="1"/>
    <col min="2819" max="3072" width="9.140625" style="639"/>
    <col min="3073" max="3073" width="110" style="639" customWidth="1"/>
    <col min="3074" max="3074" width="18" style="639" customWidth="1"/>
    <col min="3075" max="3328" width="9.140625" style="639"/>
    <col min="3329" max="3329" width="110" style="639" customWidth="1"/>
    <col min="3330" max="3330" width="18" style="639" customWidth="1"/>
    <col min="3331" max="3584" width="9.140625" style="639"/>
    <col min="3585" max="3585" width="110" style="639" customWidth="1"/>
    <col min="3586" max="3586" width="18" style="639" customWidth="1"/>
    <col min="3587" max="3840" width="9.140625" style="639"/>
    <col min="3841" max="3841" width="110" style="639" customWidth="1"/>
    <col min="3842" max="3842" width="18" style="639" customWidth="1"/>
    <col min="3843" max="4096" width="9.140625" style="639"/>
    <col min="4097" max="4097" width="110" style="639" customWidth="1"/>
    <col min="4098" max="4098" width="18" style="639" customWidth="1"/>
    <col min="4099" max="4352" width="9.140625" style="639"/>
    <col min="4353" max="4353" width="110" style="639" customWidth="1"/>
    <col min="4354" max="4354" width="18" style="639" customWidth="1"/>
    <col min="4355" max="4608" width="9.140625" style="639"/>
    <col min="4609" max="4609" width="110" style="639" customWidth="1"/>
    <col min="4610" max="4610" width="18" style="639" customWidth="1"/>
    <col min="4611" max="4864" width="9.140625" style="639"/>
    <col min="4865" max="4865" width="110" style="639" customWidth="1"/>
    <col min="4866" max="4866" width="18" style="639" customWidth="1"/>
    <col min="4867" max="5120" width="9.140625" style="639"/>
    <col min="5121" max="5121" width="110" style="639" customWidth="1"/>
    <col min="5122" max="5122" width="18" style="639" customWidth="1"/>
    <col min="5123" max="5376" width="9.140625" style="639"/>
    <col min="5377" max="5377" width="110" style="639" customWidth="1"/>
    <col min="5378" max="5378" width="18" style="639" customWidth="1"/>
    <col min="5379" max="5632" width="9.140625" style="639"/>
    <col min="5633" max="5633" width="110" style="639" customWidth="1"/>
    <col min="5634" max="5634" width="18" style="639" customWidth="1"/>
    <col min="5635" max="5888" width="9.140625" style="639"/>
    <col min="5889" max="5889" width="110" style="639" customWidth="1"/>
    <col min="5890" max="5890" width="18" style="639" customWidth="1"/>
    <col min="5891" max="6144" width="9.140625" style="639"/>
    <col min="6145" max="6145" width="110" style="639" customWidth="1"/>
    <col min="6146" max="6146" width="18" style="639" customWidth="1"/>
    <col min="6147" max="6400" width="9.140625" style="639"/>
    <col min="6401" max="6401" width="110" style="639" customWidth="1"/>
    <col min="6402" max="6402" width="18" style="639" customWidth="1"/>
    <col min="6403" max="6656" width="9.140625" style="639"/>
    <col min="6657" max="6657" width="110" style="639" customWidth="1"/>
    <col min="6658" max="6658" width="18" style="639" customWidth="1"/>
    <col min="6659" max="6912" width="9.140625" style="639"/>
    <col min="6913" max="6913" width="110" style="639" customWidth="1"/>
    <col min="6914" max="6914" width="18" style="639" customWidth="1"/>
    <col min="6915" max="7168" width="9.140625" style="639"/>
    <col min="7169" max="7169" width="110" style="639" customWidth="1"/>
    <col min="7170" max="7170" width="18" style="639" customWidth="1"/>
    <col min="7171" max="7424" width="9.140625" style="639"/>
    <col min="7425" max="7425" width="110" style="639" customWidth="1"/>
    <col min="7426" max="7426" width="18" style="639" customWidth="1"/>
    <col min="7427" max="7680" width="9.140625" style="639"/>
    <col min="7681" max="7681" width="110" style="639" customWidth="1"/>
    <col min="7682" max="7682" width="18" style="639" customWidth="1"/>
    <col min="7683" max="7936" width="9.140625" style="639"/>
    <col min="7937" max="7937" width="110" style="639" customWidth="1"/>
    <col min="7938" max="7938" width="18" style="639" customWidth="1"/>
    <col min="7939" max="8192" width="9.140625" style="639"/>
    <col min="8193" max="8193" width="110" style="639" customWidth="1"/>
    <col min="8194" max="8194" width="18" style="639" customWidth="1"/>
    <col min="8195" max="8448" width="9.140625" style="639"/>
    <col min="8449" max="8449" width="110" style="639" customWidth="1"/>
    <col min="8450" max="8450" width="18" style="639" customWidth="1"/>
    <col min="8451" max="8704" width="9.140625" style="639"/>
    <col min="8705" max="8705" width="110" style="639" customWidth="1"/>
    <col min="8706" max="8706" width="18" style="639" customWidth="1"/>
    <col min="8707" max="8960" width="9.140625" style="639"/>
    <col min="8961" max="8961" width="110" style="639" customWidth="1"/>
    <col min="8962" max="8962" width="18" style="639" customWidth="1"/>
    <col min="8963" max="9216" width="9.140625" style="639"/>
    <col min="9217" max="9217" width="110" style="639" customWidth="1"/>
    <col min="9218" max="9218" width="18" style="639" customWidth="1"/>
    <col min="9219" max="9472" width="9.140625" style="639"/>
    <col min="9473" max="9473" width="110" style="639" customWidth="1"/>
    <col min="9474" max="9474" width="18" style="639" customWidth="1"/>
    <col min="9475" max="9728" width="9.140625" style="639"/>
    <col min="9729" max="9729" width="110" style="639" customWidth="1"/>
    <col min="9730" max="9730" width="18" style="639" customWidth="1"/>
    <col min="9731" max="9984" width="9.140625" style="639"/>
    <col min="9985" max="9985" width="110" style="639" customWidth="1"/>
    <col min="9986" max="9986" width="18" style="639" customWidth="1"/>
    <col min="9987" max="10240" width="9.140625" style="639"/>
    <col min="10241" max="10241" width="110" style="639" customWidth="1"/>
    <col min="10242" max="10242" width="18" style="639" customWidth="1"/>
    <col min="10243" max="10496" width="9.140625" style="639"/>
    <col min="10497" max="10497" width="110" style="639" customWidth="1"/>
    <col min="10498" max="10498" width="18" style="639" customWidth="1"/>
    <col min="10499" max="10752" width="9.140625" style="639"/>
    <col min="10753" max="10753" width="110" style="639" customWidth="1"/>
    <col min="10754" max="10754" width="18" style="639" customWidth="1"/>
    <col min="10755" max="11008" width="9.140625" style="639"/>
    <col min="11009" max="11009" width="110" style="639" customWidth="1"/>
    <col min="11010" max="11010" width="18" style="639" customWidth="1"/>
    <col min="11011" max="11264" width="9.140625" style="639"/>
    <col min="11265" max="11265" width="110" style="639" customWidth="1"/>
    <col min="11266" max="11266" width="18" style="639" customWidth="1"/>
    <col min="11267" max="11520" width="9.140625" style="639"/>
    <col min="11521" max="11521" width="110" style="639" customWidth="1"/>
    <col min="11522" max="11522" width="18" style="639" customWidth="1"/>
    <col min="11523" max="11776" width="9.140625" style="639"/>
    <col min="11777" max="11777" width="110" style="639" customWidth="1"/>
    <col min="11778" max="11778" width="18" style="639" customWidth="1"/>
    <col min="11779" max="12032" width="9.140625" style="639"/>
    <col min="12033" max="12033" width="110" style="639" customWidth="1"/>
    <col min="12034" max="12034" width="18" style="639" customWidth="1"/>
    <col min="12035" max="12288" width="9.140625" style="639"/>
    <col min="12289" max="12289" width="110" style="639" customWidth="1"/>
    <col min="12290" max="12290" width="18" style="639" customWidth="1"/>
    <col min="12291" max="12544" width="9.140625" style="639"/>
    <col min="12545" max="12545" width="110" style="639" customWidth="1"/>
    <col min="12546" max="12546" width="18" style="639" customWidth="1"/>
    <col min="12547" max="12800" width="9.140625" style="639"/>
    <col min="12801" max="12801" width="110" style="639" customWidth="1"/>
    <col min="12802" max="12802" width="18" style="639" customWidth="1"/>
    <col min="12803" max="13056" width="9.140625" style="639"/>
    <col min="13057" max="13057" width="110" style="639" customWidth="1"/>
    <col min="13058" max="13058" width="18" style="639" customWidth="1"/>
    <col min="13059" max="13312" width="9.140625" style="639"/>
    <col min="13313" max="13313" width="110" style="639" customWidth="1"/>
    <col min="13314" max="13314" width="18" style="639" customWidth="1"/>
    <col min="13315" max="13568" width="9.140625" style="639"/>
    <col min="13569" max="13569" width="110" style="639" customWidth="1"/>
    <col min="13570" max="13570" width="18" style="639" customWidth="1"/>
    <col min="13571" max="13824" width="9.140625" style="639"/>
    <col min="13825" max="13825" width="110" style="639" customWidth="1"/>
    <col min="13826" max="13826" width="18" style="639" customWidth="1"/>
    <col min="13827" max="14080" width="9.140625" style="639"/>
    <col min="14081" max="14081" width="110" style="639" customWidth="1"/>
    <col min="14082" max="14082" width="18" style="639" customWidth="1"/>
    <col min="14083" max="14336" width="9.140625" style="639"/>
    <col min="14337" max="14337" width="110" style="639" customWidth="1"/>
    <col min="14338" max="14338" width="18" style="639" customWidth="1"/>
    <col min="14339" max="14592" width="9.140625" style="639"/>
    <col min="14593" max="14593" width="110" style="639" customWidth="1"/>
    <col min="14594" max="14594" width="18" style="639" customWidth="1"/>
    <col min="14595" max="14848" width="9.140625" style="639"/>
    <col min="14849" max="14849" width="110" style="639" customWidth="1"/>
    <col min="14850" max="14850" width="18" style="639" customWidth="1"/>
    <col min="14851" max="15104" width="9.140625" style="639"/>
    <col min="15105" max="15105" width="110" style="639" customWidth="1"/>
    <col min="15106" max="15106" width="18" style="639" customWidth="1"/>
    <col min="15107" max="15360" width="9.140625" style="639"/>
    <col min="15361" max="15361" width="110" style="639" customWidth="1"/>
    <col min="15362" max="15362" width="18" style="639" customWidth="1"/>
    <col min="15363" max="15616" width="9.140625" style="639"/>
    <col min="15617" max="15617" width="110" style="639" customWidth="1"/>
    <col min="15618" max="15618" width="18" style="639" customWidth="1"/>
    <col min="15619" max="15872" width="9.140625" style="639"/>
    <col min="15873" max="15873" width="110" style="639" customWidth="1"/>
    <col min="15874" max="15874" width="18" style="639" customWidth="1"/>
    <col min="15875" max="16128" width="9.140625" style="639"/>
    <col min="16129" max="16129" width="110" style="639" customWidth="1"/>
    <col min="16130" max="16130" width="18" style="639" customWidth="1"/>
    <col min="16131" max="16384" width="9.140625" style="639"/>
  </cols>
  <sheetData>
    <row r="1" spans="1:7" x14ac:dyDescent="0.25">
      <c r="A1" s="851" t="s">
        <v>907</v>
      </c>
      <c r="B1" s="827"/>
    </row>
    <row r="2" spans="1:7" x14ac:dyDescent="0.25">
      <c r="A2" s="643"/>
      <c r="B2" s="643"/>
      <c r="C2" s="643"/>
      <c r="D2" s="643"/>
      <c r="E2" s="643"/>
      <c r="F2" s="643"/>
      <c r="G2" s="643"/>
    </row>
    <row r="3" spans="1:7" x14ac:dyDescent="0.25">
      <c r="A3" s="527"/>
      <c r="B3" s="527"/>
      <c r="C3" s="643"/>
      <c r="D3" s="643"/>
      <c r="E3" s="643"/>
      <c r="F3" s="643"/>
    </row>
    <row r="4" spans="1:7" x14ac:dyDescent="0.25">
      <c r="A4" s="808" t="s">
        <v>740</v>
      </c>
      <c r="B4" s="809"/>
      <c r="C4" s="643"/>
      <c r="D4" s="643"/>
      <c r="E4" s="643"/>
      <c r="F4" s="643"/>
    </row>
    <row r="5" spans="1:7" x14ac:dyDescent="0.25">
      <c r="A5" s="810" t="s">
        <v>872</v>
      </c>
      <c r="B5" s="809"/>
      <c r="C5" s="643"/>
      <c r="D5" s="643"/>
      <c r="E5" s="643"/>
      <c r="F5" s="643"/>
    </row>
    <row r="6" spans="1:7" ht="18" x14ac:dyDescent="0.25">
      <c r="A6" s="659"/>
      <c r="B6" s="660"/>
      <c r="C6" s="643"/>
      <c r="D6" s="643"/>
      <c r="E6" s="643"/>
      <c r="F6" s="643"/>
    </row>
    <row r="7" spans="1:7" x14ac:dyDescent="0.25">
      <c r="A7" s="684" t="s">
        <v>0</v>
      </c>
      <c r="B7" s="685"/>
      <c r="C7" s="643"/>
      <c r="D7" s="643"/>
      <c r="E7" s="643"/>
      <c r="F7" s="643"/>
    </row>
    <row r="8" spans="1:7" ht="15.75" x14ac:dyDescent="0.25">
      <c r="A8" s="686" t="s">
        <v>873</v>
      </c>
      <c r="B8" s="687">
        <v>834542</v>
      </c>
      <c r="C8" s="643"/>
      <c r="D8" s="643"/>
      <c r="E8" s="643"/>
      <c r="F8" s="643"/>
    </row>
    <row r="9" spans="1:7" x14ac:dyDescent="0.25">
      <c r="A9" s="688" t="s">
        <v>887</v>
      </c>
      <c r="B9" s="687">
        <v>-65266799</v>
      </c>
      <c r="C9" s="643"/>
      <c r="D9" s="643"/>
      <c r="E9" s="643"/>
      <c r="F9" s="643"/>
    </row>
    <row r="10" spans="1:7" ht="30" x14ac:dyDescent="0.25">
      <c r="A10" s="688" t="s">
        <v>888</v>
      </c>
      <c r="B10" s="687">
        <v>66698284</v>
      </c>
      <c r="C10" s="643"/>
      <c r="D10" s="643"/>
      <c r="E10" s="643"/>
      <c r="F10" s="643"/>
    </row>
    <row r="11" spans="1:7" ht="30" x14ac:dyDescent="0.25">
      <c r="A11" s="688" t="s">
        <v>876</v>
      </c>
      <c r="B11" s="687">
        <v>183372</v>
      </c>
      <c r="C11" s="643"/>
      <c r="D11" s="643"/>
      <c r="E11" s="643"/>
      <c r="F11" s="643"/>
    </row>
    <row r="12" spans="1:7" ht="30" x14ac:dyDescent="0.25">
      <c r="A12" s="688" t="s">
        <v>877</v>
      </c>
      <c r="B12" s="687"/>
      <c r="C12" s="643"/>
      <c r="D12" s="643"/>
      <c r="E12" s="643"/>
      <c r="F12" s="643"/>
    </row>
    <row r="13" spans="1:7" x14ac:dyDescent="0.25">
      <c r="A13" s="688" t="s">
        <v>878</v>
      </c>
      <c r="B13" s="687"/>
      <c r="C13" s="643"/>
      <c r="D13" s="643"/>
      <c r="E13" s="643"/>
      <c r="F13" s="643"/>
    </row>
    <row r="14" spans="1:7" ht="30" x14ac:dyDescent="0.25">
      <c r="A14" s="688" t="s">
        <v>879</v>
      </c>
      <c r="B14" s="687"/>
      <c r="C14" s="643"/>
      <c r="D14" s="643"/>
      <c r="E14" s="643"/>
      <c r="F14" s="643"/>
    </row>
    <row r="15" spans="1:7" x14ac:dyDescent="0.25">
      <c r="A15" s="688" t="s">
        <v>880</v>
      </c>
      <c r="B15" s="687"/>
      <c r="C15" s="643"/>
      <c r="D15" s="643"/>
      <c r="E15" s="643"/>
      <c r="F15" s="643"/>
    </row>
    <row r="16" spans="1:7" ht="30" x14ac:dyDescent="0.25">
      <c r="A16" s="688" t="s">
        <v>881</v>
      </c>
      <c r="B16" s="687"/>
      <c r="C16" s="643"/>
      <c r="D16" s="643"/>
      <c r="E16" s="643"/>
      <c r="F16" s="643"/>
    </row>
    <row r="17" spans="1:6" x14ac:dyDescent="0.25">
      <c r="A17" s="688" t="s">
        <v>882</v>
      </c>
      <c r="B17" s="687"/>
      <c r="C17" s="643"/>
      <c r="D17" s="643"/>
      <c r="E17" s="643"/>
      <c r="F17" s="643"/>
    </row>
    <row r="18" spans="1:6" ht="15.75" x14ac:dyDescent="0.25">
      <c r="A18" s="689" t="s">
        <v>883</v>
      </c>
      <c r="B18" s="687">
        <f>SUM(B8:B17)</f>
        <v>2449399</v>
      </c>
      <c r="C18" s="643"/>
      <c r="D18" s="643"/>
      <c r="E18" s="643"/>
      <c r="F18" s="643"/>
    </row>
    <row r="19" spans="1:6" x14ac:dyDescent="0.25">
      <c r="A19" s="529"/>
      <c r="B19" s="690"/>
      <c r="C19" s="643"/>
      <c r="D19" s="643"/>
      <c r="E19" s="643"/>
      <c r="F19" s="643"/>
    </row>
    <row r="20" spans="1:6" x14ac:dyDescent="0.25">
      <c r="A20" s="529"/>
      <c r="B20" s="690"/>
      <c r="C20" s="643"/>
      <c r="D20" s="643"/>
      <c r="E20" s="643"/>
      <c r="F20" s="643"/>
    </row>
    <row r="21" spans="1:6" x14ac:dyDescent="0.25">
      <c r="A21" s="684" t="s">
        <v>0</v>
      </c>
      <c r="B21" s="685" t="s">
        <v>663</v>
      </c>
      <c r="C21" s="643"/>
      <c r="D21" s="643"/>
      <c r="E21" s="643"/>
      <c r="F21" s="643"/>
    </row>
    <row r="22" spans="1:6" ht="15.75" x14ac:dyDescent="0.25">
      <c r="A22" s="689" t="s">
        <v>884</v>
      </c>
      <c r="B22" s="687"/>
      <c r="C22" s="643"/>
      <c r="D22" s="643"/>
      <c r="E22" s="643"/>
      <c r="F22" s="643"/>
    </row>
    <row r="23" spans="1:6" ht="30" x14ac:dyDescent="0.25">
      <c r="A23" s="691" t="s">
        <v>885</v>
      </c>
      <c r="B23" s="687"/>
      <c r="C23" s="643"/>
      <c r="D23" s="643"/>
      <c r="E23" s="643"/>
      <c r="F23" s="643"/>
    </row>
    <row r="24" spans="1:6" ht="15.75" x14ac:dyDescent="0.25">
      <c r="A24" s="689" t="s">
        <v>886</v>
      </c>
      <c r="B24" s="687"/>
    </row>
  </sheetData>
  <mergeCells count="3">
    <mergeCell ref="A4:B4"/>
    <mergeCell ref="A5:B5"/>
    <mergeCell ref="A1:B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D051E-1A79-4646-B5AE-AAB388165324}">
  <sheetPr>
    <tabColor rgb="FFFFFF00"/>
  </sheetPr>
  <dimension ref="A1:M53"/>
  <sheetViews>
    <sheetView topLeftCell="A39" workbookViewId="0">
      <selection activeCell="A54" sqref="A54:M103"/>
    </sheetView>
  </sheetViews>
  <sheetFormatPr defaultRowHeight="12.75" x14ac:dyDescent="0.2"/>
  <cols>
    <col min="1" max="1" width="37.28515625" customWidth="1"/>
    <col min="4" max="4" width="14" customWidth="1"/>
    <col min="5" max="5" width="10.42578125" customWidth="1"/>
    <col min="6" max="6" width="13.42578125" customWidth="1"/>
    <col min="7" max="7" width="12.42578125" customWidth="1"/>
    <col min="8" max="8" width="11.42578125" customWidth="1"/>
    <col min="9" max="9" width="11.140625" customWidth="1"/>
    <col min="10" max="10" width="10.7109375" customWidth="1"/>
    <col min="11" max="11" width="10.5703125" customWidth="1"/>
    <col min="12" max="12" width="11.5703125" customWidth="1"/>
    <col min="13" max="13" width="14" customWidth="1"/>
  </cols>
  <sheetData>
    <row r="1" spans="1:13" x14ac:dyDescent="0.2">
      <c r="A1" s="831" t="s">
        <v>908</v>
      </c>
      <c r="B1" s="831"/>
      <c r="C1" s="831"/>
      <c r="D1" s="831"/>
      <c r="E1" s="831"/>
      <c r="F1" s="831"/>
      <c r="G1" s="827"/>
      <c r="H1" s="827"/>
      <c r="I1" s="827"/>
      <c r="J1" s="827"/>
      <c r="K1" s="827"/>
      <c r="L1" s="827"/>
      <c r="M1" s="827"/>
    </row>
    <row r="2" spans="1:13" ht="15" x14ac:dyDescent="0.25">
      <c r="A2" s="639"/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40"/>
      <c r="M2" s="639"/>
    </row>
    <row r="3" spans="1:13" ht="18" x14ac:dyDescent="0.25">
      <c r="A3" s="852" t="s">
        <v>747</v>
      </c>
      <c r="B3" s="853"/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</row>
    <row r="4" spans="1:13" ht="44.25" customHeight="1" x14ac:dyDescent="0.25">
      <c r="A4" s="824" t="s">
        <v>858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</row>
    <row r="5" spans="1:13" ht="18" x14ac:dyDescent="0.25">
      <c r="A5" s="641"/>
      <c r="B5" s="642"/>
      <c r="C5" s="642"/>
      <c r="D5" s="642"/>
      <c r="E5" s="642"/>
      <c r="F5" s="642"/>
      <c r="G5" s="642"/>
      <c r="H5" s="642"/>
      <c r="I5" s="642"/>
      <c r="J5" s="642"/>
      <c r="K5" s="642"/>
      <c r="L5" s="642"/>
      <c r="M5" s="642"/>
    </row>
    <row r="6" spans="1:13" ht="15" x14ac:dyDescent="0.25">
      <c r="A6" s="643" t="s">
        <v>28</v>
      </c>
      <c r="B6" s="639"/>
      <c r="C6" s="639"/>
      <c r="D6" s="639"/>
      <c r="E6" s="639"/>
      <c r="F6" s="639"/>
      <c r="G6" s="639"/>
      <c r="H6" s="639"/>
      <c r="I6" s="639"/>
      <c r="J6" s="639"/>
      <c r="K6" s="639"/>
      <c r="L6" s="639"/>
      <c r="M6" s="639"/>
    </row>
    <row r="7" spans="1:13" ht="210" x14ac:dyDescent="0.3">
      <c r="A7" s="644" t="s">
        <v>29</v>
      </c>
      <c r="B7" s="645" t="s">
        <v>30</v>
      </c>
      <c r="C7" s="646" t="s">
        <v>859</v>
      </c>
      <c r="D7" s="646" t="s">
        <v>860</v>
      </c>
      <c r="E7" s="646" t="s">
        <v>861</v>
      </c>
      <c r="F7" s="646" t="s">
        <v>862</v>
      </c>
      <c r="G7" s="646" t="s">
        <v>863</v>
      </c>
      <c r="H7" s="646" t="s">
        <v>864</v>
      </c>
      <c r="I7" s="646" t="s">
        <v>864</v>
      </c>
      <c r="J7" s="646" t="s">
        <v>865</v>
      </c>
      <c r="K7" s="646" t="s">
        <v>866</v>
      </c>
      <c r="L7" s="646" t="s">
        <v>867</v>
      </c>
      <c r="M7" s="646" t="s">
        <v>868</v>
      </c>
    </row>
    <row r="8" spans="1:13" ht="63.75" x14ac:dyDescent="0.25">
      <c r="A8" s="647"/>
      <c r="B8" s="647"/>
      <c r="C8" s="647"/>
      <c r="D8" s="647"/>
      <c r="E8" s="647"/>
      <c r="F8" s="647"/>
      <c r="G8" s="647"/>
      <c r="H8" s="648" t="s">
        <v>869</v>
      </c>
      <c r="I8" s="649" t="s">
        <v>870</v>
      </c>
      <c r="J8" s="650"/>
      <c r="K8" s="647"/>
      <c r="L8" s="647"/>
      <c r="M8" s="647"/>
    </row>
    <row r="9" spans="1:13" ht="15" x14ac:dyDescent="0.25">
      <c r="A9" s="647"/>
      <c r="B9" s="647"/>
      <c r="C9" s="647"/>
      <c r="D9" s="647"/>
      <c r="E9" s="647"/>
      <c r="F9" s="647"/>
      <c r="G9" s="647"/>
      <c r="H9" s="647"/>
      <c r="I9" s="647"/>
      <c r="J9" s="647"/>
      <c r="K9" s="647"/>
      <c r="L9" s="647"/>
      <c r="M9" s="647"/>
    </row>
    <row r="10" spans="1:13" ht="15" x14ac:dyDescent="0.25">
      <c r="A10" s="647"/>
      <c r="B10" s="647"/>
      <c r="C10" s="647"/>
      <c r="D10" s="647"/>
      <c r="E10" s="647"/>
      <c r="F10" s="647"/>
      <c r="G10" s="647"/>
      <c r="H10" s="647"/>
      <c r="I10" s="647"/>
      <c r="J10" s="647"/>
      <c r="K10" s="647"/>
      <c r="L10" s="647"/>
      <c r="M10" s="647"/>
    </row>
    <row r="11" spans="1:13" ht="15" x14ac:dyDescent="0.25">
      <c r="A11" s="647"/>
      <c r="B11" s="647"/>
      <c r="C11" s="647"/>
      <c r="D11" s="647"/>
      <c r="E11" s="647"/>
      <c r="F11" s="647"/>
      <c r="G11" s="647"/>
      <c r="H11" s="647"/>
      <c r="I11" s="647"/>
      <c r="J11" s="647"/>
      <c r="K11" s="647"/>
      <c r="L11" s="647"/>
      <c r="M11" s="647"/>
    </row>
    <row r="12" spans="1:13" ht="31.5" customHeight="1" x14ac:dyDescent="0.25">
      <c r="A12" s="651" t="s">
        <v>169</v>
      </c>
      <c r="B12" s="652" t="s">
        <v>170</v>
      </c>
      <c r="C12" s="652"/>
      <c r="D12" s="652"/>
      <c r="E12" s="647"/>
      <c r="F12" s="647"/>
      <c r="G12" s="647"/>
      <c r="H12" s="647"/>
      <c r="I12" s="647"/>
      <c r="J12" s="647"/>
      <c r="K12" s="647"/>
      <c r="L12" s="647"/>
      <c r="M12" s="647"/>
    </row>
    <row r="13" spans="1:13" ht="15" x14ac:dyDescent="0.25">
      <c r="A13" s="651"/>
      <c r="B13" s="652"/>
      <c r="C13" s="652"/>
      <c r="D13" s="652"/>
      <c r="E13" s="647"/>
      <c r="F13" s="647"/>
      <c r="G13" s="647"/>
      <c r="H13" s="647"/>
      <c r="I13" s="647"/>
      <c r="J13" s="647"/>
      <c r="K13" s="647"/>
      <c r="L13" s="647"/>
      <c r="M13" s="647"/>
    </row>
    <row r="14" spans="1:13" ht="15" x14ac:dyDescent="0.25">
      <c r="A14" s="651"/>
      <c r="B14" s="652"/>
      <c r="C14" s="652"/>
      <c r="D14" s="652"/>
      <c r="E14" s="647"/>
      <c r="F14" s="647"/>
      <c r="G14" s="647"/>
      <c r="H14" s="647"/>
      <c r="I14" s="647"/>
      <c r="J14" s="647"/>
      <c r="K14" s="647"/>
      <c r="L14" s="647"/>
      <c r="M14" s="647"/>
    </row>
    <row r="15" spans="1:13" ht="15" x14ac:dyDescent="0.25">
      <c r="A15" s="651"/>
      <c r="B15" s="652"/>
      <c r="C15" s="652"/>
      <c r="D15" s="652"/>
      <c r="E15" s="647"/>
      <c r="F15" s="647"/>
      <c r="G15" s="647"/>
      <c r="H15" s="647"/>
      <c r="I15" s="647"/>
      <c r="J15" s="647"/>
      <c r="K15" s="647"/>
      <c r="L15" s="647"/>
      <c r="M15" s="647"/>
    </row>
    <row r="16" spans="1:13" ht="15" x14ac:dyDescent="0.25">
      <c r="A16" s="651"/>
      <c r="B16" s="652"/>
      <c r="C16" s="652"/>
      <c r="D16" s="652"/>
      <c r="E16" s="647"/>
      <c r="F16" s="647"/>
      <c r="G16" s="647"/>
      <c r="H16" s="647"/>
      <c r="I16" s="647"/>
      <c r="J16" s="647"/>
      <c r="K16" s="647"/>
      <c r="L16" s="647"/>
      <c r="M16" s="647"/>
    </row>
    <row r="17" spans="1:13" ht="31.5" customHeight="1" x14ac:dyDescent="0.25">
      <c r="A17" s="651" t="s">
        <v>871</v>
      </c>
      <c r="B17" s="652" t="s">
        <v>172</v>
      </c>
      <c r="C17" s="652"/>
      <c r="D17" s="652"/>
      <c r="E17" s="647"/>
      <c r="F17" s="647"/>
      <c r="G17" s="647"/>
      <c r="H17" s="647"/>
      <c r="I17" s="647"/>
      <c r="J17" s="647"/>
      <c r="K17" s="647"/>
      <c r="L17" s="647"/>
      <c r="M17" s="647"/>
    </row>
    <row r="18" spans="1:13" ht="15" x14ac:dyDescent="0.25">
      <c r="A18" s="651"/>
      <c r="B18" s="652"/>
      <c r="C18" s="652"/>
      <c r="D18" s="652"/>
      <c r="E18" s="647"/>
      <c r="F18" s="647"/>
      <c r="G18" s="647"/>
      <c r="H18" s="647"/>
      <c r="I18" s="647"/>
      <c r="J18" s="647"/>
      <c r="K18" s="647"/>
      <c r="L18" s="647"/>
      <c r="M18" s="647"/>
    </row>
    <row r="19" spans="1:13" ht="15" x14ac:dyDescent="0.25">
      <c r="A19" s="651"/>
      <c r="B19" s="652"/>
      <c r="C19" s="652"/>
      <c r="D19" s="652"/>
      <c r="E19" s="647"/>
      <c r="F19" s="647"/>
      <c r="G19" s="647"/>
      <c r="H19" s="647"/>
      <c r="I19" s="647"/>
      <c r="J19" s="647"/>
      <c r="K19" s="647"/>
      <c r="L19" s="647"/>
      <c r="M19" s="647"/>
    </row>
    <row r="20" spans="1:13" ht="15" x14ac:dyDescent="0.25">
      <c r="A20" s="651"/>
      <c r="B20" s="652"/>
      <c r="C20" s="652"/>
      <c r="D20" s="652"/>
      <c r="E20" s="647"/>
      <c r="F20" s="647"/>
      <c r="G20" s="647"/>
      <c r="H20" s="647"/>
      <c r="I20" s="647"/>
      <c r="J20" s="647"/>
      <c r="K20" s="647"/>
      <c r="L20" s="647"/>
      <c r="M20" s="647"/>
    </row>
    <row r="21" spans="1:13" ht="15" x14ac:dyDescent="0.25">
      <c r="A21" s="651"/>
      <c r="B21" s="652"/>
      <c r="C21" s="652"/>
      <c r="D21" s="652"/>
      <c r="E21" s="647"/>
      <c r="F21" s="647"/>
      <c r="G21" s="647"/>
      <c r="H21" s="647"/>
      <c r="I21" s="647"/>
      <c r="J21" s="647"/>
      <c r="K21" s="647"/>
      <c r="L21" s="647"/>
      <c r="M21" s="647"/>
    </row>
    <row r="22" spans="1:13" ht="24.75" customHeight="1" x14ac:dyDescent="0.25">
      <c r="A22" s="653" t="s">
        <v>173</v>
      </c>
      <c r="B22" s="652" t="s">
        <v>174</v>
      </c>
      <c r="C22" s="652"/>
      <c r="D22" s="652"/>
      <c r="E22" s="647"/>
      <c r="F22" s="647"/>
      <c r="G22" s="647"/>
      <c r="H22" s="647"/>
      <c r="I22" s="647"/>
      <c r="J22" s="647"/>
      <c r="K22" s="647"/>
      <c r="L22" s="647"/>
      <c r="M22" s="647"/>
    </row>
    <row r="23" spans="1:13" ht="15" x14ac:dyDescent="0.25">
      <c r="A23" s="653"/>
      <c r="B23" s="652"/>
      <c r="C23" s="652"/>
      <c r="D23" s="652"/>
      <c r="E23" s="647"/>
      <c r="F23" s="647"/>
      <c r="G23" s="647"/>
      <c r="H23" s="647"/>
      <c r="I23" s="647"/>
      <c r="J23" s="647"/>
      <c r="K23" s="647"/>
      <c r="L23" s="647"/>
      <c r="M23" s="647"/>
    </row>
    <row r="24" spans="1:13" ht="15" x14ac:dyDescent="0.25">
      <c r="A24" s="653"/>
      <c r="B24" s="652"/>
      <c r="C24" s="652"/>
      <c r="D24" s="652"/>
      <c r="E24" s="647"/>
      <c r="F24" s="647"/>
      <c r="G24" s="647"/>
      <c r="H24" s="647"/>
      <c r="I24" s="647"/>
      <c r="J24" s="647"/>
      <c r="K24" s="647"/>
      <c r="L24" s="647"/>
      <c r="M24" s="647"/>
    </row>
    <row r="25" spans="1:13" ht="30.75" customHeight="1" x14ac:dyDescent="0.25">
      <c r="A25" s="651" t="s">
        <v>175</v>
      </c>
      <c r="B25" s="652" t="s">
        <v>176</v>
      </c>
      <c r="C25" s="652"/>
      <c r="D25" s="652"/>
      <c r="E25" s="647"/>
      <c r="F25" s="647"/>
      <c r="G25" s="647"/>
      <c r="H25" s="647"/>
      <c r="I25" s="647"/>
      <c r="J25" s="647"/>
      <c r="K25" s="647"/>
      <c r="L25" s="647"/>
      <c r="M25" s="647"/>
    </row>
    <row r="26" spans="1:13" ht="15" x14ac:dyDescent="0.25">
      <c r="A26" s="651"/>
      <c r="B26" s="652"/>
      <c r="C26" s="652"/>
      <c r="D26" s="652"/>
      <c r="E26" s="647"/>
      <c r="F26" s="647"/>
      <c r="G26" s="647"/>
      <c r="H26" s="647"/>
      <c r="I26" s="647"/>
      <c r="J26" s="647"/>
      <c r="K26" s="647"/>
      <c r="L26" s="647"/>
      <c r="M26" s="647"/>
    </row>
    <row r="27" spans="1:13" ht="15" x14ac:dyDescent="0.25">
      <c r="A27" s="651"/>
      <c r="B27" s="652"/>
      <c r="C27" s="652"/>
      <c r="D27" s="652"/>
      <c r="E27" s="647"/>
      <c r="F27" s="647"/>
      <c r="G27" s="647"/>
      <c r="H27" s="647"/>
      <c r="I27" s="647"/>
      <c r="J27" s="647"/>
      <c r="K27" s="647"/>
      <c r="L27" s="647"/>
      <c r="M27" s="647"/>
    </row>
    <row r="28" spans="1:13" ht="19.5" customHeight="1" x14ac:dyDescent="0.25">
      <c r="A28" s="651" t="s">
        <v>177</v>
      </c>
      <c r="B28" s="652" t="s">
        <v>178</v>
      </c>
      <c r="C28" s="652"/>
      <c r="D28" s="652"/>
      <c r="E28" s="647"/>
      <c r="F28" s="647"/>
      <c r="G28" s="647"/>
      <c r="H28" s="647"/>
      <c r="I28" s="647"/>
      <c r="J28" s="647"/>
      <c r="K28" s="647"/>
      <c r="L28" s="647"/>
      <c r="M28" s="647"/>
    </row>
    <row r="29" spans="1:13" ht="15" x14ac:dyDescent="0.25">
      <c r="A29" s="651"/>
      <c r="B29" s="652"/>
      <c r="C29" s="652"/>
      <c r="D29" s="652"/>
      <c r="E29" s="647"/>
      <c r="F29" s="647"/>
      <c r="G29" s="647"/>
      <c r="H29" s="647"/>
      <c r="I29" s="647"/>
      <c r="J29" s="647"/>
      <c r="K29" s="647"/>
      <c r="L29" s="647"/>
      <c r="M29" s="647"/>
    </row>
    <row r="30" spans="1:13" ht="15" x14ac:dyDescent="0.25">
      <c r="A30" s="651"/>
      <c r="B30" s="652"/>
      <c r="C30" s="652"/>
      <c r="D30" s="652"/>
      <c r="E30" s="647"/>
      <c r="F30" s="647"/>
      <c r="G30" s="647"/>
      <c r="H30" s="647"/>
      <c r="I30" s="647"/>
      <c r="J30" s="647"/>
      <c r="K30" s="647"/>
      <c r="L30" s="647"/>
      <c r="M30" s="647"/>
    </row>
    <row r="31" spans="1:13" ht="30" customHeight="1" x14ac:dyDescent="0.25">
      <c r="A31" s="653" t="s">
        <v>179</v>
      </c>
      <c r="B31" s="652" t="s">
        <v>180</v>
      </c>
      <c r="C31" s="652"/>
      <c r="D31" s="652"/>
      <c r="E31" s="647"/>
      <c r="F31" s="647"/>
      <c r="G31" s="647"/>
      <c r="H31" s="647"/>
      <c r="I31" s="647"/>
      <c r="J31" s="647"/>
      <c r="K31" s="647"/>
      <c r="L31" s="647"/>
      <c r="M31" s="647"/>
    </row>
    <row r="32" spans="1:13" ht="27.75" customHeight="1" x14ac:dyDescent="0.25">
      <c r="A32" s="653" t="s">
        <v>181</v>
      </c>
      <c r="B32" s="652" t="s">
        <v>182</v>
      </c>
      <c r="C32" s="652"/>
      <c r="D32" s="652"/>
      <c r="E32" s="647"/>
      <c r="F32" s="647"/>
      <c r="G32" s="647"/>
      <c r="H32" s="647"/>
      <c r="I32" s="647"/>
      <c r="J32" s="647"/>
      <c r="K32" s="647"/>
      <c r="L32" s="647"/>
      <c r="M32" s="647"/>
    </row>
    <row r="33" spans="1:13" ht="22.5" customHeight="1" x14ac:dyDescent="0.25">
      <c r="A33" s="654" t="s">
        <v>183</v>
      </c>
      <c r="B33" s="655" t="s">
        <v>22</v>
      </c>
      <c r="C33" s="655"/>
      <c r="D33" s="655"/>
      <c r="E33" s="656"/>
      <c r="F33" s="656"/>
      <c r="G33" s="656"/>
      <c r="H33" s="656"/>
      <c r="I33" s="656"/>
      <c r="J33" s="656"/>
      <c r="K33" s="656"/>
      <c r="L33" s="656"/>
      <c r="M33" s="656"/>
    </row>
    <row r="34" spans="1:13" ht="15.75" x14ac:dyDescent="0.25">
      <c r="A34" s="657"/>
      <c r="B34" s="658"/>
      <c r="C34" s="658"/>
      <c r="D34" s="658"/>
      <c r="E34" s="647"/>
      <c r="F34" s="647"/>
      <c r="G34" s="647"/>
      <c r="H34" s="647"/>
      <c r="I34" s="647"/>
      <c r="J34" s="647"/>
      <c r="K34" s="647"/>
      <c r="L34" s="647"/>
      <c r="M34" s="647"/>
    </row>
    <row r="35" spans="1:13" ht="15.75" x14ac:dyDescent="0.25">
      <c r="A35" s="657"/>
      <c r="B35" s="658"/>
      <c r="C35" s="658"/>
      <c r="D35" s="658"/>
      <c r="E35" s="647"/>
      <c r="F35" s="647"/>
      <c r="G35" s="647"/>
      <c r="H35" s="647"/>
      <c r="I35" s="647"/>
      <c r="J35" s="647"/>
      <c r="K35" s="647"/>
      <c r="L35" s="647"/>
      <c r="M35" s="647"/>
    </row>
    <row r="36" spans="1:13" ht="15.75" x14ac:dyDescent="0.25">
      <c r="A36" s="657"/>
      <c r="B36" s="658"/>
      <c r="C36" s="658"/>
      <c r="D36" s="658"/>
      <c r="E36" s="647"/>
      <c r="F36" s="647"/>
      <c r="G36" s="647"/>
      <c r="H36" s="647"/>
      <c r="I36" s="647"/>
      <c r="J36" s="647"/>
      <c r="K36" s="647"/>
      <c r="L36" s="647"/>
      <c r="M36" s="647"/>
    </row>
    <row r="37" spans="1:13" ht="15.75" x14ac:dyDescent="0.25">
      <c r="A37" s="657"/>
      <c r="B37" s="658"/>
      <c r="C37" s="658"/>
      <c r="D37" s="658"/>
      <c r="E37" s="647"/>
      <c r="F37" s="647"/>
      <c r="G37" s="647"/>
      <c r="H37" s="647"/>
      <c r="I37" s="647"/>
      <c r="J37" s="647"/>
      <c r="K37" s="647"/>
      <c r="L37" s="647"/>
      <c r="M37" s="647"/>
    </row>
    <row r="38" spans="1:13" ht="19.5" customHeight="1" x14ac:dyDescent="0.25">
      <c r="A38" s="651" t="s">
        <v>184</v>
      </c>
      <c r="B38" s="652" t="s">
        <v>185</v>
      </c>
      <c r="C38" s="652"/>
      <c r="D38" s="652"/>
      <c r="E38" s="647"/>
      <c r="F38" s="647"/>
      <c r="G38" s="647"/>
      <c r="H38" s="647"/>
      <c r="I38" s="647"/>
      <c r="J38" s="647"/>
      <c r="K38" s="647"/>
      <c r="L38" s="647"/>
      <c r="M38" s="647"/>
    </row>
    <row r="39" spans="1:13" ht="15" x14ac:dyDescent="0.25">
      <c r="A39" s="651"/>
      <c r="B39" s="652"/>
      <c r="C39" s="652"/>
      <c r="D39" s="652"/>
      <c r="E39" s="647"/>
      <c r="F39" s="647"/>
      <c r="G39" s="647"/>
      <c r="H39" s="647"/>
      <c r="I39" s="647"/>
      <c r="J39" s="647"/>
      <c r="K39" s="647"/>
      <c r="L39" s="647"/>
      <c r="M39" s="647"/>
    </row>
    <row r="40" spans="1:13" ht="15" x14ac:dyDescent="0.25">
      <c r="A40" s="651"/>
      <c r="B40" s="652"/>
      <c r="C40" s="652"/>
      <c r="D40" s="652"/>
      <c r="E40" s="647"/>
      <c r="F40" s="647"/>
      <c r="G40" s="647"/>
      <c r="H40" s="647"/>
      <c r="I40" s="647"/>
      <c r="J40" s="647"/>
      <c r="K40" s="647"/>
      <c r="L40" s="647"/>
      <c r="M40" s="647"/>
    </row>
    <row r="41" spans="1:13" ht="15" x14ac:dyDescent="0.25">
      <c r="A41" s="651"/>
      <c r="B41" s="652"/>
      <c r="C41" s="652"/>
      <c r="D41" s="652"/>
      <c r="E41" s="647"/>
      <c r="F41" s="647"/>
      <c r="G41" s="647"/>
      <c r="H41" s="647"/>
      <c r="I41" s="647"/>
      <c r="J41" s="647"/>
      <c r="K41" s="647"/>
      <c r="L41" s="647"/>
      <c r="M41" s="647"/>
    </row>
    <row r="42" spans="1:13" ht="15" x14ac:dyDescent="0.25">
      <c r="A42" s="651"/>
      <c r="B42" s="652"/>
      <c r="C42" s="652"/>
      <c r="D42" s="652"/>
      <c r="E42" s="647"/>
      <c r="F42" s="647"/>
      <c r="G42" s="647"/>
      <c r="H42" s="647"/>
      <c r="I42" s="647"/>
      <c r="J42" s="647"/>
      <c r="K42" s="647"/>
      <c r="L42" s="647"/>
      <c r="M42" s="647"/>
    </row>
    <row r="43" spans="1:13" ht="26.25" customHeight="1" x14ac:dyDescent="0.25">
      <c r="A43" s="651" t="s">
        <v>186</v>
      </c>
      <c r="B43" s="652" t="s">
        <v>187</v>
      </c>
      <c r="C43" s="652"/>
      <c r="D43" s="652"/>
      <c r="E43" s="647"/>
      <c r="F43" s="647"/>
      <c r="G43" s="647"/>
      <c r="H43" s="647"/>
      <c r="I43" s="647"/>
      <c r="J43" s="647"/>
      <c r="K43" s="647"/>
      <c r="L43" s="647"/>
      <c r="M43" s="647"/>
    </row>
    <row r="44" spans="1:13" ht="15" x14ac:dyDescent="0.25">
      <c r="A44" s="651"/>
      <c r="B44" s="652"/>
      <c r="C44" s="652"/>
      <c r="D44" s="652"/>
      <c r="E44" s="647"/>
      <c r="F44" s="647"/>
      <c r="G44" s="647"/>
      <c r="H44" s="647"/>
      <c r="I44" s="647"/>
      <c r="J44" s="647"/>
      <c r="K44" s="647"/>
      <c r="L44" s="647"/>
      <c r="M44" s="647"/>
    </row>
    <row r="45" spans="1:13" ht="15" x14ac:dyDescent="0.25">
      <c r="A45" s="651"/>
      <c r="B45" s="652"/>
      <c r="C45" s="652"/>
      <c r="D45" s="652"/>
      <c r="E45" s="647"/>
      <c r="F45" s="647"/>
      <c r="G45" s="647"/>
      <c r="H45" s="647"/>
      <c r="I45" s="647"/>
      <c r="J45" s="647"/>
      <c r="K45" s="647"/>
      <c r="L45" s="647"/>
      <c r="M45" s="647"/>
    </row>
    <row r="46" spans="1:13" ht="15" x14ac:dyDescent="0.25">
      <c r="A46" s="651"/>
      <c r="B46" s="652"/>
      <c r="C46" s="652"/>
      <c r="D46" s="652"/>
      <c r="E46" s="647"/>
      <c r="F46" s="647"/>
      <c r="G46" s="647"/>
      <c r="H46" s="647"/>
      <c r="I46" s="647"/>
      <c r="J46" s="647"/>
      <c r="K46" s="647"/>
      <c r="L46" s="647"/>
      <c r="M46" s="647"/>
    </row>
    <row r="47" spans="1:13" ht="15" x14ac:dyDescent="0.25">
      <c r="A47" s="651"/>
      <c r="B47" s="652"/>
      <c r="C47" s="652"/>
      <c r="D47" s="652"/>
      <c r="E47" s="647"/>
      <c r="F47" s="647"/>
      <c r="G47" s="647"/>
      <c r="H47" s="647"/>
      <c r="I47" s="647"/>
      <c r="J47" s="647"/>
      <c r="K47" s="647"/>
      <c r="L47" s="647"/>
      <c r="M47" s="647"/>
    </row>
    <row r="48" spans="1:13" ht="24.75" customHeight="1" x14ac:dyDescent="0.25">
      <c r="A48" s="651" t="s">
        <v>188</v>
      </c>
      <c r="B48" s="652" t="s">
        <v>189</v>
      </c>
      <c r="C48" s="652"/>
      <c r="D48" s="652"/>
      <c r="E48" s="647"/>
      <c r="F48" s="647"/>
      <c r="G48" s="647"/>
      <c r="H48" s="647"/>
      <c r="I48" s="647"/>
      <c r="J48" s="647"/>
      <c r="K48" s="647"/>
      <c r="L48" s="647"/>
      <c r="M48" s="647"/>
    </row>
    <row r="49" spans="1:13" ht="24" customHeight="1" x14ac:dyDescent="0.25">
      <c r="A49" s="651" t="s">
        <v>190</v>
      </c>
      <c r="B49" s="652" t="s">
        <v>191</v>
      </c>
      <c r="C49" s="652"/>
      <c r="D49" s="652"/>
      <c r="E49" s="647"/>
      <c r="F49" s="647"/>
      <c r="G49" s="647"/>
      <c r="H49" s="647"/>
      <c r="I49" s="647"/>
      <c r="J49" s="647"/>
      <c r="K49" s="647"/>
      <c r="L49" s="647"/>
      <c r="M49" s="647"/>
    </row>
    <row r="50" spans="1:13" ht="31.5" x14ac:dyDescent="0.25">
      <c r="A50" s="654" t="s">
        <v>192</v>
      </c>
      <c r="B50" s="655" t="s">
        <v>24</v>
      </c>
      <c r="C50" s="655"/>
      <c r="D50" s="655">
        <f>SUM(D34:D49)</f>
        <v>0</v>
      </c>
      <c r="E50" s="656">
        <f>SUM(E34:E49)</f>
        <v>0</v>
      </c>
      <c r="F50" s="656">
        <f>SUM(F34:F49)</f>
        <v>0</v>
      </c>
      <c r="G50" s="656"/>
      <c r="H50" s="656"/>
      <c r="I50" s="656"/>
      <c r="J50" s="656"/>
      <c r="K50" s="656"/>
      <c r="L50" s="656"/>
      <c r="M50" s="656"/>
    </row>
    <row r="51" spans="1:13" ht="15" x14ac:dyDescent="0.25">
      <c r="A51" s="639"/>
      <c r="B51" s="639"/>
      <c r="C51" s="639"/>
      <c r="D51" s="639"/>
      <c r="E51" s="639"/>
      <c r="F51" s="639"/>
      <c r="G51" s="639"/>
      <c r="H51" s="639"/>
      <c r="I51" s="639"/>
      <c r="J51" s="639"/>
      <c r="K51" s="639"/>
      <c r="L51" s="639"/>
      <c r="M51" s="639"/>
    </row>
    <row r="52" spans="1:13" ht="15" x14ac:dyDescent="0.25">
      <c r="A52" s="639"/>
      <c r="B52" s="639"/>
      <c r="C52" s="639"/>
      <c r="D52" s="639"/>
      <c r="E52" s="639"/>
      <c r="F52" s="639"/>
      <c r="G52" s="639"/>
      <c r="H52" s="639"/>
      <c r="I52" s="639"/>
      <c r="J52" s="639"/>
      <c r="K52" s="639"/>
      <c r="L52" s="639"/>
      <c r="M52" s="639"/>
    </row>
    <row r="53" spans="1:13" ht="15" x14ac:dyDescent="0.25">
      <c r="A53" s="639"/>
      <c r="B53" s="639"/>
      <c r="C53" s="639"/>
      <c r="D53" s="639"/>
      <c r="E53" s="639"/>
      <c r="F53" s="639"/>
      <c r="G53" s="639"/>
      <c r="H53" s="639"/>
      <c r="I53" s="639"/>
      <c r="J53" s="639"/>
      <c r="K53" s="639"/>
      <c r="L53" s="639"/>
      <c r="M53" s="639"/>
    </row>
  </sheetData>
  <mergeCells count="3">
    <mergeCell ref="A3:M3"/>
    <mergeCell ref="A4:M4"/>
    <mergeCell ref="A1:M1"/>
  </mergeCells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EEEE7-C1BC-4A2C-AB03-8C937CB3F93D}">
  <sheetPr>
    <tabColor rgb="FFFFFF00"/>
  </sheetPr>
  <dimension ref="A1:M50"/>
  <sheetViews>
    <sheetView workbookViewId="0">
      <selection activeCell="Q7" sqref="Q7"/>
    </sheetView>
  </sheetViews>
  <sheetFormatPr defaultRowHeight="12.75" x14ac:dyDescent="0.2"/>
  <cols>
    <col min="1" max="1" width="41" customWidth="1"/>
    <col min="4" max="4" width="11.42578125" customWidth="1"/>
    <col min="5" max="5" width="12.28515625" customWidth="1"/>
    <col min="6" max="7" width="11.42578125" customWidth="1"/>
    <col min="8" max="8" width="12.5703125" customWidth="1"/>
    <col min="9" max="9" width="14.5703125" customWidth="1"/>
    <col min="10" max="10" width="13.140625" customWidth="1"/>
    <col min="11" max="11" width="11" customWidth="1"/>
    <col min="12" max="12" width="11.5703125" customWidth="1"/>
    <col min="13" max="13" width="15.5703125" customWidth="1"/>
  </cols>
  <sheetData>
    <row r="1" spans="1:13" ht="15" x14ac:dyDescent="0.25">
      <c r="A1" s="851" t="s">
        <v>909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</row>
    <row r="2" spans="1:13" ht="15" x14ac:dyDescent="0.25">
      <c r="A2" s="707"/>
      <c r="B2" s="707"/>
      <c r="C2" s="707"/>
      <c r="D2" s="707"/>
      <c r="E2" s="707"/>
      <c r="F2" s="707"/>
      <c r="G2" s="527"/>
      <c r="H2" s="527"/>
      <c r="I2" s="527"/>
      <c r="J2" s="527"/>
      <c r="K2" s="527"/>
      <c r="L2" s="527"/>
      <c r="M2" s="527"/>
    </row>
    <row r="3" spans="1:13" ht="15" x14ac:dyDescent="0.25">
      <c r="A3" s="808" t="s">
        <v>740</v>
      </c>
      <c r="B3" s="809"/>
      <c r="C3" s="809"/>
      <c r="D3" s="809"/>
      <c r="E3" s="809"/>
      <c r="F3" s="809"/>
      <c r="G3" s="809"/>
      <c r="H3" s="809"/>
      <c r="I3" s="809"/>
      <c r="J3" s="809"/>
      <c r="K3" s="809"/>
      <c r="L3" s="809"/>
      <c r="M3" s="809"/>
    </row>
    <row r="4" spans="1:13" ht="15" x14ac:dyDescent="0.25">
      <c r="A4" s="810" t="s">
        <v>858</v>
      </c>
      <c r="B4" s="809"/>
      <c r="C4" s="809"/>
      <c r="D4" s="809"/>
      <c r="E4" s="809"/>
      <c r="F4" s="809"/>
      <c r="G4" s="809"/>
      <c r="H4" s="809"/>
      <c r="I4" s="809"/>
      <c r="J4" s="809"/>
      <c r="K4" s="809"/>
      <c r="L4" s="809"/>
      <c r="M4" s="809"/>
    </row>
    <row r="5" spans="1:13" ht="18" x14ac:dyDescent="0.25">
      <c r="A5" s="659"/>
      <c r="B5" s="660"/>
      <c r="C5" s="660"/>
      <c r="D5" s="660"/>
      <c r="E5" s="660"/>
      <c r="F5" s="660"/>
      <c r="G5" s="660"/>
      <c r="H5" s="660"/>
      <c r="I5" s="660"/>
      <c r="J5" s="660"/>
      <c r="K5" s="660"/>
      <c r="L5" s="660"/>
      <c r="M5" s="660"/>
    </row>
    <row r="6" spans="1:13" ht="15" x14ac:dyDescent="0.25">
      <c r="A6" s="529"/>
      <c r="B6" s="527"/>
      <c r="C6" s="527"/>
      <c r="D6" s="527"/>
      <c r="E6" s="527"/>
      <c r="F6" s="527"/>
      <c r="G6" s="527"/>
      <c r="H6" s="527"/>
      <c r="I6" s="527"/>
      <c r="J6" s="527"/>
      <c r="K6" s="527"/>
      <c r="L6" s="527"/>
      <c r="M6" s="527"/>
    </row>
    <row r="7" spans="1:13" ht="210" x14ac:dyDescent="0.3">
      <c r="A7" s="661" t="s">
        <v>29</v>
      </c>
      <c r="B7" s="662" t="s">
        <v>30</v>
      </c>
      <c r="C7" s="663" t="s">
        <v>859</v>
      </c>
      <c r="D7" s="663" t="s">
        <v>860</v>
      </c>
      <c r="E7" s="663" t="s">
        <v>861</v>
      </c>
      <c r="F7" s="663" t="s">
        <v>862</v>
      </c>
      <c r="G7" s="663" t="s">
        <v>863</v>
      </c>
      <c r="H7" s="663" t="s">
        <v>864</v>
      </c>
      <c r="I7" s="663" t="s">
        <v>864</v>
      </c>
      <c r="J7" s="663" t="s">
        <v>865</v>
      </c>
      <c r="K7" s="663" t="s">
        <v>866</v>
      </c>
      <c r="L7" s="663" t="s">
        <v>867</v>
      </c>
      <c r="M7" s="663" t="s">
        <v>868</v>
      </c>
    </row>
    <row r="8" spans="1:13" ht="63.75" x14ac:dyDescent="0.25">
      <c r="A8" s="542"/>
      <c r="B8" s="542"/>
      <c r="C8" s="542"/>
      <c r="D8" s="542"/>
      <c r="E8" s="542"/>
      <c r="F8" s="542"/>
      <c r="G8" s="542"/>
      <c r="H8" s="664" t="s">
        <v>869</v>
      </c>
      <c r="I8" s="665" t="s">
        <v>870</v>
      </c>
      <c r="J8" s="666"/>
      <c r="K8" s="542"/>
      <c r="L8" s="542"/>
      <c r="M8" s="542"/>
    </row>
    <row r="9" spans="1:13" ht="15" x14ac:dyDescent="0.25">
      <c r="A9" s="542"/>
      <c r="B9" s="542"/>
      <c r="C9" s="542"/>
      <c r="D9" s="542"/>
      <c r="E9" s="542"/>
      <c r="F9" s="542"/>
      <c r="G9" s="542"/>
      <c r="H9" s="542"/>
      <c r="I9" s="542"/>
      <c r="J9" s="542"/>
      <c r="K9" s="542"/>
      <c r="L9" s="542"/>
      <c r="M9" s="542"/>
    </row>
    <row r="10" spans="1:13" ht="15" x14ac:dyDescent="0.25">
      <c r="A10" s="542"/>
      <c r="B10" s="542"/>
      <c r="C10" s="542"/>
      <c r="D10" s="542"/>
      <c r="E10" s="542"/>
      <c r="F10" s="542"/>
      <c r="G10" s="542"/>
      <c r="H10" s="542"/>
      <c r="I10" s="542"/>
      <c r="J10" s="542"/>
      <c r="K10" s="542"/>
      <c r="L10" s="542"/>
      <c r="M10" s="542"/>
    </row>
    <row r="11" spans="1:13" ht="15" x14ac:dyDescent="0.25">
      <c r="A11" s="542"/>
      <c r="B11" s="542"/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</row>
    <row r="12" spans="1:13" ht="24" customHeight="1" x14ac:dyDescent="0.25">
      <c r="A12" s="667" t="s">
        <v>169</v>
      </c>
      <c r="B12" s="668" t="s">
        <v>170</v>
      </c>
      <c r="C12" s="668"/>
      <c r="D12" s="668"/>
      <c r="E12" s="542"/>
      <c r="F12" s="542"/>
      <c r="G12" s="542"/>
      <c r="H12" s="542"/>
      <c r="I12" s="542"/>
      <c r="J12" s="542"/>
      <c r="K12" s="542"/>
      <c r="L12" s="542"/>
      <c r="M12" s="542"/>
    </row>
    <row r="13" spans="1:13" ht="15" x14ac:dyDescent="0.25">
      <c r="A13" s="667"/>
      <c r="B13" s="668"/>
      <c r="C13" s="668"/>
      <c r="D13" s="668"/>
      <c r="E13" s="542"/>
      <c r="F13" s="542"/>
      <c r="G13" s="542"/>
      <c r="H13" s="542"/>
      <c r="I13" s="542"/>
      <c r="J13" s="542"/>
      <c r="K13" s="542"/>
      <c r="L13" s="542"/>
      <c r="M13" s="542"/>
    </row>
    <row r="14" spans="1:13" ht="15" x14ac:dyDescent="0.25">
      <c r="A14" s="667"/>
      <c r="B14" s="668"/>
      <c r="C14" s="668"/>
      <c r="D14" s="668"/>
      <c r="E14" s="542"/>
      <c r="F14" s="542"/>
      <c r="G14" s="542"/>
      <c r="H14" s="542"/>
      <c r="I14" s="542"/>
      <c r="J14" s="542"/>
      <c r="K14" s="542"/>
      <c r="L14" s="542"/>
      <c r="M14" s="542"/>
    </row>
    <row r="15" spans="1:13" ht="15" x14ac:dyDescent="0.25">
      <c r="A15" s="667"/>
      <c r="B15" s="668"/>
      <c r="C15" s="668"/>
      <c r="D15" s="668"/>
      <c r="E15" s="542"/>
      <c r="F15" s="542"/>
      <c r="G15" s="542"/>
      <c r="H15" s="542"/>
      <c r="I15" s="542"/>
      <c r="J15" s="542"/>
      <c r="K15" s="542"/>
      <c r="L15" s="542"/>
      <c r="M15" s="542"/>
    </row>
    <row r="16" spans="1:13" ht="15" x14ac:dyDescent="0.25">
      <c r="A16" s="667"/>
      <c r="B16" s="668"/>
      <c r="C16" s="668"/>
      <c r="D16" s="668"/>
      <c r="E16" s="542"/>
      <c r="F16" s="542"/>
      <c r="G16" s="542"/>
      <c r="H16" s="542"/>
      <c r="I16" s="542"/>
      <c r="J16" s="542"/>
      <c r="K16" s="542"/>
      <c r="L16" s="542"/>
      <c r="M16" s="542"/>
    </row>
    <row r="17" spans="1:13" ht="21.75" customHeight="1" x14ac:dyDescent="0.25">
      <c r="A17" s="667" t="s">
        <v>871</v>
      </c>
      <c r="B17" s="668" t="s">
        <v>172</v>
      </c>
      <c r="C17" s="668"/>
      <c r="D17" s="668"/>
      <c r="E17" s="542"/>
      <c r="F17" s="542"/>
      <c r="G17" s="542"/>
      <c r="H17" s="542"/>
      <c r="I17" s="542"/>
      <c r="J17" s="542"/>
      <c r="K17" s="542"/>
      <c r="L17" s="542"/>
      <c r="M17" s="542"/>
    </row>
    <row r="18" spans="1:13" ht="15" x14ac:dyDescent="0.25">
      <c r="A18" s="667"/>
      <c r="B18" s="668"/>
      <c r="C18" s="668"/>
      <c r="D18" s="668"/>
      <c r="E18" s="542"/>
      <c r="F18" s="542"/>
      <c r="G18" s="542"/>
      <c r="H18" s="542"/>
      <c r="I18" s="542"/>
      <c r="J18" s="542"/>
      <c r="K18" s="542"/>
      <c r="L18" s="542"/>
      <c r="M18" s="542"/>
    </row>
    <row r="19" spans="1:13" ht="15" x14ac:dyDescent="0.25">
      <c r="A19" s="667"/>
      <c r="B19" s="668"/>
      <c r="C19" s="668"/>
      <c r="D19" s="668"/>
      <c r="E19" s="542"/>
      <c r="F19" s="542"/>
      <c r="G19" s="542"/>
      <c r="H19" s="542"/>
      <c r="I19" s="542"/>
      <c r="J19" s="542"/>
      <c r="K19" s="542"/>
      <c r="L19" s="542"/>
      <c r="M19" s="542"/>
    </row>
    <row r="20" spans="1:13" ht="15" x14ac:dyDescent="0.25">
      <c r="A20" s="667"/>
      <c r="B20" s="668"/>
      <c r="C20" s="668"/>
      <c r="D20" s="668"/>
      <c r="E20" s="542"/>
      <c r="F20" s="542"/>
      <c r="G20" s="542"/>
      <c r="H20" s="542"/>
      <c r="I20" s="542"/>
      <c r="J20" s="542"/>
      <c r="K20" s="542"/>
      <c r="L20" s="542"/>
      <c r="M20" s="542"/>
    </row>
    <row r="21" spans="1:13" ht="15" x14ac:dyDescent="0.25">
      <c r="A21" s="667"/>
      <c r="B21" s="668"/>
      <c r="C21" s="668"/>
      <c r="D21" s="668"/>
      <c r="E21" s="542"/>
      <c r="F21" s="542"/>
      <c r="G21" s="542"/>
      <c r="H21" s="542"/>
      <c r="I21" s="542"/>
      <c r="J21" s="542"/>
      <c r="K21" s="542"/>
      <c r="L21" s="542"/>
      <c r="M21" s="542"/>
    </row>
    <row r="22" spans="1:13" ht="30" customHeight="1" x14ac:dyDescent="0.25">
      <c r="A22" s="669" t="s">
        <v>173</v>
      </c>
      <c r="B22" s="668" t="s">
        <v>174</v>
      </c>
      <c r="C22" s="668"/>
      <c r="D22" s="668"/>
      <c r="E22" s="542"/>
      <c r="F22" s="542"/>
      <c r="G22" s="542"/>
      <c r="H22" s="542"/>
      <c r="I22" s="542"/>
      <c r="J22" s="542"/>
      <c r="K22" s="542"/>
      <c r="L22" s="542"/>
      <c r="M22" s="542"/>
    </row>
    <row r="23" spans="1:13" ht="15" x14ac:dyDescent="0.25">
      <c r="A23" s="669"/>
      <c r="B23" s="668"/>
      <c r="C23" s="668"/>
      <c r="D23" s="668"/>
      <c r="E23" s="542"/>
      <c r="F23" s="542"/>
      <c r="G23" s="542"/>
      <c r="H23" s="542"/>
      <c r="I23" s="542"/>
      <c r="J23" s="542"/>
      <c r="K23" s="542"/>
      <c r="L23" s="542"/>
      <c r="M23" s="542"/>
    </row>
    <row r="24" spans="1:13" ht="15" x14ac:dyDescent="0.25">
      <c r="A24" s="669"/>
      <c r="B24" s="668"/>
      <c r="C24" s="668"/>
      <c r="D24" s="668"/>
      <c r="E24" s="542"/>
      <c r="F24" s="542"/>
      <c r="G24" s="542"/>
      <c r="H24" s="542"/>
      <c r="I24" s="542"/>
      <c r="J24" s="542"/>
      <c r="K24" s="542"/>
      <c r="L24" s="542"/>
      <c r="M24" s="542"/>
    </row>
    <row r="25" spans="1:13" ht="25.5" customHeight="1" x14ac:dyDescent="0.25">
      <c r="A25" s="667" t="s">
        <v>175</v>
      </c>
      <c r="B25" s="668" t="s">
        <v>176</v>
      </c>
      <c r="C25" s="668"/>
      <c r="D25" s="668"/>
      <c r="E25" s="542"/>
      <c r="F25" s="542"/>
      <c r="G25" s="542"/>
      <c r="H25" s="542"/>
      <c r="I25" s="542"/>
      <c r="J25" s="542"/>
      <c r="K25" s="542"/>
      <c r="L25" s="542"/>
      <c r="M25" s="542"/>
    </row>
    <row r="26" spans="1:13" ht="15" x14ac:dyDescent="0.25">
      <c r="A26" s="667"/>
      <c r="B26" s="668"/>
      <c r="C26" s="668"/>
      <c r="D26" s="668"/>
      <c r="E26" s="542"/>
      <c r="F26" s="542"/>
      <c r="G26" s="542"/>
      <c r="H26" s="542"/>
      <c r="I26" s="542"/>
      <c r="J26" s="542"/>
      <c r="K26" s="542"/>
      <c r="L26" s="542"/>
      <c r="M26" s="542"/>
    </row>
    <row r="27" spans="1:13" ht="15" x14ac:dyDescent="0.25">
      <c r="A27" s="667"/>
      <c r="B27" s="668"/>
      <c r="C27" s="668"/>
      <c r="D27" s="668"/>
      <c r="E27" s="542"/>
      <c r="F27" s="542"/>
      <c r="G27" s="542"/>
      <c r="H27" s="542"/>
      <c r="I27" s="542"/>
      <c r="J27" s="542"/>
      <c r="K27" s="542"/>
      <c r="L27" s="542"/>
      <c r="M27" s="542"/>
    </row>
    <row r="28" spans="1:13" ht="22.5" customHeight="1" x14ac:dyDescent="0.25">
      <c r="A28" s="667" t="s">
        <v>177</v>
      </c>
      <c r="B28" s="668" t="s">
        <v>178</v>
      </c>
      <c r="C28" s="668"/>
      <c r="D28" s="668"/>
      <c r="E28" s="542"/>
      <c r="F28" s="542"/>
      <c r="G28" s="542"/>
      <c r="H28" s="542"/>
      <c r="I28" s="542"/>
      <c r="J28" s="542"/>
      <c r="K28" s="542"/>
      <c r="L28" s="542"/>
      <c r="M28" s="542"/>
    </row>
    <row r="29" spans="1:13" ht="15" x14ac:dyDescent="0.25">
      <c r="A29" s="667"/>
      <c r="B29" s="668"/>
      <c r="C29" s="668"/>
      <c r="D29" s="668"/>
      <c r="E29" s="542"/>
      <c r="F29" s="542"/>
      <c r="G29" s="542"/>
      <c r="H29" s="542"/>
      <c r="I29" s="542"/>
      <c r="J29" s="542"/>
      <c r="K29" s="542"/>
      <c r="L29" s="542"/>
      <c r="M29" s="542"/>
    </row>
    <row r="30" spans="1:13" ht="15" x14ac:dyDescent="0.25">
      <c r="A30" s="667"/>
      <c r="B30" s="668"/>
      <c r="C30" s="668"/>
      <c r="D30" s="668"/>
      <c r="E30" s="542"/>
      <c r="F30" s="542"/>
      <c r="G30" s="542"/>
      <c r="H30" s="542"/>
      <c r="I30" s="542"/>
      <c r="J30" s="542"/>
      <c r="K30" s="542"/>
      <c r="L30" s="542"/>
      <c r="M30" s="542"/>
    </row>
    <row r="31" spans="1:13" ht="28.5" customHeight="1" x14ac:dyDescent="0.25">
      <c r="A31" s="669" t="s">
        <v>179</v>
      </c>
      <c r="B31" s="668" t="s">
        <v>180</v>
      </c>
      <c r="C31" s="668"/>
      <c r="D31" s="668"/>
      <c r="E31" s="542"/>
      <c r="F31" s="542"/>
      <c r="G31" s="542"/>
      <c r="H31" s="542"/>
      <c r="I31" s="542"/>
      <c r="J31" s="542"/>
      <c r="K31" s="542"/>
      <c r="L31" s="542"/>
      <c r="M31" s="542"/>
    </row>
    <row r="32" spans="1:13" ht="35.25" customHeight="1" x14ac:dyDescent="0.25">
      <c r="A32" s="669" t="s">
        <v>181</v>
      </c>
      <c r="B32" s="668" t="s">
        <v>182</v>
      </c>
      <c r="C32" s="668"/>
      <c r="D32" s="668"/>
      <c r="E32" s="542"/>
      <c r="F32" s="542"/>
      <c r="G32" s="542"/>
      <c r="H32" s="542"/>
      <c r="I32" s="542"/>
      <c r="J32" s="542"/>
      <c r="K32" s="542"/>
      <c r="L32" s="542"/>
      <c r="M32" s="542"/>
    </row>
    <row r="33" spans="1:13" ht="28.5" customHeight="1" x14ac:dyDescent="0.25">
      <c r="A33" s="670" t="s">
        <v>183</v>
      </c>
      <c r="B33" s="671" t="s">
        <v>22</v>
      </c>
      <c r="C33" s="671"/>
      <c r="D33" s="671"/>
      <c r="E33" s="672"/>
      <c r="F33" s="672"/>
      <c r="G33" s="672"/>
      <c r="H33" s="672"/>
      <c r="I33" s="672"/>
      <c r="J33" s="672"/>
      <c r="K33" s="672"/>
      <c r="L33" s="672"/>
      <c r="M33" s="672"/>
    </row>
    <row r="34" spans="1:13" ht="15.75" x14ac:dyDescent="0.25">
      <c r="A34" s="673"/>
      <c r="B34" s="674"/>
      <c r="C34" s="674"/>
      <c r="D34" s="674"/>
      <c r="E34" s="542"/>
      <c r="F34" s="542"/>
      <c r="G34" s="542"/>
      <c r="H34" s="542"/>
      <c r="I34" s="542"/>
      <c r="J34" s="542"/>
      <c r="K34" s="542"/>
      <c r="L34" s="542"/>
      <c r="M34" s="542"/>
    </row>
    <row r="35" spans="1:13" ht="15.75" x14ac:dyDescent="0.25">
      <c r="A35" s="673"/>
      <c r="B35" s="674"/>
      <c r="C35" s="674"/>
      <c r="D35" s="674"/>
      <c r="E35" s="542"/>
      <c r="F35" s="542"/>
      <c r="G35" s="542"/>
      <c r="H35" s="542"/>
      <c r="I35" s="542"/>
      <c r="J35" s="542"/>
      <c r="K35" s="542"/>
      <c r="L35" s="542"/>
      <c r="M35" s="542"/>
    </row>
    <row r="36" spans="1:13" ht="15.75" x14ac:dyDescent="0.25">
      <c r="A36" s="673"/>
      <c r="B36" s="674"/>
      <c r="C36" s="674"/>
      <c r="D36" s="674"/>
      <c r="E36" s="542"/>
      <c r="F36" s="542"/>
      <c r="G36" s="542"/>
      <c r="H36" s="542"/>
      <c r="I36" s="542"/>
      <c r="J36" s="542"/>
      <c r="K36" s="542"/>
      <c r="L36" s="542"/>
      <c r="M36" s="542"/>
    </row>
    <row r="37" spans="1:13" ht="15.75" x14ac:dyDescent="0.25">
      <c r="A37" s="673"/>
      <c r="B37" s="674"/>
      <c r="C37" s="674"/>
      <c r="D37" s="674"/>
      <c r="E37" s="542"/>
      <c r="F37" s="542"/>
      <c r="G37" s="542"/>
      <c r="H37" s="542"/>
      <c r="I37" s="542"/>
      <c r="J37" s="542"/>
      <c r="K37" s="542"/>
      <c r="L37" s="542"/>
      <c r="M37" s="542"/>
    </row>
    <row r="38" spans="1:13" ht="22.5" customHeight="1" x14ac:dyDescent="0.25">
      <c r="A38" s="667" t="s">
        <v>184</v>
      </c>
      <c r="B38" s="668" t="s">
        <v>185</v>
      </c>
      <c r="C38" s="668"/>
      <c r="D38" s="668"/>
      <c r="E38" s="542"/>
      <c r="F38" s="542"/>
      <c r="G38" s="542"/>
      <c r="H38" s="542"/>
      <c r="I38" s="542"/>
      <c r="J38" s="542"/>
      <c r="K38" s="542"/>
      <c r="L38" s="542"/>
      <c r="M38" s="542"/>
    </row>
    <row r="39" spans="1:13" ht="15" x14ac:dyDescent="0.25">
      <c r="A39" s="667"/>
      <c r="B39" s="668"/>
      <c r="C39" s="668"/>
      <c r="D39" s="668"/>
      <c r="E39" s="542"/>
      <c r="F39" s="542"/>
      <c r="G39" s="542"/>
      <c r="H39" s="542"/>
      <c r="I39" s="542"/>
      <c r="J39" s="542"/>
      <c r="K39" s="542"/>
      <c r="L39" s="542"/>
      <c r="M39" s="542"/>
    </row>
    <row r="40" spans="1:13" ht="15" x14ac:dyDescent="0.25">
      <c r="A40" s="667"/>
      <c r="B40" s="668"/>
      <c r="C40" s="668"/>
      <c r="D40" s="668"/>
      <c r="E40" s="542"/>
      <c r="F40" s="542"/>
      <c r="G40" s="542"/>
      <c r="H40" s="542"/>
      <c r="I40" s="542"/>
      <c r="J40" s="542"/>
      <c r="K40" s="542"/>
      <c r="L40" s="542"/>
      <c r="M40" s="542"/>
    </row>
    <row r="41" spans="1:13" ht="15" x14ac:dyDescent="0.25">
      <c r="A41" s="667"/>
      <c r="B41" s="668"/>
      <c r="C41" s="668"/>
      <c r="D41" s="668"/>
      <c r="E41" s="542"/>
      <c r="F41" s="542"/>
      <c r="G41" s="542"/>
      <c r="H41" s="542"/>
      <c r="I41" s="542"/>
      <c r="J41" s="542"/>
      <c r="K41" s="542"/>
      <c r="L41" s="542"/>
      <c r="M41" s="542"/>
    </row>
    <row r="42" spans="1:13" ht="15" x14ac:dyDescent="0.25">
      <c r="A42" s="667"/>
      <c r="B42" s="668"/>
      <c r="C42" s="668"/>
      <c r="D42" s="668"/>
      <c r="E42" s="542"/>
      <c r="F42" s="542"/>
      <c r="G42" s="542"/>
      <c r="H42" s="542"/>
      <c r="I42" s="542"/>
      <c r="J42" s="542"/>
      <c r="K42" s="542"/>
      <c r="L42" s="542"/>
      <c r="M42" s="542"/>
    </row>
    <row r="43" spans="1:13" ht="22.5" customHeight="1" x14ac:dyDescent="0.25">
      <c r="A43" s="667" t="s">
        <v>186</v>
      </c>
      <c r="B43" s="668" t="s">
        <v>187</v>
      </c>
      <c r="C43" s="668"/>
      <c r="D43" s="668"/>
      <c r="E43" s="542"/>
      <c r="F43" s="542"/>
      <c r="G43" s="542"/>
      <c r="H43" s="542"/>
      <c r="I43" s="542"/>
      <c r="J43" s="542"/>
      <c r="K43" s="542"/>
      <c r="L43" s="542"/>
      <c r="M43" s="542"/>
    </row>
    <row r="44" spans="1:13" ht="15" x14ac:dyDescent="0.25">
      <c r="A44" s="667"/>
      <c r="B44" s="668"/>
      <c r="C44" s="668"/>
      <c r="D44" s="668"/>
      <c r="E44" s="542"/>
      <c r="F44" s="542"/>
      <c r="G44" s="542"/>
      <c r="H44" s="542"/>
      <c r="I44" s="542"/>
      <c r="J44" s="542"/>
      <c r="K44" s="542"/>
      <c r="L44" s="542"/>
      <c r="M44" s="542"/>
    </row>
    <row r="45" spans="1:13" ht="15" x14ac:dyDescent="0.25">
      <c r="A45" s="667"/>
      <c r="B45" s="668"/>
      <c r="C45" s="668"/>
      <c r="D45" s="668"/>
      <c r="E45" s="542"/>
      <c r="F45" s="542"/>
      <c r="G45" s="542"/>
      <c r="H45" s="542"/>
      <c r="I45" s="542"/>
      <c r="J45" s="542"/>
      <c r="K45" s="542"/>
      <c r="L45" s="542"/>
      <c r="M45" s="542"/>
    </row>
    <row r="46" spans="1:13" ht="15" x14ac:dyDescent="0.25">
      <c r="A46" s="667"/>
      <c r="B46" s="668"/>
      <c r="C46" s="668"/>
      <c r="D46" s="668"/>
      <c r="E46" s="542"/>
      <c r="F46" s="542"/>
      <c r="G46" s="542"/>
      <c r="H46" s="542"/>
      <c r="I46" s="542"/>
      <c r="J46" s="542"/>
      <c r="K46" s="542"/>
      <c r="L46" s="542"/>
      <c r="M46" s="542"/>
    </row>
    <row r="47" spans="1:13" ht="15" x14ac:dyDescent="0.25">
      <c r="A47" s="667"/>
      <c r="B47" s="668"/>
      <c r="C47" s="668"/>
      <c r="D47" s="668"/>
      <c r="E47" s="542"/>
      <c r="F47" s="542"/>
      <c r="G47" s="542"/>
      <c r="H47" s="542"/>
      <c r="I47" s="542"/>
      <c r="J47" s="542"/>
      <c r="K47" s="542"/>
      <c r="L47" s="542"/>
      <c r="M47" s="542"/>
    </row>
    <row r="48" spans="1:13" ht="24.75" customHeight="1" x14ac:dyDescent="0.25">
      <c r="A48" s="667" t="s">
        <v>188</v>
      </c>
      <c r="B48" s="668" t="s">
        <v>189</v>
      </c>
      <c r="C48" s="668"/>
      <c r="D48" s="668"/>
      <c r="E48" s="542"/>
      <c r="F48" s="542"/>
      <c r="G48" s="542"/>
      <c r="H48" s="542"/>
      <c r="I48" s="542"/>
      <c r="J48" s="542"/>
      <c r="K48" s="542"/>
      <c r="L48" s="542"/>
      <c r="M48" s="542"/>
    </row>
    <row r="49" spans="1:13" ht="26.25" customHeight="1" x14ac:dyDescent="0.25">
      <c r="A49" s="667" t="s">
        <v>190</v>
      </c>
      <c r="B49" s="668" t="s">
        <v>191</v>
      </c>
      <c r="C49" s="668"/>
      <c r="D49" s="668"/>
      <c r="E49" s="542"/>
      <c r="F49" s="542"/>
      <c r="G49" s="542"/>
      <c r="H49" s="542"/>
      <c r="I49" s="542"/>
      <c r="J49" s="542"/>
      <c r="K49" s="542"/>
      <c r="L49" s="542"/>
      <c r="M49" s="542"/>
    </row>
    <row r="50" spans="1:13" ht="23.25" customHeight="1" x14ac:dyDescent="0.25">
      <c r="A50" s="670" t="s">
        <v>192</v>
      </c>
      <c r="B50" s="671" t="s">
        <v>24</v>
      </c>
      <c r="C50" s="671"/>
      <c r="D50" s="671"/>
      <c r="E50" s="672"/>
      <c r="F50" s="672"/>
      <c r="G50" s="672"/>
      <c r="H50" s="672"/>
      <c r="I50" s="672"/>
      <c r="J50" s="672"/>
      <c r="K50" s="672"/>
      <c r="L50" s="672"/>
      <c r="M50" s="672"/>
    </row>
  </sheetData>
  <mergeCells count="4">
    <mergeCell ref="A3:M3"/>
    <mergeCell ref="A4:M4"/>
    <mergeCell ref="A2:F2"/>
    <mergeCell ref="A1:M1"/>
  </mergeCells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DA9B-5506-4791-8E84-CB35C820DD6A}">
  <sheetPr>
    <tabColor rgb="FFFFFF00"/>
  </sheetPr>
  <dimension ref="A1:D142"/>
  <sheetViews>
    <sheetView workbookViewId="0">
      <selection activeCell="A153" sqref="A153"/>
    </sheetView>
  </sheetViews>
  <sheetFormatPr defaultRowHeight="12.75" x14ac:dyDescent="0.2"/>
  <cols>
    <col min="1" max="1" width="71.42578125" bestFit="1" customWidth="1"/>
    <col min="2" max="2" width="15.85546875" bestFit="1" customWidth="1"/>
    <col min="3" max="3" width="14" bestFit="1" customWidth="1"/>
    <col min="4" max="4" width="15.85546875" bestFit="1" customWidth="1"/>
  </cols>
  <sheetData>
    <row r="1" spans="1:4" ht="15" x14ac:dyDescent="0.25">
      <c r="A1" s="854" t="s">
        <v>910</v>
      </c>
      <c r="B1" s="827"/>
      <c r="C1" s="827"/>
      <c r="D1" s="827"/>
    </row>
    <row r="2" spans="1:4" ht="15" x14ac:dyDescent="0.25">
      <c r="A2" s="692"/>
      <c r="B2" s="497"/>
      <c r="C2" s="497"/>
      <c r="D2" s="497"/>
    </row>
    <row r="3" spans="1:4" ht="15" x14ac:dyDescent="0.25">
      <c r="A3" s="805" t="s">
        <v>768</v>
      </c>
      <c r="B3" s="806"/>
      <c r="C3" s="806"/>
      <c r="D3" s="806"/>
    </row>
    <row r="4" spans="1:4" ht="15" x14ac:dyDescent="0.25">
      <c r="A4" s="807" t="s">
        <v>769</v>
      </c>
      <c r="B4" s="806"/>
      <c r="C4" s="806"/>
      <c r="D4" s="806"/>
    </row>
    <row r="5" spans="1:4" ht="15" x14ac:dyDescent="0.25">
      <c r="A5" s="501"/>
      <c r="B5" s="502"/>
      <c r="C5" s="502"/>
      <c r="D5" s="502"/>
    </row>
    <row r="6" spans="1:4" ht="51.75" x14ac:dyDescent="0.25">
      <c r="A6" s="503" t="s">
        <v>0</v>
      </c>
      <c r="B6" s="504" t="s">
        <v>770</v>
      </c>
      <c r="C6" s="504" t="s">
        <v>771</v>
      </c>
      <c r="D6" s="504" t="s">
        <v>772</v>
      </c>
    </row>
    <row r="7" spans="1:4" ht="15" x14ac:dyDescent="0.25">
      <c r="A7" s="505" t="s">
        <v>773</v>
      </c>
      <c r="B7" s="504"/>
      <c r="C7" s="504"/>
      <c r="D7" s="504"/>
    </row>
    <row r="8" spans="1:4" ht="15" customHeight="1" x14ac:dyDescent="0.2">
      <c r="A8" s="506" t="s">
        <v>433</v>
      </c>
      <c r="B8" s="507">
        <f>SUM(B9:B14)</f>
        <v>332650</v>
      </c>
      <c r="C8" s="507">
        <f>SUM(C9:C14)</f>
        <v>332650</v>
      </c>
      <c r="D8" s="507">
        <f t="shared" ref="D8" si="0">SUM(D9:D14)</f>
        <v>0</v>
      </c>
    </row>
    <row r="9" spans="1:4" ht="15" x14ac:dyDescent="0.25">
      <c r="A9" s="508" t="s">
        <v>774</v>
      </c>
      <c r="B9" s="509"/>
      <c r="C9" s="509"/>
      <c r="D9" s="509">
        <f t="shared" ref="D9:D58" si="1">B9-C9</f>
        <v>0</v>
      </c>
    </row>
    <row r="10" spans="1:4" ht="15" x14ac:dyDescent="0.25">
      <c r="A10" s="508" t="s">
        <v>775</v>
      </c>
      <c r="B10" s="509"/>
      <c r="C10" s="509"/>
      <c r="D10" s="509">
        <f t="shared" si="1"/>
        <v>0</v>
      </c>
    </row>
    <row r="11" spans="1:4" ht="15" x14ac:dyDescent="0.25">
      <c r="A11" s="508" t="s">
        <v>776</v>
      </c>
      <c r="B11" s="509"/>
      <c r="C11" s="509"/>
      <c r="D11" s="509">
        <f t="shared" si="1"/>
        <v>0</v>
      </c>
    </row>
    <row r="12" spans="1:4" ht="15" x14ac:dyDescent="0.25">
      <c r="A12" s="508" t="s">
        <v>777</v>
      </c>
      <c r="B12" s="509"/>
      <c r="C12" s="509"/>
      <c r="D12" s="509">
        <f t="shared" si="1"/>
        <v>0</v>
      </c>
    </row>
    <row r="13" spans="1:4" ht="15" x14ac:dyDescent="0.25">
      <c r="A13" s="508" t="s">
        <v>778</v>
      </c>
      <c r="B13" s="509">
        <v>332650</v>
      </c>
      <c r="C13" s="509">
        <v>332650</v>
      </c>
      <c r="D13" s="509">
        <f t="shared" si="1"/>
        <v>0</v>
      </c>
    </row>
    <row r="14" spans="1:4" ht="15" x14ac:dyDescent="0.25">
      <c r="A14" s="508" t="s">
        <v>779</v>
      </c>
      <c r="B14" s="509"/>
      <c r="C14" s="509"/>
      <c r="D14" s="509">
        <f t="shared" si="1"/>
        <v>0</v>
      </c>
    </row>
    <row r="15" spans="1:4" ht="14.25" customHeight="1" x14ac:dyDescent="0.2">
      <c r="A15" s="506" t="s">
        <v>434</v>
      </c>
      <c r="B15" s="507">
        <f>SUM(B16:B21)</f>
        <v>5807560</v>
      </c>
      <c r="C15" s="507">
        <f t="shared" ref="C15:D15" si="2">SUM(C16:C21)</f>
        <v>5677391</v>
      </c>
      <c r="D15" s="507">
        <f t="shared" si="2"/>
        <v>130169</v>
      </c>
    </row>
    <row r="16" spans="1:4" ht="15" x14ac:dyDescent="0.25">
      <c r="A16" s="508" t="s">
        <v>774</v>
      </c>
      <c r="B16" s="509"/>
      <c r="C16" s="509"/>
      <c r="D16" s="509">
        <f t="shared" si="1"/>
        <v>0</v>
      </c>
    </row>
    <row r="17" spans="1:4" ht="15" x14ac:dyDescent="0.25">
      <c r="A17" s="508" t="s">
        <v>775</v>
      </c>
      <c r="B17" s="509"/>
      <c r="C17" s="509"/>
      <c r="D17" s="509">
        <f t="shared" si="1"/>
        <v>0</v>
      </c>
    </row>
    <row r="18" spans="1:4" ht="15" x14ac:dyDescent="0.25">
      <c r="A18" s="508" t="s">
        <v>776</v>
      </c>
      <c r="B18" s="509">
        <v>223930</v>
      </c>
      <c r="C18" s="509">
        <v>93761</v>
      </c>
      <c r="D18" s="509">
        <f t="shared" si="1"/>
        <v>130169</v>
      </c>
    </row>
    <row r="19" spans="1:4" ht="15" x14ac:dyDescent="0.25">
      <c r="A19" s="508" t="s">
        <v>777</v>
      </c>
      <c r="B19" s="509"/>
      <c r="C19" s="509"/>
      <c r="D19" s="509">
        <f t="shared" si="1"/>
        <v>0</v>
      </c>
    </row>
    <row r="20" spans="1:4" ht="15" x14ac:dyDescent="0.25">
      <c r="A20" s="508" t="s">
        <v>778</v>
      </c>
      <c r="B20" s="509">
        <v>5583630</v>
      </c>
      <c r="C20" s="509">
        <v>5583630</v>
      </c>
      <c r="D20" s="509">
        <f t="shared" si="1"/>
        <v>0</v>
      </c>
    </row>
    <row r="21" spans="1:4" ht="15" x14ac:dyDescent="0.25">
      <c r="A21" s="508" t="s">
        <v>779</v>
      </c>
      <c r="B21" s="509"/>
      <c r="C21" s="509"/>
      <c r="D21" s="509">
        <f t="shared" si="1"/>
        <v>0</v>
      </c>
    </row>
    <row r="22" spans="1:4" ht="16.5" customHeight="1" x14ac:dyDescent="0.2">
      <c r="A22" s="506" t="s">
        <v>435</v>
      </c>
      <c r="B22" s="507"/>
      <c r="C22" s="507"/>
      <c r="D22" s="507">
        <f t="shared" si="1"/>
        <v>0</v>
      </c>
    </row>
    <row r="23" spans="1:4" ht="15" x14ac:dyDescent="0.25">
      <c r="A23" s="508" t="s">
        <v>774</v>
      </c>
      <c r="B23" s="509"/>
      <c r="C23" s="509"/>
      <c r="D23" s="509">
        <f t="shared" si="1"/>
        <v>0</v>
      </c>
    </row>
    <row r="24" spans="1:4" ht="15" x14ac:dyDescent="0.25">
      <c r="A24" s="508" t="s">
        <v>775</v>
      </c>
      <c r="B24" s="509"/>
      <c r="C24" s="509"/>
      <c r="D24" s="509">
        <f t="shared" si="1"/>
        <v>0</v>
      </c>
    </row>
    <row r="25" spans="1:4" ht="15" x14ac:dyDescent="0.25">
      <c r="A25" s="508" t="s">
        <v>776</v>
      </c>
      <c r="B25" s="509"/>
      <c r="C25" s="509"/>
      <c r="D25" s="509">
        <f t="shared" si="1"/>
        <v>0</v>
      </c>
    </row>
    <row r="26" spans="1:4" ht="15" x14ac:dyDescent="0.25">
      <c r="A26" s="508" t="s">
        <v>777</v>
      </c>
      <c r="B26" s="509"/>
      <c r="C26" s="509"/>
      <c r="D26" s="509">
        <f t="shared" si="1"/>
        <v>0</v>
      </c>
    </row>
    <row r="27" spans="1:4" ht="15" x14ac:dyDescent="0.25">
      <c r="A27" s="508" t="s">
        <v>778</v>
      </c>
      <c r="B27" s="509"/>
      <c r="C27" s="509"/>
      <c r="D27" s="509">
        <f t="shared" si="1"/>
        <v>0</v>
      </c>
    </row>
    <row r="28" spans="1:4" ht="15" x14ac:dyDescent="0.25">
      <c r="A28" s="508" t="s">
        <v>779</v>
      </c>
      <c r="B28" s="509"/>
      <c r="C28" s="509"/>
      <c r="D28" s="509">
        <f t="shared" si="1"/>
        <v>0</v>
      </c>
    </row>
    <row r="29" spans="1:4" ht="12.75" customHeight="1" x14ac:dyDescent="0.2">
      <c r="A29" s="510" t="s">
        <v>436</v>
      </c>
      <c r="B29" s="511">
        <f>SUM(B22,B15,B8)</f>
        <v>6140210</v>
      </c>
      <c r="C29" s="511">
        <f>SUM(C22,C15,C8)</f>
        <v>6010041</v>
      </c>
      <c r="D29" s="512">
        <f t="shared" si="1"/>
        <v>130169</v>
      </c>
    </row>
    <row r="30" spans="1:4" ht="15" x14ac:dyDescent="0.25">
      <c r="A30" s="513" t="s">
        <v>774</v>
      </c>
      <c r="B30" s="511"/>
      <c r="C30" s="511"/>
      <c r="D30" s="512">
        <f t="shared" si="1"/>
        <v>0</v>
      </c>
    </row>
    <row r="31" spans="1:4" ht="15" x14ac:dyDescent="0.25">
      <c r="A31" s="513" t="s">
        <v>775</v>
      </c>
      <c r="B31" s="511"/>
      <c r="C31" s="511"/>
      <c r="D31" s="512">
        <f t="shared" si="1"/>
        <v>0</v>
      </c>
    </row>
    <row r="32" spans="1:4" ht="15" x14ac:dyDescent="0.25">
      <c r="A32" s="513" t="s">
        <v>776</v>
      </c>
      <c r="B32" s="511"/>
      <c r="C32" s="511"/>
      <c r="D32" s="512">
        <f t="shared" si="1"/>
        <v>0</v>
      </c>
    </row>
    <row r="33" spans="1:4" ht="15" x14ac:dyDescent="0.25">
      <c r="A33" s="513" t="s">
        <v>777</v>
      </c>
      <c r="B33" s="512">
        <f>SUM(B12,B19)</f>
        <v>0</v>
      </c>
      <c r="C33" s="512">
        <f t="shared" ref="C33:D33" si="3">SUM(C12,C19)</f>
        <v>0</v>
      </c>
      <c r="D33" s="512">
        <f t="shared" si="3"/>
        <v>0</v>
      </c>
    </row>
    <row r="34" spans="1:4" ht="15" x14ac:dyDescent="0.25">
      <c r="A34" s="513" t="s">
        <v>778</v>
      </c>
      <c r="B34" s="512">
        <f>SUM(B13,B20)</f>
        <v>5916280</v>
      </c>
      <c r="C34" s="512">
        <v>6577822</v>
      </c>
      <c r="D34" s="512">
        <f t="shared" si="1"/>
        <v>-661542</v>
      </c>
    </row>
    <row r="35" spans="1:4" ht="15" x14ac:dyDescent="0.25">
      <c r="A35" s="513" t="s">
        <v>780</v>
      </c>
      <c r="B35" s="511"/>
      <c r="C35" s="511"/>
      <c r="D35" s="512">
        <f t="shared" si="1"/>
        <v>0</v>
      </c>
    </row>
    <row r="36" spans="1:4" ht="15" customHeight="1" x14ac:dyDescent="0.2">
      <c r="A36" s="514" t="s">
        <v>437</v>
      </c>
      <c r="B36" s="515">
        <f>SUM(B37:B42)</f>
        <v>1501865960</v>
      </c>
      <c r="C36" s="515">
        <f>SUM(C37:C42)</f>
        <v>458720128</v>
      </c>
      <c r="D36" s="515">
        <f>SUM(D37:D42)</f>
        <v>1043145832</v>
      </c>
    </row>
    <row r="37" spans="1:4" ht="15" x14ac:dyDescent="0.25">
      <c r="A37" s="508" t="s">
        <v>774</v>
      </c>
      <c r="B37" s="509">
        <v>1021123500</v>
      </c>
      <c r="C37" s="509">
        <v>345291287</v>
      </c>
      <c r="D37" s="509">
        <f t="shared" si="1"/>
        <v>675832213</v>
      </c>
    </row>
    <row r="38" spans="1:4" ht="15" x14ac:dyDescent="0.25">
      <c r="A38" s="508" t="s">
        <v>775</v>
      </c>
      <c r="B38" s="509"/>
      <c r="C38" s="509"/>
      <c r="D38" s="509">
        <f t="shared" si="1"/>
        <v>0</v>
      </c>
    </row>
    <row r="39" spans="1:4" ht="15" x14ac:dyDescent="0.25">
      <c r="A39" s="508" t="s">
        <v>776</v>
      </c>
      <c r="B39" s="509">
        <v>464119745</v>
      </c>
      <c r="C39" s="509">
        <v>109941399</v>
      </c>
      <c r="D39" s="509">
        <f t="shared" si="1"/>
        <v>354178346</v>
      </c>
    </row>
    <row r="40" spans="1:4" ht="15" x14ac:dyDescent="0.25">
      <c r="A40" s="508" t="s">
        <v>777</v>
      </c>
      <c r="B40" s="509">
        <v>13493715</v>
      </c>
      <c r="C40" s="509">
        <v>358442</v>
      </c>
      <c r="D40" s="509">
        <f t="shared" si="1"/>
        <v>13135273</v>
      </c>
    </row>
    <row r="41" spans="1:4" ht="15" x14ac:dyDescent="0.25">
      <c r="A41" s="508" t="s">
        <v>778</v>
      </c>
      <c r="B41" s="509">
        <v>3129000</v>
      </c>
      <c r="C41" s="509">
        <v>3129000</v>
      </c>
      <c r="D41" s="509">
        <f t="shared" si="1"/>
        <v>0</v>
      </c>
    </row>
    <row r="42" spans="1:4" ht="15" x14ac:dyDescent="0.25">
      <c r="A42" s="508" t="s">
        <v>780</v>
      </c>
      <c r="B42" s="509"/>
      <c r="C42" s="509"/>
      <c r="D42" s="509">
        <f t="shared" si="1"/>
        <v>0</v>
      </c>
    </row>
    <row r="43" spans="1:4" ht="12" customHeight="1" x14ac:dyDescent="0.2">
      <c r="A43" s="514" t="s">
        <v>438</v>
      </c>
      <c r="B43" s="515">
        <f>SUM(B44:B49)</f>
        <v>63805656</v>
      </c>
      <c r="C43" s="515">
        <f>SUM(C44:C49)</f>
        <v>48769532</v>
      </c>
      <c r="D43" s="515">
        <f t="shared" si="1"/>
        <v>15036124</v>
      </c>
    </row>
    <row r="44" spans="1:4" ht="15" x14ac:dyDescent="0.25">
      <c r="A44" s="508" t="s">
        <v>774</v>
      </c>
      <c r="B44" s="509"/>
      <c r="C44" s="509"/>
      <c r="D44" s="509">
        <f t="shared" si="1"/>
        <v>0</v>
      </c>
    </row>
    <row r="45" spans="1:4" ht="15" x14ac:dyDescent="0.25">
      <c r="A45" s="508" t="s">
        <v>775</v>
      </c>
      <c r="B45" s="509"/>
      <c r="C45" s="509"/>
      <c r="D45" s="509">
        <f t="shared" si="1"/>
        <v>0</v>
      </c>
    </row>
    <row r="46" spans="1:4" ht="15" x14ac:dyDescent="0.25">
      <c r="A46" s="508" t="s">
        <v>776</v>
      </c>
      <c r="B46" s="509">
        <v>13898257</v>
      </c>
      <c r="C46" s="509">
        <v>5346626</v>
      </c>
      <c r="D46" s="509">
        <f t="shared" si="1"/>
        <v>8551631</v>
      </c>
    </row>
    <row r="47" spans="1:4" ht="15" x14ac:dyDescent="0.25">
      <c r="A47" s="508" t="s">
        <v>777</v>
      </c>
      <c r="B47" s="509">
        <v>19804870</v>
      </c>
      <c r="C47" s="509">
        <v>13320377</v>
      </c>
      <c r="D47" s="509">
        <f t="shared" si="1"/>
        <v>6484493</v>
      </c>
    </row>
    <row r="48" spans="1:4" ht="15" x14ac:dyDescent="0.25">
      <c r="A48" s="508" t="s">
        <v>778</v>
      </c>
      <c r="B48" s="509">
        <v>28743940</v>
      </c>
      <c r="C48" s="509">
        <v>28743940</v>
      </c>
      <c r="D48" s="509">
        <f t="shared" si="1"/>
        <v>0</v>
      </c>
    </row>
    <row r="49" spans="1:4" ht="15" x14ac:dyDescent="0.25">
      <c r="A49" s="508" t="s">
        <v>780</v>
      </c>
      <c r="B49" s="509">
        <v>1358589</v>
      </c>
      <c r="C49" s="509">
        <v>1358589</v>
      </c>
      <c r="D49" s="509">
        <f t="shared" si="1"/>
        <v>0</v>
      </c>
    </row>
    <row r="50" spans="1:4" ht="12.75" customHeight="1" x14ac:dyDescent="0.2">
      <c r="A50" s="514" t="s">
        <v>439</v>
      </c>
      <c r="B50" s="515"/>
      <c r="C50" s="515"/>
      <c r="D50" s="515">
        <f t="shared" si="1"/>
        <v>0</v>
      </c>
    </row>
    <row r="51" spans="1:4" ht="15" x14ac:dyDescent="0.25">
      <c r="A51" s="508" t="s">
        <v>774</v>
      </c>
      <c r="B51" s="509"/>
      <c r="C51" s="509"/>
      <c r="D51" s="509">
        <f t="shared" si="1"/>
        <v>0</v>
      </c>
    </row>
    <row r="52" spans="1:4" ht="15" x14ac:dyDescent="0.25">
      <c r="A52" s="508" t="s">
        <v>775</v>
      </c>
      <c r="B52" s="509"/>
      <c r="C52" s="509"/>
      <c r="D52" s="509">
        <f t="shared" si="1"/>
        <v>0</v>
      </c>
    </row>
    <row r="53" spans="1:4" ht="15" x14ac:dyDescent="0.25">
      <c r="A53" s="508" t="s">
        <v>776</v>
      </c>
      <c r="B53" s="509"/>
      <c r="C53" s="509"/>
      <c r="D53" s="509">
        <f t="shared" si="1"/>
        <v>0</v>
      </c>
    </row>
    <row r="54" spans="1:4" ht="15" x14ac:dyDescent="0.25">
      <c r="A54" s="508" t="s">
        <v>777</v>
      </c>
      <c r="B54" s="509"/>
      <c r="C54" s="509"/>
      <c r="D54" s="509">
        <f t="shared" si="1"/>
        <v>0</v>
      </c>
    </row>
    <row r="55" spans="1:4" ht="15" x14ac:dyDescent="0.25">
      <c r="A55" s="516" t="s">
        <v>778</v>
      </c>
      <c r="B55" s="515"/>
      <c r="C55" s="515"/>
      <c r="D55" s="515">
        <f t="shared" si="1"/>
        <v>0</v>
      </c>
    </row>
    <row r="56" spans="1:4" ht="15" x14ac:dyDescent="0.25">
      <c r="A56" s="508" t="s">
        <v>780</v>
      </c>
      <c r="B56" s="509"/>
      <c r="C56" s="509"/>
      <c r="D56" s="509">
        <f t="shared" si="1"/>
        <v>0</v>
      </c>
    </row>
    <row r="57" spans="1:4" ht="17.25" customHeight="1" x14ac:dyDescent="0.2">
      <c r="A57" s="514" t="s">
        <v>440</v>
      </c>
      <c r="B57" s="515"/>
      <c r="C57" s="515"/>
      <c r="D57" s="515">
        <f t="shared" si="1"/>
        <v>0</v>
      </c>
    </row>
    <row r="58" spans="1:4" ht="15.75" customHeight="1" x14ac:dyDescent="0.2">
      <c r="A58" s="514" t="s">
        <v>441</v>
      </c>
      <c r="B58" s="515"/>
      <c r="C58" s="515"/>
      <c r="D58" s="515">
        <f t="shared" si="1"/>
        <v>0</v>
      </c>
    </row>
    <row r="59" spans="1:4" ht="15.75" customHeight="1" x14ac:dyDescent="0.2">
      <c r="A59" s="510" t="s">
        <v>442</v>
      </c>
      <c r="B59" s="511">
        <f>SUM(B57:B58,B50,B43,B36)</f>
        <v>1565671616</v>
      </c>
      <c r="C59" s="511">
        <f t="shared" ref="C59:D59" si="4">SUM(C57:C58,C50,C43,C36)</f>
        <v>507489660</v>
      </c>
      <c r="D59" s="511">
        <f t="shared" si="4"/>
        <v>1058181956</v>
      </c>
    </row>
    <row r="60" spans="1:4" ht="15" x14ac:dyDescent="0.25">
      <c r="A60" s="513" t="s">
        <v>774</v>
      </c>
      <c r="B60" s="512">
        <f>SUM(B37,B44,B51,B57)</f>
        <v>1021123500</v>
      </c>
      <c r="C60" s="512">
        <f>SUM(C37,C44,C51,C57)</f>
        <v>345291287</v>
      </c>
      <c r="D60" s="512">
        <f t="shared" ref="D60:D123" si="5">B60-C60</f>
        <v>675832213</v>
      </c>
    </row>
    <row r="61" spans="1:4" ht="15" x14ac:dyDescent="0.25">
      <c r="A61" s="513" t="s">
        <v>775</v>
      </c>
      <c r="B61" s="512">
        <f t="shared" ref="B61:C64" si="6">SUM(B45,B38)</f>
        <v>0</v>
      </c>
      <c r="C61" s="512">
        <f t="shared" si="6"/>
        <v>0</v>
      </c>
      <c r="D61" s="512">
        <f t="shared" si="5"/>
        <v>0</v>
      </c>
    </row>
    <row r="62" spans="1:4" ht="15" x14ac:dyDescent="0.25">
      <c r="A62" s="513" t="s">
        <v>776</v>
      </c>
      <c r="B62" s="512">
        <f t="shared" si="6"/>
        <v>478018002</v>
      </c>
      <c r="C62" s="512">
        <f t="shared" si="6"/>
        <v>115288025</v>
      </c>
      <c r="D62" s="512">
        <f t="shared" si="5"/>
        <v>362729977</v>
      </c>
    </row>
    <row r="63" spans="1:4" ht="15" x14ac:dyDescent="0.25">
      <c r="A63" s="513" t="s">
        <v>777</v>
      </c>
      <c r="B63" s="512">
        <f t="shared" si="6"/>
        <v>33298585</v>
      </c>
      <c r="C63" s="512">
        <f t="shared" si="6"/>
        <v>13678819</v>
      </c>
      <c r="D63" s="512">
        <f t="shared" si="5"/>
        <v>19619766</v>
      </c>
    </row>
    <row r="64" spans="1:4" ht="15" x14ac:dyDescent="0.25">
      <c r="A64" s="513" t="s">
        <v>778</v>
      </c>
      <c r="B64" s="512">
        <f t="shared" si="6"/>
        <v>31872940</v>
      </c>
      <c r="C64" s="512">
        <f t="shared" si="6"/>
        <v>31872940</v>
      </c>
      <c r="D64" s="512">
        <f t="shared" si="5"/>
        <v>0</v>
      </c>
    </row>
    <row r="65" spans="1:4" ht="15" x14ac:dyDescent="0.25">
      <c r="A65" s="513" t="s">
        <v>780</v>
      </c>
      <c r="B65" s="512">
        <f>SUM(B42,B49,B56)</f>
        <v>1358589</v>
      </c>
      <c r="C65" s="512">
        <f>SUM(C42,C49,C56)</f>
        <v>1358589</v>
      </c>
      <c r="D65" s="512">
        <f t="shared" si="5"/>
        <v>0</v>
      </c>
    </row>
    <row r="66" spans="1:4" ht="16.5" customHeight="1" x14ac:dyDescent="0.2">
      <c r="A66" s="506" t="s">
        <v>443</v>
      </c>
      <c r="B66" s="507">
        <v>2570740</v>
      </c>
      <c r="C66" s="507"/>
      <c r="D66" s="507">
        <f t="shared" si="5"/>
        <v>2570740</v>
      </c>
    </row>
    <row r="67" spans="1:4" ht="16.5" customHeight="1" x14ac:dyDescent="0.2">
      <c r="A67" s="517" t="s">
        <v>781</v>
      </c>
      <c r="B67" s="509"/>
      <c r="C67" s="509"/>
      <c r="D67" s="509">
        <f t="shared" si="5"/>
        <v>0</v>
      </c>
    </row>
    <row r="68" spans="1:4" ht="16.5" customHeight="1" x14ac:dyDescent="0.2">
      <c r="A68" s="517" t="s">
        <v>782</v>
      </c>
      <c r="B68" s="509"/>
      <c r="C68" s="509"/>
      <c r="D68" s="509">
        <f t="shared" si="5"/>
        <v>0</v>
      </c>
    </row>
    <row r="69" spans="1:4" ht="13.5" customHeight="1" x14ac:dyDescent="0.2">
      <c r="A69" s="517" t="s">
        <v>783</v>
      </c>
      <c r="B69" s="509"/>
      <c r="C69" s="509"/>
      <c r="D69" s="509">
        <f t="shared" si="5"/>
        <v>0</v>
      </c>
    </row>
    <row r="70" spans="1:4" ht="13.5" customHeight="1" x14ac:dyDescent="0.2">
      <c r="A70" s="517" t="s">
        <v>783</v>
      </c>
      <c r="B70" s="509"/>
      <c r="C70" s="509"/>
      <c r="D70" s="509">
        <f t="shared" si="5"/>
        <v>0</v>
      </c>
    </row>
    <row r="71" spans="1:4" ht="13.5" customHeight="1" x14ac:dyDescent="0.2">
      <c r="A71" s="517" t="s">
        <v>784</v>
      </c>
      <c r="B71" s="509"/>
      <c r="C71" s="509"/>
      <c r="D71" s="509">
        <f t="shared" si="5"/>
        <v>0</v>
      </c>
    </row>
    <row r="72" spans="1:4" ht="13.5" customHeight="1" x14ac:dyDescent="0.2">
      <c r="A72" s="517" t="s">
        <v>784</v>
      </c>
      <c r="B72" s="509"/>
      <c r="C72" s="509"/>
      <c r="D72" s="509">
        <f t="shared" si="5"/>
        <v>0</v>
      </c>
    </row>
    <row r="73" spans="1:4" ht="13.5" customHeight="1" x14ac:dyDescent="0.2">
      <c r="A73" s="506" t="s">
        <v>444</v>
      </c>
      <c r="B73" s="507"/>
      <c r="C73" s="507"/>
      <c r="D73" s="507">
        <f t="shared" si="5"/>
        <v>0</v>
      </c>
    </row>
    <row r="74" spans="1:4" ht="13.5" customHeight="1" x14ac:dyDescent="0.2">
      <c r="A74" s="517" t="s">
        <v>785</v>
      </c>
      <c r="B74" s="509"/>
      <c r="C74" s="509"/>
      <c r="D74" s="509">
        <f t="shared" si="5"/>
        <v>0</v>
      </c>
    </row>
    <row r="75" spans="1:4" ht="13.5" customHeight="1" x14ac:dyDescent="0.2">
      <c r="A75" s="517" t="s">
        <v>786</v>
      </c>
      <c r="B75" s="509"/>
      <c r="C75" s="509"/>
      <c r="D75" s="509">
        <f t="shared" si="5"/>
        <v>0</v>
      </c>
    </row>
    <row r="76" spans="1:4" ht="15" customHeight="1" x14ac:dyDescent="0.2">
      <c r="A76" s="506" t="s">
        <v>445</v>
      </c>
      <c r="B76" s="507"/>
      <c r="C76" s="507"/>
      <c r="D76" s="507">
        <f t="shared" si="5"/>
        <v>0</v>
      </c>
    </row>
    <row r="77" spans="1:4" ht="15" customHeight="1" x14ac:dyDescent="0.2">
      <c r="A77" s="510" t="s">
        <v>446</v>
      </c>
      <c r="B77" s="511">
        <f>SUM(B66,B73,B76)</f>
        <v>2570740</v>
      </c>
      <c r="C77" s="511"/>
      <c r="D77" s="511">
        <f t="shared" si="5"/>
        <v>2570740</v>
      </c>
    </row>
    <row r="78" spans="1:4" ht="15" customHeight="1" x14ac:dyDescent="0.2">
      <c r="A78" s="517" t="s">
        <v>447</v>
      </c>
      <c r="B78" s="509"/>
      <c r="C78" s="509"/>
      <c r="D78" s="509">
        <f t="shared" si="5"/>
        <v>0</v>
      </c>
    </row>
    <row r="79" spans="1:4" ht="15" x14ac:dyDescent="0.25">
      <c r="A79" s="508" t="s">
        <v>774</v>
      </c>
      <c r="B79" s="509"/>
      <c r="C79" s="509"/>
      <c r="D79" s="509">
        <f t="shared" si="5"/>
        <v>0</v>
      </c>
    </row>
    <row r="80" spans="1:4" ht="15" x14ac:dyDescent="0.25">
      <c r="A80" s="508" t="s">
        <v>775</v>
      </c>
      <c r="B80" s="509"/>
      <c r="C80" s="509"/>
      <c r="D80" s="509">
        <f t="shared" si="5"/>
        <v>0</v>
      </c>
    </row>
    <row r="81" spans="1:4" ht="15" x14ac:dyDescent="0.25">
      <c r="A81" s="508" t="s">
        <v>776</v>
      </c>
      <c r="B81" s="509"/>
      <c r="C81" s="509"/>
      <c r="D81" s="509">
        <f t="shared" si="5"/>
        <v>0</v>
      </c>
    </row>
    <row r="82" spans="1:4" ht="15" x14ac:dyDescent="0.25">
      <c r="A82" s="508" t="s">
        <v>777</v>
      </c>
      <c r="B82" s="509"/>
      <c r="C82" s="509"/>
      <c r="D82" s="509">
        <f t="shared" si="5"/>
        <v>0</v>
      </c>
    </row>
    <row r="83" spans="1:4" ht="15" x14ac:dyDescent="0.25">
      <c r="A83" s="508" t="s">
        <v>778</v>
      </c>
      <c r="B83" s="509"/>
      <c r="C83" s="509"/>
      <c r="D83" s="509">
        <f t="shared" si="5"/>
        <v>0</v>
      </c>
    </row>
    <row r="84" spans="1:4" ht="15" x14ac:dyDescent="0.25">
      <c r="A84" s="508" t="s">
        <v>780</v>
      </c>
      <c r="B84" s="509"/>
      <c r="C84" s="509"/>
      <c r="D84" s="509">
        <f t="shared" si="5"/>
        <v>0</v>
      </c>
    </row>
    <row r="85" spans="1:4" ht="32.25" customHeight="1" x14ac:dyDescent="0.2">
      <c r="A85" s="517" t="s">
        <v>448</v>
      </c>
      <c r="B85" s="509"/>
      <c r="C85" s="509"/>
      <c r="D85" s="509">
        <f t="shared" si="5"/>
        <v>0</v>
      </c>
    </row>
    <row r="86" spans="1:4" ht="32.25" customHeight="1" x14ac:dyDescent="0.2">
      <c r="A86" s="510" t="s">
        <v>787</v>
      </c>
      <c r="B86" s="511"/>
      <c r="C86" s="511"/>
      <c r="D86" s="512">
        <f t="shared" si="5"/>
        <v>0</v>
      </c>
    </row>
    <row r="87" spans="1:4" ht="15" x14ac:dyDescent="0.25">
      <c r="A87" s="508" t="s">
        <v>774</v>
      </c>
      <c r="B87" s="518"/>
      <c r="C87" s="518"/>
      <c r="D87" s="509">
        <f t="shared" si="5"/>
        <v>0</v>
      </c>
    </row>
    <row r="88" spans="1:4" ht="15" x14ac:dyDescent="0.25">
      <c r="A88" s="508" t="s">
        <v>775</v>
      </c>
      <c r="B88" s="518"/>
      <c r="C88" s="518"/>
      <c r="D88" s="509">
        <f t="shared" si="5"/>
        <v>0</v>
      </c>
    </row>
    <row r="89" spans="1:4" ht="15" x14ac:dyDescent="0.25">
      <c r="A89" s="508" t="s">
        <v>776</v>
      </c>
      <c r="B89" s="518"/>
      <c r="C89" s="518"/>
      <c r="D89" s="509">
        <f t="shared" si="5"/>
        <v>0</v>
      </c>
    </row>
    <row r="90" spans="1:4" ht="15" x14ac:dyDescent="0.25">
      <c r="A90" s="508" t="s">
        <v>777</v>
      </c>
      <c r="B90" s="518"/>
      <c r="C90" s="518"/>
      <c r="D90" s="509">
        <f t="shared" si="5"/>
        <v>0</v>
      </c>
    </row>
    <row r="91" spans="1:4" ht="15" x14ac:dyDescent="0.25">
      <c r="A91" s="508" t="s">
        <v>778</v>
      </c>
      <c r="B91" s="518"/>
      <c r="C91" s="518"/>
      <c r="D91" s="509">
        <f t="shared" si="5"/>
        <v>0</v>
      </c>
    </row>
    <row r="92" spans="1:4" ht="15" x14ac:dyDescent="0.25">
      <c r="A92" s="508" t="s">
        <v>780</v>
      </c>
      <c r="B92" s="518"/>
      <c r="C92" s="518"/>
      <c r="D92" s="509">
        <f t="shared" si="5"/>
        <v>0</v>
      </c>
    </row>
    <row r="93" spans="1:4" ht="17.25" customHeight="1" x14ac:dyDescent="0.2">
      <c r="A93" s="519" t="s">
        <v>449</v>
      </c>
      <c r="B93" s="520">
        <f>SUM(B86,B77,B59,B29)</f>
        <v>1574382566</v>
      </c>
      <c r="C93" s="520">
        <f>SUM(C86,C77,C59,C29)</f>
        <v>513499701</v>
      </c>
      <c r="D93" s="520">
        <f t="shared" si="5"/>
        <v>1060882865</v>
      </c>
    </row>
    <row r="94" spans="1:4" ht="17.25" customHeight="1" x14ac:dyDescent="0.2">
      <c r="A94" s="521" t="s">
        <v>788</v>
      </c>
      <c r="B94" s="518"/>
      <c r="C94" s="518"/>
      <c r="D94" s="509">
        <f t="shared" si="5"/>
        <v>0</v>
      </c>
    </row>
    <row r="95" spans="1:4" ht="15" x14ac:dyDescent="0.25">
      <c r="A95" s="508" t="s">
        <v>789</v>
      </c>
      <c r="B95" s="518"/>
      <c r="C95" s="518"/>
      <c r="D95" s="509">
        <f t="shared" si="5"/>
        <v>0</v>
      </c>
    </row>
    <row r="96" spans="1:4" ht="13.5" customHeight="1" x14ac:dyDescent="0.2">
      <c r="A96" s="521" t="s">
        <v>450</v>
      </c>
      <c r="B96" s="518"/>
      <c r="C96" s="518"/>
      <c r="D96" s="509">
        <f t="shared" si="5"/>
        <v>0</v>
      </c>
    </row>
    <row r="97" spans="1:4" ht="15" customHeight="1" x14ac:dyDescent="0.2">
      <c r="A97" s="519" t="s">
        <v>790</v>
      </c>
      <c r="B97" s="520"/>
      <c r="C97" s="520"/>
      <c r="D97" s="522">
        <f t="shared" si="5"/>
        <v>0</v>
      </c>
    </row>
    <row r="98" spans="1:4" ht="15" customHeight="1" x14ac:dyDescent="0.2">
      <c r="A98" s="517" t="s">
        <v>451</v>
      </c>
      <c r="B98" s="509"/>
      <c r="C98" s="509"/>
      <c r="D98" s="509">
        <f t="shared" si="5"/>
        <v>0</v>
      </c>
    </row>
    <row r="99" spans="1:4" ht="15" customHeight="1" x14ac:dyDescent="0.2">
      <c r="A99" s="517" t="s">
        <v>452</v>
      </c>
      <c r="B99" s="509">
        <v>136220</v>
      </c>
      <c r="C99" s="509"/>
      <c r="D99" s="509">
        <f>B99</f>
        <v>136220</v>
      </c>
    </row>
    <row r="100" spans="1:4" ht="15" customHeight="1" x14ac:dyDescent="0.2">
      <c r="A100" s="517" t="s">
        <v>453</v>
      </c>
      <c r="B100" s="509">
        <v>328532230</v>
      </c>
      <c r="C100" s="509"/>
      <c r="D100" s="509">
        <f>B100</f>
        <v>328532230</v>
      </c>
    </row>
    <row r="101" spans="1:4" ht="15.75" customHeight="1" x14ac:dyDescent="0.2">
      <c r="A101" s="517" t="s">
        <v>454</v>
      </c>
      <c r="B101" s="509"/>
      <c r="C101" s="509"/>
      <c r="D101" s="509">
        <f t="shared" si="5"/>
        <v>0</v>
      </c>
    </row>
    <row r="102" spans="1:4" ht="15.75" customHeight="1" x14ac:dyDescent="0.2">
      <c r="A102" s="517" t="s">
        <v>455</v>
      </c>
      <c r="B102" s="509"/>
      <c r="C102" s="509"/>
      <c r="D102" s="509">
        <f t="shared" si="5"/>
        <v>0</v>
      </c>
    </row>
    <row r="103" spans="1:4" ht="15.75" customHeight="1" x14ac:dyDescent="0.2">
      <c r="A103" s="519" t="s">
        <v>456</v>
      </c>
      <c r="B103" s="520">
        <f>SUM(B98:B102)</f>
        <v>328668450</v>
      </c>
      <c r="C103" s="520">
        <f t="shared" ref="C103:D103" si="7">SUM(C98:C102)</f>
        <v>0</v>
      </c>
      <c r="D103" s="520">
        <f t="shared" si="7"/>
        <v>328668450</v>
      </c>
    </row>
    <row r="104" spans="1:4" ht="15.75" customHeight="1" x14ac:dyDescent="0.2">
      <c r="A104" s="521" t="s">
        <v>791</v>
      </c>
      <c r="B104" s="509">
        <v>8196600</v>
      </c>
      <c r="C104" s="509"/>
      <c r="D104" s="509">
        <f>B104</f>
        <v>8196600</v>
      </c>
    </row>
    <row r="105" spans="1:4" ht="15.75" customHeight="1" x14ac:dyDescent="0.2">
      <c r="A105" s="521" t="s">
        <v>457</v>
      </c>
      <c r="B105" s="509">
        <v>0</v>
      </c>
      <c r="C105" s="509"/>
      <c r="D105" s="509">
        <f t="shared" ref="D105:D112" si="8">B105</f>
        <v>0</v>
      </c>
    </row>
    <row r="106" spans="1:4" ht="15.75" customHeight="1" x14ac:dyDescent="0.2">
      <c r="A106" s="517" t="s">
        <v>458</v>
      </c>
      <c r="B106" s="509"/>
      <c r="C106" s="509"/>
      <c r="D106" s="509">
        <f t="shared" si="8"/>
        <v>0</v>
      </c>
    </row>
    <row r="107" spans="1:4" ht="27" customHeight="1" x14ac:dyDescent="0.2">
      <c r="A107" s="517" t="s">
        <v>459</v>
      </c>
      <c r="B107" s="509"/>
      <c r="C107" s="509"/>
      <c r="D107" s="509">
        <f t="shared" si="8"/>
        <v>0</v>
      </c>
    </row>
    <row r="108" spans="1:4" ht="16.5" customHeight="1" x14ac:dyDescent="0.2">
      <c r="A108" s="517" t="s">
        <v>460</v>
      </c>
      <c r="B108" s="509"/>
      <c r="C108" s="509"/>
      <c r="D108" s="509">
        <f t="shared" si="8"/>
        <v>0</v>
      </c>
    </row>
    <row r="109" spans="1:4" ht="16.5" customHeight="1" x14ac:dyDescent="0.2">
      <c r="A109" s="517" t="s">
        <v>461</v>
      </c>
      <c r="B109" s="509">
        <v>75000</v>
      </c>
      <c r="C109" s="509"/>
      <c r="D109" s="509">
        <f t="shared" si="8"/>
        <v>75000</v>
      </c>
    </row>
    <row r="110" spans="1:4" ht="30" customHeight="1" x14ac:dyDescent="0.2">
      <c r="A110" s="517" t="s">
        <v>462</v>
      </c>
      <c r="B110" s="509"/>
      <c r="C110" s="509"/>
      <c r="D110" s="509">
        <f t="shared" si="8"/>
        <v>0</v>
      </c>
    </row>
    <row r="111" spans="1:4" ht="30" customHeight="1" x14ac:dyDescent="0.2">
      <c r="A111" s="517" t="s">
        <v>463</v>
      </c>
      <c r="B111" s="509"/>
      <c r="C111" s="509"/>
      <c r="D111" s="509">
        <f t="shared" si="8"/>
        <v>0</v>
      </c>
    </row>
    <row r="112" spans="1:4" ht="29.25" customHeight="1" x14ac:dyDescent="0.2">
      <c r="A112" s="517" t="s">
        <v>464</v>
      </c>
      <c r="B112" s="509"/>
      <c r="C112" s="509"/>
      <c r="D112" s="509">
        <f t="shared" si="8"/>
        <v>0</v>
      </c>
    </row>
    <row r="113" spans="1:4" ht="15.75" customHeight="1" x14ac:dyDescent="0.2">
      <c r="A113" s="521" t="s">
        <v>465</v>
      </c>
      <c r="B113" s="518">
        <f>SUM(B106:B112)</f>
        <v>75000</v>
      </c>
      <c r="C113" s="518">
        <f t="shared" ref="C113" si="9">SUM(C106:C112)</f>
        <v>0</v>
      </c>
      <c r="D113" s="509">
        <f>SUM(D106:D112)</f>
        <v>75000</v>
      </c>
    </row>
    <row r="114" spans="1:4" ht="15.75" customHeight="1" x14ac:dyDescent="0.2">
      <c r="A114" s="519" t="s">
        <v>792</v>
      </c>
      <c r="B114" s="520">
        <f>SUM(B104,B105,B113)</f>
        <v>8271600</v>
      </c>
      <c r="C114" s="520">
        <f t="shared" ref="C114:D114" si="10">SUM(C113,C105,C104)</f>
        <v>0</v>
      </c>
      <c r="D114" s="520">
        <f t="shared" si="10"/>
        <v>8271600</v>
      </c>
    </row>
    <row r="115" spans="1:4" ht="15.75" customHeight="1" x14ac:dyDescent="0.2">
      <c r="A115" s="519" t="s">
        <v>466</v>
      </c>
      <c r="B115" s="520">
        <v>555135</v>
      </c>
      <c r="C115" s="520"/>
      <c r="D115" s="520">
        <f>SUM(B115)</f>
        <v>555135</v>
      </c>
    </row>
    <row r="116" spans="1:4" ht="15.75" customHeight="1" x14ac:dyDescent="0.2">
      <c r="A116" s="517" t="s">
        <v>467</v>
      </c>
      <c r="B116" s="509"/>
      <c r="C116" s="509"/>
      <c r="D116" s="509">
        <f t="shared" si="5"/>
        <v>0</v>
      </c>
    </row>
    <row r="117" spans="1:4" ht="15.75" customHeight="1" x14ac:dyDescent="0.2">
      <c r="A117" s="517" t="s">
        <v>468</v>
      </c>
      <c r="B117" s="509"/>
      <c r="C117" s="509"/>
      <c r="D117" s="509">
        <f t="shared" si="5"/>
        <v>0</v>
      </c>
    </row>
    <row r="118" spans="1:4" ht="15.75" customHeight="1" x14ac:dyDescent="0.2">
      <c r="A118" s="517" t="s">
        <v>469</v>
      </c>
      <c r="B118" s="509"/>
      <c r="C118" s="509"/>
      <c r="D118" s="509">
        <f t="shared" si="5"/>
        <v>0</v>
      </c>
    </row>
    <row r="119" spans="1:4" ht="15.75" customHeight="1" x14ac:dyDescent="0.2">
      <c r="A119" s="519" t="s">
        <v>793</v>
      </c>
      <c r="B119" s="520"/>
      <c r="C119" s="520"/>
      <c r="D119" s="522">
        <f t="shared" si="5"/>
        <v>0</v>
      </c>
    </row>
    <row r="120" spans="1:4" ht="15" customHeight="1" x14ac:dyDescent="0.2">
      <c r="A120" s="523" t="s">
        <v>470</v>
      </c>
      <c r="B120" s="524">
        <f>SUM(B119,B115,B114,B103,B97,B93)</f>
        <v>1911877751</v>
      </c>
      <c r="C120" s="524">
        <f t="shared" ref="C120:D120" si="11">SUM(C119,C115,C114,C103,C97,C93)</f>
        <v>513499701</v>
      </c>
      <c r="D120" s="524">
        <f t="shared" si="11"/>
        <v>1398378050</v>
      </c>
    </row>
    <row r="121" spans="1:4" ht="15" customHeight="1" x14ac:dyDescent="0.25">
      <c r="A121" s="525" t="s">
        <v>471</v>
      </c>
      <c r="B121" s="526"/>
      <c r="C121" s="526"/>
      <c r="D121" s="509">
        <f t="shared" si="5"/>
        <v>0</v>
      </c>
    </row>
    <row r="122" spans="1:4" ht="15" customHeight="1" x14ac:dyDescent="0.2">
      <c r="A122" s="517" t="s">
        <v>472</v>
      </c>
      <c r="B122" s="509">
        <v>1292139000</v>
      </c>
      <c r="C122" s="509"/>
      <c r="D122" s="509">
        <f t="shared" si="5"/>
        <v>1292139000</v>
      </c>
    </row>
    <row r="123" spans="1:4" ht="15" customHeight="1" x14ac:dyDescent="0.2">
      <c r="A123" s="517" t="s">
        <v>473</v>
      </c>
      <c r="B123" s="509"/>
      <c r="C123" s="509"/>
      <c r="D123" s="509">
        <f t="shared" si="5"/>
        <v>0</v>
      </c>
    </row>
    <row r="124" spans="1:4" ht="15" customHeight="1" x14ac:dyDescent="0.2">
      <c r="A124" s="517" t="s">
        <v>474</v>
      </c>
      <c r="B124" s="509">
        <v>1678777</v>
      </c>
      <c r="C124" s="509"/>
      <c r="D124" s="509">
        <f t="shared" ref="D124:D141" si="12">B124-C124</f>
        <v>1678777</v>
      </c>
    </row>
    <row r="125" spans="1:4" ht="15.75" customHeight="1" x14ac:dyDescent="0.2">
      <c r="A125" s="517" t="s">
        <v>475</v>
      </c>
      <c r="B125" s="509">
        <v>-174416480</v>
      </c>
      <c r="C125" s="509"/>
      <c r="D125" s="509">
        <f t="shared" si="12"/>
        <v>-174416480</v>
      </c>
    </row>
    <row r="126" spans="1:4" ht="15.75" customHeight="1" x14ac:dyDescent="0.2">
      <c r="A126" s="517" t="s">
        <v>476</v>
      </c>
      <c r="B126" s="509"/>
      <c r="C126" s="509"/>
      <c r="D126" s="509">
        <f t="shared" si="12"/>
        <v>0</v>
      </c>
    </row>
    <row r="127" spans="1:4" ht="15.75" customHeight="1" x14ac:dyDescent="0.2">
      <c r="A127" s="517" t="s">
        <v>477</v>
      </c>
      <c r="B127" s="509">
        <v>-23948887</v>
      </c>
      <c r="C127" s="509"/>
      <c r="D127" s="509">
        <f t="shared" si="12"/>
        <v>-23948887</v>
      </c>
    </row>
    <row r="128" spans="1:4" ht="14.25" customHeight="1" x14ac:dyDescent="0.2">
      <c r="A128" s="519" t="s">
        <v>794</v>
      </c>
      <c r="B128" s="520">
        <f>SUM(B122:B127)</f>
        <v>1095452410</v>
      </c>
      <c r="C128" s="520"/>
      <c r="D128" s="520">
        <f t="shared" si="12"/>
        <v>1095452410</v>
      </c>
    </row>
    <row r="129" spans="1:4" ht="14.25" customHeight="1" x14ac:dyDescent="0.2">
      <c r="A129" s="521" t="s">
        <v>478</v>
      </c>
      <c r="B129" s="509">
        <v>17573</v>
      </c>
      <c r="C129" s="509"/>
      <c r="D129" s="509">
        <v>0</v>
      </c>
    </row>
    <row r="130" spans="1:4" ht="14.25" customHeight="1" x14ac:dyDescent="0.2">
      <c r="A130" s="521" t="s">
        <v>479</v>
      </c>
      <c r="B130" s="509">
        <v>6194628</v>
      </c>
      <c r="C130" s="509"/>
      <c r="D130" s="509">
        <f t="shared" si="12"/>
        <v>6194628</v>
      </c>
    </row>
    <row r="131" spans="1:4" ht="15" customHeight="1" x14ac:dyDescent="0.2">
      <c r="A131" s="517" t="s">
        <v>480</v>
      </c>
      <c r="B131" s="509">
        <v>1566513</v>
      </c>
      <c r="C131" s="509"/>
      <c r="D131" s="509">
        <f t="shared" si="12"/>
        <v>1566513</v>
      </c>
    </row>
    <row r="132" spans="1:4" ht="30" customHeight="1" x14ac:dyDescent="0.2">
      <c r="A132" s="517" t="s">
        <v>481</v>
      </c>
      <c r="B132" s="509"/>
      <c r="C132" s="509"/>
      <c r="D132" s="509">
        <f t="shared" si="12"/>
        <v>0</v>
      </c>
    </row>
    <row r="133" spans="1:4" ht="13.5" customHeight="1" x14ac:dyDescent="0.2">
      <c r="A133" s="517" t="s">
        <v>482</v>
      </c>
      <c r="B133" s="509">
        <v>141882</v>
      </c>
      <c r="C133" s="509"/>
      <c r="D133" s="509">
        <f t="shared" si="12"/>
        <v>141882</v>
      </c>
    </row>
    <row r="134" spans="1:4" ht="13.5" customHeight="1" x14ac:dyDescent="0.2">
      <c r="A134" s="517" t="s">
        <v>483</v>
      </c>
      <c r="B134" s="509"/>
      <c r="C134" s="509"/>
      <c r="D134" s="509">
        <f t="shared" si="12"/>
        <v>0</v>
      </c>
    </row>
    <row r="135" spans="1:4" ht="27.75" customHeight="1" x14ac:dyDescent="0.2">
      <c r="A135" s="517" t="s">
        <v>484</v>
      </c>
      <c r="B135" s="509"/>
      <c r="C135" s="509"/>
      <c r="D135" s="509">
        <f t="shared" si="12"/>
        <v>0</v>
      </c>
    </row>
    <row r="136" spans="1:4" ht="29.25" customHeight="1" x14ac:dyDescent="0.2">
      <c r="A136" s="517" t="s">
        <v>485</v>
      </c>
      <c r="B136" s="509"/>
      <c r="C136" s="509"/>
      <c r="D136" s="509">
        <f t="shared" si="12"/>
        <v>0</v>
      </c>
    </row>
    <row r="137" spans="1:4" ht="27.75" customHeight="1" x14ac:dyDescent="0.2">
      <c r="A137" s="517" t="s">
        <v>486</v>
      </c>
      <c r="B137" s="509"/>
      <c r="C137" s="509"/>
      <c r="D137" s="509">
        <f t="shared" si="12"/>
        <v>0</v>
      </c>
    </row>
    <row r="138" spans="1:4" ht="28.5" customHeight="1" x14ac:dyDescent="0.2">
      <c r="A138" s="517" t="s">
        <v>795</v>
      </c>
      <c r="B138" s="509">
        <f>SUM(B131:B137)</f>
        <v>1708395</v>
      </c>
      <c r="C138" s="509"/>
      <c r="D138" s="509">
        <f t="shared" si="12"/>
        <v>1708395</v>
      </c>
    </row>
    <row r="139" spans="1:4" ht="15.75" customHeight="1" x14ac:dyDescent="0.2">
      <c r="A139" s="519" t="s">
        <v>487</v>
      </c>
      <c r="B139" s="520">
        <f>SUM(B138,B130,B129)</f>
        <v>7920596</v>
      </c>
      <c r="C139" s="520"/>
      <c r="D139" s="520">
        <f t="shared" si="12"/>
        <v>7920596</v>
      </c>
    </row>
    <row r="140" spans="1:4" ht="15.75" customHeight="1" x14ac:dyDescent="0.2">
      <c r="A140" s="519" t="s">
        <v>488</v>
      </c>
      <c r="B140" s="520"/>
      <c r="C140" s="520"/>
      <c r="D140" s="522">
        <f t="shared" si="12"/>
        <v>0</v>
      </c>
    </row>
    <row r="141" spans="1:4" ht="15.75" customHeight="1" x14ac:dyDescent="0.2">
      <c r="A141" s="519" t="s">
        <v>796</v>
      </c>
      <c r="B141" s="520">
        <v>295005044</v>
      </c>
      <c r="C141" s="520"/>
      <c r="D141" s="520">
        <f t="shared" si="12"/>
        <v>295005044</v>
      </c>
    </row>
    <row r="142" spans="1:4" ht="15.75" customHeight="1" x14ac:dyDescent="0.2">
      <c r="A142" s="523" t="s">
        <v>797</v>
      </c>
      <c r="B142" s="524">
        <f>SUM(B141,B140,B139,B128)</f>
        <v>1398378050</v>
      </c>
      <c r="C142" s="524">
        <f t="shared" ref="C142:D142" si="13">SUM(C141,C140,C139,C128)</f>
        <v>0</v>
      </c>
      <c r="D142" s="524">
        <f t="shared" si="13"/>
        <v>1398378050</v>
      </c>
    </row>
  </sheetData>
  <mergeCells count="3">
    <mergeCell ref="A3:D3"/>
    <mergeCell ref="A4:D4"/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08E40-A524-4C0B-8922-DD00006CBE27}">
  <sheetPr>
    <tabColor rgb="FFFFFF00"/>
    <pageSetUpPr fitToPage="1"/>
  </sheetPr>
  <dimension ref="A1:H150"/>
  <sheetViews>
    <sheetView zoomScale="75" zoomScaleNormal="75" workbookViewId="0">
      <selection activeCell="A3" sqref="A3"/>
    </sheetView>
  </sheetViews>
  <sheetFormatPr defaultRowHeight="15" x14ac:dyDescent="0.25"/>
  <cols>
    <col min="1" max="1" width="85.85546875" style="497" customWidth="1"/>
    <col min="2" max="2" width="16.5703125" style="497" bestFit="1" customWidth="1"/>
    <col min="3" max="3" width="18.5703125" style="497" customWidth="1"/>
    <col min="4" max="4" width="16.85546875" style="497" customWidth="1"/>
    <col min="5" max="256" width="9.140625" style="497"/>
    <col min="257" max="257" width="85.85546875" style="497" customWidth="1"/>
    <col min="258" max="258" width="13.42578125" style="497" customWidth="1"/>
    <col min="259" max="259" width="18.5703125" style="497" customWidth="1"/>
    <col min="260" max="260" width="16.85546875" style="497" customWidth="1"/>
    <col min="261" max="512" width="9.140625" style="497"/>
    <col min="513" max="513" width="85.85546875" style="497" customWidth="1"/>
    <col min="514" max="514" width="13.42578125" style="497" customWidth="1"/>
    <col min="515" max="515" width="18.5703125" style="497" customWidth="1"/>
    <col min="516" max="516" width="16.85546875" style="497" customWidth="1"/>
    <col min="517" max="768" width="9.140625" style="497"/>
    <col min="769" max="769" width="85.85546875" style="497" customWidth="1"/>
    <col min="770" max="770" width="13.42578125" style="497" customWidth="1"/>
    <col min="771" max="771" width="18.5703125" style="497" customWidth="1"/>
    <col min="772" max="772" width="16.85546875" style="497" customWidth="1"/>
    <col min="773" max="1024" width="9.140625" style="497"/>
    <col min="1025" max="1025" width="85.85546875" style="497" customWidth="1"/>
    <col min="1026" max="1026" width="13.42578125" style="497" customWidth="1"/>
    <col min="1027" max="1027" width="18.5703125" style="497" customWidth="1"/>
    <col min="1028" max="1028" width="16.85546875" style="497" customWidth="1"/>
    <col min="1029" max="1280" width="9.140625" style="497"/>
    <col min="1281" max="1281" width="85.85546875" style="497" customWidth="1"/>
    <col min="1282" max="1282" width="13.42578125" style="497" customWidth="1"/>
    <col min="1283" max="1283" width="18.5703125" style="497" customWidth="1"/>
    <col min="1284" max="1284" width="16.85546875" style="497" customWidth="1"/>
    <col min="1285" max="1536" width="9.140625" style="497"/>
    <col min="1537" max="1537" width="85.85546875" style="497" customWidth="1"/>
    <col min="1538" max="1538" width="13.42578125" style="497" customWidth="1"/>
    <col min="1539" max="1539" width="18.5703125" style="497" customWidth="1"/>
    <col min="1540" max="1540" width="16.85546875" style="497" customWidth="1"/>
    <col min="1541" max="1792" width="9.140625" style="497"/>
    <col min="1793" max="1793" width="85.85546875" style="497" customWidth="1"/>
    <col min="1794" max="1794" width="13.42578125" style="497" customWidth="1"/>
    <col min="1795" max="1795" width="18.5703125" style="497" customWidth="1"/>
    <col min="1796" max="1796" width="16.85546875" style="497" customWidth="1"/>
    <col min="1797" max="2048" width="9.140625" style="497"/>
    <col min="2049" max="2049" width="85.85546875" style="497" customWidth="1"/>
    <col min="2050" max="2050" width="13.42578125" style="497" customWidth="1"/>
    <col min="2051" max="2051" width="18.5703125" style="497" customWidth="1"/>
    <col min="2052" max="2052" width="16.85546875" style="497" customWidth="1"/>
    <col min="2053" max="2304" width="9.140625" style="497"/>
    <col min="2305" max="2305" width="85.85546875" style="497" customWidth="1"/>
    <col min="2306" max="2306" width="13.42578125" style="497" customWidth="1"/>
    <col min="2307" max="2307" width="18.5703125" style="497" customWidth="1"/>
    <col min="2308" max="2308" width="16.85546875" style="497" customWidth="1"/>
    <col min="2309" max="2560" width="9.140625" style="497"/>
    <col min="2561" max="2561" width="85.85546875" style="497" customWidth="1"/>
    <col min="2562" max="2562" width="13.42578125" style="497" customWidth="1"/>
    <col min="2563" max="2563" width="18.5703125" style="497" customWidth="1"/>
    <col min="2564" max="2564" width="16.85546875" style="497" customWidth="1"/>
    <col min="2565" max="2816" width="9.140625" style="497"/>
    <col min="2817" max="2817" width="85.85546875" style="497" customWidth="1"/>
    <col min="2818" max="2818" width="13.42578125" style="497" customWidth="1"/>
    <col min="2819" max="2819" width="18.5703125" style="497" customWidth="1"/>
    <col min="2820" max="2820" width="16.85546875" style="497" customWidth="1"/>
    <col min="2821" max="3072" width="9.140625" style="497"/>
    <col min="3073" max="3073" width="85.85546875" style="497" customWidth="1"/>
    <col min="3074" max="3074" width="13.42578125" style="497" customWidth="1"/>
    <col min="3075" max="3075" width="18.5703125" style="497" customWidth="1"/>
    <col min="3076" max="3076" width="16.85546875" style="497" customWidth="1"/>
    <col min="3077" max="3328" width="9.140625" style="497"/>
    <col min="3329" max="3329" width="85.85546875" style="497" customWidth="1"/>
    <col min="3330" max="3330" width="13.42578125" style="497" customWidth="1"/>
    <col min="3331" max="3331" width="18.5703125" style="497" customWidth="1"/>
    <col min="3332" max="3332" width="16.85546875" style="497" customWidth="1"/>
    <col min="3333" max="3584" width="9.140625" style="497"/>
    <col min="3585" max="3585" width="85.85546875" style="497" customWidth="1"/>
    <col min="3586" max="3586" width="13.42578125" style="497" customWidth="1"/>
    <col min="3587" max="3587" width="18.5703125" style="497" customWidth="1"/>
    <col min="3588" max="3588" width="16.85546875" style="497" customWidth="1"/>
    <col min="3589" max="3840" width="9.140625" style="497"/>
    <col min="3841" max="3841" width="85.85546875" style="497" customWidth="1"/>
    <col min="3842" max="3842" width="13.42578125" style="497" customWidth="1"/>
    <col min="3843" max="3843" width="18.5703125" style="497" customWidth="1"/>
    <col min="3844" max="3844" width="16.85546875" style="497" customWidth="1"/>
    <col min="3845" max="4096" width="9.140625" style="497"/>
    <col min="4097" max="4097" width="85.85546875" style="497" customWidth="1"/>
    <col min="4098" max="4098" width="13.42578125" style="497" customWidth="1"/>
    <col min="4099" max="4099" width="18.5703125" style="497" customWidth="1"/>
    <col min="4100" max="4100" width="16.85546875" style="497" customWidth="1"/>
    <col min="4101" max="4352" width="9.140625" style="497"/>
    <col min="4353" max="4353" width="85.85546875" style="497" customWidth="1"/>
    <col min="4354" max="4354" width="13.42578125" style="497" customWidth="1"/>
    <col min="4355" max="4355" width="18.5703125" style="497" customWidth="1"/>
    <col min="4356" max="4356" width="16.85546875" style="497" customWidth="1"/>
    <col min="4357" max="4608" width="9.140625" style="497"/>
    <col min="4609" max="4609" width="85.85546875" style="497" customWidth="1"/>
    <col min="4610" max="4610" width="13.42578125" style="497" customWidth="1"/>
    <col min="4611" max="4611" width="18.5703125" style="497" customWidth="1"/>
    <col min="4612" max="4612" width="16.85546875" style="497" customWidth="1"/>
    <col min="4613" max="4864" width="9.140625" style="497"/>
    <col min="4865" max="4865" width="85.85546875" style="497" customWidth="1"/>
    <col min="4866" max="4866" width="13.42578125" style="497" customWidth="1"/>
    <col min="4867" max="4867" width="18.5703125" style="497" customWidth="1"/>
    <col min="4868" max="4868" width="16.85546875" style="497" customWidth="1"/>
    <col min="4869" max="5120" width="9.140625" style="497"/>
    <col min="5121" max="5121" width="85.85546875" style="497" customWidth="1"/>
    <col min="5122" max="5122" width="13.42578125" style="497" customWidth="1"/>
    <col min="5123" max="5123" width="18.5703125" style="497" customWidth="1"/>
    <col min="5124" max="5124" width="16.85546875" style="497" customWidth="1"/>
    <col min="5125" max="5376" width="9.140625" style="497"/>
    <col min="5377" max="5377" width="85.85546875" style="497" customWidth="1"/>
    <col min="5378" max="5378" width="13.42578125" style="497" customWidth="1"/>
    <col min="5379" max="5379" width="18.5703125" style="497" customWidth="1"/>
    <col min="5380" max="5380" width="16.85546875" style="497" customWidth="1"/>
    <col min="5381" max="5632" width="9.140625" style="497"/>
    <col min="5633" max="5633" width="85.85546875" style="497" customWidth="1"/>
    <col min="5634" max="5634" width="13.42578125" style="497" customWidth="1"/>
    <col min="5635" max="5635" width="18.5703125" style="497" customWidth="1"/>
    <col min="5636" max="5636" width="16.85546875" style="497" customWidth="1"/>
    <col min="5637" max="5888" width="9.140625" style="497"/>
    <col min="5889" max="5889" width="85.85546875" style="497" customWidth="1"/>
    <col min="5890" max="5890" width="13.42578125" style="497" customWidth="1"/>
    <col min="5891" max="5891" width="18.5703125" style="497" customWidth="1"/>
    <col min="5892" max="5892" width="16.85546875" style="497" customWidth="1"/>
    <col min="5893" max="6144" width="9.140625" style="497"/>
    <col min="6145" max="6145" width="85.85546875" style="497" customWidth="1"/>
    <col min="6146" max="6146" width="13.42578125" style="497" customWidth="1"/>
    <col min="6147" max="6147" width="18.5703125" style="497" customWidth="1"/>
    <col min="6148" max="6148" width="16.85546875" style="497" customWidth="1"/>
    <col min="6149" max="6400" width="9.140625" style="497"/>
    <col min="6401" max="6401" width="85.85546875" style="497" customWidth="1"/>
    <col min="6402" max="6402" width="13.42578125" style="497" customWidth="1"/>
    <col min="6403" max="6403" width="18.5703125" style="497" customWidth="1"/>
    <col min="6404" max="6404" width="16.85546875" style="497" customWidth="1"/>
    <col min="6405" max="6656" width="9.140625" style="497"/>
    <col min="6657" max="6657" width="85.85546875" style="497" customWidth="1"/>
    <col min="6658" max="6658" width="13.42578125" style="497" customWidth="1"/>
    <col min="6659" max="6659" width="18.5703125" style="497" customWidth="1"/>
    <col min="6660" max="6660" width="16.85546875" style="497" customWidth="1"/>
    <col min="6661" max="6912" width="9.140625" style="497"/>
    <col min="6913" max="6913" width="85.85546875" style="497" customWidth="1"/>
    <col min="6914" max="6914" width="13.42578125" style="497" customWidth="1"/>
    <col min="6915" max="6915" width="18.5703125" style="497" customWidth="1"/>
    <col min="6916" max="6916" width="16.85546875" style="497" customWidth="1"/>
    <col min="6917" max="7168" width="9.140625" style="497"/>
    <col min="7169" max="7169" width="85.85546875" style="497" customWidth="1"/>
    <col min="7170" max="7170" width="13.42578125" style="497" customWidth="1"/>
    <col min="7171" max="7171" width="18.5703125" style="497" customWidth="1"/>
    <col min="7172" max="7172" width="16.85546875" style="497" customWidth="1"/>
    <col min="7173" max="7424" width="9.140625" style="497"/>
    <col min="7425" max="7425" width="85.85546875" style="497" customWidth="1"/>
    <col min="7426" max="7426" width="13.42578125" style="497" customWidth="1"/>
    <col min="7427" max="7427" width="18.5703125" style="497" customWidth="1"/>
    <col min="7428" max="7428" width="16.85546875" style="497" customWidth="1"/>
    <col min="7429" max="7680" width="9.140625" style="497"/>
    <col min="7681" max="7681" width="85.85546875" style="497" customWidth="1"/>
    <col min="7682" max="7682" width="13.42578125" style="497" customWidth="1"/>
    <col min="7683" max="7683" width="18.5703125" style="497" customWidth="1"/>
    <col min="7684" max="7684" width="16.85546875" style="497" customWidth="1"/>
    <col min="7685" max="7936" width="9.140625" style="497"/>
    <col min="7937" max="7937" width="85.85546875" style="497" customWidth="1"/>
    <col min="7938" max="7938" width="13.42578125" style="497" customWidth="1"/>
    <col min="7939" max="7939" width="18.5703125" style="497" customWidth="1"/>
    <col min="7940" max="7940" width="16.85546875" style="497" customWidth="1"/>
    <col min="7941" max="8192" width="9.140625" style="497"/>
    <col min="8193" max="8193" width="85.85546875" style="497" customWidth="1"/>
    <col min="8194" max="8194" width="13.42578125" style="497" customWidth="1"/>
    <col min="8195" max="8195" width="18.5703125" style="497" customWidth="1"/>
    <col min="8196" max="8196" width="16.85546875" style="497" customWidth="1"/>
    <col min="8197" max="8448" width="9.140625" style="497"/>
    <col min="8449" max="8449" width="85.85546875" style="497" customWidth="1"/>
    <col min="8450" max="8450" width="13.42578125" style="497" customWidth="1"/>
    <col min="8451" max="8451" width="18.5703125" style="497" customWidth="1"/>
    <col min="8452" max="8452" width="16.85546875" style="497" customWidth="1"/>
    <col min="8453" max="8704" width="9.140625" style="497"/>
    <col min="8705" max="8705" width="85.85546875" style="497" customWidth="1"/>
    <col min="8706" max="8706" width="13.42578125" style="497" customWidth="1"/>
    <col min="8707" max="8707" width="18.5703125" style="497" customWidth="1"/>
    <col min="8708" max="8708" width="16.85546875" style="497" customWidth="1"/>
    <col min="8709" max="8960" width="9.140625" style="497"/>
    <col min="8961" max="8961" width="85.85546875" style="497" customWidth="1"/>
    <col min="8962" max="8962" width="13.42578125" style="497" customWidth="1"/>
    <col min="8963" max="8963" width="18.5703125" style="497" customWidth="1"/>
    <col min="8964" max="8964" width="16.85546875" style="497" customWidth="1"/>
    <col min="8965" max="9216" width="9.140625" style="497"/>
    <col min="9217" max="9217" width="85.85546875" style="497" customWidth="1"/>
    <col min="9218" max="9218" width="13.42578125" style="497" customWidth="1"/>
    <col min="9219" max="9219" width="18.5703125" style="497" customWidth="1"/>
    <col min="9220" max="9220" width="16.85546875" style="497" customWidth="1"/>
    <col min="9221" max="9472" width="9.140625" style="497"/>
    <col min="9473" max="9473" width="85.85546875" style="497" customWidth="1"/>
    <col min="9474" max="9474" width="13.42578125" style="497" customWidth="1"/>
    <col min="9475" max="9475" width="18.5703125" style="497" customWidth="1"/>
    <col min="9476" max="9476" width="16.85546875" style="497" customWidth="1"/>
    <col min="9477" max="9728" width="9.140625" style="497"/>
    <col min="9729" max="9729" width="85.85546875" style="497" customWidth="1"/>
    <col min="9730" max="9730" width="13.42578125" style="497" customWidth="1"/>
    <col min="9731" max="9731" width="18.5703125" style="497" customWidth="1"/>
    <col min="9732" max="9732" width="16.85546875" style="497" customWidth="1"/>
    <col min="9733" max="9984" width="9.140625" style="497"/>
    <col min="9985" max="9985" width="85.85546875" style="497" customWidth="1"/>
    <col min="9986" max="9986" width="13.42578125" style="497" customWidth="1"/>
    <col min="9987" max="9987" width="18.5703125" style="497" customWidth="1"/>
    <col min="9988" max="9988" width="16.85546875" style="497" customWidth="1"/>
    <col min="9989" max="10240" width="9.140625" style="497"/>
    <col min="10241" max="10241" width="85.85546875" style="497" customWidth="1"/>
    <col min="10242" max="10242" width="13.42578125" style="497" customWidth="1"/>
    <col min="10243" max="10243" width="18.5703125" style="497" customWidth="1"/>
    <col min="10244" max="10244" width="16.85546875" style="497" customWidth="1"/>
    <col min="10245" max="10496" width="9.140625" style="497"/>
    <col min="10497" max="10497" width="85.85546875" style="497" customWidth="1"/>
    <col min="10498" max="10498" width="13.42578125" style="497" customWidth="1"/>
    <col min="10499" max="10499" width="18.5703125" style="497" customWidth="1"/>
    <col min="10500" max="10500" width="16.85546875" style="497" customWidth="1"/>
    <col min="10501" max="10752" width="9.140625" style="497"/>
    <col min="10753" max="10753" width="85.85546875" style="497" customWidth="1"/>
    <col min="10754" max="10754" width="13.42578125" style="497" customWidth="1"/>
    <col min="10755" max="10755" width="18.5703125" style="497" customWidth="1"/>
    <col min="10756" max="10756" width="16.85546875" style="497" customWidth="1"/>
    <col min="10757" max="11008" width="9.140625" style="497"/>
    <col min="11009" max="11009" width="85.85546875" style="497" customWidth="1"/>
    <col min="11010" max="11010" width="13.42578125" style="497" customWidth="1"/>
    <col min="11011" max="11011" width="18.5703125" style="497" customWidth="1"/>
    <col min="11012" max="11012" width="16.85546875" style="497" customWidth="1"/>
    <col min="11013" max="11264" width="9.140625" style="497"/>
    <col min="11265" max="11265" width="85.85546875" style="497" customWidth="1"/>
    <col min="11266" max="11266" width="13.42578125" style="497" customWidth="1"/>
    <col min="11267" max="11267" width="18.5703125" style="497" customWidth="1"/>
    <col min="11268" max="11268" width="16.85546875" style="497" customWidth="1"/>
    <col min="11269" max="11520" width="9.140625" style="497"/>
    <col min="11521" max="11521" width="85.85546875" style="497" customWidth="1"/>
    <col min="11522" max="11522" width="13.42578125" style="497" customWidth="1"/>
    <col min="11523" max="11523" width="18.5703125" style="497" customWidth="1"/>
    <col min="11524" max="11524" width="16.85546875" style="497" customWidth="1"/>
    <col min="11525" max="11776" width="9.140625" style="497"/>
    <col min="11777" max="11777" width="85.85546875" style="497" customWidth="1"/>
    <col min="11778" max="11778" width="13.42578125" style="497" customWidth="1"/>
    <col min="11779" max="11779" width="18.5703125" style="497" customWidth="1"/>
    <col min="11780" max="11780" width="16.85546875" style="497" customWidth="1"/>
    <col min="11781" max="12032" width="9.140625" style="497"/>
    <col min="12033" max="12033" width="85.85546875" style="497" customWidth="1"/>
    <col min="12034" max="12034" width="13.42578125" style="497" customWidth="1"/>
    <col min="12035" max="12035" width="18.5703125" style="497" customWidth="1"/>
    <col min="12036" max="12036" width="16.85546875" style="497" customWidth="1"/>
    <col min="12037" max="12288" width="9.140625" style="497"/>
    <col min="12289" max="12289" width="85.85546875" style="497" customWidth="1"/>
    <col min="12290" max="12290" width="13.42578125" style="497" customWidth="1"/>
    <col min="12291" max="12291" width="18.5703125" style="497" customWidth="1"/>
    <col min="12292" max="12292" width="16.85546875" style="497" customWidth="1"/>
    <col min="12293" max="12544" width="9.140625" style="497"/>
    <col min="12545" max="12545" width="85.85546875" style="497" customWidth="1"/>
    <col min="12546" max="12546" width="13.42578125" style="497" customWidth="1"/>
    <col min="12547" max="12547" width="18.5703125" style="497" customWidth="1"/>
    <col min="12548" max="12548" width="16.85546875" style="497" customWidth="1"/>
    <col min="12549" max="12800" width="9.140625" style="497"/>
    <col min="12801" max="12801" width="85.85546875" style="497" customWidth="1"/>
    <col min="12802" max="12802" width="13.42578125" style="497" customWidth="1"/>
    <col min="12803" max="12803" width="18.5703125" style="497" customWidth="1"/>
    <col min="12804" max="12804" width="16.85546875" style="497" customWidth="1"/>
    <col min="12805" max="13056" width="9.140625" style="497"/>
    <col min="13057" max="13057" width="85.85546875" style="497" customWidth="1"/>
    <col min="13058" max="13058" width="13.42578125" style="497" customWidth="1"/>
    <col min="13059" max="13059" width="18.5703125" style="497" customWidth="1"/>
    <col min="13060" max="13060" width="16.85546875" style="497" customWidth="1"/>
    <col min="13061" max="13312" width="9.140625" style="497"/>
    <col min="13313" max="13313" width="85.85546875" style="497" customWidth="1"/>
    <col min="13314" max="13314" width="13.42578125" style="497" customWidth="1"/>
    <col min="13315" max="13315" width="18.5703125" style="497" customWidth="1"/>
    <col min="13316" max="13316" width="16.85546875" style="497" customWidth="1"/>
    <col min="13317" max="13568" width="9.140625" style="497"/>
    <col min="13569" max="13569" width="85.85546875" style="497" customWidth="1"/>
    <col min="13570" max="13570" width="13.42578125" style="497" customWidth="1"/>
    <col min="13571" max="13571" width="18.5703125" style="497" customWidth="1"/>
    <col min="13572" max="13572" width="16.85546875" style="497" customWidth="1"/>
    <col min="13573" max="13824" width="9.140625" style="497"/>
    <col min="13825" max="13825" width="85.85546875" style="497" customWidth="1"/>
    <col min="13826" max="13826" width="13.42578125" style="497" customWidth="1"/>
    <col min="13827" max="13827" width="18.5703125" style="497" customWidth="1"/>
    <col min="13828" max="13828" width="16.85546875" style="497" customWidth="1"/>
    <col min="13829" max="14080" width="9.140625" style="497"/>
    <col min="14081" max="14081" width="85.85546875" style="497" customWidth="1"/>
    <col min="14082" max="14082" width="13.42578125" style="497" customWidth="1"/>
    <col min="14083" max="14083" width="18.5703125" style="497" customWidth="1"/>
    <col min="14084" max="14084" width="16.85546875" style="497" customWidth="1"/>
    <col min="14085" max="14336" width="9.140625" style="497"/>
    <col min="14337" max="14337" width="85.85546875" style="497" customWidth="1"/>
    <col min="14338" max="14338" width="13.42578125" style="497" customWidth="1"/>
    <col min="14339" max="14339" width="18.5703125" style="497" customWidth="1"/>
    <col min="14340" max="14340" width="16.85546875" style="497" customWidth="1"/>
    <col min="14341" max="14592" width="9.140625" style="497"/>
    <col min="14593" max="14593" width="85.85546875" style="497" customWidth="1"/>
    <col min="14594" max="14594" width="13.42578125" style="497" customWidth="1"/>
    <col min="14595" max="14595" width="18.5703125" style="497" customWidth="1"/>
    <col min="14596" max="14596" width="16.85546875" style="497" customWidth="1"/>
    <col min="14597" max="14848" width="9.140625" style="497"/>
    <col min="14849" max="14849" width="85.85546875" style="497" customWidth="1"/>
    <col min="14850" max="14850" width="13.42578125" style="497" customWidth="1"/>
    <col min="14851" max="14851" width="18.5703125" style="497" customWidth="1"/>
    <col min="14852" max="14852" width="16.85546875" style="497" customWidth="1"/>
    <col min="14853" max="15104" width="9.140625" style="497"/>
    <col min="15105" max="15105" width="85.85546875" style="497" customWidth="1"/>
    <col min="15106" max="15106" width="13.42578125" style="497" customWidth="1"/>
    <col min="15107" max="15107" width="18.5703125" style="497" customWidth="1"/>
    <col min="15108" max="15108" width="16.85546875" style="497" customWidth="1"/>
    <col min="15109" max="15360" width="9.140625" style="497"/>
    <col min="15361" max="15361" width="85.85546875" style="497" customWidth="1"/>
    <col min="15362" max="15362" width="13.42578125" style="497" customWidth="1"/>
    <col min="15363" max="15363" width="18.5703125" style="497" customWidth="1"/>
    <col min="15364" max="15364" width="16.85546875" style="497" customWidth="1"/>
    <col min="15365" max="15616" width="9.140625" style="497"/>
    <col min="15617" max="15617" width="85.85546875" style="497" customWidth="1"/>
    <col min="15618" max="15618" width="13.42578125" style="497" customWidth="1"/>
    <col min="15619" max="15619" width="18.5703125" style="497" customWidth="1"/>
    <col min="15620" max="15620" width="16.85546875" style="497" customWidth="1"/>
    <col min="15621" max="15872" width="9.140625" style="497"/>
    <col min="15873" max="15873" width="85.85546875" style="497" customWidth="1"/>
    <col min="15874" max="15874" width="13.42578125" style="497" customWidth="1"/>
    <col min="15875" max="15875" width="18.5703125" style="497" customWidth="1"/>
    <col min="15876" max="15876" width="16.85546875" style="497" customWidth="1"/>
    <col min="15877" max="16128" width="9.140625" style="497"/>
    <col min="16129" max="16129" width="85.85546875" style="497" customWidth="1"/>
    <col min="16130" max="16130" width="13.42578125" style="497" customWidth="1"/>
    <col min="16131" max="16131" width="18.5703125" style="497" customWidth="1"/>
    <col min="16132" max="16132" width="16.85546875" style="497" customWidth="1"/>
    <col min="16133" max="16384" width="9.140625" style="497"/>
  </cols>
  <sheetData>
    <row r="1" spans="1:8" x14ac:dyDescent="0.25">
      <c r="A1" s="854" t="s">
        <v>911</v>
      </c>
      <c r="B1" s="827"/>
      <c r="C1" s="827"/>
      <c r="D1" s="827"/>
    </row>
    <row r="2" spans="1:8" x14ac:dyDescent="0.25">
      <c r="A2" s="855"/>
    </row>
    <row r="3" spans="1:8" ht="22.5" customHeight="1" x14ac:dyDescent="0.25">
      <c r="A3" s="693"/>
      <c r="B3" s="527"/>
      <c r="C3" s="527"/>
      <c r="D3" s="527"/>
      <c r="E3" s="498"/>
      <c r="F3" s="499"/>
      <c r="G3" s="499"/>
      <c r="H3" s="499"/>
    </row>
    <row r="4" spans="1:8" ht="24" customHeight="1" x14ac:dyDescent="0.25">
      <c r="A4" s="808" t="s">
        <v>740</v>
      </c>
      <c r="B4" s="809"/>
      <c r="C4" s="809"/>
      <c r="D4" s="809"/>
      <c r="E4" s="500"/>
      <c r="F4" s="499"/>
      <c r="G4" s="499"/>
      <c r="H4" s="499"/>
    </row>
    <row r="5" spans="1:8" ht="24" customHeight="1" x14ac:dyDescent="0.25">
      <c r="A5" s="810" t="s">
        <v>769</v>
      </c>
      <c r="B5" s="809"/>
      <c r="C5" s="809"/>
      <c r="D5" s="809"/>
      <c r="E5" s="502"/>
    </row>
    <row r="6" spans="1:8" x14ac:dyDescent="0.25">
      <c r="A6" s="528"/>
      <c r="B6" s="529"/>
      <c r="C6" s="529"/>
      <c r="D6" s="529"/>
      <c r="E6" s="502"/>
    </row>
    <row r="7" spans="1:8" ht="26.25" x14ac:dyDescent="0.25">
      <c r="A7" s="530" t="s">
        <v>0</v>
      </c>
      <c r="B7" s="531" t="s">
        <v>770</v>
      </c>
      <c r="C7" s="531" t="s">
        <v>771</v>
      </c>
      <c r="D7" s="531" t="s">
        <v>772</v>
      </c>
      <c r="E7" s="502"/>
    </row>
    <row r="8" spans="1:8" x14ac:dyDescent="0.25">
      <c r="A8" s="532" t="s">
        <v>773</v>
      </c>
      <c r="B8" s="531"/>
      <c r="C8" s="531"/>
      <c r="D8" s="531"/>
      <c r="E8" s="502"/>
    </row>
    <row r="9" spans="1:8" x14ac:dyDescent="0.25">
      <c r="A9" s="533" t="s">
        <v>433</v>
      </c>
      <c r="B9" s="534">
        <f>SUM(B10:B15)</f>
        <v>1714961</v>
      </c>
      <c r="C9" s="534">
        <f>SUM(C10:C15)</f>
        <v>1540460</v>
      </c>
      <c r="D9" s="534">
        <f>B9-C9</f>
        <v>174501</v>
      </c>
      <c r="E9" s="502"/>
    </row>
    <row r="10" spans="1:8" x14ac:dyDescent="0.25">
      <c r="A10" s="535" t="s">
        <v>774</v>
      </c>
      <c r="B10" s="534"/>
      <c r="C10" s="534"/>
      <c r="D10" s="534">
        <f t="shared" ref="D10:D73" si="0">B10-C10</f>
        <v>0</v>
      </c>
      <c r="E10" s="502"/>
    </row>
    <row r="11" spans="1:8" x14ac:dyDescent="0.25">
      <c r="A11" s="535" t="s">
        <v>775</v>
      </c>
      <c r="B11" s="534"/>
      <c r="C11" s="534"/>
      <c r="D11" s="534">
        <f t="shared" si="0"/>
        <v>0</v>
      </c>
      <c r="E11" s="502"/>
    </row>
    <row r="12" spans="1:8" x14ac:dyDescent="0.25">
      <c r="A12" s="535" t="s">
        <v>776</v>
      </c>
      <c r="B12" s="534"/>
      <c r="C12" s="534"/>
      <c r="D12" s="534">
        <f t="shared" si="0"/>
        <v>0</v>
      </c>
      <c r="E12" s="502"/>
    </row>
    <row r="13" spans="1:8" x14ac:dyDescent="0.25">
      <c r="A13" s="535" t="s">
        <v>777</v>
      </c>
      <c r="B13" s="534">
        <v>1714961</v>
      </c>
      <c r="C13" s="534">
        <v>1540460</v>
      </c>
      <c r="D13" s="534">
        <f t="shared" si="0"/>
        <v>174501</v>
      </c>
      <c r="E13" s="502"/>
    </row>
    <row r="14" spans="1:8" x14ac:dyDescent="0.25">
      <c r="A14" s="535" t="s">
        <v>778</v>
      </c>
      <c r="B14" s="534"/>
      <c r="C14" s="534"/>
      <c r="D14" s="534">
        <f t="shared" si="0"/>
        <v>0</v>
      </c>
      <c r="E14" s="502"/>
    </row>
    <row r="15" spans="1:8" x14ac:dyDescent="0.25">
      <c r="A15" s="535" t="s">
        <v>779</v>
      </c>
      <c r="B15" s="534"/>
      <c r="C15" s="534"/>
      <c r="D15" s="534">
        <f t="shared" si="0"/>
        <v>0</v>
      </c>
      <c r="E15" s="502"/>
    </row>
    <row r="16" spans="1:8" x14ac:dyDescent="0.25">
      <c r="A16" s="533" t="s">
        <v>434</v>
      </c>
      <c r="B16" s="534">
        <f>SUM(B17:B22)</f>
        <v>556069</v>
      </c>
      <c r="C16" s="534">
        <f>SUM(C17:C22)</f>
        <v>556069</v>
      </c>
      <c r="D16" s="534">
        <f t="shared" si="0"/>
        <v>0</v>
      </c>
      <c r="E16" s="502"/>
    </row>
    <row r="17" spans="1:5" x14ac:dyDescent="0.25">
      <c r="A17" s="535" t="s">
        <v>774</v>
      </c>
      <c r="B17" s="534"/>
      <c r="C17" s="534"/>
      <c r="D17" s="534">
        <f t="shared" si="0"/>
        <v>0</v>
      </c>
      <c r="E17" s="502"/>
    </row>
    <row r="18" spans="1:5" x14ac:dyDescent="0.25">
      <c r="A18" s="535" t="s">
        <v>775</v>
      </c>
      <c r="B18" s="534"/>
      <c r="C18" s="534"/>
      <c r="D18" s="534">
        <f t="shared" si="0"/>
        <v>0</v>
      </c>
      <c r="E18" s="502"/>
    </row>
    <row r="19" spans="1:5" x14ac:dyDescent="0.25">
      <c r="A19" s="535" t="s">
        <v>776</v>
      </c>
      <c r="B19" s="534"/>
      <c r="C19" s="534"/>
      <c r="D19" s="534">
        <f t="shared" si="0"/>
        <v>0</v>
      </c>
      <c r="E19" s="502"/>
    </row>
    <row r="20" spans="1:5" x14ac:dyDescent="0.25">
      <c r="A20" s="535" t="s">
        <v>777</v>
      </c>
      <c r="B20" s="534">
        <v>556069</v>
      </c>
      <c r="C20" s="534">
        <v>556069</v>
      </c>
      <c r="D20" s="534">
        <f t="shared" si="0"/>
        <v>0</v>
      </c>
      <c r="E20" s="502"/>
    </row>
    <row r="21" spans="1:5" x14ac:dyDescent="0.25">
      <c r="A21" s="535" t="s">
        <v>778</v>
      </c>
      <c r="B21" s="534"/>
      <c r="C21" s="534"/>
      <c r="D21" s="534">
        <f t="shared" si="0"/>
        <v>0</v>
      </c>
      <c r="E21" s="502"/>
    </row>
    <row r="22" spans="1:5" x14ac:dyDescent="0.25">
      <c r="A22" s="535" t="s">
        <v>779</v>
      </c>
      <c r="B22" s="534"/>
      <c r="C22" s="534"/>
      <c r="D22" s="534">
        <f t="shared" si="0"/>
        <v>0</v>
      </c>
      <c r="E22" s="502"/>
    </row>
    <row r="23" spans="1:5" x14ac:dyDescent="0.25">
      <c r="A23" s="533" t="s">
        <v>435</v>
      </c>
      <c r="B23" s="534"/>
      <c r="C23" s="534"/>
      <c r="D23" s="534">
        <f t="shared" si="0"/>
        <v>0</v>
      </c>
      <c r="E23" s="502"/>
    </row>
    <row r="24" spans="1:5" x14ac:dyDescent="0.25">
      <c r="A24" s="535" t="s">
        <v>774</v>
      </c>
      <c r="B24" s="534"/>
      <c r="C24" s="534"/>
      <c r="D24" s="534">
        <f t="shared" si="0"/>
        <v>0</v>
      </c>
      <c r="E24" s="502"/>
    </row>
    <row r="25" spans="1:5" x14ac:dyDescent="0.25">
      <c r="A25" s="535" t="s">
        <v>775</v>
      </c>
      <c r="B25" s="534"/>
      <c r="C25" s="534"/>
      <c r="D25" s="534">
        <f t="shared" si="0"/>
        <v>0</v>
      </c>
      <c r="E25" s="502"/>
    </row>
    <row r="26" spans="1:5" x14ac:dyDescent="0.25">
      <c r="A26" s="535" t="s">
        <v>776</v>
      </c>
      <c r="B26" s="534"/>
      <c r="C26" s="534"/>
      <c r="D26" s="534">
        <f t="shared" si="0"/>
        <v>0</v>
      </c>
      <c r="E26" s="502"/>
    </row>
    <row r="27" spans="1:5" x14ac:dyDescent="0.25">
      <c r="A27" s="535" t="s">
        <v>777</v>
      </c>
      <c r="B27" s="534"/>
      <c r="C27" s="534"/>
      <c r="D27" s="534">
        <f t="shared" si="0"/>
        <v>0</v>
      </c>
      <c r="E27" s="502"/>
    </row>
    <row r="28" spans="1:5" x14ac:dyDescent="0.25">
      <c r="A28" s="535" t="s">
        <v>778</v>
      </c>
      <c r="B28" s="534"/>
      <c r="C28" s="534"/>
      <c r="D28" s="534">
        <f t="shared" si="0"/>
        <v>0</v>
      </c>
      <c r="E28" s="502"/>
    </row>
    <row r="29" spans="1:5" x14ac:dyDescent="0.25">
      <c r="A29" s="535" t="s">
        <v>779</v>
      </c>
      <c r="B29" s="534"/>
      <c r="C29" s="534"/>
      <c r="D29" s="534">
        <f t="shared" si="0"/>
        <v>0</v>
      </c>
      <c r="E29" s="502"/>
    </row>
    <row r="30" spans="1:5" x14ac:dyDescent="0.25">
      <c r="A30" s="536" t="s">
        <v>436</v>
      </c>
      <c r="B30" s="537">
        <f>SUM(B23,B16,B9)</f>
        <v>2271030</v>
      </c>
      <c r="C30" s="537">
        <f>SUM(C23,C16,C9)</f>
        <v>2096529</v>
      </c>
      <c r="D30" s="537">
        <f t="shared" ref="D30" si="1">SUM(D23,D16,D9)</f>
        <v>174501</v>
      </c>
      <c r="E30" s="502"/>
    </row>
    <row r="31" spans="1:5" x14ac:dyDescent="0.25">
      <c r="A31" s="535" t="s">
        <v>774</v>
      </c>
      <c r="B31" s="537"/>
      <c r="C31" s="537"/>
      <c r="D31" s="534">
        <f t="shared" si="0"/>
        <v>0</v>
      </c>
      <c r="E31" s="502"/>
    </row>
    <row r="32" spans="1:5" x14ac:dyDescent="0.25">
      <c r="A32" s="535" t="s">
        <v>775</v>
      </c>
      <c r="B32" s="537"/>
      <c r="C32" s="537"/>
      <c r="D32" s="534">
        <f t="shared" si="0"/>
        <v>0</v>
      </c>
      <c r="E32" s="502"/>
    </row>
    <row r="33" spans="1:5" x14ac:dyDescent="0.25">
      <c r="A33" s="535" t="s">
        <v>776</v>
      </c>
      <c r="B33" s="537"/>
      <c r="C33" s="537"/>
      <c r="D33" s="534">
        <f t="shared" si="0"/>
        <v>0</v>
      </c>
      <c r="E33" s="502"/>
    </row>
    <row r="34" spans="1:5" x14ac:dyDescent="0.25">
      <c r="A34" s="535" t="s">
        <v>777</v>
      </c>
      <c r="B34" s="537"/>
      <c r="C34" s="537"/>
      <c r="D34" s="534">
        <f t="shared" si="0"/>
        <v>0</v>
      </c>
      <c r="E34" s="502"/>
    </row>
    <row r="35" spans="1:5" x14ac:dyDescent="0.25">
      <c r="A35" s="535" t="s">
        <v>778</v>
      </c>
      <c r="B35" s="537"/>
      <c r="C35" s="537"/>
      <c r="D35" s="534">
        <f t="shared" si="0"/>
        <v>0</v>
      </c>
      <c r="E35" s="502"/>
    </row>
    <row r="36" spans="1:5" x14ac:dyDescent="0.25">
      <c r="A36" s="535" t="s">
        <v>780</v>
      </c>
      <c r="B36" s="537"/>
      <c r="C36" s="537"/>
      <c r="D36" s="534">
        <f t="shared" si="0"/>
        <v>0</v>
      </c>
      <c r="E36" s="502"/>
    </row>
    <row r="37" spans="1:5" x14ac:dyDescent="0.25">
      <c r="A37" s="533" t="s">
        <v>437</v>
      </c>
      <c r="B37" s="534"/>
      <c r="C37" s="534"/>
      <c r="D37" s="534">
        <f t="shared" si="0"/>
        <v>0</v>
      </c>
      <c r="E37" s="502"/>
    </row>
    <row r="38" spans="1:5" x14ac:dyDescent="0.25">
      <c r="A38" s="535" t="s">
        <v>774</v>
      </c>
      <c r="B38" s="534"/>
      <c r="C38" s="534"/>
      <c r="D38" s="534">
        <f t="shared" si="0"/>
        <v>0</v>
      </c>
      <c r="E38" s="502"/>
    </row>
    <row r="39" spans="1:5" x14ac:dyDescent="0.25">
      <c r="A39" s="535" t="s">
        <v>775</v>
      </c>
      <c r="B39" s="534"/>
      <c r="C39" s="534"/>
      <c r="D39" s="534">
        <f t="shared" si="0"/>
        <v>0</v>
      </c>
      <c r="E39" s="502"/>
    </row>
    <row r="40" spans="1:5" x14ac:dyDescent="0.25">
      <c r="A40" s="535" t="s">
        <v>776</v>
      </c>
      <c r="B40" s="534"/>
      <c r="C40" s="534"/>
      <c r="D40" s="534">
        <f t="shared" si="0"/>
        <v>0</v>
      </c>
      <c r="E40" s="502"/>
    </row>
    <row r="41" spans="1:5" x14ac:dyDescent="0.25">
      <c r="A41" s="535" t="s">
        <v>777</v>
      </c>
      <c r="B41" s="534"/>
      <c r="C41" s="534"/>
      <c r="D41" s="534">
        <f t="shared" si="0"/>
        <v>0</v>
      </c>
      <c r="E41" s="502"/>
    </row>
    <row r="42" spans="1:5" x14ac:dyDescent="0.25">
      <c r="A42" s="535" t="s">
        <v>778</v>
      </c>
      <c r="B42" s="534"/>
      <c r="C42" s="534"/>
      <c r="D42" s="534">
        <f t="shared" si="0"/>
        <v>0</v>
      </c>
      <c r="E42" s="502"/>
    </row>
    <row r="43" spans="1:5" x14ac:dyDescent="0.25">
      <c r="A43" s="535" t="s">
        <v>780</v>
      </c>
      <c r="B43" s="534"/>
      <c r="C43" s="534"/>
      <c r="D43" s="534">
        <f t="shared" si="0"/>
        <v>0</v>
      </c>
      <c r="E43" s="502"/>
    </row>
    <row r="44" spans="1:5" x14ac:dyDescent="0.25">
      <c r="A44" s="533" t="s">
        <v>438</v>
      </c>
      <c r="B44" s="534">
        <f>SUM(B45:B50)</f>
        <v>10618621</v>
      </c>
      <c r="C44" s="534">
        <f>SUM(C45:C50)</f>
        <v>10173171</v>
      </c>
      <c r="D44" s="534">
        <f t="shared" si="0"/>
        <v>445450</v>
      </c>
      <c r="E44" s="502"/>
    </row>
    <row r="45" spans="1:5" x14ac:dyDescent="0.25">
      <c r="A45" s="535" t="s">
        <v>774</v>
      </c>
      <c r="B45" s="534"/>
      <c r="C45" s="534"/>
      <c r="D45" s="534">
        <f t="shared" si="0"/>
        <v>0</v>
      </c>
      <c r="E45" s="502"/>
    </row>
    <row r="46" spans="1:5" x14ac:dyDescent="0.25">
      <c r="A46" s="535" t="s">
        <v>775</v>
      </c>
      <c r="B46" s="534"/>
      <c r="C46" s="534"/>
      <c r="D46" s="534">
        <f t="shared" si="0"/>
        <v>0</v>
      </c>
      <c r="E46" s="502"/>
    </row>
    <row r="47" spans="1:5" x14ac:dyDescent="0.25">
      <c r="A47" s="535" t="s">
        <v>776</v>
      </c>
      <c r="B47" s="534"/>
      <c r="C47" s="534"/>
      <c r="D47" s="534">
        <f t="shared" si="0"/>
        <v>0</v>
      </c>
      <c r="E47" s="502"/>
    </row>
    <row r="48" spans="1:5" x14ac:dyDescent="0.25">
      <c r="A48" s="535" t="s">
        <v>777</v>
      </c>
      <c r="B48" s="534">
        <v>9118508</v>
      </c>
      <c r="C48" s="534">
        <v>8673058</v>
      </c>
      <c r="D48" s="534">
        <f t="shared" si="0"/>
        <v>445450</v>
      </c>
      <c r="E48" s="502"/>
    </row>
    <row r="49" spans="1:5" x14ac:dyDescent="0.25">
      <c r="A49" s="535" t="s">
        <v>778</v>
      </c>
      <c r="B49" s="534">
        <v>1500113</v>
      </c>
      <c r="C49" s="534">
        <v>1500113</v>
      </c>
      <c r="D49" s="534">
        <f t="shared" si="0"/>
        <v>0</v>
      </c>
      <c r="E49" s="502"/>
    </row>
    <row r="50" spans="1:5" x14ac:dyDescent="0.25">
      <c r="A50" s="535" t="s">
        <v>780</v>
      </c>
      <c r="B50" s="534"/>
      <c r="C50" s="534"/>
      <c r="D50" s="534">
        <f t="shared" si="0"/>
        <v>0</v>
      </c>
      <c r="E50" s="502"/>
    </row>
    <row r="51" spans="1:5" x14ac:dyDescent="0.25">
      <c r="A51" s="533" t="s">
        <v>439</v>
      </c>
      <c r="B51" s="534"/>
      <c r="C51" s="534"/>
      <c r="D51" s="534">
        <f t="shared" si="0"/>
        <v>0</v>
      </c>
      <c r="E51" s="502"/>
    </row>
    <row r="52" spans="1:5" x14ac:dyDescent="0.25">
      <c r="A52" s="535" t="s">
        <v>774</v>
      </c>
      <c r="B52" s="534"/>
      <c r="C52" s="534"/>
      <c r="D52" s="534">
        <f t="shared" si="0"/>
        <v>0</v>
      </c>
      <c r="E52" s="502"/>
    </row>
    <row r="53" spans="1:5" x14ac:dyDescent="0.25">
      <c r="A53" s="535" t="s">
        <v>775</v>
      </c>
      <c r="B53" s="534"/>
      <c r="C53" s="534"/>
      <c r="D53" s="534">
        <f t="shared" si="0"/>
        <v>0</v>
      </c>
      <c r="E53" s="502"/>
    </row>
    <row r="54" spans="1:5" x14ac:dyDescent="0.25">
      <c r="A54" s="535" t="s">
        <v>776</v>
      </c>
      <c r="B54" s="534"/>
      <c r="C54" s="534"/>
      <c r="D54" s="534">
        <f t="shared" si="0"/>
        <v>0</v>
      </c>
      <c r="E54" s="502"/>
    </row>
    <row r="55" spans="1:5" x14ac:dyDescent="0.25">
      <c r="A55" s="535" t="s">
        <v>777</v>
      </c>
      <c r="B55" s="534"/>
      <c r="C55" s="534"/>
      <c r="D55" s="534">
        <f t="shared" si="0"/>
        <v>0</v>
      </c>
      <c r="E55" s="502"/>
    </row>
    <row r="56" spans="1:5" x14ac:dyDescent="0.25">
      <c r="A56" s="535" t="s">
        <v>778</v>
      </c>
      <c r="B56" s="534"/>
      <c r="C56" s="534"/>
      <c r="D56" s="534">
        <f t="shared" si="0"/>
        <v>0</v>
      </c>
      <c r="E56" s="502"/>
    </row>
    <row r="57" spans="1:5" x14ac:dyDescent="0.25">
      <c r="A57" s="535" t="s">
        <v>780</v>
      </c>
      <c r="B57" s="534"/>
      <c r="C57" s="534"/>
      <c r="D57" s="534">
        <f t="shared" si="0"/>
        <v>0</v>
      </c>
      <c r="E57" s="502"/>
    </row>
    <row r="58" spans="1:5" x14ac:dyDescent="0.25">
      <c r="A58" s="533" t="s">
        <v>440</v>
      </c>
      <c r="B58" s="534"/>
      <c r="C58" s="534"/>
      <c r="D58" s="534">
        <f t="shared" si="0"/>
        <v>0</v>
      </c>
      <c r="E58" s="502"/>
    </row>
    <row r="59" spans="1:5" x14ac:dyDescent="0.25">
      <c r="A59" s="533" t="s">
        <v>441</v>
      </c>
      <c r="B59" s="534"/>
      <c r="C59" s="534"/>
      <c r="D59" s="534">
        <f t="shared" si="0"/>
        <v>0</v>
      </c>
      <c r="E59" s="502"/>
    </row>
    <row r="60" spans="1:5" x14ac:dyDescent="0.25">
      <c r="A60" s="536" t="s">
        <v>442</v>
      </c>
      <c r="B60" s="537">
        <f>SUM(B59,B58,B51,B44,B37)</f>
        <v>10618621</v>
      </c>
      <c r="C60" s="537">
        <f t="shared" ref="C60:D60" si="2">SUM(C59,C58,C51,C44,C37)</f>
        <v>10173171</v>
      </c>
      <c r="D60" s="537">
        <f t="shared" si="2"/>
        <v>445450</v>
      </c>
      <c r="E60" s="502"/>
    </row>
    <row r="61" spans="1:5" x14ac:dyDescent="0.25">
      <c r="A61" s="535" t="s">
        <v>774</v>
      </c>
      <c r="B61" s="537"/>
      <c r="C61" s="537"/>
      <c r="D61" s="534">
        <f t="shared" si="0"/>
        <v>0</v>
      </c>
      <c r="E61" s="502"/>
    </row>
    <row r="62" spans="1:5" x14ac:dyDescent="0.25">
      <c r="A62" s="535" t="s">
        <v>775</v>
      </c>
      <c r="B62" s="537"/>
      <c r="C62" s="537"/>
      <c r="D62" s="534">
        <f t="shared" si="0"/>
        <v>0</v>
      </c>
      <c r="E62" s="502"/>
    </row>
    <row r="63" spans="1:5" x14ac:dyDescent="0.25">
      <c r="A63" s="535" t="s">
        <v>776</v>
      </c>
      <c r="B63" s="537"/>
      <c r="C63" s="537"/>
      <c r="D63" s="534">
        <f t="shared" si="0"/>
        <v>0</v>
      </c>
      <c r="E63" s="502"/>
    </row>
    <row r="64" spans="1:5" x14ac:dyDescent="0.25">
      <c r="A64" s="535" t="s">
        <v>777</v>
      </c>
      <c r="B64" s="537"/>
      <c r="C64" s="537"/>
      <c r="D64" s="534">
        <f t="shared" si="0"/>
        <v>0</v>
      </c>
      <c r="E64" s="502"/>
    </row>
    <row r="65" spans="1:5" x14ac:dyDescent="0.25">
      <c r="A65" s="535" t="s">
        <v>778</v>
      </c>
      <c r="B65" s="537"/>
      <c r="C65" s="537"/>
      <c r="D65" s="534">
        <f t="shared" si="0"/>
        <v>0</v>
      </c>
      <c r="E65" s="502"/>
    </row>
    <row r="66" spans="1:5" x14ac:dyDescent="0.25">
      <c r="A66" s="535" t="s">
        <v>780</v>
      </c>
      <c r="B66" s="537"/>
      <c r="C66" s="537"/>
      <c r="D66" s="534">
        <f t="shared" si="0"/>
        <v>0</v>
      </c>
      <c r="E66" s="502"/>
    </row>
    <row r="67" spans="1:5" x14ac:dyDescent="0.25">
      <c r="A67" s="533" t="s">
        <v>443</v>
      </c>
      <c r="B67" s="534"/>
      <c r="C67" s="534"/>
      <c r="D67" s="534">
        <f t="shared" si="0"/>
        <v>0</v>
      </c>
      <c r="E67" s="502"/>
    </row>
    <row r="68" spans="1:5" x14ac:dyDescent="0.25">
      <c r="A68" s="533" t="s">
        <v>781</v>
      </c>
      <c r="B68" s="534"/>
      <c r="C68" s="534"/>
      <c r="D68" s="534">
        <f t="shared" si="0"/>
        <v>0</v>
      </c>
      <c r="E68" s="502"/>
    </row>
    <row r="69" spans="1:5" x14ac:dyDescent="0.25">
      <c r="A69" s="533" t="s">
        <v>782</v>
      </c>
      <c r="B69" s="534"/>
      <c r="C69" s="534"/>
      <c r="D69" s="534">
        <f t="shared" si="0"/>
        <v>0</v>
      </c>
      <c r="E69" s="502"/>
    </row>
    <row r="70" spans="1:5" x14ac:dyDescent="0.25">
      <c r="A70" s="533" t="s">
        <v>783</v>
      </c>
      <c r="B70" s="534"/>
      <c r="C70" s="534"/>
      <c r="D70" s="534">
        <f t="shared" si="0"/>
        <v>0</v>
      </c>
      <c r="E70" s="502"/>
    </row>
    <row r="71" spans="1:5" x14ac:dyDescent="0.25">
      <c r="A71" s="533" t="s">
        <v>783</v>
      </c>
      <c r="B71" s="534"/>
      <c r="C71" s="534"/>
      <c r="D71" s="534">
        <f t="shared" si="0"/>
        <v>0</v>
      </c>
      <c r="E71" s="502"/>
    </row>
    <row r="72" spans="1:5" x14ac:dyDescent="0.25">
      <c r="A72" s="533" t="s">
        <v>784</v>
      </c>
      <c r="B72" s="534"/>
      <c r="C72" s="534"/>
      <c r="D72" s="534">
        <f t="shared" si="0"/>
        <v>0</v>
      </c>
      <c r="E72" s="502"/>
    </row>
    <row r="73" spans="1:5" x14ac:dyDescent="0.25">
      <c r="A73" s="533" t="s">
        <v>784</v>
      </c>
      <c r="B73" s="534"/>
      <c r="C73" s="534"/>
      <c r="D73" s="534">
        <f t="shared" si="0"/>
        <v>0</v>
      </c>
      <c r="E73" s="502"/>
    </row>
    <row r="74" spans="1:5" x14ac:dyDescent="0.25">
      <c r="A74" s="533" t="s">
        <v>444</v>
      </c>
      <c r="B74" s="534"/>
      <c r="C74" s="534"/>
      <c r="D74" s="534">
        <f t="shared" ref="D74:D93" si="3">B74-C74</f>
        <v>0</v>
      </c>
      <c r="E74" s="502"/>
    </row>
    <row r="75" spans="1:5" x14ac:dyDescent="0.25">
      <c r="A75" s="533" t="s">
        <v>785</v>
      </c>
      <c r="B75" s="534"/>
      <c r="C75" s="534"/>
      <c r="D75" s="534">
        <f t="shared" si="3"/>
        <v>0</v>
      </c>
      <c r="E75" s="502"/>
    </row>
    <row r="76" spans="1:5" x14ac:dyDescent="0.25">
      <c r="A76" s="533" t="s">
        <v>786</v>
      </c>
      <c r="B76" s="534"/>
      <c r="C76" s="534"/>
      <c r="D76" s="534">
        <f t="shared" si="3"/>
        <v>0</v>
      </c>
      <c r="E76" s="502"/>
    </row>
    <row r="77" spans="1:5" x14ac:dyDescent="0.25">
      <c r="A77" s="533" t="s">
        <v>445</v>
      </c>
      <c r="B77" s="534"/>
      <c r="C77" s="534"/>
      <c r="D77" s="534">
        <f t="shared" si="3"/>
        <v>0</v>
      </c>
      <c r="E77" s="502"/>
    </row>
    <row r="78" spans="1:5" x14ac:dyDescent="0.25">
      <c r="A78" s="536" t="s">
        <v>446</v>
      </c>
      <c r="B78" s="537"/>
      <c r="C78" s="537"/>
      <c r="D78" s="534">
        <f t="shared" si="3"/>
        <v>0</v>
      </c>
      <c r="E78" s="502"/>
    </row>
    <row r="79" spans="1:5" x14ac:dyDescent="0.25">
      <c r="A79" s="533" t="s">
        <v>447</v>
      </c>
      <c r="B79" s="534"/>
      <c r="C79" s="534"/>
      <c r="D79" s="534">
        <f t="shared" si="3"/>
        <v>0</v>
      </c>
      <c r="E79" s="502"/>
    </row>
    <row r="80" spans="1:5" x14ac:dyDescent="0.25">
      <c r="A80" s="535" t="s">
        <v>774</v>
      </c>
      <c r="B80" s="534"/>
      <c r="C80" s="534"/>
      <c r="D80" s="534">
        <f t="shared" si="3"/>
        <v>0</v>
      </c>
      <c r="E80" s="502"/>
    </row>
    <row r="81" spans="1:5" x14ac:dyDescent="0.25">
      <c r="A81" s="535" t="s">
        <v>775</v>
      </c>
      <c r="B81" s="534"/>
      <c r="C81" s="534"/>
      <c r="D81" s="534">
        <f t="shared" si="3"/>
        <v>0</v>
      </c>
      <c r="E81" s="502"/>
    </row>
    <row r="82" spans="1:5" x14ac:dyDescent="0.25">
      <c r="A82" s="535" t="s">
        <v>776</v>
      </c>
      <c r="B82" s="534"/>
      <c r="C82" s="534"/>
      <c r="D82" s="534">
        <f t="shared" si="3"/>
        <v>0</v>
      </c>
      <c r="E82" s="502"/>
    </row>
    <row r="83" spans="1:5" x14ac:dyDescent="0.25">
      <c r="A83" s="535" t="s">
        <v>777</v>
      </c>
      <c r="B83" s="534"/>
      <c r="C83" s="534"/>
      <c r="D83" s="534">
        <f t="shared" si="3"/>
        <v>0</v>
      </c>
      <c r="E83" s="502"/>
    </row>
    <row r="84" spans="1:5" x14ac:dyDescent="0.25">
      <c r="A84" s="535" t="s">
        <v>778</v>
      </c>
      <c r="B84" s="534"/>
      <c r="C84" s="534"/>
      <c r="D84" s="534">
        <f t="shared" si="3"/>
        <v>0</v>
      </c>
      <c r="E84" s="502"/>
    </row>
    <row r="85" spans="1:5" x14ac:dyDescent="0.25">
      <c r="A85" s="535" t="s">
        <v>780</v>
      </c>
      <c r="B85" s="534"/>
      <c r="C85" s="534"/>
      <c r="D85" s="534">
        <f t="shared" si="3"/>
        <v>0</v>
      </c>
      <c r="E85" s="502"/>
    </row>
    <row r="86" spans="1:5" x14ac:dyDescent="0.25">
      <c r="A86" s="533" t="s">
        <v>448</v>
      </c>
      <c r="B86" s="534"/>
      <c r="C86" s="534"/>
      <c r="D86" s="534">
        <f t="shared" si="3"/>
        <v>0</v>
      </c>
      <c r="E86" s="502"/>
    </row>
    <row r="87" spans="1:5" x14ac:dyDescent="0.25">
      <c r="A87" s="536" t="s">
        <v>787</v>
      </c>
      <c r="B87" s="537"/>
      <c r="C87" s="537"/>
      <c r="D87" s="534">
        <f t="shared" si="3"/>
        <v>0</v>
      </c>
      <c r="E87" s="502"/>
    </row>
    <row r="88" spans="1:5" x14ac:dyDescent="0.25">
      <c r="A88" s="535" t="s">
        <v>774</v>
      </c>
      <c r="B88" s="537"/>
      <c r="C88" s="537"/>
      <c r="D88" s="534">
        <f t="shared" si="3"/>
        <v>0</v>
      </c>
      <c r="E88" s="502"/>
    </row>
    <row r="89" spans="1:5" x14ac:dyDescent="0.25">
      <c r="A89" s="535" t="s">
        <v>775</v>
      </c>
      <c r="B89" s="537"/>
      <c r="C89" s="537"/>
      <c r="D89" s="534">
        <f t="shared" si="3"/>
        <v>0</v>
      </c>
      <c r="E89" s="502"/>
    </row>
    <row r="90" spans="1:5" x14ac:dyDescent="0.25">
      <c r="A90" s="535" t="s">
        <v>776</v>
      </c>
      <c r="B90" s="537"/>
      <c r="C90" s="537"/>
      <c r="D90" s="534">
        <f t="shared" si="3"/>
        <v>0</v>
      </c>
      <c r="E90" s="502"/>
    </row>
    <row r="91" spans="1:5" x14ac:dyDescent="0.25">
      <c r="A91" s="535" t="s">
        <v>777</v>
      </c>
      <c r="B91" s="537"/>
      <c r="C91" s="537"/>
      <c r="D91" s="534">
        <f t="shared" si="3"/>
        <v>0</v>
      </c>
      <c r="E91" s="502"/>
    </row>
    <row r="92" spans="1:5" x14ac:dyDescent="0.25">
      <c r="A92" s="535" t="s">
        <v>778</v>
      </c>
      <c r="B92" s="537"/>
      <c r="C92" s="537"/>
      <c r="D92" s="534">
        <f t="shared" si="3"/>
        <v>0</v>
      </c>
      <c r="E92" s="502"/>
    </row>
    <row r="93" spans="1:5" x14ac:dyDescent="0.25">
      <c r="A93" s="535" t="s">
        <v>780</v>
      </c>
      <c r="B93" s="537"/>
      <c r="C93" s="537"/>
      <c r="D93" s="534">
        <f t="shared" si="3"/>
        <v>0</v>
      </c>
      <c r="E93" s="502"/>
    </row>
    <row r="94" spans="1:5" x14ac:dyDescent="0.25">
      <c r="A94" s="536" t="s">
        <v>449</v>
      </c>
      <c r="B94" s="537">
        <f>SUM(B87,B78,B60,B30)</f>
        <v>12889651</v>
      </c>
      <c r="C94" s="537">
        <f t="shared" ref="C94:D94" si="4">SUM(C87,C78,C60,C30)</f>
        <v>12269700</v>
      </c>
      <c r="D94" s="537">
        <f t="shared" si="4"/>
        <v>619951</v>
      </c>
      <c r="E94" s="502"/>
    </row>
    <row r="95" spans="1:5" x14ac:dyDescent="0.25">
      <c r="A95" s="536" t="s">
        <v>788</v>
      </c>
      <c r="B95" s="537"/>
      <c r="C95" s="537"/>
      <c r="D95" s="537"/>
      <c r="E95" s="502"/>
    </row>
    <row r="96" spans="1:5" x14ac:dyDescent="0.25">
      <c r="A96" s="535" t="s">
        <v>789</v>
      </c>
      <c r="B96" s="537"/>
      <c r="C96" s="537"/>
      <c r="D96" s="537"/>
      <c r="E96" s="502"/>
    </row>
    <row r="97" spans="1:5" x14ac:dyDescent="0.25">
      <c r="A97" s="536" t="s">
        <v>450</v>
      </c>
      <c r="B97" s="537"/>
      <c r="C97" s="537"/>
      <c r="D97" s="537"/>
      <c r="E97" s="502"/>
    </row>
    <row r="98" spans="1:5" x14ac:dyDescent="0.25">
      <c r="A98" s="536" t="s">
        <v>790</v>
      </c>
      <c r="B98" s="537"/>
      <c r="C98" s="537"/>
      <c r="D98" s="537"/>
      <c r="E98" s="502"/>
    </row>
    <row r="99" spans="1:5" x14ac:dyDescent="0.25">
      <c r="A99" s="533" t="s">
        <v>451</v>
      </c>
      <c r="B99" s="534"/>
      <c r="C99" s="534"/>
      <c r="D99" s="534"/>
      <c r="E99" s="502"/>
    </row>
    <row r="100" spans="1:5" x14ac:dyDescent="0.25">
      <c r="A100" s="533" t="s">
        <v>452</v>
      </c>
      <c r="B100" s="534">
        <v>328660</v>
      </c>
      <c r="C100" s="534"/>
      <c r="D100" s="534">
        <f>SUM(B100)</f>
        <v>328660</v>
      </c>
      <c r="E100" s="502"/>
    </row>
    <row r="101" spans="1:5" x14ac:dyDescent="0.25">
      <c r="A101" s="533" t="s">
        <v>453</v>
      </c>
      <c r="B101" s="534">
        <v>2120739</v>
      </c>
      <c r="C101" s="534"/>
      <c r="D101" s="534">
        <f t="shared" ref="D101:D105" si="5">SUM(B101)</f>
        <v>2120739</v>
      </c>
      <c r="E101" s="502"/>
    </row>
    <row r="102" spans="1:5" x14ac:dyDescent="0.25">
      <c r="A102" s="533" t="s">
        <v>454</v>
      </c>
      <c r="B102" s="534"/>
      <c r="C102" s="534"/>
      <c r="D102" s="534">
        <f t="shared" si="5"/>
        <v>0</v>
      </c>
      <c r="E102" s="502"/>
    </row>
    <row r="103" spans="1:5" x14ac:dyDescent="0.25">
      <c r="A103" s="533" t="s">
        <v>455</v>
      </c>
      <c r="B103" s="534"/>
      <c r="C103" s="534"/>
      <c r="D103" s="534">
        <f t="shared" si="5"/>
        <v>0</v>
      </c>
      <c r="E103" s="502"/>
    </row>
    <row r="104" spans="1:5" x14ac:dyDescent="0.25">
      <c r="A104" s="536" t="s">
        <v>456</v>
      </c>
      <c r="B104" s="537">
        <f>SUM(B99:B103)</f>
        <v>2449399</v>
      </c>
      <c r="C104" s="537"/>
      <c r="D104" s="537">
        <f t="shared" si="5"/>
        <v>2449399</v>
      </c>
      <c r="E104" s="502"/>
    </row>
    <row r="105" spans="1:5" x14ac:dyDescent="0.25">
      <c r="A105" s="536" t="s">
        <v>791</v>
      </c>
      <c r="B105" s="537"/>
      <c r="C105" s="537"/>
      <c r="D105" s="537">
        <f t="shared" si="5"/>
        <v>0</v>
      </c>
      <c r="E105" s="502"/>
    </row>
    <row r="106" spans="1:5" x14ac:dyDescent="0.25">
      <c r="A106" s="536" t="s">
        <v>457</v>
      </c>
      <c r="B106" s="537"/>
      <c r="C106" s="537"/>
      <c r="D106" s="537"/>
      <c r="E106" s="502"/>
    </row>
    <row r="107" spans="1:5" x14ac:dyDescent="0.25">
      <c r="A107" s="533" t="s">
        <v>458</v>
      </c>
      <c r="B107" s="534"/>
      <c r="C107" s="534"/>
      <c r="D107" s="534"/>
      <c r="E107" s="502"/>
    </row>
    <row r="108" spans="1:5" x14ac:dyDescent="0.25">
      <c r="A108" s="533" t="s">
        <v>459</v>
      </c>
      <c r="B108" s="534"/>
      <c r="C108" s="534"/>
      <c r="D108" s="534"/>
      <c r="E108" s="502"/>
    </row>
    <row r="109" spans="1:5" x14ac:dyDescent="0.25">
      <c r="A109" s="533" t="s">
        <v>460</v>
      </c>
      <c r="B109" s="534"/>
      <c r="C109" s="534"/>
      <c r="D109" s="534"/>
      <c r="E109" s="502"/>
    </row>
    <row r="110" spans="1:5" x14ac:dyDescent="0.25">
      <c r="A110" s="533" t="s">
        <v>461</v>
      </c>
      <c r="B110" s="534"/>
      <c r="C110" s="534"/>
      <c r="D110" s="534"/>
      <c r="E110" s="502"/>
    </row>
    <row r="111" spans="1:5" ht="30" x14ac:dyDescent="0.25">
      <c r="A111" s="533" t="s">
        <v>462</v>
      </c>
      <c r="B111" s="534"/>
      <c r="C111" s="534"/>
      <c r="D111" s="534"/>
      <c r="E111" s="502"/>
    </row>
    <row r="112" spans="1:5" ht="30" x14ac:dyDescent="0.25">
      <c r="A112" s="533" t="s">
        <v>463</v>
      </c>
      <c r="B112" s="534"/>
      <c r="C112" s="534"/>
      <c r="D112" s="534"/>
      <c r="E112" s="502"/>
    </row>
    <row r="113" spans="1:5" ht="30" x14ac:dyDescent="0.25">
      <c r="A113" s="533" t="s">
        <v>464</v>
      </c>
      <c r="B113" s="534"/>
      <c r="C113" s="534"/>
      <c r="D113" s="534"/>
      <c r="E113" s="502"/>
    </row>
    <row r="114" spans="1:5" x14ac:dyDescent="0.25">
      <c r="A114" s="536" t="s">
        <v>465</v>
      </c>
      <c r="B114" s="537">
        <f>SUM(B107:B113)</f>
        <v>0</v>
      </c>
      <c r="C114" s="537"/>
      <c r="D114" s="537">
        <f>SUM(B114)</f>
        <v>0</v>
      </c>
      <c r="E114" s="502"/>
    </row>
    <row r="115" spans="1:5" x14ac:dyDescent="0.25">
      <c r="A115" s="536" t="s">
        <v>792</v>
      </c>
      <c r="B115" s="538">
        <f>SUM(B114,B106,B105)</f>
        <v>0</v>
      </c>
      <c r="C115" s="537"/>
      <c r="D115" s="537">
        <f t="shared" ref="D115:D116" si="6">SUM(B115)</f>
        <v>0</v>
      </c>
      <c r="E115" s="502"/>
    </row>
    <row r="116" spans="1:5" x14ac:dyDescent="0.25">
      <c r="A116" s="536" t="s">
        <v>466</v>
      </c>
      <c r="B116" s="537">
        <v>55587</v>
      </c>
      <c r="C116" s="537"/>
      <c r="D116" s="537">
        <f t="shared" si="6"/>
        <v>55587</v>
      </c>
      <c r="E116" s="502"/>
    </row>
    <row r="117" spans="1:5" x14ac:dyDescent="0.25">
      <c r="A117" s="533" t="s">
        <v>467</v>
      </c>
      <c r="B117" s="534"/>
      <c r="C117" s="534"/>
      <c r="D117" s="534"/>
      <c r="E117" s="502"/>
    </row>
    <row r="118" spans="1:5" x14ac:dyDescent="0.25">
      <c r="A118" s="533" t="s">
        <v>468</v>
      </c>
      <c r="B118" s="534"/>
      <c r="C118" s="534"/>
      <c r="D118" s="534"/>
      <c r="E118" s="502"/>
    </row>
    <row r="119" spans="1:5" x14ac:dyDescent="0.25">
      <c r="A119" s="533" t="s">
        <v>469</v>
      </c>
      <c r="B119" s="534"/>
      <c r="C119" s="534"/>
      <c r="D119" s="534"/>
      <c r="E119" s="502"/>
    </row>
    <row r="120" spans="1:5" x14ac:dyDescent="0.25">
      <c r="A120" s="536" t="s">
        <v>793</v>
      </c>
      <c r="B120" s="537"/>
      <c r="C120" s="537"/>
      <c r="D120" s="537"/>
      <c r="E120" s="502"/>
    </row>
    <row r="121" spans="1:5" ht="15.75" x14ac:dyDescent="0.25">
      <c r="A121" s="539" t="s">
        <v>470</v>
      </c>
      <c r="B121" s="540">
        <f>SUM(B120,B116,B115,B104,B98,B94)</f>
        <v>15394637</v>
      </c>
      <c r="C121" s="540">
        <f t="shared" ref="C121:D121" si="7">SUM(C120,C116,C115,C104,C98,C94)</f>
        <v>12269700</v>
      </c>
      <c r="D121" s="540">
        <f t="shared" si="7"/>
        <v>3124937</v>
      </c>
      <c r="E121" s="502"/>
    </row>
    <row r="122" spans="1:5" x14ac:dyDescent="0.25">
      <c r="A122" s="541" t="s">
        <v>471</v>
      </c>
      <c r="B122" s="542"/>
      <c r="C122" s="542"/>
      <c r="D122" s="542"/>
      <c r="E122" s="502"/>
    </row>
    <row r="123" spans="1:5" x14ac:dyDescent="0.25">
      <c r="A123" s="533" t="s">
        <v>472</v>
      </c>
      <c r="B123" s="534">
        <v>14430000</v>
      </c>
      <c r="C123" s="534"/>
      <c r="D123" s="534">
        <f>SUM(B123)</f>
        <v>14430000</v>
      </c>
      <c r="E123" s="502"/>
    </row>
    <row r="124" spans="1:5" x14ac:dyDescent="0.25">
      <c r="A124" s="533" t="s">
        <v>473</v>
      </c>
      <c r="B124" s="534"/>
      <c r="C124" s="534"/>
      <c r="D124" s="534"/>
      <c r="E124" s="502"/>
    </row>
    <row r="125" spans="1:5" x14ac:dyDescent="0.25">
      <c r="A125" s="533" t="s">
        <v>474</v>
      </c>
      <c r="B125" s="534">
        <v>1444268</v>
      </c>
      <c r="C125" s="534"/>
      <c r="D125" s="534">
        <f>SUM(B125:C125)</f>
        <v>1444268</v>
      </c>
      <c r="E125" s="502"/>
    </row>
    <row r="126" spans="1:5" x14ac:dyDescent="0.25">
      <c r="A126" s="533" t="s">
        <v>475</v>
      </c>
      <c r="B126" s="534">
        <v>-13834108</v>
      </c>
      <c r="C126" s="534"/>
      <c r="D126" s="534">
        <f>SUM(B126:C126)</f>
        <v>-13834108</v>
      </c>
      <c r="E126" s="502"/>
    </row>
    <row r="127" spans="1:5" x14ac:dyDescent="0.25">
      <c r="A127" s="533" t="s">
        <v>476</v>
      </c>
      <c r="B127" s="534"/>
      <c r="C127" s="534"/>
      <c r="D127" s="534"/>
      <c r="E127" s="502"/>
    </row>
    <row r="128" spans="1:5" x14ac:dyDescent="0.25">
      <c r="A128" s="533" t="s">
        <v>477</v>
      </c>
      <c r="B128" s="534">
        <v>1029190</v>
      </c>
      <c r="C128" s="534"/>
      <c r="D128" s="534">
        <f>SUM(B128)</f>
        <v>1029190</v>
      </c>
      <c r="E128" s="502"/>
    </row>
    <row r="129" spans="1:5" x14ac:dyDescent="0.25">
      <c r="A129" s="536" t="s">
        <v>794</v>
      </c>
      <c r="B129" s="537">
        <f>SUM(B123:B128)</f>
        <v>3069350</v>
      </c>
      <c r="C129" s="537">
        <f t="shared" ref="C129:D129" si="8">SUM(C123:C128)</f>
        <v>0</v>
      </c>
      <c r="D129" s="537">
        <f t="shared" si="8"/>
        <v>3069350</v>
      </c>
      <c r="E129" s="502"/>
    </row>
    <row r="130" spans="1:5" x14ac:dyDescent="0.25">
      <c r="A130" s="536" t="s">
        <v>478</v>
      </c>
      <c r="B130" s="537"/>
      <c r="C130" s="537"/>
      <c r="D130" s="537"/>
      <c r="E130" s="502"/>
    </row>
    <row r="131" spans="1:5" x14ac:dyDescent="0.25">
      <c r="A131" s="536" t="s">
        <v>479</v>
      </c>
      <c r="B131" s="537">
        <v>0</v>
      </c>
      <c r="C131" s="537"/>
      <c r="D131" s="537">
        <v>0</v>
      </c>
      <c r="E131" s="502"/>
    </row>
    <row r="132" spans="1:5" x14ac:dyDescent="0.25">
      <c r="A132" s="533" t="s">
        <v>480</v>
      </c>
      <c r="B132" s="534"/>
      <c r="C132" s="534"/>
      <c r="D132" s="534"/>
      <c r="E132" s="502"/>
    </row>
    <row r="133" spans="1:5" x14ac:dyDescent="0.25">
      <c r="A133" s="533" t="s">
        <v>481</v>
      </c>
      <c r="B133" s="534"/>
      <c r="C133" s="534"/>
      <c r="D133" s="534"/>
      <c r="E133" s="502"/>
    </row>
    <row r="134" spans="1:5" x14ac:dyDescent="0.25">
      <c r="A134" s="533" t="s">
        <v>482</v>
      </c>
      <c r="B134" s="534"/>
      <c r="C134" s="534"/>
      <c r="D134" s="534"/>
      <c r="E134" s="502"/>
    </row>
    <row r="135" spans="1:5" x14ac:dyDescent="0.25">
      <c r="A135" s="533" t="s">
        <v>483</v>
      </c>
      <c r="B135" s="534"/>
      <c r="C135" s="534"/>
      <c r="D135" s="534"/>
      <c r="E135" s="502"/>
    </row>
    <row r="136" spans="1:5" ht="30" x14ac:dyDescent="0.25">
      <c r="A136" s="533" t="s">
        <v>484</v>
      </c>
      <c r="B136" s="534"/>
      <c r="C136" s="534"/>
      <c r="D136" s="534"/>
      <c r="E136" s="502"/>
    </row>
    <row r="137" spans="1:5" ht="30" x14ac:dyDescent="0.25">
      <c r="A137" s="533" t="s">
        <v>485</v>
      </c>
      <c r="B137" s="534"/>
      <c r="C137" s="534"/>
      <c r="D137" s="534"/>
      <c r="E137" s="502"/>
    </row>
    <row r="138" spans="1:5" ht="30" x14ac:dyDescent="0.25">
      <c r="A138" s="533" t="s">
        <v>486</v>
      </c>
      <c r="B138" s="534"/>
      <c r="C138" s="534"/>
      <c r="D138" s="534"/>
      <c r="E138" s="502"/>
    </row>
    <row r="139" spans="1:5" ht="30" x14ac:dyDescent="0.25">
      <c r="A139" s="533" t="s">
        <v>795</v>
      </c>
      <c r="B139" s="534"/>
      <c r="C139" s="534"/>
      <c r="D139" s="534"/>
      <c r="E139" s="502"/>
    </row>
    <row r="140" spans="1:5" x14ac:dyDescent="0.25">
      <c r="A140" s="536" t="s">
        <v>487</v>
      </c>
      <c r="B140" s="537">
        <v>0</v>
      </c>
      <c r="C140" s="537">
        <f t="shared" ref="C140:D140" si="9">SUM(C139,C131,C130)</f>
        <v>0</v>
      </c>
      <c r="D140" s="537">
        <f t="shared" si="9"/>
        <v>0</v>
      </c>
      <c r="E140" s="502"/>
    </row>
    <row r="141" spans="1:5" x14ac:dyDescent="0.25">
      <c r="A141" s="536" t="s">
        <v>488</v>
      </c>
      <c r="B141" s="537"/>
      <c r="C141" s="537"/>
      <c r="D141" s="537"/>
      <c r="E141" s="502"/>
    </row>
    <row r="142" spans="1:5" x14ac:dyDescent="0.25">
      <c r="A142" s="536" t="s">
        <v>796</v>
      </c>
      <c r="B142" s="537">
        <v>55587</v>
      </c>
      <c r="C142" s="537"/>
      <c r="D142" s="537">
        <f>SUM(B142)</f>
        <v>55587</v>
      </c>
      <c r="E142" s="502"/>
    </row>
    <row r="143" spans="1:5" ht="15.75" x14ac:dyDescent="0.25">
      <c r="A143" s="539" t="s">
        <v>797</v>
      </c>
      <c r="B143" s="540">
        <f>SUM(B142,B141,B140,B129)</f>
        <v>3124937</v>
      </c>
      <c r="C143" s="540">
        <f t="shared" ref="C143:D143" si="10">SUM(C142,C141,C140,C129)</f>
        <v>0</v>
      </c>
      <c r="D143" s="540">
        <f t="shared" si="10"/>
        <v>3124937</v>
      </c>
    </row>
    <row r="144" spans="1:5" x14ac:dyDescent="0.25">
      <c r="A144" s="542" t="s">
        <v>798</v>
      </c>
      <c r="B144" s="542"/>
      <c r="C144" s="542"/>
      <c r="D144" s="542"/>
    </row>
    <row r="145" spans="1:4" x14ac:dyDescent="0.25">
      <c r="A145" s="542"/>
      <c r="B145" s="542"/>
      <c r="C145" s="542"/>
      <c r="D145" s="542"/>
    </row>
    <row r="146" spans="1:4" x14ac:dyDescent="0.25">
      <c r="A146" s="542"/>
      <c r="B146" s="542"/>
      <c r="C146" s="542"/>
      <c r="D146" s="542"/>
    </row>
    <row r="150" spans="1:4" ht="18.75" customHeight="1" x14ac:dyDescent="0.25"/>
  </sheetData>
  <mergeCells count="3">
    <mergeCell ref="A4:D4"/>
    <mergeCell ref="A5:D5"/>
    <mergeCell ref="A1:D1"/>
  </mergeCells>
  <pageMargins left="0.70866141732283472" right="0.70866141732283472" top="0.74803149606299213" bottom="0.74803149606299213" header="0.31496062992125984" footer="0.31496062992125984"/>
  <pageSetup paperSize="9" scale="63" fitToHeight="4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61B1A-0FCD-4134-802A-63082409F7B2}">
  <sheetPr>
    <tabColor rgb="FFFFFF00"/>
  </sheetPr>
  <dimension ref="A1:L19"/>
  <sheetViews>
    <sheetView workbookViewId="0">
      <selection activeCell="I25" sqref="I25"/>
    </sheetView>
  </sheetViews>
  <sheetFormatPr defaultRowHeight="12.75" x14ac:dyDescent="0.2"/>
  <cols>
    <col min="1" max="1" width="46.28515625" customWidth="1"/>
    <col min="6" max="6" width="10.42578125" customWidth="1"/>
    <col min="11" max="11" width="11.42578125" customWidth="1"/>
  </cols>
  <sheetData>
    <row r="1" spans="1:12" x14ac:dyDescent="0.2">
      <c r="A1" s="826" t="s">
        <v>912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417"/>
    </row>
    <row r="2" spans="1:12" x14ac:dyDescent="0.2">
      <c r="A2" s="417"/>
      <c r="B2" s="417"/>
      <c r="C2" s="417"/>
      <c r="D2" s="417"/>
      <c r="E2" s="417"/>
      <c r="F2" s="417"/>
      <c r="G2" s="417"/>
      <c r="H2" s="417"/>
      <c r="I2" s="417"/>
      <c r="J2" s="417"/>
      <c r="K2" s="72"/>
      <c r="L2" s="417"/>
    </row>
    <row r="3" spans="1:12" x14ac:dyDescent="0.2">
      <c r="A3" s="417"/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</row>
    <row r="4" spans="1:12" ht="13.5" x14ac:dyDescent="0.25">
      <c r="A4" s="808" t="s">
        <v>747</v>
      </c>
      <c r="B4" s="817"/>
      <c r="C4" s="817"/>
      <c r="D4" s="817"/>
      <c r="E4" s="817"/>
      <c r="F4" s="817"/>
      <c r="G4" s="817"/>
      <c r="H4" s="817"/>
      <c r="I4" s="817"/>
      <c r="J4" s="817"/>
      <c r="K4" s="817"/>
      <c r="L4" s="417"/>
    </row>
    <row r="5" spans="1:12" ht="15.75" x14ac:dyDescent="0.25">
      <c r="A5" s="818" t="s">
        <v>812</v>
      </c>
      <c r="B5" s="819"/>
      <c r="C5" s="819"/>
      <c r="D5" s="819"/>
      <c r="E5" s="819"/>
      <c r="F5" s="819"/>
      <c r="G5" s="819"/>
      <c r="H5" s="819"/>
      <c r="I5" s="819"/>
      <c r="J5" s="819"/>
      <c r="K5" s="819"/>
      <c r="L5" s="417"/>
    </row>
    <row r="6" spans="1:12" x14ac:dyDescent="0.2">
      <c r="A6" s="417"/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</row>
    <row r="7" spans="1:12" ht="15" x14ac:dyDescent="0.25">
      <c r="A7" s="529" t="s">
        <v>28</v>
      </c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</row>
    <row r="8" spans="1:12" ht="75" customHeight="1" x14ac:dyDescent="0.2">
      <c r="A8" s="567" t="s">
        <v>813</v>
      </c>
      <c r="B8" s="568" t="s">
        <v>814</v>
      </c>
      <c r="C8" s="568" t="s">
        <v>815</v>
      </c>
      <c r="D8" s="568" t="s">
        <v>816</v>
      </c>
      <c r="E8" s="568" t="s">
        <v>817</v>
      </c>
      <c r="F8" s="568" t="s">
        <v>818</v>
      </c>
      <c r="G8" s="568" t="s">
        <v>819</v>
      </c>
      <c r="H8" s="568" t="s">
        <v>820</v>
      </c>
      <c r="I8" s="568" t="s">
        <v>821</v>
      </c>
      <c r="J8" s="568" t="s">
        <v>822</v>
      </c>
      <c r="K8" s="569" t="s">
        <v>823</v>
      </c>
      <c r="L8" s="417"/>
    </row>
    <row r="9" spans="1:12" ht="15" x14ac:dyDescent="0.3">
      <c r="A9" s="570"/>
      <c r="B9" s="570"/>
      <c r="C9" s="571"/>
      <c r="D9" s="571"/>
      <c r="E9" s="571"/>
      <c r="F9" s="571"/>
      <c r="G9" s="571"/>
      <c r="H9" s="571"/>
      <c r="I9" s="571"/>
      <c r="J9" s="571"/>
      <c r="K9" s="571"/>
      <c r="L9" s="417"/>
    </row>
    <row r="10" spans="1:12" ht="18" customHeight="1" x14ac:dyDescent="0.2">
      <c r="A10" s="567" t="s">
        <v>824</v>
      </c>
      <c r="B10" s="572"/>
      <c r="C10" s="573"/>
      <c r="D10" s="573"/>
      <c r="E10" s="573"/>
      <c r="F10" s="573"/>
      <c r="G10" s="573"/>
      <c r="H10" s="573"/>
      <c r="I10" s="573"/>
      <c r="J10" s="573"/>
      <c r="K10" s="573">
        <v>0</v>
      </c>
      <c r="L10" s="417"/>
    </row>
    <row r="11" spans="1:12" ht="15" x14ac:dyDescent="0.3">
      <c r="A11" s="574"/>
      <c r="B11" s="570"/>
      <c r="C11" s="571"/>
      <c r="D11" s="571"/>
      <c r="E11" s="571"/>
      <c r="F11" s="571"/>
      <c r="G11" s="571"/>
      <c r="H11" s="571"/>
      <c r="I11" s="571"/>
      <c r="J11" s="571"/>
      <c r="K11" s="571"/>
      <c r="L11" s="417"/>
    </row>
    <row r="12" spans="1:12" ht="20.25" customHeight="1" x14ac:dyDescent="0.2">
      <c r="A12" s="567" t="s">
        <v>825</v>
      </c>
      <c r="B12" s="572"/>
      <c r="C12" s="573"/>
      <c r="D12" s="573"/>
      <c r="E12" s="573"/>
      <c r="F12" s="573"/>
      <c r="G12" s="573"/>
      <c r="H12" s="573"/>
      <c r="I12" s="573"/>
      <c r="J12" s="573"/>
      <c r="K12" s="573">
        <v>0</v>
      </c>
      <c r="L12" s="417"/>
    </row>
    <row r="13" spans="1:12" ht="15" x14ac:dyDescent="0.3">
      <c r="A13" s="570"/>
      <c r="B13" s="570"/>
      <c r="C13" s="571"/>
      <c r="D13" s="571"/>
      <c r="E13" s="571"/>
      <c r="F13" s="571"/>
      <c r="G13" s="571"/>
      <c r="H13" s="571"/>
      <c r="I13" s="571"/>
      <c r="J13" s="571"/>
      <c r="K13" s="571"/>
      <c r="L13" s="417"/>
    </row>
    <row r="14" spans="1:12" x14ac:dyDescent="0.2">
      <c r="A14" s="572" t="s">
        <v>826</v>
      </c>
      <c r="B14" s="572"/>
      <c r="C14" s="573"/>
      <c r="D14" s="573"/>
      <c r="E14" s="573"/>
      <c r="F14" s="573"/>
      <c r="G14" s="573"/>
      <c r="H14" s="573"/>
      <c r="I14" s="573"/>
      <c r="J14" s="573"/>
      <c r="K14" s="573">
        <v>0</v>
      </c>
      <c r="L14" s="417"/>
    </row>
    <row r="15" spans="1:12" ht="15" x14ac:dyDescent="0.3">
      <c r="A15" s="570"/>
      <c r="B15" s="570"/>
      <c r="C15" s="571"/>
      <c r="D15" s="571"/>
      <c r="E15" s="571"/>
      <c r="F15" s="571"/>
      <c r="G15" s="571"/>
      <c r="H15" s="571"/>
      <c r="I15" s="571"/>
      <c r="J15" s="571"/>
      <c r="K15" s="571"/>
      <c r="L15" s="417"/>
    </row>
    <row r="16" spans="1:12" x14ac:dyDescent="0.2">
      <c r="A16" s="572" t="s">
        <v>827</v>
      </c>
      <c r="B16" s="572"/>
      <c r="C16" s="573"/>
      <c r="D16" s="573"/>
      <c r="E16" s="573"/>
      <c r="F16" s="573"/>
      <c r="G16" s="573"/>
      <c r="H16" s="573"/>
      <c r="I16" s="573"/>
      <c r="J16" s="573"/>
      <c r="K16" s="573">
        <v>0</v>
      </c>
      <c r="L16" s="417"/>
    </row>
    <row r="17" spans="1:12" x14ac:dyDescent="0.2">
      <c r="A17" s="572"/>
      <c r="B17" s="572"/>
      <c r="C17" s="573"/>
      <c r="D17" s="573"/>
      <c r="E17" s="573"/>
      <c r="F17" s="573"/>
      <c r="G17" s="573"/>
      <c r="H17" s="573"/>
      <c r="I17" s="573"/>
      <c r="J17" s="573"/>
      <c r="K17" s="573"/>
      <c r="L17" s="417"/>
    </row>
    <row r="18" spans="1:12" ht="16.5" x14ac:dyDescent="0.3">
      <c r="A18" s="575" t="s">
        <v>828</v>
      </c>
      <c r="B18" s="570"/>
      <c r="C18" s="573"/>
      <c r="D18" s="573"/>
      <c r="E18" s="573"/>
      <c r="F18" s="573"/>
      <c r="G18" s="573"/>
      <c r="H18" s="573"/>
      <c r="I18" s="573"/>
      <c r="J18" s="573"/>
      <c r="K18" s="573">
        <v>0</v>
      </c>
      <c r="L18" s="417"/>
    </row>
    <row r="19" spans="1:12" x14ac:dyDescent="0.2">
      <c r="A19" s="417"/>
      <c r="B19" s="417"/>
      <c r="C19" s="417"/>
      <c r="D19" s="417"/>
      <c r="E19" s="417"/>
      <c r="F19" s="417"/>
      <c r="G19" s="417"/>
      <c r="H19" s="417"/>
      <c r="I19" s="417"/>
      <c r="J19" s="417"/>
      <c r="K19" s="417"/>
      <c r="L19" s="417"/>
    </row>
  </sheetData>
  <mergeCells count="3">
    <mergeCell ref="A4:K4"/>
    <mergeCell ref="A5:K5"/>
    <mergeCell ref="A1:K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BA038-99AD-4E31-9319-A0E712063E39}">
  <sheetPr>
    <tabColor rgb="FFFFFF00"/>
  </sheetPr>
  <dimension ref="A1:K18"/>
  <sheetViews>
    <sheetView workbookViewId="0">
      <selection activeCell="M29" sqref="M29"/>
    </sheetView>
  </sheetViews>
  <sheetFormatPr defaultRowHeight="12.75" x14ac:dyDescent="0.2"/>
  <cols>
    <col min="1" max="1" width="34.85546875" style="417" customWidth="1"/>
    <col min="2" max="2" width="9.42578125" style="417" customWidth="1"/>
    <col min="3" max="3" width="9.140625" style="417"/>
    <col min="4" max="4" width="12.85546875" style="417" customWidth="1"/>
    <col min="5" max="5" width="13.28515625" style="417" bestFit="1" customWidth="1"/>
    <col min="6" max="6" width="13.7109375" style="417" customWidth="1"/>
    <col min="7" max="9" width="9.140625" style="417"/>
    <col min="10" max="10" width="11.5703125" style="417" customWidth="1"/>
    <col min="11" max="11" width="12.28515625" style="417" customWidth="1"/>
    <col min="12" max="16384" width="9.140625" style="417"/>
  </cols>
  <sheetData>
    <row r="1" spans="1:11" x14ac:dyDescent="0.2">
      <c r="A1" s="826" t="s">
        <v>913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</row>
    <row r="4" spans="1:11" ht="15" x14ac:dyDescent="0.25">
      <c r="A4" s="820" t="s">
        <v>740</v>
      </c>
      <c r="B4" s="821"/>
      <c r="C4" s="821"/>
      <c r="D4" s="821"/>
      <c r="E4" s="821"/>
      <c r="F4" s="821"/>
      <c r="G4" s="821"/>
      <c r="H4" s="821"/>
      <c r="I4" s="821"/>
      <c r="J4" s="821"/>
      <c r="K4" s="821"/>
    </row>
    <row r="5" spans="1:11" ht="15.75" x14ac:dyDescent="0.25">
      <c r="A5" s="818" t="s">
        <v>812</v>
      </c>
      <c r="B5" s="819"/>
      <c r="C5" s="819"/>
      <c r="D5" s="819"/>
      <c r="E5" s="819"/>
      <c r="F5" s="819"/>
      <c r="G5" s="819"/>
      <c r="H5" s="819"/>
      <c r="I5" s="819"/>
      <c r="J5" s="819"/>
      <c r="K5" s="819"/>
    </row>
    <row r="7" spans="1:11" ht="15" x14ac:dyDescent="0.25">
      <c r="A7" s="529" t="s">
        <v>28</v>
      </c>
    </row>
    <row r="8" spans="1:11" ht="60" x14ac:dyDescent="0.2">
      <c r="A8" s="567" t="s">
        <v>813</v>
      </c>
      <c r="B8" s="568" t="s">
        <v>814</v>
      </c>
      <c r="C8" s="568" t="s">
        <v>815</v>
      </c>
      <c r="D8" s="568" t="s">
        <v>829</v>
      </c>
      <c r="E8" s="568" t="s">
        <v>830</v>
      </c>
      <c r="F8" s="568" t="s">
        <v>831</v>
      </c>
      <c r="G8" s="568" t="s">
        <v>819</v>
      </c>
      <c r="H8" s="568" t="s">
        <v>820</v>
      </c>
      <c r="I8" s="568" t="s">
        <v>821</v>
      </c>
      <c r="J8" s="568" t="s">
        <v>822</v>
      </c>
      <c r="K8" s="569" t="s">
        <v>823</v>
      </c>
    </row>
    <row r="9" spans="1:11" ht="15" x14ac:dyDescent="0.3">
      <c r="A9" s="570"/>
      <c r="B9" s="570"/>
      <c r="C9" s="571"/>
      <c r="D9" s="571"/>
      <c r="E9" s="571"/>
      <c r="F9" s="571"/>
      <c r="G9" s="571"/>
      <c r="H9" s="571"/>
      <c r="I9" s="571"/>
      <c r="J9" s="571"/>
      <c r="K9" s="571"/>
    </row>
    <row r="10" spans="1:11" x14ac:dyDescent="0.2">
      <c r="A10" s="572" t="s">
        <v>824</v>
      </c>
      <c r="B10" s="572"/>
      <c r="C10" s="573"/>
      <c r="D10" s="573"/>
      <c r="E10" s="573"/>
      <c r="F10" s="573"/>
      <c r="G10" s="573"/>
      <c r="H10" s="573"/>
      <c r="I10" s="573"/>
      <c r="J10" s="573"/>
      <c r="K10" s="573">
        <v>0</v>
      </c>
    </row>
    <row r="11" spans="1:11" ht="15" x14ac:dyDescent="0.3">
      <c r="A11" s="570"/>
      <c r="B11" s="570"/>
      <c r="C11" s="571"/>
      <c r="D11" s="571"/>
      <c r="E11" s="571"/>
      <c r="F11" s="571"/>
      <c r="G11" s="571"/>
      <c r="H11" s="571"/>
      <c r="I11" s="571"/>
      <c r="J11" s="571"/>
      <c r="K11" s="571"/>
    </row>
    <row r="12" spans="1:11" x14ac:dyDescent="0.2">
      <c r="A12" s="572" t="s">
        <v>825</v>
      </c>
      <c r="B12" s="572"/>
      <c r="C12" s="573"/>
      <c r="D12" s="573"/>
      <c r="E12" s="573"/>
      <c r="F12" s="573"/>
      <c r="G12" s="573"/>
      <c r="H12" s="573"/>
      <c r="I12" s="573"/>
      <c r="J12" s="573"/>
      <c r="K12" s="573">
        <v>0</v>
      </c>
    </row>
    <row r="13" spans="1:11" ht="15" x14ac:dyDescent="0.3">
      <c r="A13" s="570"/>
      <c r="B13" s="570"/>
      <c r="C13" s="571"/>
      <c r="D13" s="571"/>
      <c r="E13" s="571"/>
      <c r="F13" s="571"/>
      <c r="G13" s="571"/>
      <c r="H13" s="571"/>
      <c r="I13" s="571"/>
      <c r="J13" s="571"/>
      <c r="K13" s="571"/>
    </row>
    <row r="14" spans="1:11" x14ac:dyDescent="0.2">
      <c r="A14" s="572" t="s">
        <v>826</v>
      </c>
      <c r="B14" s="572"/>
      <c r="C14" s="573"/>
      <c r="D14" s="573"/>
      <c r="E14" s="573"/>
      <c r="F14" s="573"/>
      <c r="G14" s="573"/>
      <c r="H14" s="573"/>
      <c r="I14" s="573"/>
      <c r="J14" s="573"/>
      <c r="K14" s="573">
        <v>0</v>
      </c>
    </row>
    <row r="15" spans="1:11" ht="15" x14ac:dyDescent="0.3">
      <c r="A15" s="570"/>
      <c r="B15" s="570"/>
      <c r="C15" s="571"/>
      <c r="D15" s="571"/>
      <c r="E15" s="571"/>
      <c r="F15" s="571"/>
      <c r="G15" s="571"/>
      <c r="H15" s="571"/>
      <c r="I15" s="571"/>
      <c r="J15" s="571"/>
      <c r="K15" s="571"/>
    </row>
    <row r="16" spans="1:11" x14ac:dyDescent="0.2">
      <c r="A16" s="572" t="s">
        <v>827</v>
      </c>
      <c r="B16" s="572"/>
      <c r="C16" s="573"/>
      <c r="D16" s="573"/>
      <c r="E16" s="573"/>
      <c r="F16" s="573"/>
      <c r="G16" s="573"/>
      <c r="H16" s="573"/>
      <c r="I16" s="573"/>
      <c r="J16" s="573"/>
      <c r="K16" s="573">
        <v>0</v>
      </c>
    </row>
    <row r="17" spans="1:11" x14ac:dyDescent="0.2">
      <c r="A17" s="572"/>
      <c r="B17" s="572"/>
      <c r="C17" s="573"/>
      <c r="D17" s="573"/>
      <c r="E17" s="573"/>
      <c r="F17" s="573"/>
      <c r="G17" s="573"/>
      <c r="H17" s="573"/>
      <c r="I17" s="573"/>
      <c r="J17" s="573"/>
      <c r="K17" s="573"/>
    </row>
    <row r="18" spans="1:11" ht="16.5" x14ac:dyDescent="0.3">
      <c r="A18" s="575" t="s">
        <v>828</v>
      </c>
      <c r="B18" s="570"/>
      <c r="C18" s="576"/>
      <c r="D18" s="576"/>
      <c r="E18" s="576"/>
      <c r="F18" s="576"/>
      <c r="G18" s="576"/>
      <c r="H18" s="576"/>
      <c r="I18" s="576"/>
      <c r="J18" s="576"/>
      <c r="K18" s="576">
        <v>0</v>
      </c>
    </row>
  </sheetData>
  <mergeCells count="3">
    <mergeCell ref="A4:K4"/>
    <mergeCell ref="A5:K5"/>
    <mergeCell ref="A1:K1"/>
  </mergeCells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5271D-14F2-4A2A-AD5F-F74F1E3258E6}">
  <sheetPr>
    <tabColor rgb="FFFFFF00"/>
  </sheetPr>
  <dimension ref="A1:H42"/>
  <sheetViews>
    <sheetView workbookViewId="0">
      <selection activeCell="L12" sqref="L12"/>
    </sheetView>
  </sheetViews>
  <sheetFormatPr defaultRowHeight="12.75" x14ac:dyDescent="0.2"/>
  <cols>
    <col min="1" max="4" width="9.140625" style="417"/>
    <col min="5" max="5" width="12.42578125" style="417" customWidth="1"/>
    <col min="6" max="6" width="9.140625" style="417"/>
    <col min="7" max="7" width="10.28515625" style="417" customWidth="1"/>
    <col min="8" max="16384" width="9.140625" style="417"/>
  </cols>
  <sheetData>
    <row r="1" spans="1:8" x14ac:dyDescent="0.2">
      <c r="A1" s="826" t="s">
        <v>914</v>
      </c>
      <c r="B1" s="827"/>
      <c r="C1" s="827"/>
      <c r="D1" s="827"/>
      <c r="E1" s="827"/>
      <c r="F1" s="827"/>
      <c r="G1" s="827"/>
      <c r="H1" s="827"/>
    </row>
    <row r="3" spans="1:8" x14ac:dyDescent="0.2">
      <c r="A3" s="797" t="s">
        <v>747</v>
      </c>
      <c r="B3" s="758"/>
      <c r="C3" s="758"/>
      <c r="D3" s="758"/>
      <c r="E3" s="758"/>
      <c r="F3" s="758"/>
      <c r="G3" s="758"/>
      <c r="H3" s="758"/>
    </row>
    <row r="4" spans="1:8" x14ac:dyDescent="0.2">
      <c r="C4" s="543"/>
      <c r="D4" s="543"/>
    </row>
    <row r="5" spans="1:8" x14ac:dyDescent="0.2">
      <c r="A5" s="797" t="s">
        <v>799</v>
      </c>
      <c r="B5" s="758"/>
      <c r="C5" s="758"/>
      <c r="D5" s="758"/>
      <c r="E5" s="758"/>
      <c r="F5" s="758"/>
      <c r="G5" s="758"/>
      <c r="H5" s="758"/>
    </row>
    <row r="7" spans="1:8" x14ac:dyDescent="0.2">
      <c r="H7" s="72"/>
    </row>
    <row r="8" spans="1:8" ht="13.5" thickBot="1" x14ac:dyDescent="0.25">
      <c r="H8" s="72" t="s">
        <v>663</v>
      </c>
    </row>
    <row r="9" spans="1:8" x14ac:dyDescent="0.2">
      <c r="A9" s="544"/>
      <c r="B9" s="545"/>
      <c r="C9" s="545"/>
      <c r="D9" s="545"/>
      <c r="E9" s="546"/>
      <c r="F9" s="547"/>
      <c r="G9" s="547" t="s">
        <v>800</v>
      </c>
      <c r="H9" s="546" t="s">
        <v>801</v>
      </c>
    </row>
    <row r="10" spans="1:8" x14ac:dyDescent="0.2">
      <c r="A10" s="548" t="s">
        <v>802</v>
      </c>
      <c r="B10" s="549"/>
      <c r="C10" s="475"/>
      <c r="D10" s="475"/>
      <c r="E10" s="550"/>
      <c r="F10" s="551" t="s">
        <v>803</v>
      </c>
      <c r="G10" s="551" t="s">
        <v>804</v>
      </c>
      <c r="H10" s="552" t="s">
        <v>805</v>
      </c>
    </row>
    <row r="11" spans="1:8" ht="13.5" thickBot="1" x14ac:dyDescent="0.25">
      <c r="A11" s="553"/>
      <c r="B11" s="554"/>
      <c r="C11" s="554"/>
      <c r="D11" s="554"/>
      <c r="E11" s="555"/>
      <c r="F11" s="556"/>
      <c r="G11" s="556" t="s">
        <v>806</v>
      </c>
      <c r="H11" s="555"/>
    </row>
    <row r="12" spans="1:8" x14ac:dyDescent="0.2">
      <c r="A12" s="544"/>
      <c r="B12" s="545"/>
      <c r="C12" s="545"/>
      <c r="D12" s="545"/>
      <c r="E12" s="546"/>
      <c r="F12" s="557"/>
      <c r="G12" s="557"/>
      <c r="H12" s="550"/>
    </row>
    <row r="13" spans="1:8" ht="13.5" thickBot="1" x14ac:dyDescent="0.25">
      <c r="A13" s="553" t="s">
        <v>807</v>
      </c>
      <c r="B13" s="554"/>
      <c r="C13" s="554"/>
      <c r="D13" s="554"/>
      <c r="E13" s="555"/>
      <c r="F13" s="558"/>
      <c r="G13" s="558"/>
      <c r="H13" s="555"/>
    </row>
    <row r="14" spans="1:8" x14ac:dyDescent="0.2">
      <c r="A14" s="548"/>
      <c r="B14" s="475"/>
      <c r="C14" s="475"/>
      <c r="D14" s="475"/>
      <c r="E14" s="550"/>
      <c r="F14" s="559"/>
      <c r="G14" s="560"/>
      <c r="H14" s="550"/>
    </row>
    <row r="15" spans="1:8" ht="13.5" thickBot="1" x14ac:dyDescent="0.25">
      <c r="A15" s="548" t="s">
        <v>808</v>
      </c>
      <c r="B15" s="475"/>
      <c r="C15" s="475"/>
      <c r="D15" s="475"/>
      <c r="E15" s="550"/>
      <c r="F15" s="559"/>
      <c r="G15" s="560"/>
      <c r="H15" s="550">
        <v>13200163</v>
      </c>
    </row>
    <row r="16" spans="1:8" x14ac:dyDescent="0.2">
      <c r="A16" s="544"/>
      <c r="B16" s="545"/>
      <c r="C16" s="545"/>
      <c r="D16" s="545"/>
      <c r="E16" s="546"/>
      <c r="F16" s="561"/>
      <c r="G16" s="562"/>
      <c r="H16" s="546"/>
    </row>
    <row r="17" spans="1:8" ht="13.5" thickBot="1" x14ac:dyDescent="0.25">
      <c r="A17" s="553" t="s">
        <v>809</v>
      </c>
      <c r="B17" s="554"/>
      <c r="C17" s="554"/>
      <c r="D17" s="554"/>
      <c r="E17" s="555"/>
      <c r="F17" s="563">
        <v>4779691</v>
      </c>
      <c r="G17" s="558"/>
      <c r="H17" s="555">
        <v>4779691</v>
      </c>
    </row>
    <row r="18" spans="1:8" x14ac:dyDescent="0.2">
      <c r="A18" s="544"/>
      <c r="B18" s="545"/>
      <c r="C18" s="545"/>
      <c r="D18" s="545"/>
      <c r="E18" s="546"/>
      <c r="F18" s="561"/>
      <c r="G18" s="562"/>
      <c r="H18" s="564"/>
    </row>
    <row r="19" spans="1:8" ht="13.5" thickBot="1" x14ac:dyDescent="0.25">
      <c r="A19" s="553" t="s">
        <v>573</v>
      </c>
      <c r="B19" s="554"/>
      <c r="C19" s="554"/>
      <c r="D19" s="554"/>
      <c r="E19" s="555"/>
      <c r="F19" s="563"/>
      <c r="G19" s="558"/>
      <c r="H19" s="565"/>
    </row>
    <row r="20" spans="1:8" x14ac:dyDescent="0.2">
      <c r="A20" s="544"/>
      <c r="B20" s="545"/>
      <c r="C20" s="545"/>
      <c r="D20" s="545"/>
      <c r="E20" s="546"/>
      <c r="F20" s="561"/>
      <c r="G20" s="562"/>
      <c r="H20" s="564"/>
    </row>
    <row r="21" spans="1:8" ht="13.5" thickBot="1" x14ac:dyDescent="0.25">
      <c r="A21" s="553" t="s">
        <v>612</v>
      </c>
      <c r="B21" s="554"/>
      <c r="C21" s="554"/>
      <c r="D21" s="554"/>
      <c r="E21" s="555"/>
      <c r="F21" s="563"/>
      <c r="G21" s="558"/>
      <c r="H21" s="565"/>
    </row>
    <row r="27" spans="1:8" x14ac:dyDescent="0.2">
      <c r="A27" s="826" t="s">
        <v>915</v>
      </c>
      <c r="B27" s="827"/>
      <c r="C27" s="827"/>
      <c r="D27" s="827"/>
      <c r="E27" s="827"/>
      <c r="F27" s="827"/>
      <c r="G27" s="827"/>
      <c r="H27" s="827"/>
    </row>
    <row r="29" spans="1:8" x14ac:dyDescent="0.2">
      <c r="A29" s="797" t="s">
        <v>740</v>
      </c>
      <c r="B29" s="758"/>
      <c r="C29" s="758"/>
      <c r="D29" s="758"/>
      <c r="E29" s="758"/>
      <c r="F29" s="758"/>
      <c r="G29" s="758"/>
      <c r="H29" s="758"/>
    </row>
    <row r="30" spans="1:8" x14ac:dyDescent="0.2">
      <c r="B30" s="408"/>
      <c r="C30" s="408"/>
      <c r="D30" s="408"/>
      <c r="E30" s="408"/>
      <c r="F30" s="408"/>
      <c r="G30" s="408"/>
    </row>
    <row r="31" spans="1:8" x14ac:dyDescent="0.2">
      <c r="A31" s="797" t="s">
        <v>799</v>
      </c>
      <c r="B31" s="758"/>
      <c r="C31" s="758"/>
      <c r="D31" s="758"/>
      <c r="E31" s="758"/>
      <c r="F31" s="758"/>
      <c r="G31" s="758"/>
      <c r="H31" s="758"/>
    </row>
    <row r="32" spans="1:8" x14ac:dyDescent="0.2">
      <c r="B32" s="72"/>
    </row>
    <row r="33" spans="1:8" x14ac:dyDescent="0.2">
      <c r="C33" s="543"/>
      <c r="D33" s="543"/>
    </row>
    <row r="34" spans="1:8" x14ac:dyDescent="0.2">
      <c r="H34" s="72"/>
    </row>
    <row r="35" spans="1:8" ht="13.5" thickBot="1" x14ac:dyDescent="0.25">
      <c r="H35" s="417" t="s">
        <v>663</v>
      </c>
    </row>
    <row r="36" spans="1:8" x14ac:dyDescent="0.2">
      <c r="A36" s="544"/>
      <c r="B36" s="545"/>
      <c r="C36" s="545"/>
      <c r="D36" s="545"/>
      <c r="E36" s="546"/>
      <c r="F36" s="811" t="s">
        <v>810</v>
      </c>
      <c r="G36" s="547" t="s">
        <v>800</v>
      </c>
      <c r="H36" s="814" t="s">
        <v>811</v>
      </c>
    </row>
    <row r="37" spans="1:8" x14ac:dyDescent="0.2">
      <c r="A37" s="548" t="s">
        <v>802</v>
      </c>
      <c r="B37" s="549"/>
      <c r="C37" s="475"/>
      <c r="D37" s="475"/>
      <c r="E37" s="550"/>
      <c r="F37" s="812"/>
      <c r="G37" s="551" t="s">
        <v>804</v>
      </c>
      <c r="H37" s="815"/>
    </row>
    <row r="38" spans="1:8" ht="13.5" thickBot="1" x14ac:dyDescent="0.25">
      <c r="A38" s="553"/>
      <c r="B38" s="554"/>
      <c r="C38" s="554"/>
      <c r="D38" s="554"/>
      <c r="E38" s="555"/>
      <c r="F38" s="813"/>
      <c r="G38" s="556" t="s">
        <v>806</v>
      </c>
      <c r="H38" s="816"/>
    </row>
    <row r="39" spans="1:8" x14ac:dyDescent="0.2">
      <c r="A39" s="544"/>
      <c r="B39" s="545"/>
      <c r="C39" s="545"/>
      <c r="D39" s="545"/>
      <c r="E39" s="546"/>
      <c r="F39" s="551"/>
      <c r="G39" s="551"/>
      <c r="H39" s="550"/>
    </row>
    <row r="40" spans="1:8" ht="13.5" thickBot="1" x14ac:dyDescent="0.25">
      <c r="A40" s="566"/>
      <c r="B40" s="554"/>
      <c r="C40" s="554"/>
      <c r="D40" s="554"/>
      <c r="E40" s="555"/>
      <c r="F40" s="556"/>
      <c r="G40" s="556"/>
      <c r="H40" s="555"/>
    </row>
    <row r="41" spans="1:8" x14ac:dyDescent="0.2">
      <c r="A41" s="548"/>
      <c r="B41" s="475"/>
      <c r="C41" s="475"/>
      <c r="D41" s="475"/>
      <c r="E41" s="550"/>
      <c r="F41" s="475"/>
      <c r="G41" s="551"/>
      <c r="H41" s="547"/>
    </row>
    <row r="42" spans="1:8" ht="13.5" thickBot="1" x14ac:dyDescent="0.25">
      <c r="A42" s="566"/>
      <c r="B42" s="554"/>
      <c r="C42" s="554"/>
      <c r="D42" s="554"/>
      <c r="E42" s="555"/>
      <c r="F42" s="554"/>
      <c r="G42" s="556"/>
      <c r="H42" s="555"/>
    </row>
  </sheetData>
  <mergeCells count="8">
    <mergeCell ref="F36:F38"/>
    <mergeCell ref="H36:H38"/>
    <mergeCell ref="A1:H1"/>
    <mergeCell ref="A3:H3"/>
    <mergeCell ref="A5:H5"/>
    <mergeCell ref="A27:H27"/>
    <mergeCell ref="A29:H29"/>
    <mergeCell ref="A31:H3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313E8-314B-47EC-A7A1-5BE484E91F34}">
  <sheetPr>
    <tabColor rgb="FFFFFF00"/>
  </sheetPr>
  <dimension ref="A1:I31"/>
  <sheetViews>
    <sheetView workbookViewId="0">
      <selection activeCell="A3" sqref="A3:H3"/>
    </sheetView>
  </sheetViews>
  <sheetFormatPr defaultRowHeight="12.75" x14ac:dyDescent="0.2"/>
  <cols>
    <col min="1" max="1" width="6.85546875" style="417" customWidth="1"/>
    <col min="2" max="3" width="9.140625" style="417"/>
    <col min="4" max="4" width="12.85546875" style="417" customWidth="1"/>
    <col min="5" max="5" width="15" style="417" customWidth="1"/>
    <col min="6" max="6" width="14.28515625" style="417" customWidth="1"/>
    <col min="7" max="7" width="14.42578125" style="417" customWidth="1"/>
    <col min="8" max="8" width="14.5703125" style="417" customWidth="1"/>
    <col min="9" max="9" width="15.140625" style="417" customWidth="1"/>
    <col min="10" max="12" width="9.140625" style="417"/>
    <col min="13" max="13" width="9.140625" style="417" customWidth="1"/>
    <col min="14" max="16384" width="9.140625" style="417"/>
  </cols>
  <sheetData>
    <row r="1" spans="1:9" x14ac:dyDescent="0.2">
      <c r="A1" s="826" t="s">
        <v>892</v>
      </c>
      <c r="B1" s="827"/>
      <c r="C1" s="827"/>
      <c r="D1" s="827"/>
      <c r="E1" s="827"/>
      <c r="F1" s="827"/>
      <c r="G1" s="827"/>
      <c r="H1" s="827"/>
      <c r="I1" s="416"/>
    </row>
    <row r="2" spans="1:9" x14ac:dyDescent="0.2">
      <c r="A2" s="72"/>
      <c r="B2" s="415"/>
      <c r="C2" s="415"/>
      <c r="D2" s="415"/>
      <c r="E2" s="415"/>
      <c r="F2" s="415"/>
      <c r="G2" s="415"/>
      <c r="H2" s="415"/>
      <c r="I2" s="416"/>
    </row>
    <row r="3" spans="1:9" ht="26.25" customHeight="1" x14ac:dyDescent="0.2">
      <c r="A3" s="783" t="s">
        <v>767</v>
      </c>
      <c r="B3" s="708"/>
      <c r="C3" s="708"/>
      <c r="D3" s="708"/>
      <c r="E3" s="708"/>
      <c r="F3" s="708"/>
      <c r="G3" s="708"/>
      <c r="H3" s="708"/>
      <c r="I3" s="476"/>
    </row>
    <row r="4" spans="1:9" x14ac:dyDescent="0.2">
      <c r="A4" s="476"/>
      <c r="B4" s="476"/>
      <c r="C4" s="476"/>
      <c r="D4" s="477"/>
      <c r="E4" s="476"/>
      <c r="F4" s="476"/>
      <c r="G4" s="476"/>
      <c r="H4" s="476"/>
      <c r="I4" s="476"/>
    </row>
    <row r="5" spans="1:9" ht="13.5" thickBot="1" x14ac:dyDescent="0.25"/>
    <row r="6" spans="1:9" ht="14.25" thickTop="1" thickBot="1" x14ac:dyDescent="0.25">
      <c r="A6" s="784" t="s">
        <v>748</v>
      </c>
      <c r="B6" s="786" t="s">
        <v>0</v>
      </c>
      <c r="C6" s="786"/>
      <c r="D6" s="786"/>
      <c r="E6" s="787"/>
      <c r="F6" s="790" t="s">
        <v>743</v>
      </c>
      <c r="G6" s="791"/>
      <c r="H6" s="792"/>
    </row>
    <row r="7" spans="1:9" x14ac:dyDescent="0.2">
      <c r="A7" s="785"/>
      <c r="B7" s="788"/>
      <c r="C7" s="788"/>
      <c r="D7" s="788"/>
      <c r="E7" s="789"/>
      <c r="F7" s="793" t="s">
        <v>427</v>
      </c>
      <c r="G7" s="793" t="s">
        <v>428</v>
      </c>
      <c r="H7" s="793" t="s">
        <v>429</v>
      </c>
      <c r="I7" s="419"/>
    </row>
    <row r="8" spans="1:9" ht="13.5" thickBot="1" x14ac:dyDescent="0.25">
      <c r="A8" s="478"/>
      <c r="B8" s="479"/>
      <c r="C8" s="480"/>
      <c r="D8" s="480"/>
      <c r="E8" s="480"/>
      <c r="F8" s="794"/>
      <c r="G8" s="795"/>
      <c r="H8" s="796"/>
      <c r="I8" s="419"/>
    </row>
    <row r="9" spans="1:9" ht="13.5" thickBot="1" x14ac:dyDescent="0.25">
      <c r="A9" s="423"/>
      <c r="B9" s="769" t="s">
        <v>754</v>
      </c>
      <c r="C9" s="777"/>
      <c r="D9" s="777"/>
      <c r="E9" s="777"/>
      <c r="F9" s="424"/>
      <c r="G9" s="424"/>
      <c r="H9" s="424"/>
    </row>
    <row r="10" spans="1:9" x14ac:dyDescent="0.2">
      <c r="A10" s="481" t="s">
        <v>1</v>
      </c>
      <c r="B10" s="766" t="s">
        <v>2</v>
      </c>
      <c r="C10" s="766"/>
      <c r="D10" s="766"/>
      <c r="E10" s="767"/>
      <c r="F10" s="482">
        <v>4150000</v>
      </c>
      <c r="G10" s="482">
        <v>4621093</v>
      </c>
      <c r="H10" s="482">
        <v>4621093</v>
      </c>
    </row>
    <row r="11" spans="1:9" ht="18" customHeight="1" x14ac:dyDescent="0.2">
      <c r="A11" s="483" t="s">
        <v>3</v>
      </c>
      <c r="B11" s="778" t="s">
        <v>755</v>
      </c>
      <c r="C11" s="779"/>
      <c r="D11" s="779"/>
      <c r="E11" s="779"/>
      <c r="F11" s="484"/>
      <c r="G11" s="484"/>
      <c r="H11" s="484"/>
    </row>
    <row r="12" spans="1:9" x14ac:dyDescent="0.2">
      <c r="A12" s="485" t="s">
        <v>4</v>
      </c>
      <c r="B12" s="780" t="s">
        <v>5</v>
      </c>
      <c r="C12" s="781"/>
      <c r="D12" s="781"/>
      <c r="E12" s="781"/>
      <c r="F12" s="484"/>
      <c r="G12" s="484">
        <v>1202744</v>
      </c>
      <c r="H12" s="484">
        <v>1203000</v>
      </c>
    </row>
    <row r="13" spans="1:9" x14ac:dyDescent="0.2">
      <c r="A13" s="486" t="s">
        <v>6</v>
      </c>
      <c r="B13" s="774" t="s">
        <v>7</v>
      </c>
      <c r="C13" s="782"/>
      <c r="D13" s="782"/>
      <c r="E13" s="782"/>
      <c r="F13" s="484"/>
      <c r="G13" s="484">
        <v>22000</v>
      </c>
      <c r="H13" s="484">
        <v>22015</v>
      </c>
    </row>
    <row r="14" spans="1:9" x14ac:dyDescent="0.2">
      <c r="A14" s="486" t="s">
        <v>8</v>
      </c>
      <c r="B14" s="437" t="s">
        <v>9</v>
      </c>
      <c r="C14" s="438"/>
      <c r="D14" s="438"/>
      <c r="E14" s="438"/>
      <c r="F14" s="484"/>
      <c r="G14" s="484"/>
      <c r="H14" s="484"/>
    </row>
    <row r="15" spans="1:9" x14ac:dyDescent="0.2">
      <c r="A15" s="486" t="s">
        <v>10</v>
      </c>
      <c r="B15" s="774" t="s">
        <v>756</v>
      </c>
      <c r="C15" s="782"/>
      <c r="D15" s="782"/>
      <c r="E15" s="782"/>
      <c r="F15" s="484"/>
      <c r="G15" s="484"/>
      <c r="H15" s="484"/>
    </row>
    <row r="16" spans="1:9" ht="13.5" thickBot="1" x14ac:dyDescent="0.25">
      <c r="A16" s="487" t="s">
        <v>11</v>
      </c>
      <c r="B16" s="440" t="s">
        <v>757</v>
      </c>
      <c r="C16" s="440"/>
      <c r="D16" s="440"/>
      <c r="E16" s="440"/>
      <c r="F16" s="488"/>
      <c r="G16" s="488"/>
      <c r="H16" s="488"/>
    </row>
    <row r="17" spans="1:9" ht="13.5" thickBot="1" x14ac:dyDescent="0.25">
      <c r="A17" s="444"/>
      <c r="B17" s="770" t="s">
        <v>758</v>
      </c>
      <c r="C17" s="768"/>
      <c r="D17" s="768"/>
      <c r="E17" s="769"/>
      <c r="F17" s="489">
        <f t="shared" ref="F17:H17" si="0">SUM(F10:F16)</f>
        <v>4150000</v>
      </c>
      <c r="G17" s="489">
        <f t="shared" si="0"/>
        <v>5845837</v>
      </c>
      <c r="H17" s="489">
        <f t="shared" si="0"/>
        <v>5846108</v>
      </c>
    </row>
    <row r="18" spans="1:9" ht="13.5" thickBot="1" x14ac:dyDescent="0.25">
      <c r="A18" s="490" t="s">
        <v>12</v>
      </c>
      <c r="B18" s="449" t="s">
        <v>759</v>
      </c>
      <c r="C18" s="450"/>
      <c r="D18" s="450"/>
      <c r="E18" s="451"/>
      <c r="F18" s="491">
        <v>58682621</v>
      </c>
      <c r="G18" s="491">
        <v>61925677</v>
      </c>
      <c r="H18" s="491">
        <v>61925677</v>
      </c>
    </row>
    <row r="19" spans="1:9" ht="13.5" thickBot="1" x14ac:dyDescent="0.25">
      <c r="A19" s="453"/>
      <c r="B19" s="454" t="s">
        <v>760</v>
      </c>
      <c r="C19" s="455"/>
      <c r="D19" s="455"/>
      <c r="E19" s="455"/>
      <c r="F19" s="489">
        <f t="shared" ref="F19:H19" si="1">SUM(F17:F18)</f>
        <v>62832621</v>
      </c>
      <c r="G19" s="489">
        <f t="shared" si="1"/>
        <v>67771514</v>
      </c>
      <c r="H19" s="489">
        <f t="shared" si="1"/>
        <v>67771785</v>
      </c>
    </row>
    <row r="20" spans="1:9" ht="13.5" thickBot="1" x14ac:dyDescent="0.25">
      <c r="A20" s="456"/>
      <c r="B20" s="771" t="s">
        <v>761</v>
      </c>
      <c r="C20" s="771"/>
      <c r="D20" s="771"/>
      <c r="E20" s="772"/>
      <c r="F20" s="492"/>
      <c r="G20" s="492"/>
      <c r="H20" s="492"/>
      <c r="I20" s="475"/>
    </row>
    <row r="21" spans="1:9" x14ac:dyDescent="0.2">
      <c r="A21" s="493" t="s">
        <v>13</v>
      </c>
      <c r="B21" s="766" t="s">
        <v>14</v>
      </c>
      <c r="C21" s="766"/>
      <c r="D21" s="766"/>
      <c r="E21" s="767"/>
      <c r="F21" s="482">
        <v>41448699</v>
      </c>
      <c r="G21" s="482">
        <v>44252617</v>
      </c>
      <c r="H21" s="482">
        <v>44251398</v>
      </c>
      <c r="I21" s="475"/>
    </row>
    <row r="22" spans="1:9" x14ac:dyDescent="0.2">
      <c r="A22" s="483" t="s">
        <v>15</v>
      </c>
      <c r="B22" s="773" t="s">
        <v>762</v>
      </c>
      <c r="C22" s="773"/>
      <c r="D22" s="773"/>
      <c r="E22" s="774"/>
      <c r="F22" s="484">
        <v>9155722</v>
      </c>
      <c r="G22" s="484">
        <v>10196722</v>
      </c>
      <c r="H22" s="484">
        <v>10195307</v>
      </c>
      <c r="I22" s="475"/>
    </row>
    <row r="23" spans="1:9" x14ac:dyDescent="0.2">
      <c r="A23" s="494" t="s">
        <v>16</v>
      </c>
      <c r="B23" s="773" t="s">
        <v>17</v>
      </c>
      <c r="C23" s="773"/>
      <c r="D23" s="773"/>
      <c r="E23" s="775"/>
      <c r="F23" s="484">
        <v>12228200</v>
      </c>
      <c r="G23" s="484">
        <v>13277175</v>
      </c>
      <c r="H23" s="484">
        <v>10775894</v>
      </c>
      <c r="I23" s="475"/>
    </row>
    <row r="24" spans="1:9" x14ac:dyDescent="0.2">
      <c r="A24" s="494" t="s">
        <v>18</v>
      </c>
      <c r="B24" s="437" t="s">
        <v>19</v>
      </c>
      <c r="C24" s="438"/>
      <c r="D24" s="438"/>
      <c r="E24" s="465"/>
      <c r="F24" s="484"/>
      <c r="G24" s="484"/>
      <c r="H24" s="484"/>
      <c r="I24" s="475"/>
    </row>
    <row r="25" spans="1:9" x14ac:dyDescent="0.2">
      <c r="A25" s="494" t="s">
        <v>20</v>
      </c>
      <c r="B25" s="437" t="s">
        <v>21</v>
      </c>
      <c r="C25" s="438"/>
      <c r="D25" s="438"/>
      <c r="E25" s="465"/>
      <c r="F25" s="484"/>
      <c r="G25" s="484"/>
      <c r="H25" s="484"/>
      <c r="I25" s="475"/>
    </row>
    <row r="26" spans="1:9" ht="18" customHeight="1" x14ac:dyDescent="0.2">
      <c r="A26" s="494" t="s">
        <v>22</v>
      </c>
      <c r="B26" s="437" t="s">
        <v>23</v>
      </c>
      <c r="C26" s="438"/>
      <c r="D26" s="438"/>
      <c r="E26" s="465"/>
      <c r="F26" s="484"/>
      <c r="G26" s="484">
        <v>45000</v>
      </c>
      <c r="H26" s="484">
        <v>44200</v>
      </c>
      <c r="I26" s="475"/>
    </row>
    <row r="27" spans="1:9" ht="12.75" customHeight="1" x14ac:dyDescent="0.2">
      <c r="A27" s="494" t="s">
        <v>24</v>
      </c>
      <c r="B27" s="437" t="s">
        <v>25</v>
      </c>
      <c r="C27" s="438"/>
      <c r="D27" s="438"/>
      <c r="E27" s="465"/>
      <c r="F27" s="484"/>
      <c r="G27" s="484"/>
      <c r="H27" s="484"/>
      <c r="I27" s="475"/>
    </row>
    <row r="28" spans="1:9" ht="13.5" thickBot="1" x14ac:dyDescent="0.25">
      <c r="A28" s="495" t="s">
        <v>26</v>
      </c>
      <c r="B28" s="467" t="s">
        <v>763</v>
      </c>
      <c r="C28" s="440"/>
      <c r="D28" s="440"/>
      <c r="E28" s="468"/>
      <c r="F28" s="488"/>
      <c r="G28" s="488"/>
      <c r="H28" s="488"/>
      <c r="I28" s="475"/>
    </row>
    <row r="29" spans="1:9" ht="13.5" thickBot="1" x14ac:dyDescent="0.25">
      <c r="A29" s="470"/>
      <c r="B29" s="768" t="s">
        <v>764</v>
      </c>
      <c r="C29" s="768"/>
      <c r="D29" s="768"/>
      <c r="E29" s="776"/>
      <c r="F29" s="489">
        <f t="shared" ref="F29:H29" si="2">SUM(F21:F28)</f>
        <v>62832621</v>
      </c>
      <c r="G29" s="489">
        <f t="shared" si="2"/>
        <v>67771514</v>
      </c>
      <c r="H29" s="489">
        <f t="shared" si="2"/>
        <v>65266799</v>
      </c>
      <c r="I29" s="475"/>
    </row>
    <row r="30" spans="1:9" ht="15" customHeight="1" thickBot="1" x14ac:dyDescent="0.25">
      <c r="A30" s="493" t="s">
        <v>27</v>
      </c>
      <c r="B30" s="766" t="s">
        <v>765</v>
      </c>
      <c r="C30" s="766"/>
      <c r="D30" s="766"/>
      <c r="E30" s="767"/>
      <c r="F30" s="496"/>
      <c r="G30" s="496"/>
      <c r="H30" s="496"/>
      <c r="I30" s="475"/>
    </row>
    <row r="31" spans="1:9" ht="13.5" thickBot="1" x14ac:dyDescent="0.25">
      <c r="A31" s="474"/>
      <c r="B31" s="768" t="s">
        <v>766</v>
      </c>
      <c r="C31" s="768"/>
      <c r="D31" s="768"/>
      <c r="E31" s="769"/>
      <c r="F31" s="489">
        <f>SUM(F29:F30)</f>
        <v>62832621</v>
      </c>
      <c r="G31" s="489">
        <f>SUM(G29:G30)</f>
        <v>67771514</v>
      </c>
      <c r="H31" s="489">
        <f>SUM(H29:H30)</f>
        <v>65266799</v>
      </c>
      <c r="I31" s="475"/>
    </row>
  </sheetData>
  <mergeCells count="22">
    <mergeCell ref="A1:H1"/>
    <mergeCell ref="A3:H3"/>
    <mergeCell ref="B15:E15"/>
    <mergeCell ref="A6:A7"/>
    <mergeCell ref="B6:E7"/>
    <mergeCell ref="F6:H6"/>
    <mergeCell ref="F7:F8"/>
    <mergeCell ref="G7:G8"/>
    <mergeCell ref="H7:H8"/>
    <mergeCell ref="B9:E9"/>
    <mergeCell ref="B10:E10"/>
    <mergeCell ref="B11:E11"/>
    <mergeCell ref="B12:E12"/>
    <mergeCell ref="B13:E13"/>
    <mergeCell ref="B30:E30"/>
    <mergeCell ref="B31:E31"/>
    <mergeCell ref="B17:E17"/>
    <mergeCell ref="B20:E20"/>
    <mergeCell ref="B21:E21"/>
    <mergeCell ref="B22:E22"/>
    <mergeCell ref="B23:E23"/>
    <mergeCell ref="B29:E29"/>
  </mergeCells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4E569-0E11-4E9A-B635-86E1FDC8E726}">
  <sheetPr>
    <tabColor rgb="FFFFFF00"/>
  </sheetPr>
  <dimension ref="A1:N36"/>
  <sheetViews>
    <sheetView workbookViewId="0">
      <selection activeCell="K10" sqref="K10"/>
    </sheetView>
  </sheetViews>
  <sheetFormatPr defaultRowHeight="12.75" x14ac:dyDescent="0.2"/>
  <cols>
    <col min="10" max="10" width="10.140625" bestFit="1" customWidth="1"/>
    <col min="11" max="11" width="20" bestFit="1" customWidth="1"/>
    <col min="12" max="13" width="10.140625" bestFit="1" customWidth="1"/>
  </cols>
  <sheetData>
    <row r="1" spans="1:14" x14ac:dyDescent="0.2">
      <c r="A1" s="826" t="s">
        <v>916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</row>
    <row r="2" spans="1:14" x14ac:dyDescent="0.2">
      <c r="A2" s="858"/>
      <c r="B2" s="834"/>
      <c r="C2" s="834"/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</row>
    <row r="3" spans="1:14" x14ac:dyDescent="0.2">
      <c r="A3" s="858"/>
      <c r="B3" s="834"/>
      <c r="C3" s="834"/>
      <c r="D3" s="834"/>
      <c r="E3" s="834"/>
      <c r="F3" s="834"/>
      <c r="G3" s="834"/>
      <c r="H3" s="834"/>
      <c r="I3" s="834"/>
      <c r="J3" s="834"/>
      <c r="K3" s="834"/>
      <c r="L3" s="834"/>
      <c r="M3" s="834"/>
      <c r="N3" s="834"/>
    </row>
    <row r="4" spans="1:14" ht="15.75" x14ac:dyDescent="0.25">
      <c r="A4" s="857" t="s">
        <v>747</v>
      </c>
      <c r="B4" s="837"/>
      <c r="C4" s="837"/>
      <c r="D4" s="837"/>
      <c r="E4" s="837"/>
      <c r="F4" s="837"/>
      <c r="G4" s="837"/>
      <c r="H4" s="837"/>
      <c r="I4" s="837"/>
      <c r="J4" s="837"/>
      <c r="K4" s="837"/>
      <c r="L4" s="837"/>
      <c r="M4" s="837"/>
      <c r="N4" s="837"/>
    </row>
    <row r="5" spans="1:14" ht="35.25" customHeight="1" x14ac:dyDescent="0.2">
      <c r="A5" s="417"/>
      <c r="B5" s="856"/>
      <c r="C5" s="856"/>
      <c r="D5" s="856"/>
      <c r="E5" s="856"/>
      <c r="F5" s="856"/>
      <c r="G5" s="856"/>
      <c r="H5" s="856"/>
      <c r="I5" s="856"/>
      <c r="J5" s="856"/>
      <c r="K5" s="417"/>
      <c r="L5" s="417"/>
      <c r="M5" s="417"/>
      <c r="N5" s="72"/>
    </row>
    <row r="6" spans="1:14" x14ac:dyDescent="0.2">
      <c r="A6" s="797" t="s">
        <v>832</v>
      </c>
      <c r="B6" s="829"/>
      <c r="C6" s="829"/>
      <c r="D6" s="829"/>
      <c r="E6" s="829"/>
      <c r="F6" s="829"/>
      <c r="G6" s="829"/>
      <c r="H6" s="829"/>
      <c r="I6" s="829"/>
      <c r="J6" s="829"/>
      <c r="K6" s="829"/>
      <c r="L6" s="829"/>
      <c r="M6" s="829"/>
      <c r="N6" s="829"/>
    </row>
    <row r="7" spans="1:14" x14ac:dyDescent="0.2">
      <c r="A7" s="797" t="s">
        <v>833</v>
      </c>
      <c r="B7" s="829"/>
      <c r="C7" s="829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29"/>
    </row>
    <row r="8" spans="1:14" x14ac:dyDescent="0.2">
      <c r="A8" s="417"/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</row>
    <row r="9" spans="1:14" x14ac:dyDescent="0.2">
      <c r="A9" s="417"/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</row>
    <row r="10" spans="1:14" ht="13.5" thickBot="1" x14ac:dyDescent="0.25">
      <c r="A10" s="417"/>
      <c r="B10" s="417"/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</row>
    <row r="11" spans="1:14" ht="13.5" thickBot="1" x14ac:dyDescent="0.25">
      <c r="A11" s="544"/>
      <c r="B11" s="545"/>
      <c r="C11" s="545"/>
      <c r="D11" s="545"/>
      <c r="E11" s="545"/>
      <c r="F11" s="546"/>
      <c r="G11" s="577" t="s">
        <v>834</v>
      </c>
      <c r="H11" s="577"/>
      <c r="I11" s="577"/>
      <c r="J11" s="577"/>
      <c r="K11" s="577"/>
      <c r="L11" s="577"/>
      <c r="M11" s="577"/>
      <c r="N11" s="578"/>
    </row>
    <row r="12" spans="1:14" ht="13.5" thickBot="1" x14ac:dyDescent="0.25">
      <c r="A12" s="553"/>
      <c r="B12" s="554"/>
      <c r="C12" s="554"/>
      <c r="D12" s="554"/>
      <c r="E12" s="554"/>
      <c r="F12" s="555"/>
      <c r="G12" s="579" t="s">
        <v>835</v>
      </c>
      <c r="H12" s="580"/>
      <c r="I12" s="579" t="s">
        <v>836</v>
      </c>
      <c r="J12" s="581"/>
      <c r="K12" s="582" t="s">
        <v>837</v>
      </c>
      <c r="L12" s="581"/>
      <c r="M12" s="582" t="s">
        <v>838</v>
      </c>
      <c r="N12" s="581"/>
    </row>
    <row r="13" spans="1:14" x14ac:dyDescent="0.2">
      <c r="A13" s="583" t="s">
        <v>839</v>
      </c>
      <c r="B13" s="584"/>
      <c r="C13" s="584"/>
      <c r="D13" s="584"/>
      <c r="E13" s="584"/>
      <c r="F13" s="584"/>
      <c r="G13" s="585"/>
      <c r="H13" s="586"/>
      <c r="I13" s="585"/>
      <c r="J13" s="586"/>
      <c r="K13" s="585"/>
      <c r="L13" s="586"/>
      <c r="M13" s="584"/>
      <c r="N13" s="586"/>
    </row>
    <row r="14" spans="1:14" x14ac:dyDescent="0.2">
      <c r="A14" s="587" t="s">
        <v>31</v>
      </c>
      <c r="B14" s="588"/>
      <c r="C14" s="588"/>
      <c r="D14" s="588"/>
      <c r="E14" s="588"/>
      <c r="F14" s="588"/>
      <c r="G14" s="589"/>
      <c r="H14" s="590"/>
      <c r="I14" s="589"/>
      <c r="J14" s="590"/>
      <c r="K14" s="589"/>
      <c r="L14" s="590"/>
      <c r="M14" s="588"/>
      <c r="N14" s="590"/>
    </row>
    <row r="15" spans="1:14" x14ac:dyDescent="0.2">
      <c r="A15" s="587" t="s">
        <v>840</v>
      </c>
      <c r="B15" s="588"/>
      <c r="C15" s="588"/>
      <c r="D15" s="588"/>
      <c r="E15" s="588"/>
      <c r="F15" s="588"/>
      <c r="G15" s="589"/>
      <c r="H15" s="590"/>
      <c r="I15" s="589"/>
      <c r="J15" s="590"/>
      <c r="K15" s="589"/>
      <c r="L15" s="590"/>
      <c r="M15" s="588"/>
      <c r="N15" s="590"/>
    </row>
    <row r="16" spans="1:14" x14ac:dyDescent="0.2">
      <c r="A16" s="591" t="s">
        <v>841</v>
      </c>
      <c r="B16" s="588"/>
      <c r="C16" s="588"/>
      <c r="D16" s="588"/>
      <c r="E16" s="588"/>
      <c r="F16" s="588"/>
      <c r="G16" s="589"/>
      <c r="H16" s="590"/>
      <c r="I16" s="589"/>
      <c r="J16" s="590"/>
      <c r="K16" s="589"/>
      <c r="L16" s="590"/>
      <c r="M16" s="588"/>
      <c r="N16" s="590"/>
    </row>
    <row r="17" spans="1:14" x14ac:dyDescent="0.2">
      <c r="A17" s="587" t="s">
        <v>35</v>
      </c>
      <c r="B17" s="588"/>
      <c r="C17" s="588"/>
      <c r="D17" s="588"/>
      <c r="E17" s="588"/>
      <c r="F17" s="588"/>
      <c r="G17" s="589"/>
      <c r="H17" s="590"/>
      <c r="I17" s="589"/>
      <c r="J17" s="590"/>
      <c r="K17" s="589"/>
      <c r="L17" s="590"/>
      <c r="M17" s="588"/>
      <c r="N17" s="590"/>
    </row>
    <row r="18" spans="1:14" x14ac:dyDescent="0.2">
      <c r="A18" s="587" t="s">
        <v>32</v>
      </c>
      <c r="B18" s="588"/>
      <c r="C18" s="588"/>
      <c r="D18" s="588"/>
      <c r="E18" s="588"/>
      <c r="F18" s="588"/>
      <c r="G18" s="589"/>
      <c r="H18" s="590"/>
      <c r="I18" s="589"/>
      <c r="J18" s="590"/>
      <c r="K18" s="589"/>
      <c r="L18" s="590"/>
      <c r="M18" s="588"/>
      <c r="N18" s="590"/>
    </row>
    <row r="19" spans="1:14" x14ac:dyDescent="0.2">
      <c r="A19" s="587" t="s">
        <v>842</v>
      </c>
      <c r="B19" s="588"/>
      <c r="C19" s="588"/>
      <c r="D19" s="588"/>
      <c r="E19" s="588"/>
      <c r="F19" s="588"/>
      <c r="G19" s="589"/>
      <c r="H19" s="590"/>
      <c r="I19" s="589"/>
      <c r="J19" s="590"/>
      <c r="K19" s="589"/>
      <c r="L19" s="590"/>
      <c r="M19" s="588"/>
      <c r="N19" s="590"/>
    </row>
    <row r="20" spans="1:14" x14ac:dyDescent="0.2">
      <c r="A20" s="587" t="s">
        <v>33</v>
      </c>
      <c r="B20" s="588"/>
      <c r="C20" s="588"/>
      <c r="D20" s="588"/>
      <c r="E20" s="588"/>
      <c r="F20" s="588"/>
      <c r="G20" s="589"/>
      <c r="H20" s="590"/>
      <c r="I20" s="589"/>
      <c r="J20" s="590"/>
      <c r="K20" s="589"/>
      <c r="L20" s="590"/>
      <c r="M20" s="588"/>
      <c r="N20" s="590"/>
    </row>
    <row r="21" spans="1:14" x14ac:dyDescent="0.2">
      <c r="A21" s="591" t="s">
        <v>843</v>
      </c>
      <c r="B21" s="588"/>
      <c r="C21" s="588"/>
      <c r="D21" s="588"/>
      <c r="E21" s="588"/>
      <c r="F21" s="588"/>
      <c r="G21" s="589"/>
      <c r="H21" s="590"/>
      <c r="I21" s="589"/>
      <c r="J21" s="590"/>
      <c r="K21" s="589"/>
      <c r="L21" s="590"/>
      <c r="M21" s="588"/>
      <c r="N21" s="590"/>
    </row>
    <row r="22" spans="1:14" ht="13.5" thickBot="1" x14ac:dyDescent="0.25">
      <c r="A22" s="592" t="s">
        <v>844</v>
      </c>
      <c r="B22" s="593"/>
      <c r="C22" s="593"/>
      <c r="D22" s="593"/>
      <c r="E22" s="593"/>
      <c r="F22" s="593"/>
      <c r="G22" s="594"/>
      <c r="H22" s="595"/>
      <c r="I22" s="594"/>
      <c r="J22" s="595"/>
      <c r="K22" s="594"/>
      <c r="L22" s="595"/>
      <c r="M22" s="593"/>
      <c r="N22" s="595"/>
    </row>
    <row r="23" spans="1:14" x14ac:dyDescent="0.2">
      <c r="A23" s="417"/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</row>
    <row r="24" spans="1:14" ht="13.5" thickBot="1" x14ac:dyDescent="0.25">
      <c r="A24" s="417"/>
      <c r="B24" s="417"/>
      <c r="C24" s="417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7"/>
    </row>
    <row r="25" spans="1:14" ht="13.5" thickBot="1" x14ac:dyDescent="0.25">
      <c r="A25" s="544"/>
      <c r="B25" s="545"/>
      <c r="C25" s="545"/>
      <c r="D25" s="545"/>
      <c r="E25" s="545"/>
      <c r="F25" s="545"/>
      <c r="G25" s="545"/>
      <c r="H25" s="545"/>
      <c r="I25" s="546"/>
      <c r="J25" s="577"/>
      <c r="K25" s="577" t="s">
        <v>845</v>
      </c>
      <c r="L25" s="577"/>
      <c r="M25" s="546"/>
      <c r="N25" s="417"/>
    </row>
    <row r="26" spans="1:14" ht="13.5" thickBot="1" x14ac:dyDescent="0.25">
      <c r="A26" s="553"/>
      <c r="B26" s="554"/>
      <c r="C26" s="554"/>
      <c r="D26" s="554"/>
      <c r="E26" s="554"/>
      <c r="F26" s="554"/>
      <c r="G26" s="554"/>
      <c r="H26" s="554"/>
      <c r="I26" s="555"/>
      <c r="J26" s="596" t="s">
        <v>835</v>
      </c>
      <c r="K26" s="596" t="s">
        <v>846</v>
      </c>
      <c r="L26" s="597" t="s">
        <v>847</v>
      </c>
      <c r="M26" s="597" t="s">
        <v>848</v>
      </c>
      <c r="N26" s="417"/>
    </row>
    <row r="27" spans="1:14" x14ac:dyDescent="0.2">
      <c r="A27" s="598" t="s">
        <v>849</v>
      </c>
      <c r="B27" s="599"/>
      <c r="C27" s="599"/>
      <c r="D27" s="599"/>
      <c r="E27" s="599"/>
      <c r="F27" s="599"/>
      <c r="G27" s="599"/>
      <c r="H27" s="599"/>
      <c r="I27" s="600"/>
      <c r="J27" s="601">
        <v>13200163</v>
      </c>
      <c r="K27" s="601">
        <v>15000000</v>
      </c>
      <c r="L27" s="601">
        <v>15000000</v>
      </c>
      <c r="M27" s="602">
        <v>15000000</v>
      </c>
      <c r="N27" s="417"/>
    </row>
    <row r="28" spans="1:14" x14ac:dyDescent="0.2">
      <c r="A28" s="603" t="s">
        <v>850</v>
      </c>
      <c r="B28" s="604"/>
      <c r="C28" s="604"/>
      <c r="D28" s="604"/>
      <c r="E28" s="604"/>
      <c r="F28" s="604"/>
      <c r="G28" s="604"/>
      <c r="H28" s="604"/>
      <c r="I28" s="605"/>
      <c r="J28" s="606"/>
      <c r="K28" s="606"/>
      <c r="L28" s="606"/>
      <c r="M28" s="607"/>
      <c r="N28" s="417"/>
    </row>
    <row r="29" spans="1:14" x14ac:dyDescent="0.2">
      <c r="A29" s="608" t="s">
        <v>851</v>
      </c>
      <c r="B29" s="609"/>
      <c r="C29" s="609"/>
      <c r="D29" s="609"/>
      <c r="E29" s="609"/>
      <c r="F29" s="609"/>
      <c r="G29" s="609"/>
      <c r="H29" s="609"/>
      <c r="I29" s="610"/>
      <c r="J29" s="611"/>
      <c r="K29" s="611"/>
      <c r="L29" s="611"/>
      <c r="M29" s="612"/>
      <c r="N29" s="417"/>
    </row>
    <row r="30" spans="1:14" x14ac:dyDescent="0.2">
      <c r="A30" s="613" t="s">
        <v>852</v>
      </c>
      <c r="B30" s="614"/>
      <c r="C30" s="614"/>
      <c r="D30" s="614"/>
      <c r="E30" s="614"/>
      <c r="F30" s="614"/>
      <c r="G30" s="614"/>
      <c r="H30" s="614"/>
      <c r="I30" s="615"/>
      <c r="J30" s="616">
        <v>1544</v>
      </c>
      <c r="K30" s="616">
        <v>10000</v>
      </c>
      <c r="L30" s="616">
        <v>10000</v>
      </c>
      <c r="M30" s="617">
        <v>10000</v>
      </c>
      <c r="N30" s="417"/>
    </row>
    <row r="31" spans="1:14" x14ac:dyDescent="0.2">
      <c r="A31" s="618" t="s">
        <v>853</v>
      </c>
      <c r="B31" s="604"/>
      <c r="C31" s="604"/>
      <c r="D31" s="604"/>
      <c r="E31" s="604"/>
      <c r="F31" s="604"/>
      <c r="G31" s="604"/>
      <c r="H31" s="604"/>
      <c r="I31" s="605"/>
      <c r="J31" s="619"/>
      <c r="K31" s="619"/>
      <c r="L31" s="619"/>
      <c r="M31" s="620"/>
      <c r="N31" s="417"/>
    </row>
    <row r="32" spans="1:14" x14ac:dyDescent="0.2">
      <c r="A32" s="621" t="s">
        <v>854</v>
      </c>
      <c r="B32" s="609"/>
      <c r="C32" s="609"/>
      <c r="D32" s="609"/>
      <c r="E32" s="609"/>
      <c r="F32" s="609"/>
      <c r="G32" s="609"/>
      <c r="H32" s="609"/>
      <c r="I32" s="610"/>
      <c r="J32" s="622"/>
      <c r="K32" s="622"/>
      <c r="L32" s="622"/>
      <c r="M32" s="623"/>
      <c r="N32" s="417"/>
    </row>
    <row r="33" spans="1:14" x14ac:dyDescent="0.2">
      <c r="A33" s="613" t="s">
        <v>855</v>
      </c>
      <c r="B33" s="614"/>
      <c r="C33" s="614"/>
      <c r="D33" s="614"/>
      <c r="E33" s="614"/>
      <c r="F33" s="614"/>
      <c r="G33" s="614"/>
      <c r="H33" s="614"/>
      <c r="I33" s="615"/>
      <c r="J33" s="616">
        <v>516042</v>
      </c>
      <c r="K33" s="616">
        <v>300000</v>
      </c>
      <c r="L33" s="616">
        <v>300000</v>
      </c>
      <c r="M33" s="617">
        <v>300000</v>
      </c>
      <c r="N33" s="417"/>
    </row>
    <row r="34" spans="1:14" ht="13.5" thickBot="1" x14ac:dyDescent="0.25">
      <c r="A34" s="624" t="s">
        <v>856</v>
      </c>
      <c r="B34" s="625"/>
      <c r="C34" s="625"/>
      <c r="D34" s="625"/>
      <c r="E34" s="625"/>
      <c r="F34" s="625"/>
      <c r="G34" s="625"/>
      <c r="H34" s="625"/>
      <c r="I34" s="626"/>
      <c r="J34" s="627"/>
      <c r="K34" s="627"/>
      <c r="L34" s="627"/>
      <c r="M34" s="628"/>
      <c r="N34" s="417"/>
    </row>
    <row r="35" spans="1:14" ht="13.5" thickBot="1" x14ac:dyDescent="0.25">
      <c r="A35" s="629" t="s">
        <v>34</v>
      </c>
      <c r="B35" s="630"/>
      <c r="C35" s="630"/>
      <c r="D35" s="630"/>
      <c r="E35" s="630"/>
      <c r="F35" s="630"/>
      <c r="G35" s="630"/>
      <c r="H35" s="630"/>
      <c r="I35" s="581"/>
      <c r="J35" s="631">
        <f>SUM(J27:J34)</f>
        <v>13717749</v>
      </c>
      <c r="K35" s="631">
        <f>SUM(K27:K34)</f>
        <v>15310000</v>
      </c>
      <c r="L35" s="631">
        <f>SUM(L27:L34)</f>
        <v>15310000</v>
      </c>
      <c r="M35" s="632">
        <f>SUM(M27:M34)</f>
        <v>15310000</v>
      </c>
      <c r="N35" s="417"/>
    </row>
    <row r="36" spans="1:14" x14ac:dyDescent="0.2">
      <c r="A36" s="417"/>
      <c r="B36" s="417"/>
      <c r="C36" s="417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7"/>
    </row>
  </sheetData>
  <mergeCells count="4">
    <mergeCell ref="A1:N1"/>
    <mergeCell ref="A4:N4"/>
    <mergeCell ref="A6:N6"/>
    <mergeCell ref="A7:N7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DE2F3-3495-4237-9CBF-2AAE8C15A9F0}">
  <sheetPr>
    <tabColor rgb="FFFFFF00"/>
  </sheetPr>
  <dimension ref="A1:N38"/>
  <sheetViews>
    <sheetView workbookViewId="0">
      <selection activeCell="U31" sqref="U31"/>
    </sheetView>
  </sheetViews>
  <sheetFormatPr defaultRowHeight="12.75" x14ac:dyDescent="0.2"/>
  <cols>
    <col min="1" max="9" width="9.140625" style="417"/>
    <col min="10" max="10" width="10.5703125" style="417" customWidth="1"/>
    <col min="11" max="13" width="10.140625" style="417" bestFit="1" customWidth="1"/>
    <col min="14" max="14" width="13.140625" style="417" customWidth="1"/>
    <col min="15" max="16384" width="9.140625" style="417"/>
  </cols>
  <sheetData>
    <row r="1" spans="1:14" x14ac:dyDescent="0.2">
      <c r="A1" s="826" t="s">
        <v>917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</row>
    <row r="3" spans="1:14" ht="15.75" x14ac:dyDescent="0.25">
      <c r="A3" s="859" t="s">
        <v>918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</row>
    <row r="5" spans="1:14" x14ac:dyDescent="0.2">
      <c r="A5" s="797" t="s">
        <v>920</v>
      </c>
      <c r="B5" s="758"/>
      <c r="C5" s="758"/>
      <c r="D5" s="758"/>
      <c r="E5" s="758"/>
      <c r="F5" s="758"/>
      <c r="G5" s="758"/>
      <c r="H5" s="758"/>
      <c r="I5" s="758"/>
      <c r="J5" s="758"/>
      <c r="K5" s="758"/>
      <c r="L5" s="758"/>
      <c r="M5" s="758"/>
      <c r="N5" s="758"/>
    </row>
    <row r="6" spans="1:14" x14ac:dyDescent="0.2">
      <c r="A6" s="797" t="s">
        <v>919</v>
      </c>
      <c r="B6" s="758"/>
      <c r="C6" s="758"/>
      <c r="D6" s="758"/>
      <c r="E6" s="758"/>
      <c r="F6" s="758"/>
      <c r="G6" s="758"/>
      <c r="H6" s="758"/>
      <c r="I6" s="758"/>
      <c r="J6" s="758"/>
      <c r="K6" s="758"/>
      <c r="L6" s="758"/>
      <c r="M6" s="758"/>
      <c r="N6" s="758"/>
    </row>
    <row r="7" spans="1:14" x14ac:dyDescent="0.2">
      <c r="B7" s="822"/>
      <c r="C7" s="810"/>
      <c r="D7" s="810"/>
      <c r="E7" s="810"/>
      <c r="F7" s="810"/>
      <c r="G7" s="810"/>
      <c r="H7" s="810"/>
      <c r="I7" s="810"/>
      <c r="J7" s="810"/>
    </row>
    <row r="8" spans="1:14" x14ac:dyDescent="0.2">
      <c r="B8" s="823"/>
      <c r="C8" s="823"/>
      <c r="D8" s="823"/>
      <c r="E8" s="823"/>
      <c r="F8" s="823"/>
      <c r="G8" s="823"/>
      <c r="H8" s="823"/>
      <c r="I8" s="823"/>
      <c r="J8" s="823"/>
      <c r="N8" s="72"/>
    </row>
    <row r="9" spans="1:14" x14ac:dyDescent="0.2">
      <c r="A9" s="408"/>
    </row>
    <row r="10" spans="1:14" x14ac:dyDescent="0.2">
      <c r="A10" s="408"/>
      <c r="B10" s="477"/>
      <c r="C10" s="408"/>
    </row>
    <row r="13" spans="1:14" ht="13.5" thickBot="1" x14ac:dyDescent="0.25"/>
    <row r="14" spans="1:14" ht="13.5" thickBot="1" x14ac:dyDescent="0.25">
      <c r="A14" s="544"/>
      <c r="B14" s="545"/>
      <c r="C14" s="545"/>
      <c r="D14" s="545"/>
      <c r="E14" s="545"/>
      <c r="F14" s="546"/>
      <c r="G14" s="577" t="s">
        <v>834</v>
      </c>
      <c r="H14" s="577"/>
      <c r="I14" s="577"/>
      <c r="J14" s="577"/>
      <c r="K14" s="577"/>
      <c r="L14" s="577"/>
      <c r="M14" s="577"/>
      <c r="N14" s="578"/>
    </row>
    <row r="15" spans="1:14" ht="13.5" thickBot="1" x14ac:dyDescent="0.25">
      <c r="A15" s="553"/>
      <c r="B15" s="554"/>
      <c r="C15" s="554"/>
      <c r="D15" s="554"/>
      <c r="E15" s="554"/>
      <c r="F15" s="555"/>
      <c r="G15" s="579" t="s">
        <v>835</v>
      </c>
      <c r="H15" s="580"/>
      <c r="I15" s="579" t="s">
        <v>836</v>
      </c>
      <c r="J15" s="580"/>
      <c r="K15" s="579" t="s">
        <v>847</v>
      </c>
      <c r="L15" s="581"/>
      <c r="M15" s="582" t="s">
        <v>838</v>
      </c>
      <c r="N15" s="581"/>
    </row>
    <row r="16" spans="1:14" x14ac:dyDescent="0.2">
      <c r="A16" s="583" t="s">
        <v>839</v>
      </c>
      <c r="B16" s="584"/>
      <c r="C16" s="584"/>
      <c r="D16" s="584"/>
      <c r="E16" s="584"/>
      <c r="F16" s="584"/>
      <c r="G16" s="585"/>
      <c r="H16" s="586"/>
      <c r="I16" s="585"/>
      <c r="J16" s="586"/>
      <c r="K16" s="585"/>
      <c r="L16" s="586"/>
      <c r="M16" s="584"/>
      <c r="N16" s="586"/>
    </row>
    <row r="17" spans="1:14" x14ac:dyDescent="0.2">
      <c r="A17" s="587" t="s">
        <v>31</v>
      </c>
      <c r="B17" s="588"/>
      <c r="C17" s="588"/>
      <c r="D17" s="588"/>
      <c r="E17" s="588"/>
      <c r="F17" s="588"/>
      <c r="G17" s="589"/>
      <c r="H17" s="590"/>
      <c r="I17" s="589"/>
      <c r="J17" s="590"/>
      <c r="K17" s="589"/>
      <c r="L17" s="590"/>
      <c r="M17" s="588"/>
      <c r="N17" s="590"/>
    </row>
    <row r="18" spans="1:14" x14ac:dyDescent="0.2">
      <c r="A18" s="587" t="s">
        <v>840</v>
      </c>
      <c r="B18" s="588"/>
      <c r="C18" s="588"/>
      <c r="D18" s="588"/>
      <c r="E18" s="588"/>
      <c r="F18" s="588"/>
      <c r="G18" s="589"/>
      <c r="H18" s="590"/>
      <c r="I18" s="589"/>
      <c r="J18" s="590"/>
      <c r="K18" s="589"/>
      <c r="L18" s="590"/>
      <c r="M18" s="588"/>
      <c r="N18" s="590"/>
    </row>
    <row r="19" spans="1:14" x14ac:dyDescent="0.2">
      <c r="A19" s="591" t="s">
        <v>841</v>
      </c>
      <c r="B19" s="588"/>
      <c r="C19" s="588"/>
      <c r="D19" s="588"/>
      <c r="E19" s="588"/>
      <c r="F19" s="588"/>
      <c r="G19" s="589"/>
      <c r="H19" s="590"/>
      <c r="I19" s="589"/>
      <c r="J19" s="590"/>
      <c r="K19" s="589"/>
      <c r="L19" s="590"/>
      <c r="M19" s="588"/>
      <c r="N19" s="590"/>
    </row>
    <row r="20" spans="1:14" x14ac:dyDescent="0.2">
      <c r="A20" s="587" t="s">
        <v>35</v>
      </c>
      <c r="B20" s="588"/>
      <c r="C20" s="588"/>
      <c r="D20" s="588"/>
      <c r="E20" s="588"/>
      <c r="F20" s="588"/>
      <c r="G20" s="589"/>
      <c r="H20" s="590"/>
      <c r="I20" s="589"/>
      <c r="J20" s="590"/>
      <c r="K20" s="589"/>
      <c r="L20" s="590"/>
      <c r="M20" s="588"/>
      <c r="N20" s="590"/>
    </row>
    <row r="21" spans="1:14" x14ac:dyDescent="0.2">
      <c r="A21" s="587" t="s">
        <v>32</v>
      </c>
      <c r="B21" s="588"/>
      <c r="C21" s="588"/>
      <c r="D21" s="588"/>
      <c r="E21" s="588"/>
      <c r="F21" s="588"/>
      <c r="G21" s="589"/>
      <c r="H21" s="590"/>
      <c r="I21" s="589"/>
      <c r="J21" s="590"/>
      <c r="K21" s="589"/>
      <c r="L21" s="590"/>
      <c r="M21" s="588"/>
      <c r="N21" s="590"/>
    </row>
    <row r="22" spans="1:14" x14ac:dyDescent="0.2">
      <c r="A22" s="587" t="s">
        <v>842</v>
      </c>
      <c r="B22" s="588"/>
      <c r="C22" s="588"/>
      <c r="D22" s="588"/>
      <c r="E22" s="588"/>
      <c r="F22" s="588"/>
      <c r="G22" s="589"/>
      <c r="H22" s="590"/>
      <c r="I22" s="589"/>
      <c r="J22" s="590"/>
      <c r="K22" s="589"/>
      <c r="L22" s="590"/>
      <c r="M22" s="588"/>
      <c r="N22" s="590"/>
    </row>
    <row r="23" spans="1:14" x14ac:dyDescent="0.2">
      <c r="A23" s="587" t="s">
        <v>33</v>
      </c>
      <c r="B23" s="588"/>
      <c r="C23" s="588"/>
      <c r="D23" s="588"/>
      <c r="E23" s="588"/>
      <c r="F23" s="588"/>
      <c r="G23" s="589"/>
      <c r="H23" s="590"/>
      <c r="I23" s="589"/>
      <c r="J23" s="590"/>
      <c r="K23" s="589"/>
      <c r="L23" s="590"/>
      <c r="M23" s="588"/>
      <c r="N23" s="590"/>
    </row>
    <row r="24" spans="1:14" x14ac:dyDescent="0.2">
      <c r="A24" s="591" t="s">
        <v>843</v>
      </c>
      <c r="B24" s="588"/>
      <c r="C24" s="588"/>
      <c r="D24" s="588"/>
      <c r="E24" s="588"/>
      <c r="F24" s="588"/>
      <c r="G24" s="589"/>
      <c r="H24" s="590"/>
      <c r="I24" s="589"/>
      <c r="J24" s="590"/>
      <c r="K24" s="589"/>
      <c r="L24" s="590"/>
      <c r="M24" s="588"/>
      <c r="N24" s="590"/>
    </row>
    <row r="25" spans="1:14" ht="13.5" thickBot="1" x14ac:dyDescent="0.25">
      <c r="A25" s="592" t="s">
        <v>844</v>
      </c>
      <c r="B25" s="593"/>
      <c r="C25" s="593"/>
      <c r="D25" s="593"/>
      <c r="E25" s="593"/>
      <c r="F25" s="593"/>
      <c r="G25" s="594"/>
      <c r="H25" s="595"/>
      <c r="I25" s="594"/>
      <c r="J25" s="595"/>
      <c r="K25" s="594"/>
      <c r="L25" s="595"/>
      <c r="M25" s="593"/>
      <c r="N25" s="595"/>
    </row>
    <row r="27" spans="1:14" ht="13.5" thickBot="1" x14ac:dyDescent="0.25"/>
    <row r="28" spans="1:14" ht="13.5" thickBot="1" x14ac:dyDescent="0.25">
      <c r="A28" s="544"/>
      <c r="B28" s="545"/>
      <c r="C28" s="545"/>
      <c r="D28" s="545"/>
      <c r="E28" s="545"/>
      <c r="F28" s="545"/>
      <c r="G28" s="545"/>
      <c r="H28" s="545"/>
      <c r="I28" s="546"/>
      <c r="J28" s="577"/>
      <c r="K28" s="577" t="s">
        <v>845</v>
      </c>
      <c r="L28" s="577"/>
      <c r="M28" s="546"/>
    </row>
    <row r="29" spans="1:14" ht="13.5" thickBot="1" x14ac:dyDescent="0.25">
      <c r="A29" s="553"/>
      <c r="B29" s="554"/>
      <c r="C29" s="554"/>
      <c r="D29" s="554"/>
      <c r="E29" s="554"/>
      <c r="F29" s="554"/>
      <c r="G29" s="554"/>
      <c r="H29" s="554"/>
      <c r="I29" s="555"/>
      <c r="J29" s="596" t="s">
        <v>857</v>
      </c>
      <c r="K29" s="596" t="s">
        <v>836</v>
      </c>
      <c r="L29" s="596" t="s">
        <v>837</v>
      </c>
      <c r="M29" s="597" t="s">
        <v>848</v>
      </c>
    </row>
    <row r="30" spans="1:14" x14ac:dyDescent="0.2">
      <c r="A30" s="598" t="s">
        <v>849</v>
      </c>
      <c r="B30" s="599"/>
      <c r="C30" s="599"/>
      <c r="D30" s="599"/>
      <c r="E30" s="599"/>
      <c r="F30" s="599"/>
      <c r="G30" s="599"/>
      <c r="H30" s="599"/>
      <c r="I30" s="600"/>
      <c r="J30" s="633"/>
      <c r="K30" s="633"/>
      <c r="L30" s="633"/>
      <c r="M30" s="634"/>
    </row>
    <row r="31" spans="1:14" x14ac:dyDescent="0.2">
      <c r="A31" s="603" t="s">
        <v>850</v>
      </c>
      <c r="B31" s="604"/>
      <c r="C31" s="604"/>
      <c r="D31" s="604"/>
      <c r="E31" s="604"/>
      <c r="F31" s="604"/>
      <c r="G31" s="604"/>
      <c r="H31" s="604"/>
      <c r="I31" s="605"/>
      <c r="J31" s="606"/>
      <c r="K31" s="606"/>
      <c r="L31" s="606"/>
      <c r="M31" s="607"/>
    </row>
    <row r="32" spans="1:14" x14ac:dyDescent="0.2">
      <c r="A32" s="608" t="s">
        <v>851</v>
      </c>
      <c r="B32" s="609"/>
      <c r="C32" s="609"/>
      <c r="D32" s="609"/>
      <c r="E32" s="609"/>
      <c r="F32" s="609"/>
      <c r="G32" s="609"/>
      <c r="H32" s="609"/>
      <c r="I32" s="610"/>
      <c r="J32" s="611"/>
      <c r="K32" s="611"/>
      <c r="L32" s="611"/>
      <c r="M32" s="612"/>
    </row>
    <row r="33" spans="1:13" x14ac:dyDescent="0.2">
      <c r="A33" s="613" t="s">
        <v>852</v>
      </c>
      <c r="B33" s="614"/>
      <c r="C33" s="614"/>
      <c r="D33" s="614"/>
      <c r="E33" s="614"/>
      <c r="F33" s="614"/>
      <c r="G33" s="614"/>
      <c r="H33" s="614"/>
      <c r="I33" s="615"/>
      <c r="J33" s="616">
        <v>15</v>
      </c>
      <c r="K33" s="616">
        <v>1000</v>
      </c>
      <c r="L33" s="616">
        <v>1000</v>
      </c>
      <c r="M33" s="617">
        <v>1000</v>
      </c>
    </row>
    <row r="34" spans="1:13" x14ac:dyDescent="0.2">
      <c r="A34" s="618" t="s">
        <v>853</v>
      </c>
      <c r="B34" s="604"/>
      <c r="C34" s="604"/>
      <c r="D34" s="604"/>
      <c r="E34" s="604"/>
      <c r="F34" s="604"/>
      <c r="G34" s="604"/>
      <c r="H34" s="604"/>
      <c r="I34" s="605"/>
      <c r="J34" s="606"/>
      <c r="K34" s="606"/>
      <c r="L34" s="606"/>
      <c r="M34" s="607"/>
    </row>
    <row r="35" spans="1:13" x14ac:dyDescent="0.2">
      <c r="A35" s="621" t="s">
        <v>854</v>
      </c>
      <c r="B35" s="609"/>
      <c r="C35" s="609"/>
      <c r="D35" s="609"/>
      <c r="E35" s="609"/>
      <c r="F35" s="609"/>
      <c r="G35" s="609"/>
      <c r="H35" s="609"/>
      <c r="I35" s="610"/>
      <c r="J35" s="622">
        <v>0</v>
      </c>
      <c r="K35" s="622">
        <v>0</v>
      </c>
      <c r="L35" s="622">
        <v>0</v>
      </c>
      <c r="M35" s="623">
        <v>0</v>
      </c>
    </row>
    <row r="36" spans="1:13" x14ac:dyDescent="0.2">
      <c r="A36" s="613" t="s">
        <v>855</v>
      </c>
      <c r="B36" s="614"/>
      <c r="C36" s="614"/>
      <c r="D36" s="614"/>
      <c r="E36" s="614"/>
      <c r="F36" s="614"/>
      <c r="G36" s="614"/>
      <c r="H36" s="614"/>
      <c r="I36" s="615"/>
      <c r="J36" s="635"/>
      <c r="K36" s="635"/>
      <c r="L36" s="635"/>
      <c r="M36" s="636"/>
    </row>
    <row r="37" spans="1:13" ht="13.5" thickBot="1" x14ac:dyDescent="0.25">
      <c r="A37" s="624" t="s">
        <v>856</v>
      </c>
      <c r="B37" s="625"/>
      <c r="C37" s="625"/>
      <c r="D37" s="625"/>
      <c r="E37" s="625"/>
      <c r="F37" s="625"/>
      <c r="G37" s="625"/>
      <c r="H37" s="625"/>
      <c r="I37" s="626"/>
      <c r="J37" s="637"/>
      <c r="K37" s="637"/>
      <c r="L37" s="637"/>
      <c r="M37" s="638"/>
    </row>
    <row r="38" spans="1:13" ht="13.5" thickBot="1" x14ac:dyDescent="0.25">
      <c r="A38" s="629" t="s">
        <v>34</v>
      </c>
      <c r="B38" s="630"/>
      <c r="C38" s="630"/>
      <c r="D38" s="630"/>
      <c r="E38" s="630"/>
      <c r="F38" s="630"/>
      <c r="G38" s="630"/>
      <c r="H38" s="630"/>
      <c r="I38" s="581"/>
      <c r="J38" s="596">
        <f>SUM(J30:J37)</f>
        <v>15</v>
      </c>
      <c r="K38" s="596">
        <f>SUM(K30:K37)</f>
        <v>1000</v>
      </c>
      <c r="L38" s="596">
        <f>SUM(L30:L37)</f>
        <v>1000</v>
      </c>
      <c r="M38" s="597">
        <f>SUM(M30:M37)</f>
        <v>1000</v>
      </c>
    </row>
  </sheetData>
  <mergeCells count="5">
    <mergeCell ref="B7:J8"/>
    <mergeCell ref="A1:N1"/>
    <mergeCell ref="A3:N3"/>
    <mergeCell ref="A5:N5"/>
    <mergeCell ref="A6:N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I45"/>
  <sheetViews>
    <sheetView workbookViewId="0">
      <selection activeCell="J37" sqref="J37"/>
    </sheetView>
  </sheetViews>
  <sheetFormatPr defaultRowHeight="12.75" x14ac:dyDescent="0.2"/>
  <cols>
    <col min="3" max="3" width="18.7109375" customWidth="1"/>
    <col min="4" max="4" width="15.7109375" customWidth="1"/>
    <col min="5" max="5" width="16.5703125" customWidth="1"/>
    <col min="6" max="6" width="13.140625" customWidth="1"/>
    <col min="8" max="8" width="7.28515625" customWidth="1"/>
    <col min="10" max="10" width="6.42578125" customWidth="1"/>
  </cols>
  <sheetData>
    <row r="1" spans="2:9" x14ac:dyDescent="0.2">
      <c r="B1" s="827" t="s">
        <v>921</v>
      </c>
      <c r="C1" s="830"/>
      <c r="D1" s="830"/>
      <c r="E1" s="830"/>
      <c r="F1" s="830"/>
      <c r="G1" s="834"/>
    </row>
    <row r="2" spans="2:9" ht="15" x14ac:dyDescent="0.25">
      <c r="G2" s="17"/>
      <c r="H2" s="38"/>
    </row>
    <row r="3" spans="2:9" ht="15" x14ac:dyDescent="0.25">
      <c r="I3" s="38"/>
    </row>
    <row r="4" spans="2:9" x14ac:dyDescent="0.2">
      <c r="D4" s="409"/>
    </row>
    <row r="5" spans="2:9" x14ac:dyDescent="0.2">
      <c r="B5" s="758" t="s">
        <v>747</v>
      </c>
      <c r="C5" s="829"/>
      <c r="D5" s="829"/>
      <c r="E5" s="829"/>
      <c r="F5" s="829"/>
      <c r="G5" s="414"/>
    </row>
    <row r="6" spans="2:9" ht="15" x14ac:dyDescent="0.25">
      <c r="B6" s="412"/>
      <c r="C6" s="413"/>
      <c r="D6" s="413"/>
      <c r="E6" s="413"/>
      <c r="F6" s="413"/>
      <c r="G6" s="413"/>
      <c r="H6" s="413"/>
      <c r="I6" s="413"/>
    </row>
    <row r="7" spans="2:9" ht="15" customHeight="1" x14ac:dyDescent="0.2">
      <c r="B7" s="758" t="s">
        <v>922</v>
      </c>
      <c r="C7" s="758"/>
      <c r="D7" s="758"/>
      <c r="E7" s="758"/>
      <c r="F7" s="758"/>
      <c r="G7" s="414"/>
      <c r="H7" s="414"/>
      <c r="I7" s="414"/>
    </row>
    <row r="8" spans="2:9" ht="15" x14ac:dyDescent="0.25">
      <c r="D8" s="38"/>
    </row>
    <row r="10" spans="2:9" x14ac:dyDescent="0.2">
      <c r="F10" s="848" t="s">
        <v>663</v>
      </c>
    </row>
    <row r="11" spans="2:9" ht="15" customHeight="1" x14ac:dyDescent="0.25">
      <c r="B11" s="39" t="s">
        <v>0</v>
      </c>
      <c r="C11" s="40"/>
      <c r="D11" s="756" t="s">
        <v>423</v>
      </c>
      <c r="E11" s="756" t="s">
        <v>430</v>
      </c>
      <c r="F11" s="754" t="s">
        <v>431</v>
      </c>
    </row>
    <row r="12" spans="2:9" ht="12.75" customHeight="1" x14ac:dyDescent="0.2">
      <c r="B12" s="41"/>
      <c r="C12" s="42"/>
      <c r="D12" s="757"/>
      <c r="E12" s="757"/>
      <c r="F12" s="755"/>
    </row>
    <row r="13" spans="2:9" x14ac:dyDescent="0.2">
      <c r="B13" s="114" t="s">
        <v>612</v>
      </c>
      <c r="C13" s="44"/>
      <c r="D13" s="404"/>
      <c r="E13" s="404"/>
      <c r="F13" s="404"/>
    </row>
    <row r="14" spans="2:9" x14ac:dyDescent="0.2">
      <c r="B14" s="114" t="s">
        <v>613</v>
      </c>
      <c r="C14" s="44"/>
      <c r="D14" s="404"/>
      <c r="E14" s="404"/>
      <c r="F14" s="404"/>
    </row>
    <row r="15" spans="2:9" x14ac:dyDescent="0.2">
      <c r="B15" s="114" t="s">
        <v>573</v>
      </c>
      <c r="C15" s="44"/>
      <c r="D15" s="404"/>
      <c r="E15" s="404"/>
      <c r="F15" s="404"/>
    </row>
    <row r="16" spans="2:9" x14ac:dyDescent="0.2">
      <c r="B16" s="114" t="s">
        <v>614</v>
      </c>
      <c r="C16" s="44"/>
      <c r="D16" s="404">
        <v>9500000</v>
      </c>
      <c r="E16" s="404">
        <v>13200163</v>
      </c>
      <c r="F16" s="404">
        <v>13200163</v>
      </c>
    </row>
    <row r="17" spans="2:7" x14ac:dyDescent="0.2">
      <c r="B17" s="114" t="s">
        <v>615</v>
      </c>
      <c r="C17" s="44"/>
      <c r="D17" s="405"/>
      <c r="E17" s="405"/>
      <c r="F17" s="405"/>
    </row>
    <row r="18" spans="2:7" x14ac:dyDescent="0.2">
      <c r="B18" s="114" t="s">
        <v>620</v>
      </c>
      <c r="C18" s="44"/>
      <c r="D18" s="405">
        <v>4500000</v>
      </c>
      <c r="E18" s="405">
        <v>4779691</v>
      </c>
      <c r="F18" s="405">
        <v>4779691</v>
      </c>
    </row>
    <row r="19" spans="2:7" x14ac:dyDescent="0.2">
      <c r="B19" s="114" t="s">
        <v>617</v>
      </c>
      <c r="C19" s="44"/>
      <c r="D19" s="405"/>
      <c r="E19" s="405"/>
      <c r="F19" s="405">
        <v>0</v>
      </c>
    </row>
    <row r="20" spans="2:7" x14ac:dyDescent="0.2">
      <c r="B20" s="43" t="s">
        <v>424</v>
      </c>
      <c r="C20" s="44"/>
      <c r="D20" s="405">
        <v>2045865</v>
      </c>
      <c r="E20" s="405">
        <v>961993</v>
      </c>
      <c r="F20" s="405">
        <v>961993</v>
      </c>
    </row>
    <row r="21" spans="2:7" x14ac:dyDescent="0.2">
      <c r="B21" s="41" t="s">
        <v>425</v>
      </c>
      <c r="C21" s="42"/>
      <c r="D21" s="406"/>
      <c r="E21" s="406"/>
      <c r="F21" s="406">
        <v>1544</v>
      </c>
    </row>
    <row r="22" spans="2:7" ht="15" x14ac:dyDescent="0.25">
      <c r="B22" s="45" t="s">
        <v>426</v>
      </c>
      <c r="C22" s="18"/>
      <c r="D22" s="407">
        <f>SUM(D13:D21)</f>
        <v>16045865</v>
      </c>
      <c r="E22" s="407">
        <f>SUM(E13:E21)</f>
        <v>18941847</v>
      </c>
      <c r="F22" s="407">
        <f>SUM(F13:F21)</f>
        <v>18943391</v>
      </c>
    </row>
    <row r="27" spans="2:7" x14ac:dyDescent="0.2">
      <c r="G27" s="17"/>
    </row>
    <row r="28" spans="2:7" x14ac:dyDescent="0.2">
      <c r="B28" s="827" t="s">
        <v>923</v>
      </c>
      <c r="C28" s="827"/>
      <c r="D28" s="827"/>
      <c r="E28" s="827"/>
      <c r="F28" s="827"/>
    </row>
    <row r="29" spans="2:7" s="76" customFormat="1" ht="25.5" customHeight="1" x14ac:dyDescent="0.2">
      <c r="B29" s="707"/>
      <c r="C29" s="707"/>
      <c r="D29" s="707"/>
      <c r="E29" s="707"/>
      <c r="F29" s="707"/>
      <c r="G29" s="707"/>
    </row>
    <row r="30" spans="2:7" x14ac:dyDescent="0.2">
      <c r="D30" s="7"/>
    </row>
    <row r="31" spans="2:7" ht="15" x14ac:dyDescent="0.25">
      <c r="B31" s="844" t="s">
        <v>924</v>
      </c>
      <c r="C31" s="844"/>
      <c r="D31" s="844"/>
      <c r="E31" s="844"/>
      <c r="F31" s="844"/>
    </row>
    <row r="32" spans="2:7" ht="15" x14ac:dyDescent="0.25">
      <c r="D32" s="38"/>
    </row>
    <row r="33" spans="2:7" x14ac:dyDescent="0.2">
      <c r="B33" s="758" t="s">
        <v>925</v>
      </c>
      <c r="C33" s="758"/>
      <c r="D33" s="758"/>
      <c r="E33" s="758"/>
      <c r="F33" s="758"/>
    </row>
    <row r="34" spans="2:7" ht="15" x14ac:dyDescent="0.25">
      <c r="C34" s="7"/>
      <c r="D34" s="38"/>
      <c r="E34" s="7"/>
    </row>
    <row r="35" spans="2:7" ht="15" x14ac:dyDescent="0.25">
      <c r="D35" s="38" t="s">
        <v>926</v>
      </c>
    </row>
    <row r="37" spans="2:7" x14ac:dyDescent="0.2">
      <c r="G37" s="17"/>
    </row>
    <row r="39" spans="2:7" x14ac:dyDescent="0.2">
      <c r="F39" s="848" t="s">
        <v>663</v>
      </c>
    </row>
    <row r="40" spans="2:7" ht="15" x14ac:dyDescent="0.25">
      <c r="B40" s="39" t="s">
        <v>0</v>
      </c>
      <c r="C40" s="40"/>
      <c r="D40" s="751"/>
      <c r="E40" s="752"/>
      <c r="F40" s="753"/>
    </row>
    <row r="41" spans="2:7" ht="25.5" x14ac:dyDescent="0.2">
      <c r="B41" s="41"/>
      <c r="C41" s="42"/>
      <c r="D41" s="281" t="s">
        <v>427</v>
      </c>
      <c r="E41" s="281" t="s">
        <v>428</v>
      </c>
      <c r="F41" s="282" t="s">
        <v>429</v>
      </c>
    </row>
    <row r="42" spans="2:7" x14ac:dyDescent="0.2">
      <c r="B42" s="43" t="s">
        <v>665</v>
      </c>
      <c r="C42" s="44"/>
      <c r="D42" s="283"/>
      <c r="E42" s="284"/>
      <c r="F42" s="283"/>
    </row>
    <row r="43" spans="2:7" x14ac:dyDescent="0.2">
      <c r="B43" s="43" t="s">
        <v>424</v>
      </c>
      <c r="C43" s="44"/>
      <c r="D43" s="285">
        <v>0</v>
      </c>
      <c r="E43" s="284">
        <v>0</v>
      </c>
      <c r="F43" s="285">
        <v>0</v>
      </c>
    </row>
    <row r="44" spans="2:7" x14ac:dyDescent="0.2">
      <c r="B44" s="41" t="s">
        <v>425</v>
      </c>
      <c r="C44" s="42"/>
      <c r="D44" s="286"/>
      <c r="E44" s="287"/>
      <c r="F44" s="286">
        <v>15</v>
      </c>
    </row>
    <row r="45" spans="2:7" ht="15" x14ac:dyDescent="0.25">
      <c r="B45" s="45" t="s">
        <v>426</v>
      </c>
      <c r="C45" s="18"/>
      <c r="D45" s="288">
        <f>SUM(D42:D44)</f>
        <v>0</v>
      </c>
      <c r="E45" s="288">
        <f t="shared" ref="E45:F45" si="0">SUM(E42:E44)</f>
        <v>0</v>
      </c>
      <c r="F45" s="288">
        <f t="shared" si="0"/>
        <v>15</v>
      </c>
    </row>
  </sheetData>
  <mergeCells count="11">
    <mergeCell ref="B1:F1"/>
    <mergeCell ref="B5:F5"/>
    <mergeCell ref="B7:F7"/>
    <mergeCell ref="B29:G29"/>
    <mergeCell ref="D40:F40"/>
    <mergeCell ref="F11:F12"/>
    <mergeCell ref="D11:D12"/>
    <mergeCell ref="E11:E12"/>
    <mergeCell ref="B28:F28"/>
    <mergeCell ref="B31:F31"/>
    <mergeCell ref="B33:F3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C84"/>
  <sheetViews>
    <sheetView workbookViewId="0">
      <selection activeCell="D37" sqref="D37"/>
    </sheetView>
  </sheetViews>
  <sheetFormatPr defaultRowHeight="15" x14ac:dyDescent="0.25"/>
  <cols>
    <col min="1" max="1" width="67.140625" style="50" customWidth="1"/>
    <col min="2" max="2" width="18.7109375" style="50" customWidth="1"/>
    <col min="3" max="16384" width="9.140625" style="50"/>
  </cols>
  <sheetData>
    <row r="1" spans="1:3" x14ac:dyDescent="0.25">
      <c r="A1" s="862" t="s">
        <v>927</v>
      </c>
      <c r="B1" s="827"/>
    </row>
    <row r="2" spans="1:3" x14ac:dyDescent="0.25">
      <c r="B2" s="861"/>
    </row>
    <row r="3" spans="1:3" x14ac:dyDescent="0.25">
      <c r="A3" s="75"/>
    </row>
    <row r="4" spans="1:3" ht="33" customHeight="1" x14ac:dyDescent="0.25">
      <c r="A4" s="760" t="s">
        <v>747</v>
      </c>
      <c r="B4" s="759"/>
    </row>
    <row r="5" spans="1:3" ht="23.25" customHeight="1" x14ac:dyDescent="0.25">
      <c r="A5" s="718" t="s">
        <v>666</v>
      </c>
      <c r="B5" s="759"/>
    </row>
    <row r="8" spans="1:3" x14ac:dyDescent="0.25">
      <c r="A8" s="65" t="s">
        <v>0</v>
      </c>
      <c r="B8" s="65" t="s">
        <v>572</v>
      </c>
      <c r="C8" s="51"/>
    </row>
    <row r="9" spans="1:3" x14ac:dyDescent="0.25">
      <c r="A9" s="53" t="s">
        <v>571</v>
      </c>
      <c r="B9" s="54">
        <v>567670180</v>
      </c>
      <c r="C9" s="51"/>
    </row>
    <row r="10" spans="1:3" x14ac:dyDescent="0.25">
      <c r="A10" s="53" t="s">
        <v>570</v>
      </c>
      <c r="B10" s="54">
        <v>228518835</v>
      </c>
      <c r="C10" s="51"/>
    </row>
    <row r="11" spans="1:3" x14ac:dyDescent="0.25">
      <c r="A11" s="55" t="s">
        <v>569</v>
      </c>
      <c r="B11" s="56">
        <f>SUM(B9-B10)</f>
        <v>339151345</v>
      </c>
      <c r="C11" s="51"/>
    </row>
    <row r="12" spans="1:3" x14ac:dyDescent="0.25">
      <c r="A12" s="53" t="s">
        <v>568</v>
      </c>
      <c r="B12" s="54">
        <v>63294649</v>
      </c>
      <c r="C12" s="51"/>
    </row>
    <row r="13" spans="1:3" x14ac:dyDescent="0.25">
      <c r="A13" s="53" t="s">
        <v>567</v>
      </c>
      <c r="B13" s="54">
        <v>66555727</v>
      </c>
      <c r="C13" s="51"/>
    </row>
    <row r="14" spans="1:3" x14ac:dyDescent="0.25">
      <c r="A14" s="55" t="s">
        <v>566</v>
      </c>
      <c r="B14" s="56">
        <f>SUM(B12-B13)</f>
        <v>-3261078</v>
      </c>
      <c r="C14" s="51"/>
    </row>
    <row r="15" spans="1:3" x14ac:dyDescent="0.25">
      <c r="A15" s="58" t="s">
        <v>565</v>
      </c>
      <c r="B15" s="57">
        <f>SUM(B11+B14)</f>
        <v>335890267</v>
      </c>
      <c r="C15" s="51"/>
    </row>
    <row r="16" spans="1:3" x14ac:dyDescent="0.25">
      <c r="A16" s="53" t="s">
        <v>564</v>
      </c>
      <c r="B16" s="54"/>
      <c r="C16" s="51"/>
    </row>
    <row r="17" spans="1:3" x14ac:dyDescent="0.25">
      <c r="A17" s="53" t="s">
        <v>563</v>
      </c>
      <c r="B17" s="54"/>
      <c r="C17" s="51"/>
    </row>
    <row r="18" spans="1:3" ht="25.5" x14ac:dyDescent="0.25">
      <c r="A18" s="55" t="s">
        <v>562</v>
      </c>
      <c r="B18" s="56"/>
      <c r="C18" s="51"/>
    </row>
    <row r="19" spans="1:3" x14ac:dyDescent="0.25">
      <c r="A19" s="53" t="s">
        <v>561</v>
      </c>
      <c r="B19" s="54"/>
      <c r="C19" s="51"/>
    </row>
    <row r="20" spans="1:3" x14ac:dyDescent="0.25">
      <c r="A20" s="53" t="s">
        <v>560</v>
      </c>
      <c r="B20" s="54"/>
      <c r="C20" s="51"/>
    </row>
    <row r="21" spans="1:3" ht="25.5" x14ac:dyDescent="0.25">
      <c r="A21" s="55" t="s">
        <v>559</v>
      </c>
      <c r="B21" s="56"/>
      <c r="C21" s="51"/>
    </row>
    <row r="22" spans="1:3" x14ac:dyDescent="0.25">
      <c r="A22" s="64" t="s">
        <v>558</v>
      </c>
      <c r="B22" s="63"/>
      <c r="C22" s="51"/>
    </row>
    <row r="23" spans="1:3" x14ac:dyDescent="0.25">
      <c r="A23" s="55" t="s">
        <v>557</v>
      </c>
      <c r="B23" s="56">
        <f>SUM(B15,B22)</f>
        <v>335890267</v>
      </c>
      <c r="C23" s="51"/>
    </row>
    <row r="24" spans="1:3" ht="25.5" x14ac:dyDescent="0.25">
      <c r="A24" s="58" t="s">
        <v>556</v>
      </c>
      <c r="B24" s="57"/>
      <c r="C24" s="51"/>
    </row>
    <row r="25" spans="1:3" x14ac:dyDescent="0.25">
      <c r="A25" s="58" t="s">
        <v>555</v>
      </c>
      <c r="B25" s="57">
        <f>SUM(B15-B24)</f>
        <v>335890267</v>
      </c>
      <c r="C25" s="51"/>
    </row>
    <row r="26" spans="1:3" ht="25.5" x14ac:dyDescent="0.25">
      <c r="A26" s="64" t="s">
        <v>554</v>
      </c>
      <c r="B26" s="63"/>
      <c r="C26" s="51"/>
    </row>
    <row r="27" spans="1:3" ht="25.5" x14ac:dyDescent="0.25">
      <c r="A27" s="64" t="s">
        <v>553</v>
      </c>
      <c r="B27" s="63"/>
      <c r="C27" s="51"/>
    </row>
    <row r="28" spans="1:3" ht="27" customHeight="1" x14ac:dyDescent="0.25">
      <c r="A28" s="62" t="s">
        <v>552</v>
      </c>
      <c r="B28" s="61"/>
      <c r="C28" s="51"/>
    </row>
    <row r="29" spans="1:3" x14ac:dyDescent="0.25">
      <c r="A29" s="51"/>
      <c r="B29" s="51"/>
      <c r="C29" s="51"/>
    </row>
    <row r="30" spans="1:3" x14ac:dyDescent="0.25">
      <c r="A30" s="51"/>
      <c r="B30" s="51"/>
      <c r="C30" s="51"/>
    </row>
    <row r="31" spans="1:3" x14ac:dyDescent="0.25">
      <c r="A31" s="863" t="s">
        <v>928</v>
      </c>
      <c r="B31" s="827"/>
      <c r="C31" s="51"/>
    </row>
    <row r="32" spans="1:3" x14ac:dyDescent="0.25">
      <c r="A32" s="51"/>
      <c r="C32" s="51"/>
    </row>
    <row r="33" spans="1:3" x14ac:dyDescent="0.25">
      <c r="A33" s="75"/>
      <c r="C33" s="51"/>
    </row>
    <row r="34" spans="1:3" ht="15" customHeight="1" x14ac:dyDescent="0.25">
      <c r="A34" s="760" t="s">
        <v>740</v>
      </c>
      <c r="B34" s="760"/>
      <c r="C34" s="51"/>
    </row>
    <row r="35" spans="1:3" x14ac:dyDescent="0.25">
      <c r="A35" s="718" t="s">
        <v>667</v>
      </c>
      <c r="B35" s="761"/>
      <c r="C35" s="51"/>
    </row>
    <row r="36" spans="1:3" x14ac:dyDescent="0.25">
      <c r="A36" s="256"/>
      <c r="B36" s="256"/>
      <c r="C36" s="51"/>
    </row>
    <row r="37" spans="1:3" x14ac:dyDescent="0.25">
      <c r="A37" s="256"/>
      <c r="B37" s="256"/>
      <c r="C37" s="51"/>
    </row>
    <row r="38" spans="1:3" x14ac:dyDescent="0.25">
      <c r="A38" s="65" t="s">
        <v>0</v>
      </c>
      <c r="B38" s="289"/>
      <c r="C38" s="51"/>
    </row>
    <row r="39" spans="1:3" x14ac:dyDescent="0.25">
      <c r="A39" s="53" t="s">
        <v>571</v>
      </c>
      <c r="B39" s="290">
        <v>5846108</v>
      </c>
      <c r="C39" s="51"/>
    </row>
    <row r="40" spans="1:3" x14ac:dyDescent="0.25">
      <c r="A40" s="53" t="s">
        <v>570</v>
      </c>
      <c r="B40" s="290">
        <v>65266799</v>
      </c>
      <c r="C40" s="51"/>
    </row>
    <row r="41" spans="1:3" x14ac:dyDescent="0.25">
      <c r="A41" s="55" t="s">
        <v>569</v>
      </c>
      <c r="B41" s="291">
        <f>B39-B40</f>
        <v>-59420691</v>
      </c>
      <c r="C41" s="51"/>
    </row>
    <row r="42" spans="1:3" x14ac:dyDescent="0.25">
      <c r="A42" s="53" t="s">
        <v>568</v>
      </c>
      <c r="B42" s="290">
        <v>61925677</v>
      </c>
      <c r="C42" s="51"/>
    </row>
    <row r="43" spans="1:3" x14ac:dyDescent="0.25">
      <c r="A43" s="53" t="s">
        <v>567</v>
      </c>
      <c r="B43" s="290"/>
      <c r="C43" s="51"/>
    </row>
    <row r="44" spans="1:3" x14ac:dyDescent="0.25">
      <c r="A44" s="55" t="s">
        <v>566</v>
      </c>
      <c r="B44" s="291">
        <f>B42-B43</f>
        <v>61925677</v>
      </c>
      <c r="C44" s="51"/>
    </row>
    <row r="45" spans="1:3" x14ac:dyDescent="0.25">
      <c r="A45" s="58" t="s">
        <v>565</v>
      </c>
      <c r="B45" s="292">
        <f>B41+B44</f>
        <v>2504986</v>
      </c>
      <c r="C45" s="51"/>
    </row>
    <row r="46" spans="1:3" x14ac:dyDescent="0.25">
      <c r="A46" s="53" t="s">
        <v>564</v>
      </c>
      <c r="B46" s="290"/>
      <c r="C46" s="51"/>
    </row>
    <row r="47" spans="1:3" x14ac:dyDescent="0.25">
      <c r="A47" s="53" t="s">
        <v>563</v>
      </c>
      <c r="B47" s="290"/>
      <c r="C47" s="51"/>
    </row>
    <row r="48" spans="1:3" ht="25.5" x14ac:dyDescent="0.25">
      <c r="A48" s="55" t="s">
        <v>562</v>
      </c>
      <c r="B48" s="290"/>
      <c r="C48" s="51"/>
    </row>
    <row r="49" spans="1:3" x14ac:dyDescent="0.25">
      <c r="A49" s="53" t="s">
        <v>561</v>
      </c>
      <c r="B49" s="290"/>
      <c r="C49" s="51"/>
    </row>
    <row r="50" spans="1:3" x14ac:dyDescent="0.25">
      <c r="A50" s="53" t="s">
        <v>560</v>
      </c>
      <c r="B50" s="290"/>
      <c r="C50" s="51"/>
    </row>
    <row r="51" spans="1:3" ht="25.5" x14ac:dyDescent="0.25">
      <c r="A51" s="55" t="s">
        <v>559</v>
      </c>
      <c r="B51" s="290"/>
      <c r="C51" s="51"/>
    </row>
    <row r="52" spans="1:3" x14ac:dyDescent="0.25">
      <c r="A52" s="64" t="s">
        <v>558</v>
      </c>
      <c r="B52" s="293"/>
      <c r="C52" s="51"/>
    </row>
    <row r="53" spans="1:3" x14ac:dyDescent="0.25">
      <c r="A53" s="55" t="s">
        <v>557</v>
      </c>
      <c r="B53" s="291">
        <f>SUM(B51,B45)</f>
        <v>2504986</v>
      </c>
      <c r="C53" s="51"/>
    </row>
    <row r="54" spans="1:3" ht="25.5" x14ac:dyDescent="0.25">
      <c r="A54" s="58" t="s">
        <v>556</v>
      </c>
      <c r="B54" s="294"/>
      <c r="C54" s="51"/>
    </row>
    <row r="55" spans="1:3" x14ac:dyDescent="0.25">
      <c r="A55" s="58" t="s">
        <v>555</v>
      </c>
      <c r="B55" s="292">
        <f>B45-B54</f>
        <v>2504986</v>
      </c>
      <c r="C55" s="51"/>
    </row>
    <row r="56" spans="1:3" ht="25.5" x14ac:dyDescent="0.25">
      <c r="A56" s="64" t="s">
        <v>554</v>
      </c>
      <c r="B56" s="293"/>
      <c r="C56" s="51"/>
    </row>
    <row r="57" spans="1:3" ht="25.5" x14ac:dyDescent="0.25">
      <c r="A57" s="64" t="s">
        <v>553</v>
      </c>
      <c r="B57" s="293"/>
      <c r="C57" s="51"/>
    </row>
    <row r="58" spans="1:3" x14ac:dyDescent="0.25">
      <c r="A58" s="62" t="s">
        <v>552</v>
      </c>
      <c r="B58" s="294"/>
      <c r="C58" s="51"/>
    </row>
    <row r="59" spans="1:3" x14ac:dyDescent="0.25">
      <c r="A59" s="51"/>
      <c r="B59" s="51"/>
      <c r="C59" s="51"/>
    </row>
    <row r="60" spans="1:3" x14ac:dyDescent="0.25">
      <c r="A60" s="51"/>
      <c r="B60" s="51"/>
      <c r="C60" s="51"/>
    </row>
    <row r="61" spans="1:3" x14ac:dyDescent="0.25">
      <c r="A61" s="51"/>
      <c r="B61" s="51"/>
      <c r="C61" s="51"/>
    </row>
    <row r="62" spans="1:3" x14ac:dyDescent="0.25">
      <c r="A62" s="51"/>
      <c r="B62" s="51"/>
      <c r="C62" s="51"/>
    </row>
    <row r="63" spans="1:3" x14ac:dyDescent="0.25">
      <c r="A63" s="51"/>
      <c r="B63" s="51"/>
      <c r="C63" s="51"/>
    </row>
    <row r="64" spans="1:3" x14ac:dyDescent="0.25">
      <c r="A64" s="51"/>
      <c r="B64" s="51"/>
      <c r="C64" s="51"/>
    </row>
    <row r="65" spans="1:3" x14ac:dyDescent="0.25">
      <c r="A65" s="51"/>
      <c r="B65" s="51"/>
      <c r="C65" s="51"/>
    </row>
    <row r="66" spans="1:3" x14ac:dyDescent="0.25">
      <c r="A66" s="51"/>
      <c r="B66" s="51"/>
      <c r="C66" s="51"/>
    </row>
    <row r="67" spans="1:3" x14ac:dyDescent="0.25">
      <c r="A67" s="51"/>
      <c r="B67" s="51"/>
      <c r="C67" s="51"/>
    </row>
    <row r="68" spans="1:3" x14ac:dyDescent="0.25">
      <c r="A68" s="51"/>
      <c r="B68" s="51"/>
      <c r="C68" s="51"/>
    </row>
    <row r="69" spans="1:3" x14ac:dyDescent="0.25">
      <c r="A69" s="51"/>
      <c r="B69" s="51"/>
      <c r="C69" s="51"/>
    </row>
    <row r="70" spans="1:3" x14ac:dyDescent="0.25">
      <c r="A70" s="51"/>
      <c r="B70" s="51"/>
      <c r="C70" s="51"/>
    </row>
    <row r="71" spans="1:3" x14ac:dyDescent="0.25">
      <c r="A71" s="51"/>
      <c r="B71" s="51"/>
      <c r="C71" s="51"/>
    </row>
    <row r="72" spans="1:3" x14ac:dyDescent="0.25">
      <c r="A72" s="51"/>
      <c r="B72" s="51"/>
      <c r="C72" s="51"/>
    </row>
    <row r="73" spans="1:3" x14ac:dyDescent="0.25">
      <c r="A73" s="51"/>
      <c r="B73" s="51"/>
      <c r="C73" s="51"/>
    </row>
    <row r="74" spans="1:3" x14ac:dyDescent="0.25">
      <c r="A74" s="51"/>
      <c r="B74" s="51"/>
      <c r="C74" s="51"/>
    </row>
    <row r="75" spans="1:3" x14ac:dyDescent="0.25">
      <c r="A75" s="51"/>
      <c r="B75" s="51"/>
      <c r="C75" s="51"/>
    </row>
    <row r="76" spans="1:3" x14ac:dyDescent="0.25">
      <c r="A76" s="51"/>
      <c r="B76" s="51"/>
      <c r="C76" s="51"/>
    </row>
    <row r="77" spans="1:3" x14ac:dyDescent="0.25">
      <c r="A77" s="51"/>
      <c r="B77" s="51"/>
      <c r="C77" s="51"/>
    </row>
    <row r="78" spans="1:3" x14ac:dyDescent="0.25">
      <c r="A78" s="51"/>
      <c r="B78" s="51"/>
      <c r="C78" s="51"/>
    </row>
    <row r="79" spans="1:3" x14ac:dyDescent="0.25">
      <c r="A79" s="51"/>
      <c r="B79" s="51"/>
      <c r="C79" s="51"/>
    </row>
    <row r="80" spans="1:3" x14ac:dyDescent="0.25">
      <c r="A80" s="51"/>
      <c r="B80" s="51"/>
      <c r="C80" s="51"/>
    </row>
    <row r="81" spans="1:3" x14ac:dyDescent="0.25">
      <c r="A81" s="51"/>
      <c r="B81" s="51"/>
      <c r="C81" s="51"/>
    </row>
    <row r="82" spans="1:3" x14ac:dyDescent="0.25">
      <c r="A82" s="51"/>
      <c r="B82" s="51"/>
      <c r="C82" s="51"/>
    </row>
    <row r="83" spans="1:3" x14ac:dyDescent="0.25">
      <c r="A83" s="51"/>
      <c r="B83" s="51"/>
      <c r="C83" s="51"/>
    </row>
    <row r="84" spans="1:3" x14ac:dyDescent="0.25">
      <c r="A84" s="51"/>
      <c r="B84" s="51"/>
      <c r="C84" s="51"/>
    </row>
  </sheetData>
  <mergeCells count="6">
    <mergeCell ref="A5:B5"/>
    <mergeCell ref="A4:B4"/>
    <mergeCell ref="A34:B34"/>
    <mergeCell ref="A35:B35"/>
    <mergeCell ref="A1:B1"/>
    <mergeCell ref="A31:B31"/>
  </mergeCells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CF049-0A5D-470E-8946-2A0406A43B11}">
  <sheetPr>
    <tabColor rgb="FFFFFF00"/>
  </sheetPr>
  <dimension ref="A1:D43"/>
  <sheetViews>
    <sheetView workbookViewId="0">
      <selection activeCell="F6" sqref="F6"/>
    </sheetView>
  </sheetViews>
  <sheetFormatPr defaultRowHeight="12.75" x14ac:dyDescent="0.2"/>
  <cols>
    <col min="1" max="1" width="44.28515625" customWidth="1"/>
    <col min="2" max="2" width="14.140625" bestFit="1" customWidth="1"/>
    <col min="4" max="4" width="13.85546875" bestFit="1" customWidth="1"/>
  </cols>
  <sheetData>
    <row r="1" spans="1:4" ht="15" x14ac:dyDescent="0.25">
      <c r="A1" s="864" t="s">
        <v>929</v>
      </c>
      <c r="B1" s="827"/>
      <c r="C1" s="827"/>
      <c r="D1" s="827"/>
    </row>
    <row r="2" spans="1:4" ht="15" x14ac:dyDescent="0.25">
      <c r="A2" s="66"/>
      <c r="B2" s="66"/>
      <c r="C2" s="66"/>
      <c r="D2" s="295"/>
    </row>
    <row r="3" spans="1:4" ht="15" x14ac:dyDescent="0.25">
      <c r="A3" s="72"/>
      <c r="B3" s="73"/>
      <c r="C3" s="73"/>
      <c r="D3" s="73"/>
    </row>
    <row r="4" spans="1:4" ht="34.5" customHeight="1" x14ac:dyDescent="0.25">
      <c r="A4" s="762" t="s">
        <v>747</v>
      </c>
      <c r="B4" s="763"/>
      <c r="C4" s="763"/>
      <c r="D4" s="763"/>
    </row>
    <row r="5" spans="1:4" ht="15" x14ac:dyDescent="0.25">
      <c r="A5" s="764" t="s">
        <v>668</v>
      </c>
      <c r="B5" s="763"/>
      <c r="C5" s="763"/>
      <c r="D5" s="763"/>
    </row>
    <row r="6" spans="1:4" ht="15" x14ac:dyDescent="0.25">
      <c r="A6" s="72"/>
      <c r="B6" s="73"/>
      <c r="C6" s="73"/>
      <c r="D6" s="73"/>
    </row>
    <row r="7" spans="1:4" ht="51" x14ac:dyDescent="0.25">
      <c r="A7" s="71" t="s">
        <v>0</v>
      </c>
      <c r="B7" s="74" t="s">
        <v>736</v>
      </c>
      <c r="C7" s="74" t="s">
        <v>550</v>
      </c>
      <c r="D7" s="74" t="s">
        <v>737</v>
      </c>
    </row>
    <row r="8" spans="1:4" ht="30.75" customHeight="1" x14ac:dyDescent="0.2">
      <c r="A8" s="70" t="s">
        <v>574</v>
      </c>
      <c r="B8" s="67">
        <v>21253196</v>
      </c>
      <c r="C8" s="67"/>
      <c r="D8" s="67">
        <v>23631933</v>
      </c>
    </row>
    <row r="9" spans="1:4" ht="45.75" customHeight="1" x14ac:dyDescent="0.2">
      <c r="A9" s="70" t="s">
        <v>575</v>
      </c>
      <c r="B9" s="67">
        <v>1649625</v>
      </c>
      <c r="C9" s="67"/>
      <c r="D9" s="67">
        <v>2025724</v>
      </c>
    </row>
    <row r="10" spans="1:4" ht="29.25" customHeight="1" x14ac:dyDescent="0.2">
      <c r="A10" s="70" t="s">
        <v>576</v>
      </c>
      <c r="B10" s="67">
        <v>2437368</v>
      </c>
      <c r="C10" s="67"/>
      <c r="D10" s="67">
        <v>961993</v>
      </c>
    </row>
    <row r="11" spans="1:4" ht="39" customHeight="1" x14ac:dyDescent="0.2">
      <c r="A11" s="69" t="s">
        <v>577</v>
      </c>
      <c r="B11" s="68">
        <f>SUM(B8:B10)</f>
        <v>25340189</v>
      </c>
      <c r="C11" s="68"/>
      <c r="D11" s="68">
        <f>SUM(D8:D10)</f>
        <v>26619650</v>
      </c>
    </row>
    <row r="12" spans="1:4" ht="30" customHeight="1" x14ac:dyDescent="0.2">
      <c r="A12" s="70" t="s">
        <v>578</v>
      </c>
      <c r="B12" s="67"/>
      <c r="C12" s="67"/>
      <c r="D12" s="67"/>
    </row>
    <row r="13" spans="1:4" ht="27.75" customHeight="1" x14ac:dyDescent="0.2">
      <c r="A13" s="70" t="s">
        <v>579</v>
      </c>
      <c r="B13" s="67"/>
      <c r="C13" s="67"/>
      <c r="D13" s="67"/>
    </row>
    <row r="14" spans="1:4" ht="27" customHeight="1" x14ac:dyDescent="0.2">
      <c r="A14" s="69" t="s">
        <v>580</v>
      </c>
      <c r="B14" s="68"/>
      <c r="C14" s="68"/>
      <c r="D14" s="68"/>
    </row>
    <row r="15" spans="1:4" ht="28.5" customHeight="1" x14ac:dyDescent="0.2">
      <c r="A15" s="70" t="s">
        <v>581</v>
      </c>
      <c r="B15" s="67">
        <v>146913687</v>
      </c>
      <c r="C15" s="67"/>
      <c r="D15" s="67">
        <v>0</v>
      </c>
    </row>
    <row r="16" spans="1:4" ht="28.5" customHeight="1" x14ac:dyDescent="0.2">
      <c r="A16" s="70" t="s">
        <v>582</v>
      </c>
      <c r="B16" s="67">
        <v>43068184</v>
      </c>
      <c r="C16" s="67"/>
      <c r="D16" s="67">
        <v>59651061</v>
      </c>
    </row>
    <row r="17" spans="1:4" ht="29.25" customHeight="1" x14ac:dyDescent="0.2">
      <c r="A17" s="361" t="s">
        <v>738</v>
      </c>
      <c r="B17" s="67"/>
      <c r="C17" s="67"/>
      <c r="D17" s="67">
        <v>174578855</v>
      </c>
    </row>
    <row r="18" spans="1:4" ht="29.25" customHeight="1" x14ac:dyDescent="0.2">
      <c r="A18" s="70" t="s">
        <v>669</v>
      </c>
      <c r="B18" s="67">
        <v>18315495</v>
      </c>
      <c r="C18" s="67"/>
      <c r="D18" s="67">
        <v>44323258</v>
      </c>
    </row>
    <row r="19" spans="1:4" ht="29.25" customHeight="1" x14ac:dyDescent="0.2">
      <c r="A19" s="69" t="s">
        <v>584</v>
      </c>
      <c r="B19" s="68">
        <f>SUM(B15:B18)</f>
        <v>208297366</v>
      </c>
      <c r="C19" s="68"/>
      <c r="D19" s="68">
        <f>SUM(D15:D18)</f>
        <v>278553174</v>
      </c>
    </row>
    <row r="20" spans="1:4" ht="14.25" customHeight="1" x14ac:dyDescent="0.2">
      <c r="A20" s="70" t="s">
        <v>670</v>
      </c>
      <c r="B20" s="67">
        <v>4338099</v>
      </c>
      <c r="C20" s="67"/>
      <c r="D20" s="67">
        <v>8641293</v>
      </c>
    </row>
    <row r="21" spans="1:4" ht="14.25" customHeight="1" x14ac:dyDescent="0.2">
      <c r="A21" s="70" t="s">
        <v>671</v>
      </c>
      <c r="B21" s="67">
        <v>25854933</v>
      </c>
      <c r="C21" s="67"/>
      <c r="D21" s="67">
        <v>60428233</v>
      </c>
    </row>
    <row r="22" spans="1:4" ht="14.25" customHeight="1" x14ac:dyDescent="0.2">
      <c r="A22" s="70" t="s">
        <v>672</v>
      </c>
      <c r="B22" s="67">
        <v>25027</v>
      </c>
      <c r="C22" s="67"/>
      <c r="D22" s="67">
        <v>0</v>
      </c>
    </row>
    <row r="23" spans="1:4" ht="28.5" customHeight="1" x14ac:dyDescent="0.2">
      <c r="A23" s="70" t="s">
        <v>673</v>
      </c>
      <c r="B23" s="67">
        <v>0</v>
      </c>
      <c r="C23" s="67"/>
      <c r="D23" s="67">
        <v>13296</v>
      </c>
    </row>
    <row r="24" spans="1:4" ht="27.75" customHeight="1" x14ac:dyDescent="0.2">
      <c r="A24" s="69" t="s">
        <v>589</v>
      </c>
      <c r="B24" s="68">
        <f>SUM(B20:B23)</f>
        <v>30218059</v>
      </c>
      <c r="C24" s="68"/>
      <c r="D24" s="68">
        <f>SUM(D20:D23)</f>
        <v>69082822</v>
      </c>
    </row>
    <row r="25" spans="1:4" ht="14.25" customHeight="1" x14ac:dyDescent="0.2">
      <c r="A25" s="70" t="s">
        <v>674</v>
      </c>
      <c r="B25" s="67">
        <v>29927930</v>
      </c>
      <c r="C25" s="67"/>
      <c r="D25" s="67">
        <v>17854252</v>
      </c>
    </row>
    <row r="26" spans="1:4" ht="14.25" customHeight="1" x14ac:dyDescent="0.2">
      <c r="A26" s="70" t="s">
        <v>675</v>
      </c>
      <c r="B26" s="67">
        <v>7401538</v>
      </c>
      <c r="C26" s="67"/>
      <c r="D26" s="67">
        <v>10703839</v>
      </c>
    </row>
    <row r="27" spans="1:4" ht="14.25" customHeight="1" x14ac:dyDescent="0.2">
      <c r="A27" s="70" t="s">
        <v>676</v>
      </c>
      <c r="B27" s="67">
        <v>7100862</v>
      </c>
      <c r="C27" s="67"/>
      <c r="D27" s="67">
        <v>6469549</v>
      </c>
    </row>
    <row r="28" spans="1:4" ht="25.5" customHeight="1" x14ac:dyDescent="0.2">
      <c r="A28" s="69" t="s">
        <v>593</v>
      </c>
      <c r="B28" s="68">
        <f>SUM(B25:B27)</f>
        <v>44430330</v>
      </c>
      <c r="C28" s="68"/>
      <c r="D28" s="68">
        <f>SUM(D25:D27)</f>
        <v>35027640</v>
      </c>
    </row>
    <row r="29" spans="1:4" ht="12.75" customHeight="1" x14ac:dyDescent="0.2">
      <c r="A29" s="69" t="s">
        <v>594</v>
      </c>
      <c r="B29" s="68">
        <v>46504983</v>
      </c>
      <c r="C29" s="68"/>
      <c r="D29" s="68">
        <v>41054675</v>
      </c>
    </row>
    <row r="30" spans="1:4" ht="12.75" customHeight="1" x14ac:dyDescent="0.2">
      <c r="A30" s="69" t="s">
        <v>595</v>
      </c>
      <c r="B30" s="68">
        <v>142377741</v>
      </c>
      <c r="C30" s="68"/>
      <c r="D30" s="68">
        <v>175691977</v>
      </c>
    </row>
    <row r="31" spans="1:4" ht="24.75" customHeight="1" x14ac:dyDescent="0.2">
      <c r="A31" s="69" t="s">
        <v>596</v>
      </c>
      <c r="B31" s="68">
        <f>B11+B14+B19-B24-B28-B29-B30</f>
        <v>-29893558</v>
      </c>
      <c r="C31" s="68"/>
      <c r="D31" s="68">
        <f>D11+D14+D19-D24-D28-D29-D30</f>
        <v>-15684290</v>
      </c>
    </row>
    <row r="32" spans="1:4" ht="15" customHeight="1" x14ac:dyDescent="0.2">
      <c r="A32" s="70" t="s">
        <v>677</v>
      </c>
      <c r="B32" s="67"/>
      <c r="C32" s="67"/>
      <c r="D32" s="67"/>
    </row>
    <row r="33" spans="1:4" ht="45" customHeight="1" x14ac:dyDescent="0.2">
      <c r="A33" s="70" t="s">
        <v>678</v>
      </c>
      <c r="B33" s="67"/>
      <c r="C33" s="67"/>
      <c r="D33" s="67"/>
    </row>
    <row r="34" spans="1:4" ht="29.25" customHeight="1" x14ac:dyDescent="0.2">
      <c r="A34" s="70" t="s">
        <v>680</v>
      </c>
      <c r="B34" s="67">
        <v>2306</v>
      </c>
      <c r="C34" s="67"/>
      <c r="D34" s="67">
        <v>1544</v>
      </c>
    </row>
    <row r="35" spans="1:4" ht="27.75" customHeight="1" x14ac:dyDescent="0.2">
      <c r="A35" s="70" t="s">
        <v>679</v>
      </c>
      <c r="B35" s="67"/>
      <c r="C35" s="67"/>
      <c r="D35" s="67"/>
    </row>
    <row r="36" spans="1:4" ht="39" customHeight="1" x14ac:dyDescent="0.2">
      <c r="A36" s="69" t="s">
        <v>601</v>
      </c>
      <c r="B36" s="68">
        <f>SUM(B32:B35)</f>
        <v>2306</v>
      </c>
      <c r="C36" s="68"/>
      <c r="D36" s="68">
        <f>SUM(D32:D35)</f>
        <v>1544</v>
      </c>
    </row>
    <row r="37" spans="1:4" ht="30" customHeight="1" x14ac:dyDescent="0.2">
      <c r="A37" s="70" t="s">
        <v>681</v>
      </c>
      <c r="B37" s="67"/>
      <c r="C37" s="67"/>
      <c r="D37" s="67">
        <v>64</v>
      </c>
    </row>
    <row r="38" spans="1:4" ht="30" customHeight="1" x14ac:dyDescent="0.2">
      <c r="A38" s="70" t="s">
        <v>682</v>
      </c>
      <c r="B38" s="67"/>
      <c r="C38" s="67"/>
      <c r="D38" s="67"/>
    </row>
    <row r="39" spans="1:4" ht="30" customHeight="1" x14ac:dyDescent="0.2">
      <c r="A39" s="70" t="s">
        <v>683</v>
      </c>
      <c r="B39" s="67">
        <v>63065</v>
      </c>
      <c r="C39" s="67"/>
      <c r="D39" s="67">
        <v>8266077</v>
      </c>
    </row>
    <row r="40" spans="1:4" ht="15" customHeight="1" x14ac:dyDescent="0.2">
      <c r="A40" s="70" t="s">
        <v>684</v>
      </c>
      <c r="B40" s="67">
        <v>34026</v>
      </c>
      <c r="C40" s="67"/>
      <c r="D40" s="67">
        <v>8266077</v>
      </c>
    </row>
    <row r="41" spans="1:4" ht="27" customHeight="1" x14ac:dyDescent="0.2">
      <c r="A41" s="69" t="s">
        <v>606</v>
      </c>
      <c r="B41" s="68">
        <f>SUM(B37:B39)</f>
        <v>63065</v>
      </c>
      <c r="C41" s="68"/>
      <c r="D41" s="68">
        <f>SUM(D37:D39)</f>
        <v>8266141</v>
      </c>
    </row>
    <row r="42" spans="1:4" ht="27" customHeight="1" x14ac:dyDescent="0.2">
      <c r="A42" s="69" t="s">
        <v>607</v>
      </c>
      <c r="B42" s="68">
        <f>B36-B41</f>
        <v>-60759</v>
      </c>
      <c r="C42" s="68"/>
      <c r="D42" s="68">
        <f>D36-D41</f>
        <v>-8264597</v>
      </c>
    </row>
    <row r="43" spans="1:4" ht="26.25" customHeight="1" x14ac:dyDescent="0.2">
      <c r="A43" s="69" t="s">
        <v>685</v>
      </c>
      <c r="B43" s="68">
        <f>SUM(B42,B31)</f>
        <v>-29954317</v>
      </c>
      <c r="C43" s="68">
        <f>SUM(C42,C31)</f>
        <v>0</v>
      </c>
      <c r="D43" s="68">
        <f>SUM(D42,D31)</f>
        <v>-23948887</v>
      </c>
    </row>
  </sheetData>
  <mergeCells count="3">
    <mergeCell ref="A4:D4"/>
    <mergeCell ref="A5:D5"/>
    <mergeCell ref="A1:D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D43"/>
  <sheetViews>
    <sheetView workbookViewId="0">
      <selection activeCell="A2" sqref="A2"/>
    </sheetView>
  </sheetViews>
  <sheetFormatPr defaultRowHeight="15" x14ac:dyDescent="0.25"/>
  <cols>
    <col min="1" max="1" width="65" style="66" customWidth="1"/>
    <col min="2" max="2" width="14" style="66" bestFit="1" customWidth="1"/>
    <col min="3" max="3" width="14.42578125" style="66" customWidth="1"/>
    <col min="4" max="4" width="14.28515625" style="66" customWidth="1"/>
    <col min="5" max="16384" width="9.140625" style="66"/>
  </cols>
  <sheetData>
    <row r="1" spans="1:4" x14ac:dyDescent="0.25">
      <c r="A1" s="864" t="s">
        <v>930</v>
      </c>
      <c r="B1" s="827"/>
      <c r="C1" s="827"/>
      <c r="D1" s="827"/>
    </row>
    <row r="2" spans="1:4" x14ac:dyDescent="0.25">
      <c r="A2" s="408"/>
      <c r="B2" s="247"/>
    </row>
    <row r="3" spans="1:4" x14ac:dyDescent="0.25">
      <c r="A3" s="256"/>
      <c r="B3" s="256"/>
      <c r="C3" s="256"/>
    </row>
    <row r="4" spans="1:4" x14ac:dyDescent="0.25">
      <c r="A4" s="760" t="s">
        <v>740</v>
      </c>
      <c r="B4" s="759"/>
      <c r="C4" s="759"/>
      <c r="D4" s="759"/>
    </row>
    <row r="5" spans="1:4" x14ac:dyDescent="0.25">
      <c r="A5" s="718" t="s">
        <v>686</v>
      </c>
      <c r="B5" s="759"/>
      <c r="C5" s="759"/>
      <c r="D5" s="759"/>
    </row>
    <row r="6" spans="1:4" ht="18" x14ac:dyDescent="0.25">
      <c r="A6" s="128"/>
      <c r="B6" s="129"/>
      <c r="C6" s="129"/>
      <c r="D6" s="129"/>
    </row>
    <row r="7" spans="1:4" x14ac:dyDescent="0.25">
      <c r="A7" s="51"/>
      <c r="B7" s="51"/>
      <c r="C7" s="51"/>
      <c r="D7" s="51"/>
    </row>
    <row r="8" spans="1:4" ht="38.25" x14ac:dyDescent="0.25">
      <c r="A8" s="52" t="s">
        <v>0</v>
      </c>
      <c r="B8" s="60" t="s">
        <v>736</v>
      </c>
      <c r="C8" s="60" t="s">
        <v>550</v>
      </c>
      <c r="D8" s="60" t="s">
        <v>737</v>
      </c>
    </row>
    <row r="9" spans="1:4" x14ac:dyDescent="0.25">
      <c r="A9" s="53" t="s">
        <v>574</v>
      </c>
      <c r="B9" s="54">
        <v>970200</v>
      </c>
      <c r="C9" s="54"/>
      <c r="D9" s="54">
        <v>1203000</v>
      </c>
    </row>
    <row r="10" spans="1:4" ht="30" x14ac:dyDescent="0.25">
      <c r="A10" s="53" t="s">
        <v>575</v>
      </c>
      <c r="B10" s="54"/>
      <c r="C10" s="54"/>
      <c r="D10" s="54"/>
    </row>
    <row r="11" spans="1:4" x14ac:dyDescent="0.25">
      <c r="A11" s="53" t="s">
        <v>576</v>
      </c>
      <c r="B11" s="54"/>
      <c r="C11" s="54"/>
      <c r="D11" s="54"/>
    </row>
    <row r="12" spans="1:4" ht="25.5" x14ac:dyDescent="0.25">
      <c r="A12" s="55" t="s">
        <v>577</v>
      </c>
      <c r="B12" s="56">
        <f>SUM(B9:B11)</f>
        <v>970200</v>
      </c>
      <c r="C12" s="56"/>
      <c r="D12" s="56">
        <f t="shared" ref="D12" si="0">SUM(D9:D11)</f>
        <v>1203000</v>
      </c>
    </row>
    <row r="13" spans="1:4" x14ac:dyDescent="0.25">
      <c r="A13" s="53" t="s">
        <v>578</v>
      </c>
      <c r="B13" s="54"/>
      <c r="C13" s="54"/>
      <c r="D13" s="54"/>
    </row>
    <row r="14" spans="1:4" x14ac:dyDescent="0.25">
      <c r="A14" s="53" t="s">
        <v>579</v>
      </c>
      <c r="B14" s="54"/>
      <c r="C14" s="54"/>
      <c r="D14" s="54"/>
    </row>
    <row r="15" spans="1:4" ht="25.5" x14ac:dyDescent="0.25">
      <c r="A15" s="55" t="s">
        <v>580</v>
      </c>
      <c r="B15" s="56"/>
      <c r="C15" s="56"/>
      <c r="D15" s="56"/>
    </row>
    <row r="16" spans="1:4" ht="30" x14ac:dyDescent="0.25">
      <c r="A16" s="53" t="s">
        <v>581</v>
      </c>
      <c r="B16" s="54">
        <v>55791700</v>
      </c>
      <c r="C16" s="54"/>
      <c r="D16" s="54">
        <v>60852176</v>
      </c>
    </row>
    <row r="17" spans="1:4" ht="30" x14ac:dyDescent="0.25">
      <c r="A17" s="53" t="s">
        <v>582</v>
      </c>
      <c r="B17" s="54">
        <v>4467110</v>
      </c>
      <c r="C17" s="54"/>
      <c r="D17" s="54">
        <v>4621093</v>
      </c>
    </row>
    <row r="18" spans="1:4" x14ac:dyDescent="0.25">
      <c r="A18" s="53" t="s">
        <v>583</v>
      </c>
      <c r="B18" s="54">
        <v>4850</v>
      </c>
      <c r="C18" s="54"/>
      <c r="D18" s="54">
        <v>22000</v>
      </c>
    </row>
    <row r="19" spans="1:4" ht="25.5" x14ac:dyDescent="0.25">
      <c r="A19" s="55" t="s">
        <v>584</v>
      </c>
      <c r="B19" s="56">
        <f>SUM(B16:B18)</f>
        <v>60263660</v>
      </c>
      <c r="C19" s="56"/>
      <c r="D19" s="56">
        <f>SUM(D16:D18)</f>
        <v>65495269</v>
      </c>
    </row>
    <row r="20" spans="1:4" x14ac:dyDescent="0.25">
      <c r="A20" s="53" t="s">
        <v>585</v>
      </c>
      <c r="B20" s="54">
        <v>2771349</v>
      </c>
      <c r="C20" s="54"/>
      <c r="D20" s="54">
        <v>2372373</v>
      </c>
    </row>
    <row r="21" spans="1:4" x14ac:dyDescent="0.25">
      <c r="A21" s="53" t="s">
        <v>586</v>
      </c>
      <c r="B21" s="54">
        <v>6146894</v>
      </c>
      <c r="C21" s="54"/>
      <c r="D21" s="54">
        <v>6333047</v>
      </c>
    </row>
    <row r="22" spans="1:4" x14ac:dyDescent="0.25">
      <c r="A22" s="53" t="s">
        <v>587</v>
      </c>
      <c r="B22" s="54"/>
      <c r="C22" s="54"/>
      <c r="D22" s="54"/>
    </row>
    <row r="23" spans="1:4" x14ac:dyDescent="0.25">
      <c r="A23" s="53" t="s">
        <v>588</v>
      </c>
      <c r="B23" s="54"/>
      <c r="C23" s="54"/>
      <c r="D23" s="54"/>
    </row>
    <row r="24" spans="1:4" ht="25.5" x14ac:dyDescent="0.25">
      <c r="A24" s="55" t="s">
        <v>589</v>
      </c>
      <c r="B24" s="56">
        <f>SUM(B20:B23)</f>
        <v>8918243</v>
      </c>
      <c r="C24" s="56"/>
      <c r="D24" s="56">
        <f>SUM(D20:D23)</f>
        <v>8705420</v>
      </c>
    </row>
    <row r="25" spans="1:4" x14ac:dyDescent="0.25">
      <c r="A25" s="53" t="s">
        <v>590</v>
      </c>
      <c r="B25" s="54">
        <v>35092069</v>
      </c>
      <c r="C25" s="54"/>
      <c r="D25" s="54">
        <v>38937069</v>
      </c>
    </row>
    <row r="26" spans="1:4" x14ac:dyDescent="0.25">
      <c r="A26" s="53" t="s">
        <v>591</v>
      </c>
      <c r="B26" s="54">
        <v>3980650</v>
      </c>
      <c r="C26" s="54"/>
      <c r="D26" s="54">
        <v>5369916</v>
      </c>
    </row>
    <row r="27" spans="1:4" x14ac:dyDescent="0.25">
      <c r="A27" s="53" t="s">
        <v>592</v>
      </c>
      <c r="B27" s="54">
        <v>10583272</v>
      </c>
      <c r="C27" s="54"/>
      <c r="D27" s="54">
        <v>10195307</v>
      </c>
    </row>
    <row r="28" spans="1:4" ht="25.5" x14ac:dyDescent="0.25">
      <c r="A28" s="55" t="s">
        <v>593</v>
      </c>
      <c r="B28" s="56">
        <f>SUM(B25:B27)</f>
        <v>49655991</v>
      </c>
      <c r="C28" s="56"/>
      <c r="D28" s="56">
        <f>SUM(D25:D27)</f>
        <v>54502292</v>
      </c>
    </row>
    <row r="29" spans="1:4" x14ac:dyDescent="0.25">
      <c r="A29" s="55" t="s">
        <v>594</v>
      </c>
      <c r="B29" s="56">
        <v>668747</v>
      </c>
      <c r="C29" s="56"/>
      <c r="D29" s="56">
        <v>381511</v>
      </c>
    </row>
    <row r="30" spans="1:4" x14ac:dyDescent="0.25">
      <c r="A30" s="55" t="s">
        <v>595</v>
      </c>
      <c r="B30" s="56">
        <v>2816957</v>
      </c>
      <c r="C30" s="56"/>
      <c r="D30" s="56">
        <v>2079871</v>
      </c>
    </row>
    <row r="31" spans="1:4" ht="25.5" x14ac:dyDescent="0.25">
      <c r="A31" s="55" t="s">
        <v>596</v>
      </c>
      <c r="B31" s="56">
        <f>B12+B19-B24-B28-B29-B30</f>
        <v>-826078</v>
      </c>
      <c r="C31" s="56"/>
      <c r="D31" s="56">
        <f>D12+D19-D24-D28-D29-D30</f>
        <v>1029175</v>
      </c>
    </row>
    <row r="32" spans="1:4" x14ac:dyDescent="0.25">
      <c r="A32" s="53" t="s">
        <v>597</v>
      </c>
      <c r="B32" s="54"/>
      <c r="C32" s="54"/>
      <c r="D32" s="54"/>
    </row>
    <row r="33" spans="1:4" ht="30" x14ac:dyDescent="0.25">
      <c r="A33" s="53" t="s">
        <v>598</v>
      </c>
      <c r="B33" s="54">
        <v>99</v>
      </c>
      <c r="C33" s="54"/>
      <c r="D33" s="54">
        <v>15</v>
      </c>
    </row>
    <row r="34" spans="1:4" ht="30" x14ac:dyDescent="0.25">
      <c r="A34" s="53" t="s">
        <v>599</v>
      </c>
      <c r="B34" s="54">
        <v>978</v>
      </c>
      <c r="C34" s="54"/>
      <c r="D34" s="54">
        <v>0</v>
      </c>
    </row>
    <row r="35" spans="1:4" x14ac:dyDescent="0.25">
      <c r="A35" s="53" t="s">
        <v>600</v>
      </c>
      <c r="B35" s="54"/>
      <c r="C35" s="54"/>
      <c r="D35" s="54"/>
    </row>
    <row r="36" spans="1:4" ht="25.5" x14ac:dyDescent="0.25">
      <c r="A36" s="55" t="s">
        <v>601</v>
      </c>
      <c r="B36" s="56">
        <f>SUM(B33:B35)</f>
        <v>1077</v>
      </c>
      <c r="C36" s="56"/>
      <c r="D36" s="56">
        <f>SUM(D33:D35)</f>
        <v>15</v>
      </c>
    </row>
    <row r="37" spans="1:4" x14ac:dyDescent="0.25">
      <c r="A37" s="53" t="s">
        <v>602</v>
      </c>
      <c r="B37" s="54"/>
      <c r="C37" s="54"/>
      <c r="D37" s="54"/>
    </row>
    <row r="38" spans="1:4" x14ac:dyDescent="0.25">
      <c r="A38" s="53" t="s">
        <v>603</v>
      </c>
      <c r="B38" s="54"/>
      <c r="C38" s="54"/>
      <c r="D38" s="54"/>
    </row>
    <row r="39" spans="1:4" x14ac:dyDescent="0.25">
      <c r="A39" s="53" t="s">
        <v>604</v>
      </c>
      <c r="B39" s="54"/>
      <c r="C39" s="54"/>
      <c r="D39" s="54"/>
    </row>
    <row r="40" spans="1:4" x14ac:dyDescent="0.25">
      <c r="A40" s="53" t="s">
        <v>605</v>
      </c>
      <c r="B40" s="54"/>
      <c r="C40" s="54"/>
      <c r="D40" s="54"/>
    </row>
    <row r="41" spans="1:4" ht="25.5" x14ac:dyDescent="0.25">
      <c r="A41" s="55" t="s">
        <v>606</v>
      </c>
      <c r="B41" s="56"/>
      <c r="C41" s="56"/>
      <c r="D41" s="56"/>
    </row>
    <row r="42" spans="1:4" ht="25.5" x14ac:dyDescent="0.25">
      <c r="A42" s="55" t="s">
        <v>607</v>
      </c>
      <c r="B42" s="56">
        <f>B36-B41</f>
        <v>1077</v>
      </c>
      <c r="C42" s="56"/>
      <c r="D42" s="56">
        <f>D36-D41</f>
        <v>15</v>
      </c>
    </row>
    <row r="43" spans="1:4" x14ac:dyDescent="0.25">
      <c r="A43" s="55" t="s">
        <v>687</v>
      </c>
      <c r="B43" s="56">
        <f>B31+B42</f>
        <v>-825001</v>
      </c>
      <c r="C43" s="56"/>
      <c r="D43" s="56">
        <f>D31+D42</f>
        <v>1029190</v>
      </c>
    </row>
  </sheetData>
  <mergeCells count="3">
    <mergeCell ref="A4:D4"/>
    <mergeCell ref="A5:D5"/>
    <mergeCell ref="A1:D1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9E57-C204-4ACC-B750-D4315806FC8A}">
  <sheetPr>
    <tabColor rgb="FFFFFF00"/>
  </sheetPr>
  <dimension ref="A1:D127"/>
  <sheetViews>
    <sheetView workbookViewId="0">
      <selection activeCell="E8" sqref="E8"/>
    </sheetView>
  </sheetViews>
  <sheetFormatPr defaultRowHeight="12.75" x14ac:dyDescent="0.2"/>
  <cols>
    <col min="1" max="1" width="53.85546875" customWidth="1"/>
    <col min="2" max="2" width="16" bestFit="1" customWidth="1"/>
    <col min="4" max="4" width="15.85546875" bestFit="1" customWidth="1"/>
  </cols>
  <sheetData>
    <row r="1" spans="1:4" ht="15" x14ac:dyDescent="0.25">
      <c r="A1" s="862" t="s">
        <v>931</v>
      </c>
      <c r="B1" s="827"/>
      <c r="C1" s="827"/>
      <c r="D1" s="827"/>
    </row>
    <row r="2" spans="1:4" ht="15" x14ac:dyDescent="0.25">
      <c r="A2" s="50"/>
      <c r="B2" s="50"/>
      <c r="C2" s="50"/>
      <c r="D2" s="50"/>
    </row>
    <row r="3" spans="1:4" x14ac:dyDescent="0.2">
      <c r="A3" s="17"/>
    </row>
    <row r="4" spans="1:4" ht="15" x14ac:dyDescent="0.25">
      <c r="A4" s="760" t="s">
        <v>747</v>
      </c>
      <c r="B4" s="765"/>
      <c r="C4" s="765"/>
      <c r="D4" s="765"/>
    </row>
    <row r="5" spans="1:4" ht="15" x14ac:dyDescent="0.25">
      <c r="A5" s="718" t="s">
        <v>689</v>
      </c>
      <c r="B5" s="765"/>
      <c r="C5" s="765"/>
      <c r="D5" s="765"/>
    </row>
    <row r="6" spans="1:4" ht="15" x14ac:dyDescent="0.25">
      <c r="A6" s="50"/>
      <c r="B6" s="50"/>
      <c r="C6" s="50"/>
      <c r="D6" s="50"/>
    </row>
    <row r="7" spans="1:4" ht="15" x14ac:dyDescent="0.25">
      <c r="A7" s="51" t="s">
        <v>551</v>
      </c>
      <c r="B7" s="51"/>
      <c r="C7" s="51"/>
      <c r="D7" s="51"/>
    </row>
    <row r="8" spans="1:4" ht="51" x14ac:dyDescent="0.25">
      <c r="A8" s="52" t="s">
        <v>0</v>
      </c>
      <c r="B8" s="60" t="s">
        <v>736</v>
      </c>
      <c r="C8" s="60" t="s">
        <v>550</v>
      </c>
      <c r="D8" s="60" t="s">
        <v>737</v>
      </c>
    </row>
    <row r="9" spans="1:4" ht="25.5" x14ac:dyDescent="0.25">
      <c r="A9" s="55" t="s">
        <v>549</v>
      </c>
      <c r="B9" s="59"/>
      <c r="C9" s="59"/>
      <c r="D9" s="59"/>
    </row>
    <row r="10" spans="1:4" ht="18" customHeight="1" x14ac:dyDescent="0.2">
      <c r="A10" s="53" t="s">
        <v>433</v>
      </c>
      <c r="B10" s="54"/>
      <c r="C10" s="54"/>
      <c r="D10" s="54"/>
    </row>
    <row r="11" spans="1:4" ht="15.75" customHeight="1" x14ac:dyDescent="0.2">
      <c r="A11" s="53" t="s">
        <v>434</v>
      </c>
      <c r="B11" s="54">
        <v>142075</v>
      </c>
      <c r="C11" s="54"/>
      <c r="D11" s="54">
        <v>130169</v>
      </c>
    </row>
    <row r="12" spans="1:4" ht="15.75" customHeight="1" x14ac:dyDescent="0.2">
      <c r="A12" s="53" t="s">
        <v>435</v>
      </c>
      <c r="B12" s="54"/>
      <c r="C12" s="54"/>
      <c r="D12" s="54"/>
    </row>
    <row r="13" spans="1:4" ht="15.75" customHeight="1" x14ac:dyDescent="0.2">
      <c r="A13" s="55" t="s">
        <v>436</v>
      </c>
      <c r="B13" s="56">
        <f>SUM(B10:B12)</f>
        <v>142075</v>
      </c>
      <c r="C13" s="56"/>
      <c r="D13" s="56">
        <f>SUM(D10:D12)</f>
        <v>130169</v>
      </c>
    </row>
    <row r="14" spans="1:4" ht="31.5" customHeight="1" x14ac:dyDescent="0.2">
      <c r="A14" s="53" t="s">
        <v>437</v>
      </c>
      <c r="B14" s="54">
        <v>1074081341</v>
      </c>
      <c r="C14" s="54"/>
      <c r="D14" s="54">
        <v>1043145832</v>
      </c>
    </row>
    <row r="15" spans="1:4" ht="31.5" customHeight="1" x14ac:dyDescent="0.2">
      <c r="A15" s="53" t="s">
        <v>438</v>
      </c>
      <c r="B15" s="54">
        <v>17714575</v>
      </c>
      <c r="C15" s="54"/>
      <c r="D15" s="54">
        <v>15036124</v>
      </c>
    </row>
    <row r="16" spans="1:4" ht="15" customHeight="1" x14ac:dyDescent="0.2">
      <c r="A16" s="53" t="s">
        <v>439</v>
      </c>
      <c r="B16" s="54"/>
      <c r="C16" s="54"/>
      <c r="D16" s="54"/>
    </row>
    <row r="17" spans="1:4" ht="15" customHeight="1" x14ac:dyDescent="0.2">
      <c r="A17" s="53" t="s">
        <v>440</v>
      </c>
      <c r="B17" s="54"/>
      <c r="C17" s="54"/>
      <c r="D17" s="54"/>
    </row>
    <row r="18" spans="1:4" ht="15" customHeight="1" x14ac:dyDescent="0.2">
      <c r="A18" s="53" t="s">
        <v>441</v>
      </c>
      <c r="B18" s="54"/>
      <c r="C18" s="54"/>
      <c r="D18" s="54"/>
    </row>
    <row r="19" spans="1:4" ht="14.25" customHeight="1" x14ac:dyDescent="0.2">
      <c r="A19" s="55" t="s">
        <v>442</v>
      </c>
      <c r="B19" s="56">
        <f>SUM(B14:B18)</f>
        <v>1091795916</v>
      </c>
      <c r="C19" s="56"/>
      <c r="D19" s="56">
        <f>SUM(D14:D18)</f>
        <v>1058181956</v>
      </c>
    </row>
    <row r="20" spans="1:4" ht="16.5" customHeight="1" x14ac:dyDescent="0.2">
      <c r="A20" s="53" t="s">
        <v>443</v>
      </c>
      <c r="B20" s="54">
        <v>2570740</v>
      </c>
      <c r="C20" s="54"/>
      <c r="D20" s="54">
        <v>2570740</v>
      </c>
    </row>
    <row r="21" spans="1:4" ht="30" customHeight="1" x14ac:dyDescent="0.2">
      <c r="A21" s="53" t="s">
        <v>444</v>
      </c>
      <c r="B21" s="54"/>
      <c r="C21" s="54"/>
      <c r="D21" s="54"/>
    </row>
    <row r="22" spans="1:4" ht="30" customHeight="1" x14ac:dyDescent="0.2">
      <c r="A22" s="53" t="s">
        <v>445</v>
      </c>
      <c r="B22" s="54"/>
      <c r="C22" s="54"/>
      <c r="D22" s="54"/>
    </row>
    <row r="23" spans="1:4" ht="18" customHeight="1" x14ac:dyDescent="0.2">
      <c r="A23" s="55" t="s">
        <v>446</v>
      </c>
      <c r="B23" s="56">
        <f>SUM(B20:B22)</f>
        <v>2570740</v>
      </c>
      <c r="C23" s="56"/>
      <c r="D23" s="56">
        <f>SUM(D20:D22)</f>
        <v>2570740</v>
      </c>
    </row>
    <row r="24" spans="1:4" ht="29.25" customHeight="1" x14ac:dyDescent="0.2">
      <c r="A24" s="53" t="s">
        <v>447</v>
      </c>
      <c r="B24" s="54"/>
      <c r="C24" s="54"/>
      <c r="D24" s="54"/>
    </row>
    <row r="25" spans="1:4" ht="29.25" customHeight="1" x14ac:dyDescent="0.2">
      <c r="A25" s="53" t="s">
        <v>448</v>
      </c>
      <c r="B25" s="54"/>
      <c r="C25" s="54"/>
      <c r="D25" s="54"/>
    </row>
    <row r="26" spans="1:4" ht="27" customHeight="1" x14ac:dyDescent="0.2">
      <c r="A26" s="55" t="s">
        <v>548</v>
      </c>
      <c r="B26" s="56"/>
      <c r="C26" s="56"/>
      <c r="D26" s="56"/>
    </row>
    <row r="27" spans="1:4" ht="27" customHeight="1" x14ac:dyDescent="0.2">
      <c r="A27" s="55" t="s">
        <v>449</v>
      </c>
      <c r="B27" s="56">
        <f>SUM(B23,B19,B13)</f>
        <v>1094508731</v>
      </c>
      <c r="C27" s="56">
        <f>SUM(C23,C19,C13)</f>
        <v>0</v>
      </c>
      <c r="D27" s="56">
        <f>SUM(D23,D19,D13)</f>
        <v>1060882865</v>
      </c>
    </row>
    <row r="28" spans="1:4" ht="14.25" customHeight="1" x14ac:dyDescent="0.2">
      <c r="A28" s="53" t="s">
        <v>547</v>
      </c>
      <c r="B28" s="54"/>
      <c r="C28" s="54"/>
      <c r="D28" s="54"/>
    </row>
    <row r="29" spans="1:4" ht="14.25" customHeight="1" x14ac:dyDescent="0.2">
      <c r="A29" s="53" t="s">
        <v>546</v>
      </c>
      <c r="B29" s="54"/>
      <c r="C29" s="54"/>
      <c r="D29" s="54"/>
    </row>
    <row r="30" spans="1:4" ht="17.25" customHeight="1" x14ac:dyDescent="0.2">
      <c r="A30" s="53" t="s">
        <v>545</v>
      </c>
      <c r="B30" s="54"/>
      <c r="C30" s="54"/>
      <c r="D30" s="54"/>
    </row>
    <row r="31" spans="1:4" ht="29.25" customHeight="1" x14ac:dyDescent="0.2">
      <c r="A31" s="53" t="s">
        <v>544</v>
      </c>
      <c r="B31" s="54"/>
      <c r="C31" s="54"/>
      <c r="D31" s="54"/>
    </row>
    <row r="32" spans="1:4" ht="16.5" customHeight="1" x14ac:dyDescent="0.2">
      <c r="A32" s="53" t="s">
        <v>543</v>
      </c>
      <c r="B32" s="54"/>
      <c r="C32" s="54"/>
      <c r="D32" s="54"/>
    </row>
    <row r="33" spans="1:4" ht="16.5" customHeight="1" x14ac:dyDescent="0.2">
      <c r="A33" s="55" t="s">
        <v>542</v>
      </c>
      <c r="B33" s="56"/>
      <c r="C33" s="56"/>
      <c r="D33" s="56"/>
    </row>
    <row r="34" spans="1:4" ht="16.5" customHeight="1" x14ac:dyDescent="0.2">
      <c r="A34" s="53" t="s">
        <v>541</v>
      </c>
      <c r="B34" s="54"/>
      <c r="C34" s="54"/>
      <c r="D34" s="54"/>
    </row>
    <row r="35" spans="1:4" ht="30.75" customHeight="1" x14ac:dyDescent="0.2">
      <c r="A35" s="53" t="s">
        <v>540</v>
      </c>
      <c r="B35" s="54"/>
      <c r="C35" s="54"/>
      <c r="D35" s="54"/>
    </row>
    <row r="36" spans="1:4" ht="12.75" customHeight="1" x14ac:dyDescent="0.2">
      <c r="A36" s="53" t="s">
        <v>539</v>
      </c>
      <c r="B36" s="54"/>
      <c r="C36" s="54"/>
      <c r="D36" s="54"/>
    </row>
    <row r="37" spans="1:4" ht="12.75" customHeight="1" x14ac:dyDescent="0.2">
      <c r="A37" s="53" t="s">
        <v>538</v>
      </c>
      <c r="B37" s="54"/>
      <c r="C37" s="54"/>
      <c r="D37" s="54"/>
    </row>
    <row r="38" spans="1:4" ht="12.75" customHeight="1" x14ac:dyDescent="0.2">
      <c r="A38" s="53" t="s">
        <v>537</v>
      </c>
      <c r="B38" s="54"/>
      <c r="C38" s="54"/>
      <c r="D38" s="54"/>
    </row>
    <row r="39" spans="1:4" ht="12.75" customHeight="1" x14ac:dyDescent="0.2">
      <c r="A39" s="53" t="s">
        <v>536</v>
      </c>
      <c r="B39" s="54"/>
      <c r="C39" s="54"/>
      <c r="D39" s="54"/>
    </row>
    <row r="40" spans="1:4" ht="16.5" customHeight="1" x14ac:dyDescent="0.2">
      <c r="A40" s="53" t="s">
        <v>535</v>
      </c>
      <c r="B40" s="54"/>
      <c r="C40" s="54"/>
      <c r="D40" s="54"/>
    </row>
    <row r="41" spans="1:4" ht="12" customHeight="1" x14ac:dyDescent="0.2">
      <c r="A41" s="55" t="s">
        <v>450</v>
      </c>
      <c r="B41" s="56"/>
      <c r="C41" s="56"/>
      <c r="D41" s="56"/>
    </row>
    <row r="42" spans="1:4" ht="26.25" customHeight="1" x14ac:dyDescent="0.2">
      <c r="A42" s="55" t="s">
        <v>534</v>
      </c>
      <c r="B42" s="56"/>
      <c r="C42" s="56"/>
      <c r="D42" s="56"/>
    </row>
    <row r="43" spans="1:4" ht="15" customHeight="1" x14ac:dyDescent="0.2">
      <c r="A43" s="53" t="s">
        <v>451</v>
      </c>
      <c r="B43" s="54"/>
      <c r="C43" s="54"/>
      <c r="D43" s="54"/>
    </row>
    <row r="44" spans="1:4" ht="15" customHeight="1" x14ac:dyDescent="0.2">
      <c r="A44" s="53" t="s">
        <v>452</v>
      </c>
      <c r="B44" s="54">
        <v>239040</v>
      </c>
      <c r="C44" s="54"/>
      <c r="D44" s="54">
        <v>136220</v>
      </c>
    </row>
    <row r="45" spans="1:4" ht="15" customHeight="1" x14ac:dyDescent="0.2">
      <c r="A45" s="53" t="s">
        <v>453</v>
      </c>
      <c r="B45" s="54">
        <v>57853801</v>
      </c>
      <c r="C45" s="54"/>
      <c r="D45" s="54">
        <v>328532230</v>
      </c>
    </row>
    <row r="46" spans="1:4" ht="15" customHeight="1" x14ac:dyDescent="0.2">
      <c r="A46" s="53" t="s">
        <v>454</v>
      </c>
      <c r="B46" s="54"/>
      <c r="C46" s="54"/>
      <c r="D46" s="54"/>
    </row>
    <row r="47" spans="1:4" ht="15" customHeight="1" x14ac:dyDescent="0.2">
      <c r="A47" s="53" t="s">
        <v>455</v>
      </c>
      <c r="B47" s="54"/>
      <c r="C47" s="54"/>
      <c r="D47" s="54"/>
    </row>
    <row r="48" spans="1:4" ht="14.25" customHeight="1" x14ac:dyDescent="0.2">
      <c r="A48" s="55" t="s">
        <v>456</v>
      </c>
      <c r="B48" s="56">
        <f>SUM(B43:B47)</f>
        <v>58092841</v>
      </c>
      <c r="C48" s="56"/>
      <c r="D48" s="56">
        <f>SUM(D43:D47)</f>
        <v>328668450</v>
      </c>
    </row>
    <row r="49" spans="1:4" ht="45.75" customHeight="1" x14ac:dyDescent="0.2">
      <c r="A49" s="53" t="s">
        <v>533</v>
      </c>
      <c r="B49" s="54"/>
      <c r="C49" s="54"/>
      <c r="D49" s="54"/>
    </row>
    <row r="50" spans="1:4" ht="45" customHeight="1" x14ac:dyDescent="0.2">
      <c r="A50" s="53" t="s">
        <v>532</v>
      </c>
      <c r="B50" s="54"/>
      <c r="C50" s="54"/>
      <c r="D50" s="54"/>
    </row>
    <row r="51" spans="1:4" ht="30" customHeight="1" x14ac:dyDescent="0.2">
      <c r="A51" s="53" t="s">
        <v>531</v>
      </c>
      <c r="B51" s="54">
        <v>1766498</v>
      </c>
      <c r="C51" s="54"/>
      <c r="D51" s="54">
        <v>6538698</v>
      </c>
    </row>
    <row r="52" spans="1:4" ht="30" customHeight="1" x14ac:dyDescent="0.2">
      <c r="A52" s="53" t="s">
        <v>530</v>
      </c>
      <c r="B52" s="54">
        <v>962000</v>
      </c>
      <c r="C52" s="54"/>
      <c r="D52" s="54">
        <v>1657902</v>
      </c>
    </row>
    <row r="53" spans="1:4" ht="28.5" customHeight="1" x14ac:dyDescent="0.2">
      <c r="A53" s="53" t="s">
        <v>529</v>
      </c>
      <c r="B53" s="54"/>
      <c r="C53" s="54"/>
      <c r="D53" s="54"/>
    </row>
    <row r="54" spans="1:4" ht="30.75" customHeight="1" x14ac:dyDescent="0.2">
      <c r="A54" s="53" t="s">
        <v>528</v>
      </c>
      <c r="B54" s="54"/>
      <c r="C54" s="54"/>
      <c r="D54" s="54"/>
    </row>
    <row r="55" spans="1:4" ht="30.75" customHeight="1" x14ac:dyDescent="0.2">
      <c r="A55" s="53" t="s">
        <v>527</v>
      </c>
      <c r="B55" s="54"/>
      <c r="C55" s="54"/>
      <c r="D55" s="54"/>
    </row>
    <row r="56" spans="1:4" ht="29.25" customHeight="1" x14ac:dyDescent="0.2">
      <c r="A56" s="53" t="s">
        <v>526</v>
      </c>
      <c r="B56" s="54"/>
      <c r="C56" s="54"/>
      <c r="D56" s="54"/>
    </row>
    <row r="57" spans="1:4" ht="13.5" customHeight="1" x14ac:dyDescent="0.2">
      <c r="A57" s="55" t="s">
        <v>525</v>
      </c>
      <c r="B57" s="56">
        <f>SUM(B49:B56)</f>
        <v>2728498</v>
      </c>
      <c r="C57" s="56"/>
      <c r="D57" s="56">
        <f>SUM(D49:D56)</f>
        <v>8196600</v>
      </c>
    </row>
    <row r="58" spans="1:4" ht="43.5" customHeight="1" x14ac:dyDescent="0.2">
      <c r="A58" s="53" t="s">
        <v>524</v>
      </c>
      <c r="B58" s="54"/>
      <c r="C58" s="54"/>
      <c r="D58" s="54"/>
    </row>
    <row r="59" spans="1:4" ht="43.5" customHeight="1" x14ac:dyDescent="0.2">
      <c r="A59" s="53" t="s">
        <v>523</v>
      </c>
      <c r="B59" s="54"/>
      <c r="C59" s="54"/>
      <c r="D59" s="54"/>
    </row>
    <row r="60" spans="1:4" ht="30" customHeight="1" x14ac:dyDescent="0.2">
      <c r="A60" s="53" t="s">
        <v>522</v>
      </c>
      <c r="B60" s="54"/>
      <c r="C60" s="54"/>
      <c r="D60" s="54"/>
    </row>
    <row r="61" spans="1:4" ht="28.5" customHeight="1" x14ac:dyDescent="0.2">
      <c r="A61" s="53" t="s">
        <v>521</v>
      </c>
      <c r="B61" s="54"/>
      <c r="C61" s="54"/>
      <c r="D61" s="54"/>
    </row>
    <row r="62" spans="1:4" ht="30" customHeight="1" x14ac:dyDescent="0.2">
      <c r="A62" s="53" t="s">
        <v>520</v>
      </c>
      <c r="B62" s="54"/>
      <c r="C62" s="54"/>
      <c r="D62" s="54"/>
    </row>
    <row r="63" spans="1:4" ht="31.5" customHeight="1" x14ac:dyDescent="0.2">
      <c r="A63" s="53" t="s">
        <v>519</v>
      </c>
      <c r="B63" s="54"/>
      <c r="C63" s="54"/>
      <c r="D63" s="54"/>
    </row>
    <row r="64" spans="1:4" ht="28.5" customHeight="1" x14ac:dyDescent="0.2">
      <c r="A64" s="53" t="s">
        <v>518</v>
      </c>
      <c r="B64" s="54"/>
      <c r="C64" s="54"/>
      <c r="D64" s="54"/>
    </row>
    <row r="65" spans="1:4" ht="28.5" customHeight="1" x14ac:dyDescent="0.2">
      <c r="A65" s="53" t="s">
        <v>517</v>
      </c>
      <c r="B65" s="54"/>
      <c r="C65" s="54"/>
      <c r="D65" s="54"/>
    </row>
    <row r="66" spans="1:4" ht="25.5" customHeight="1" x14ac:dyDescent="0.2">
      <c r="A66" s="55" t="s">
        <v>457</v>
      </c>
      <c r="B66" s="56">
        <f>SUM(B58:B65)</f>
        <v>0</v>
      </c>
      <c r="C66" s="56"/>
      <c r="D66" s="56">
        <f>SUM(D58:D65)</f>
        <v>0</v>
      </c>
    </row>
    <row r="67" spans="1:4" ht="14.25" customHeight="1" x14ac:dyDescent="0.2">
      <c r="A67" s="53" t="s">
        <v>458</v>
      </c>
      <c r="B67" s="54">
        <v>362727</v>
      </c>
      <c r="C67" s="54"/>
      <c r="D67" s="54">
        <v>0</v>
      </c>
    </row>
    <row r="68" spans="1:4" ht="29.25" customHeight="1" x14ac:dyDescent="0.2">
      <c r="A68" s="53" t="s">
        <v>516</v>
      </c>
      <c r="B68" s="54"/>
      <c r="C68" s="54"/>
      <c r="D68" s="54"/>
    </row>
    <row r="69" spans="1:4" ht="18.75" customHeight="1" x14ac:dyDescent="0.2">
      <c r="A69" s="53" t="s">
        <v>515</v>
      </c>
      <c r="B69" s="54"/>
      <c r="C69" s="54"/>
      <c r="D69" s="54"/>
    </row>
    <row r="70" spans="1:4" ht="17.25" customHeight="1" x14ac:dyDescent="0.2">
      <c r="A70" s="53" t="s">
        <v>514</v>
      </c>
      <c r="B70" s="54"/>
      <c r="C70" s="54"/>
      <c r="D70" s="54"/>
    </row>
    <row r="71" spans="1:4" ht="30.75" customHeight="1" x14ac:dyDescent="0.2">
      <c r="A71" s="53" t="s">
        <v>690</v>
      </c>
      <c r="B71" s="54"/>
      <c r="C71" s="54"/>
      <c r="D71" s="54"/>
    </row>
    <row r="72" spans="1:4" ht="16.5" customHeight="1" x14ac:dyDescent="0.2">
      <c r="A72" s="53" t="s">
        <v>691</v>
      </c>
      <c r="B72" s="54">
        <v>362727</v>
      </c>
      <c r="C72" s="54"/>
      <c r="D72" s="54">
        <v>0</v>
      </c>
    </row>
    <row r="73" spans="1:4" ht="27.75" customHeight="1" x14ac:dyDescent="0.2">
      <c r="A73" s="53" t="s">
        <v>692</v>
      </c>
      <c r="B73" s="54"/>
      <c r="C73" s="54"/>
      <c r="D73" s="54">
        <v>0</v>
      </c>
    </row>
    <row r="74" spans="1:4" ht="28.5" customHeight="1" x14ac:dyDescent="0.2">
      <c r="A74" s="53" t="s">
        <v>459</v>
      </c>
      <c r="B74" s="54"/>
      <c r="C74" s="54"/>
      <c r="D74" s="54"/>
    </row>
    <row r="75" spans="1:4" ht="15" customHeight="1" x14ac:dyDescent="0.2">
      <c r="A75" s="53" t="s">
        <v>460</v>
      </c>
      <c r="B75" s="54"/>
      <c r="C75" s="54"/>
      <c r="D75" s="54"/>
    </row>
    <row r="76" spans="1:4" ht="14.25" customHeight="1" x14ac:dyDescent="0.2">
      <c r="A76" s="53" t="s">
        <v>461</v>
      </c>
      <c r="B76" s="54">
        <v>75000</v>
      </c>
      <c r="C76" s="54"/>
      <c r="D76" s="54">
        <v>75000</v>
      </c>
    </row>
    <row r="77" spans="1:4" ht="30.75" customHeight="1" x14ac:dyDescent="0.2">
      <c r="A77" s="53" t="s">
        <v>462</v>
      </c>
      <c r="B77" s="54"/>
      <c r="C77" s="54"/>
      <c r="D77" s="54"/>
    </row>
    <row r="78" spans="1:4" ht="29.25" customHeight="1" x14ac:dyDescent="0.2">
      <c r="A78" s="53" t="s">
        <v>463</v>
      </c>
      <c r="B78" s="54"/>
      <c r="C78" s="54"/>
      <c r="D78" s="54"/>
    </row>
    <row r="79" spans="1:4" ht="42.75" customHeight="1" x14ac:dyDescent="0.2">
      <c r="A79" s="53" t="s">
        <v>464</v>
      </c>
      <c r="B79" s="54"/>
      <c r="C79" s="54"/>
      <c r="D79" s="54"/>
    </row>
    <row r="80" spans="1:4" ht="16.5" customHeight="1" x14ac:dyDescent="0.2">
      <c r="A80" s="55" t="s">
        <v>465</v>
      </c>
      <c r="B80" s="56">
        <f>SUM(B74:B79,B67)</f>
        <v>437727</v>
      </c>
      <c r="C80" s="56"/>
      <c r="D80" s="56">
        <f>SUM(D74:D79,D67)</f>
        <v>75000</v>
      </c>
    </row>
    <row r="81" spans="1:4" ht="13.5" customHeight="1" x14ac:dyDescent="0.2">
      <c r="A81" s="55" t="s">
        <v>511</v>
      </c>
      <c r="B81" s="56">
        <f>SUM(B80,B66,B57)</f>
        <v>3166225</v>
      </c>
      <c r="C81" s="56"/>
      <c r="D81" s="56">
        <f>SUM(D80,D66,D57)</f>
        <v>8271600</v>
      </c>
    </row>
    <row r="82" spans="1:4" ht="27" customHeight="1" x14ac:dyDescent="0.2">
      <c r="A82" s="55" t="s">
        <v>466</v>
      </c>
      <c r="B82" s="56">
        <v>34000</v>
      </c>
      <c r="C82" s="56"/>
      <c r="D82" s="56">
        <v>555135</v>
      </c>
    </row>
    <row r="83" spans="1:4" ht="28.5" customHeight="1" x14ac:dyDescent="0.2">
      <c r="A83" s="53" t="s">
        <v>467</v>
      </c>
      <c r="B83" s="54"/>
      <c r="C83" s="54"/>
      <c r="D83" s="54"/>
    </row>
    <row r="84" spans="1:4" ht="27.75" customHeight="1" x14ac:dyDescent="0.2">
      <c r="A84" s="53" t="s">
        <v>468</v>
      </c>
      <c r="B84" s="54"/>
      <c r="C84" s="54"/>
      <c r="D84" s="54"/>
    </row>
    <row r="85" spans="1:4" ht="13.5" customHeight="1" x14ac:dyDescent="0.2">
      <c r="A85" s="53" t="s">
        <v>469</v>
      </c>
      <c r="B85" s="54"/>
      <c r="C85" s="54"/>
      <c r="D85" s="54"/>
    </row>
    <row r="86" spans="1:4" ht="13.5" customHeight="1" x14ac:dyDescent="0.2">
      <c r="A86" s="55" t="s">
        <v>510</v>
      </c>
      <c r="B86" s="56"/>
      <c r="C86" s="56"/>
      <c r="D86" s="56"/>
    </row>
    <row r="87" spans="1:4" ht="12.75" customHeight="1" x14ac:dyDescent="0.2">
      <c r="A87" s="58" t="s">
        <v>470</v>
      </c>
      <c r="B87" s="57">
        <f>SUM(B86,B82,B81,B48,B42,B27)</f>
        <v>1155801797</v>
      </c>
      <c r="C87" s="57">
        <f>SUM(C86,C82,C81,C48,C42,C27)</f>
        <v>0</v>
      </c>
      <c r="D87" s="57">
        <f>SUM(D86,D82,D81,D48,D42,D27)</f>
        <v>1398378050</v>
      </c>
    </row>
    <row r="88" spans="1:4" ht="13.5" customHeight="1" x14ac:dyDescent="0.25">
      <c r="A88" s="55" t="s">
        <v>471</v>
      </c>
      <c r="B88" s="59"/>
      <c r="C88" s="59"/>
      <c r="D88" s="59"/>
    </row>
    <row r="89" spans="1:4" ht="14.25" customHeight="1" x14ac:dyDescent="0.2">
      <c r="A89" s="53" t="s">
        <v>472</v>
      </c>
      <c r="B89" s="54">
        <v>1292139000</v>
      </c>
      <c r="C89" s="54"/>
      <c r="D89" s="54">
        <v>1292139000</v>
      </c>
    </row>
    <row r="90" spans="1:4" ht="14.25" customHeight="1" x14ac:dyDescent="0.2">
      <c r="A90" s="53" t="s">
        <v>473</v>
      </c>
      <c r="B90" s="54"/>
      <c r="C90" s="54"/>
      <c r="D90" s="54"/>
    </row>
    <row r="91" spans="1:4" ht="14.25" customHeight="1" x14ac:dyDescent="0.2">
      <c r="A91" s="53" t="s">
        <v>474</v>
      </c>
      <c r="B91" s="54">
        <v>1678777</v>
      </c>
      <c r="C91" s="54"/>
      <c r="D91" s="54">
        <v>1678777</v>
      </c>
    </row>
    <row r="92" spans="1:4" ht="14.25" customHeight="1" x14ac:dyDescent="0.2">
      <c r="A92" s="53" t="s">
        <v>475</v>
      </c>
      <c r="B92" s="54">
        <v>-144462163</v>
      </c>
      <c r="C92" s="54"/>
      <c r="D92" s="54">
        <v>-174416480</v>
      </c>
    </row>
    <row r="93" spans="1:4" ht="15" customHeight="1" x14ac:dyDescent="0.2">
      <c r="A93" s="53" t="s">
        <v>476</v>
      </c>
      <c r="B93" s="54"/>
      <c r="C93" s="54"/>
      <c r="D93" s="54"/>
    </row>
    <row r="94" spans="1:4" ht="14.25" customHeight="1" x14ac:dyDescent="0.2">
      <c r="A94" s="53" t="s">
        <v>477</v>
      </c>
      <c r="B94" s="54">
        <v>-29954317</v>
      </c>
      <c r="C94" s="54"/>
      <c r="D94" s="54">
        <v>-23948887</v>
      </c>
    </row>
    <row r="95" spans="1:4" ht="14.25" customHeight="1" x14ac:dyDescent="0.2">
      <c r="A95" s="55" t="s">
        <v>509</v>
      </c>
      <c r="B95" s="56">
        <f>SUM(B89:B94)</f>
        <v>1119401297</v>
      </c>
      <c r="C95" s="56"/>
      <c r="D95" s="56">
        <f>SUM(D89:D94)</f>
        <v>1095452410</v>
      </c>
    </row>
    <row r="96" spans="1:4" ht="29.25" customHeight="1" x14ac:dyDescent="0.2">
      <c r="A96" s="53" t="s">
        <v>508</v>
      </c>
      <c r="B96" s="54"/>
      <c r="C96" s="54"/>
      <c r="D96" s="54"/>
    </row>
    <row r="97" spans="1:4" ht="45.75" customHeight="1" x14ac:dyDescent="0.2">
      <c r="A97" s="53" t="s">
        <v>507</v>
      </c>
      <c r="B97" s="54"/>
      <c r="C97" s="54"/>
      <c r="D97" s="54"/>
    </row>
    <row r="98" spans="1:4" ht="29.25" customHeight="1" x14ac:dyDescent="0.2">
      <c r="A98" s="53" t="s">
        <v>506</v>
      </c>
      <c r="B98" s="54">
        <v>5202707</v>
      </c>
      <c r="C98" s="54"/>
      <c r="D98" s="54">
        <v>17573</v>
      </c>
    </row>
    <row r="99" spans="1:4" ht="29.25" customHeight="1" x14ac:dyDescent="0.2">
      <c r="A99" s="53" t="s">
        <v>505</v>
      </c>
      <c r="B99" s="54"/>
      <c r="C99" s="54"/>
      <c r="D99" s="54"/>
    </row>
    <row r="100" spans="1:4" ht="31.5" customHeight="1" x14ac:dyDescent="0.2">
      <c r="A100" s="53" t="s">
        <v>504</v>
      </c>
      <c r="B100" s="54"/>
      <c r="C100" s="54"/>
      <c r="D100" s="54"/>
    </row>
    <row r="101" spans="1:4" ht="31.5" customHeight="1" x14ac:dyDescent="0.2">
      <c r="A101" s="53" t="s">
        <v>503</v>
      </c>
      <c r="B101" s="54"/>
      <c r="C101" s="54"/>
      <c r="D101" s="54"/>
    </row>
    <row r="102" spans="1:4" ht="29.25" customHeight="1" x14ac:dyDescent="0.2">
      <c r="A102" s="53" t="s">
        <v>502</v>
      </c>
      <c r="B102" s="54"/>
      <c r="C102" s="54"/>
      <c r="D102" s="54"/>
    </row>
    <row r="103" spans="1:4" ht="32.25" customHeight="1" x14ac:dyDescent="0.2">
      <c r="A103" s="53" t="s">
        <v>501</v>
      </c>
      <c r="B103" s="54"/>
      <c r="C103" s="54"/>
      <c r="D103" s="54"/>
    </row>
    <row r="104" spans="1:4" ht="32.25" customHeight="1" x14ac:dyDescent="0.2">
      <c r="A104" s="53" t="s">
        <v>500</v>
      </c>
      <c r="B104" s="54"/>
      <c r="C104" s="54"/>
      <c r="D104" s="54"/>
    </row>
    <row r="105" spans="1:4" ht="26.25" customHeight="1" x14ac:dyDescent="0.2">
      <c r="A105" s="55" t="s">
        <v>478</v>
      </c>
      <c r="B105" s="56">
        <f>SUM(B96:B104)</f>
        <v>5202707</v>
      </c>
      <c r="C105" s="56">
        <f>SUM(C96:C104)</f>
        <v>0</v>
      </c>
      <c r="D105" s="56">
        <f>SUM(D96:D104)</f>
        <v>17573</v>
      </c>
    </row>
    <row r="106" spans="1:4" ht="28.5" customHeight="1" x14ac:dyDescent="0.2">
      <c r="A106" s="53" t="s">
        <v>499</v>
      </c>
      <c r="B106" s="54"/>
      <c r="C106" s="54"/>
      <c r="D106" s="54"/>
    </row>
    <row r="107" spans="1:4" ht="45.75" customHeight="1" x14ac:dyDescent="0.2">
      <c r="A107" s="53" t="s">
        <v>498</v>
      </c>
      <c r="B107" s="54"/>
      <c r="C107" s="54"/>
      <c r="D107" s="54"/>
    </row>
    <row r="108" spans="1:4" ht="29.25" customHeight="1" x14ac:dyDescent="0.2">
      <c r="A108" s="53" t="s">
        <v>497</v>
      </c>
      <c r="B108" s="54"/>
      <c r="C108" s="54"/>
      <c r="D108" s="54"/>
    </row>
    <row r="109" spans="1:4" ht="28.5" customHeight="1" x14ac:dyDescent="0.2">
      <c r="A109" s="53" t="s">
        <v>496</v>
      </c>
      <c r="B109" s="54"/>
      <c r="C109" s="54"/>
      <c r="D109" s="54"/>
    </row>
    <row r="110" spans="1:4" ht="30" customHeight="1" x14ac:dyDescent="0.2">
      <c r="A110" s="53" t="s">
        <v>495</v>
      </c>
      <c r="B110" s="54"/>
      <c r="C110" s="54"/>
      <c r="D110" s="54"/>
    </row>
    <row r="111" spans="1:4" ht="29.25" customHeight="1" x14ac:dyDescent="0.2">
      <c r="A111" s="53" t="s">
        <v>494</v>
      </c>
      <c r="B111" s="54"/>
      <c r="C111" s="54"/>
      <c r="D111" s="54"/>
    </row>
    <row r="112" spans="1:4" ht="30" customHeight="1" x14ac:dyDescent="0.2">
      <c r="A112" s="53" t="s">
        <v>493</v>
      </c>
      <c r="B112" s="54"/>
      <c r="C112" s="54"/>
      <c r="D112" s="54"/>
    </row>
    <row r="113" spans="1:4" ht="28.5" customHeight="1" x14ac:dyDescent="0.2">
      <c r="A113" s="53" t="s">
        <v>492</v>
      </c>
      <c r="B113" s="54"/>
      <c r="C113" s="54"/>
      <c r="D113" s="54"/>
    </row>
    <row r="114" spans="1:4" ht="28.5" customHeight="1" x14ac:dyDescent="0.2">
      <c r="A114" s="53" t="s">
        <v>491</v>
      </c>
      <c r="B114" s="54">
        <v>5703551</v>
      </c>
      <c r="C114" s="54"/>
      <c r="D114" s="54">
        <v>6194628</v>
      </c>
    </row>
    <row r="115" spans="1:4" ht="25.5" customHeight="1" x14ac:dyDescent="0.2">
      <c r="A115" s="55" t="s">
        <v>479</v>
      </c>
      <c r="B115" s="56">
        <f>SUM(B106:B114)</f>
        <v>5703551</v>
      </c>
      <c r="C115" s="56"/>
      <c r="D115" s="56">
        <f>SUM(D106:D114)</f>
        <v>6194628</v>
      </c>
    </row>
    <row r="116" spans="1:4" ht="15" customHeight="1" x14ac:dyDescent="0.2">
      <c r="A116" s="53" t="s">
        <v>480</v>
      </c>
      <c r="B116" s="54">
        <v>1386266</v>
      </c>
      <c r="C116" s="54"/>
      <c r="D116" s="54">
        <v>1566513</v>
      </c>
    </row>
    <row r="117" spans="1:4" ht="28.5" customHeight="1" x14ac:dyDescent="0.2">
      <c r="A117" s="53" t="s">
        <v>481</v>
      </c>
      <c r="B117" s="54"/>
      <c r="C117" s="54"/>
      <c r="D117" s="54"/>
    </row>
    <row r="118" spans="1:4" ht="28.5" customHeight="1" x14ac:dyDescent="0.2">
      <c r="A118" s="53" t="s">
        <v>482</v>
      </c>
      <c r="B118" s="54">
        <v>78281</v>
      </c>
      <c r="C118" s="54"/>
      <c r="D118" s="54">
        <v>141882</v>
      </c>
    </row>
    <row r="119" spans="1:4" ht="14.25" customHeight="1" x14ac:dyDescent="0.2">
      <c r="A119" s="53" t="s">
        <v>483</v>
      </c>
      <c r="B119" s="54"/>
      <c r="C119" s="54"/>
      <c r="D119" s="54"/>
    </row>
    <row r="120" spans="1:4" ht="30.75" customHeight="1" x14ac:dyDescent="0.2">
      <c r="A120" s="53" t="s">
        <v>484</v>
      </c>
      <c r="B120" s="54"/>
      <c r="C120" s="54"/>
      <c r="D120" s="54"/>
    </row>
    <row r="121" spans="1:4" ht="30" customHeight="1" x14ac:dyDescent="0.2">
      <c r="A121" s="53" t="s">
        <v>485</v>
      </c>
      <c r="B121" s="54"/>
      <c r="C121" s="54"/>
      <c r="D121" s="54"/>
    </row>
    <row r="122" spans="1:4" ht="30.75" customHeight="1" x14ac:dyDescent="0.2">
      <c r="A122" s="53" t="s">
        <v>486</v>
      </c>
      <c r="B122" s="54"/>
      <c r="C122" s="54"/>
      <c r="D122" s="54"/>
    </row>
    <row r="123" spans="1:4" ht="15" customHeight="1" x14ac:dyDescent="0.2">
      <c r="A123" s="55" t="s">
        <v>490</v>
      </c>
      <c r="B123" s="56">
        <f>SUM(B116:B122)</f>
        <v>1464547</v>
      </c>
      <c r="C123" s="56"/>
      <c r="D123" s="56">
        <f>SUM(D116:D122)</f>
        <v>1708395</v>
      </c>
    </row>
    <row r="124" spans="1:4" ht="15" customHeight="1" x14ac:dyDescent="0.2">
      <c r="A124" s="55" t="s">
        <v>487</v>
      </c>
      <c r="B124" s="56">
        <f>SUM(B123,B115,B105)</f>
        <v>12370805</v>
      </c>
      <c r="C124" s="56"/>
      <c r="D124" s="56">
        <f>SUM(D123,D115,D105)</f>
        <v>7920596</v>
      </c>
    </row>
    <row r="125" spans="1:4" ht="25.5" customHeight="1" x14ac:dyDescent="0.2">
      <c r="A125" s="55" t="s">
        <v>488</v>
      </c>
      <c r="B125" s="56"/>
      <c r="C125" s="56"/>
      <c r="D125" s="56"/>
    </row>
    <row r="126" spans="1:4" ht="14.25" customHeight="1" x14ac:dyDescent="0.2">
      <c r="A126" s="55" t="s">
        <v>744</v>
      </c>
      <c r="B126" s="56">
        <v>24029695</v>
      </c>
      <c r="C126" s="56"/>
      <c r="D126" s="56">
        <v>295005044</v>
      </c>
    </row>
    <row r="127" spans="1:4" ht="12.75" customHeight="1" x14ac:dyDescent="0.2">
      <c r="A127" s="58" t="s">
        <v>489</v>
      </c>
      <c r="B127" s="57">
        <f>SUM(B126,B125,B124,B95)</f>
        <v>1155801797</v>
      </c>
      <c r="C127" s="57"/>
      <c r="D127" s="57">
        <f>SUM(D126,D125,D124,D95)</f>
        <v>1398378050</v>
      </c>
    </row>
  </sheetData>
  <mergeCells count="3">
    <mergeCell ref="A4:D4"/>
    <mergeCell ref="A5:D5"/>
    <mergeCell ref="A1:D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F129"/>
  <sheetViews>
    <sheetView workbookViewId="0">
      <selection activeCell="H10" sqref="H10"/>
    </sheetView>
  </sheetViews>
  <sheetFormatPr defaultRowHeight="15" x14ac:dyDescent="0.25"/>
  <cols>
    <col min="1" max="1" width="73.140625" style="50" customWidth="1"/>
    <col min="2" max="2" width="16" style="50" bestFit="1" customWidth="1"/>
    <col min="3" max="3" width="17.28515625" style="50" customWidth="1"/>
    <col min="4" max="4" width="16" style="50" bestFit="1" customWidth="1"/>
    <col min="5" max="16384" width="9.140625" style="50"/>
  </cols>
  <sheetData>
    <row r="1" spans="1:6" x14ac:dyDescent="0.25">
      <c r="A1" s="865" t="s">
        <v>932</v>
      </c>
      <c r="B1" s="827"/>
      <c r="C1" s="827"/>
      <c r="D1" s="827"/>
      <c r="E1" s="51"/>
      <c r="F1" s="51"/>
    </row>
    <row r="2" spans="1:6" x14ac:dyDescent="0.25">
      <c r="A2" s="51"/>
      <c r="B2" s="51"/>
      <c r="C2" s="51"/>
      <c r="D2" s="51"/>
      <c r="E2" s="51"/>
      <c r="F2" s="51"/>
    </row>
    <row r="3" spans="1:6" x14ac:dyDescent="0.25">
      <c r="A3" s="256"/>
      <c r="B3" s="256"/>
      <c r="C3" s="256"/>
      <c r="E3" s="51"/>
      <c r="F3" s="51"/>
    </row>
    <row r="4" spans="1:6" x14ac:dyDescent="0.25">
      <c r="A4" s="760" t="s">
        <v>740</v>
      </c>
      <c r="B4" s="717"/>
      <c r="C4" s="717"/>
      <c r="D4" s="717"/>
      <c r="E4" s="51"/>
      <c r="F4" s="51"/>
    </row>
    <row r="5" spans="1:6" x14ac:dyDescent="0.25">
      <c r="A5" s="718" t="s">
        <v>688</v>
      </c>
      <c r="B5" s="717"/>
      <c r="C5" s="717"/>
      <c r="D5" s="717"/>
      <c r="E5" s="51"/>
      <c r="F5" s="51"/>
    </row>
    <row r="6" spans="1:6" x14ac:dyDescent="0.25">
      <c r="A6" s="256"/>
      <c r="B6" s="256"/>
      <c r="C6" s="256"/>
      <c r="D6" s="256"/>
      <c r="E6" s="51"/>
      <c r="F6" s="51"/>
    </row>
    <row r="7" spans="1:6" x14ac:dyDescent="0.25">
      <c r="A7" s="51"/>
      <c r="B7" s="51"/>
      <c r="C7" s="51"/>
      <c r="D7" s="51"/>
      <c r="E7" s="51"/>
      <c r="F7" s="51"/>
    </row>
    <row r="8" spans="1:6" ht="25.5" x14ac:dyDescent="0.25">
      <c r="A8" s="52" t="s">
        <v>0</v>
      </c>
      <c r="B8" s="60" t="s">
        <v>736</v>
      </c>
      <c r="C8" s="60" t="s">
        <v>550</v>
      </c>
      <c r="D8" s="60" t="s">
        <v>737</v>
      </c>
      <c r="E8" s="51"/>
      <c r="F8" s="51"/>
    </row>
    <row r="9" spans="1:6" x14ac:dyDescent="0.25">
      <c r="A9" s="55" t="s">
        <v>549</v>
      </c>
      <c r="B9" s="59"/>
      <c r="C9" s="59"/>
      <c r="D9" s="59"/>
      <c r="E9" s="51"/>
      <c r="F9" s="51"/>
    </row>
    <row r="10" spans="1:6" x14ac:dyDescent="0.25">
      <c r="A10" s="53" t="s">
        <v>433</v>
      </c>
      <c r="B10" s="54">
        <v>202056</v>
      </c>
      <c r="C10" s="54"/>
      <c r="D10" s="54">
        <v>174501</v>
      </c>
      <c r="E10" s="51"/>
      <c r="F10" s="51"/>
    </row>
    <row r="11" spans="1:6" x14ac:dyDescent="0.25">
      <c r="A11" s="53" t="s">
        <v>434</v>
      </c>
      <c r="B11" s="54"/>
      <c r="C11" s="54"/>
      <c r="D11" s="54"/>
      <c r="E11" s="51"/>
      <c r="F11" s="51"/>
    </row>
    <row r="12" spans="1:6" x14ac:dyDescent="0.25">
      <c r="A12" s="53" t="s">
        <v>435</v>
      </c>
      <c r="B12" s="54"/>
      <c r="C12" s="54"/>
      <c r="D12" s="54"/>
      <c r="E12" s="51"/>
      <c r="F12" s="51"/>
    </row>
    <row r="13" spans="1:6" x14ac:dyDescent="0.25">
      <c r="A13" s="55" t="s">
        <v>436</v>
      </c>
      <c r="B13" s="56">
        <f t="shared" ref="B13" si="0">SUM(B10:B12)</f>
        <v>202056</v>
      </c>
      <c r="C13" s="56">
        <f t="shared" ref="C13:D13" si="1">SUM(C10:C12)</f>
        <v>0</v>
      </c>
      <c r="D13" s="56">
        <f t="shared" si="1"/>
        <v>174501</v>
      </c>
      <c r="E13" s="51"/>
      <c r="F13" s="51"/>
    </row>
    <row r="14" spans="1:6" x14ac:dyDescent="0.25">
      <c r="A14" s="53" t="s">
        <v>437</v>
      </c>
      <c r="B14" s="54"/>
      <c r="C14" s="54"/>
      <c r="D14" s="54"/>
      <c r="E14" s="51"/>
      <c r="F14" s="51"/>
    </row>
    <row r="15" spans="1:6" x14ac:dyDescent="0.25">
      <c r="A15" s="53" t="s">
        <v>438</v>
      </c>
      <c r="B15" s="54">
        <v>764603</v>
      </c>
      <c r="C15" s="54"/>
      <c r="D15" s="54">
        <v>445450</v>
      </c>
      <c r="E15" s="51"/>
      <c r="F15" s="51"/>
    </row>
    <row r="16" spans="1:6" x14ac:dyDescent="0.25">
      <c r="A16" s="53" t="s">
        <v>439</v>
      </c>
      <c r="B16" s="54"/>
      <c r="C16" s="54"/>
      <c r="D16" s="54"/>
      <c r="E16" s="51"/>
      <c r="F16" s="51"/>
    </row>
    <row r="17" spans="1:6" x14ac:dyDescent="0.25">
      <c r="A17" s="53" t="s">
        <v>440</v>
      </c>
      <c r="B17" s="54"/>
      <c r="C17" s="54"/>
      <c r="D17" s="54"/>
      <c r="E17" s="51"/>
      <c r="F17" s="51"/>
    </row>
    <row r="18" spans="1:6" x14ac:dyDescent="0.25">
      <c r="A18" s="53" t="s">
        <v>441</v>
      </c>
      <c r="B18" s="54"/>
      <c r="C18" s="54"/>
      <c r="D18" s="54"/>
      <c r="E18" s="51"/>
      <c r="F18" s="51"/>
    </row>
    <row r="19" spans="1:6" x14ac:dyDescent="0.25">
      <c r="A19" s="55" t="s">
        <v>442</v>
      </c>
      <c r="B19" s="56">
        <f t="shared" ref="B19" si="2">SUM(B14:B18)</f>
        <v>764603</v>
      </c>
      <c r="C19" s="56">
        <f t="shared" ref="C19:D19" si="3">SUM(C14:C18)</f>
        <v>0</v>
      </c>
      <c r="D19" s="56">
        <f t="shared" si="3"/>
        <v>445450</v>
      </c>
      <c r="E19" s="51"/>
      <c r="F19" s="51"/>
    </row>
    <row r="20" spans="1:6" x14ac:dyDescent="0.25">
      <c r="A20" s="53" t="s">
        <v>443</v>
      </c>
      <c r="B20" s="54"/>
      <c r="C20" s="54"/>
      <c r="D20" s="54"/>
      <c r="E20" s="51"/>
      <c r="F20" s="51"/>
    </row>
    <row r="21" spans="1:6" x14ac:dyDescent="0.25">
      <c r="A21" s="53" t="s">
        <v>444</v>
      </c>
      <c r="B21" s="54"/>
      <c r="C21" s="54"/>
      <c r="D21" s="54"/>
      <c r="E21" s="51"/>
      <c r="F21" s="51"/>
    </row>
    <row r="22" spans="1:6" x14ac:dyDescent="0.25">
      <c r="A22" s="53" t="s">
        <v>445</v>
      </c>
      <c r="B22" s="54"/>
      <c r="C22" s="54"/>
      <c r="D22" s="54"/>
      <c r="E22" s="51"/>
      <c r="F22" s="51"/>
    </row>
    <row r="23" spans="1:6" x14ac:dyDescent="0.25">
      <c r="A23" s="55" t="s">
        <v>446</v>
      </c>
      <c r="B23" s="56"/>
      <c r="C23" s="56"/>
      <c r="D23" s="56"/>
      <c r="E23" s="51"/>
      <c r="F23" s="51"/>
    </row>
    <row r="24" spans="1:6" x14ac:dyDescent="0.25">
      <c r="A24" s="53" t="s">
        <v>447</v>
      </c>
      <c r="B24" s="54"/>
      <c r="C24" s="54"/>
      <c r="D24" s="54"/>
      <c r="E24" s="51"/>
      <c r="F24" s="51"/>
    </row>
    <row r="25" spans="1:6" ht="30" x14ac:dyDescent="0.25">
      <c r="A25" s="53" t="s">
        <v>448</v>
      </c>
      <c r="B25" s="54"/>
      <c r="C25" s="54"/>
      <c r="D25" s="54"/>
      <c r="E25" s="51"/>
      <c r="F25" s="51"/>
    </row>
    <row r="26" spans="1:6" x14ac:dyDescent="0.25">
      <c r="A26" s="55" t="s">
        <v>548</v>
      </c>
      <c r="B26" s="56"/>
      <c r="C26" s="56"/>
      <c r="D26" s="56"/>
      <c r="E26" s="51"/>
      <c r="F26" s="51"/>
    </row>
    <row r="27" spans="1:6" x14ac:dyDescent="0.25">
      <c r="A27" s="55" t="s">
        <v>449</v>
      </c>
      <c r="B27" s="56">
        <f t="shared" ref="B27" si="4">SUM(B26,B23,B19,B13)</f>
        <v>966659</v>
      </c>
      <c r="C27" s="56">
        <f t="shared" ref="C27:D27" si="5">SUM(C26,C23,C19,C13)</f>
        <v>0</v>
      </c>
      <c r="D27" s="56">
        <f t="shared" si="5"/>
        <v>619951</v>
      </c>
      <c r="E27" s="51"/>
      <c r="F27" s="51"/>
    </row>
    <row r="28" spans="1:6" x14ac:dyDescent="0.25">
      <c r="A28" s="53" t="s">
        <v>547</v>
      </c>
      <c r="B28" s="54"/>
      <c r="C28" s="54"/>
      <c r="D28" s="54"/>
      <c r="E28" s="51"/>
      <c r="F28" s="51"/>
    </row>
    <row r="29" spans="1:6" x14ac:dyDescent="0.25">
      <c r="A29" s="53" t="s">
        <v>546</v>
      </c>
      <c r="B29" s="54"/>
      <c r="C29" s="54"/>
      <c r="D29" s="54"/>
      <c r="E29" s="51"/>
      <c r="F29" s="51"/>
    </row>
    <row r="30" spans="1:6" x14ac:dyDescent="0.25">
      <c r="A30" s="53" t="s">
        <v>545</v>
      </c>
      <c r="B30" s="54"/>
      <c r="C30" s="54"/>
      <c r="D30" s="54"/>
      <c r="E30" s="51"/>
      <c r="F30" s="51"/>
    </row>
    <row r="31" spans="1:6" x14ac:dyDescent="0.25">
      <c r="A31" s="53" t="s">
        <v>544</v>
      </c>
      <c r="B31" s="54"/>
      <c r="C31" s="54"/>
      <c r="D31" s="54"/>
      <c r="E31" s="51"/>
      <c r="F31" s="51"/>
    </row>
    <row r="32" spans="1:6" x14ac:dyDescent="0.25">
      <c r="A32" s="53" t="s">
        <v>543</v>
      </c>
      <c r="B32" s="54"/>
      <c r="C32" s="54"/>
      <c r="D32" s="54"/>
      <c r="E32" s="51"/>
      <c r="F32" s="51"/>
    </row>
    <row r="33" spans="1:6" x14ac:dyDescent="0.25">
      <c r="A33" s="55" t="s">
        <v>542</v>
      </c>
      <c r="B33" s="56"/>
      <c r="C33" s="56"/>
      <c r="D33" s="56"/>
      <c r="E33" s="51"/>
      <c r="F33" s="51"/>
    </row>
    <row r="34" spans="1:6" x14ac:dyDescent="0.25">
      <c r="A34" s="53" t="s">
        <v>541</v>
      </c>
      <c r="B34" s="54"/>
      <c r="C34" s="54"/>
      <c r="D34" s="54"/>
      <c r="E34" s="51"/>
      <c r="F34" s="51"/>
    </row>
    <row r="35" spans="1:6" x14ac:dyDescent="0.25">
      <c r="A35" s="53" t="s">
        <v>540</v>
      </c>
      <c r="B35" s="54"/>
      <c r="C35" s="54"/>
      <c r="D35" s="54"/>
      <c r="E35" s="51"/>
      <c r="F35" s="51"/>
    </row>
    <row r="36" spans="1:6" x14ac:dyDescent="0.25">
      <c r="A36" s="53" t="s">
        <v>539</v>
      </c>
      <c r="B36" s="54"/>
      <c r="C36" s="54"/>
      <c r="D36" s="54"/>
      <c r="E36" s="51"/>
      <c r="F36" s="51"/>
    </row>
    <row r="37" spans="1:6" x14ac:dyDescent="0.25">
      <c r="A37" s="53" t="s">
        <v>538</v>
      </c>
      <c r="B37" s="54"/>
      <c r="C37" s="54"/>
      <c r="D37" s="54"/>
      <c r="E37" s="51"/>
      <c r="F37" s="51"/>
    </row>
    <row r="38" spans="1:6" x14ac:dyDescent="0.25">
      <c r="A38" s="53" t="s">
        <v>537</v>
      </c>
      <c r="B38" s="54"/>
      <c r="C38" s="54"/>
      <c r="D38" s="54"/>
      <c r="E38" s="51"/>
      <c r="F38" s="51"/>
    </row>
    <row r="39" spans="1:6" x14ac:dyDescent="0.25">
      <c r="A39" s="53" t="s">
        <v>536</v>
      </c>
      <c r="B39" s="54"/>
      <c r="C39" s="54"/>
      <c r="D39" s="54"/>
      <c r="E39" s="51"/>
      <c r="F39" s="51"/>
    </row>
    <row r="40" spans="1:6" x14ac:dyDescent="0.25">
      <c r="A40" s="53" t="s">
        <v>535</v>
      </c>
      <c r="B40" s="54"/>
      <c r="C40" s="54"/>
      <c r="D40" s="54"/>
      <c r="E40" s="51"/>
      <c r="F40" s="51"/>
    </row>
    <row r="41" spans="1:6" x14ac:dyDescent="0.25">
      <c r="A41" s="55" t="s">
        <v>450</v>
      </c>
      <c r="B41" s="56"/>
      <c r="C41" s="56"/>
      <c r="D41" s="56"/>
      <c r="E41" s="51"/>
      <c r="F41" s="51"/>
    </row>
    <row r="42" spans="1:6" x14ac:dyDescent="0.25">
      <c r="A42" s="55" t="s">
        <v>534</v>
      </c>
      <c r="B42" s="56"/>
      <c r="C42" s="56"/>
      <c r="D42" s="56"/>
      <c r="E42" s="51"/>
      <c r="F42" s="51"/>
    </row>
    <row r="43" spans="1:6" x14ac:dyDescent="0.25">
      <c r="A43" s="53" t="s">
        <v>451</v>
      </c>
      <c r="B43" s="54"/>
      <c r="C43" s="54"/>
      <c r="D43" s="54"/>
      <c r="E43" s="51"/>
      <c r="F43" s="51"/>
    </row>
    <row r="44" spans="1:6" x14ac:dyDescent="0.25">
      <c r="A44" s="53" t="s">
        <v>452</v>
      </c>
      <c r="B44" s="54">
        <v>8200</v>
      </c>
      <c r="C44" s="54"/>
      <c r="D44" s="54">
        <v>328660</v>
      </c>
      <c r="E44" s="51"/>
      <c r="F44" s="51"/>
    </row>
    <row r="45" spans="1:6" x14ac:dyDescent="0.25">
      <c r="A45" s="53" t="s">
        <v>453</v>
      </c>
      <c r="B45" s="54">
        <v>826342</v>
      </c>
      <c r="C45" s="54"/>
      <c r="D45" s="54">
        <v>2120739</v>
      </c>
      <c r="E45" s="51"/>
      <c r="F45" s="51"/>
    </row>
    <row r="46" spans="1:6" x14ac:dyDescent="0.25">
      <c r="A46" s="53" t="s">
        <v>454</v>
      </c>
      <c r="B46" s="54"/>
      <c r="C46" s="54"/>
      <c r="D46" s="54"/>
      <c r="E46" s="51"/>
      <c r="F46" s="51"/>
    </row>
    <row r="47" spans="1:6" x14ac:dyDescent="0.25">
      <c r="A47" s="53" t="s">
        <v>455</v>
      </c>
      <c r="B47" s="54"/>
      <c r="C47" s="54"/>
      <c r="D47" s="54"/>
      <c r="E47" s="51"/>
      <c r="F47" s="51"/>
    </row>
    <row r="48" spans="1:6" x14ac:dyDescent="0.25">
      <c r="A48" s="55" t="s">
        <v>456</v>
      </c>
      <c r="B48" s="56">
        <f>SUM(B43:B47)</f>
        <v>834542</v>
      </c>
      <c r="C48" s="56"/>
      <c r="D48" s="56">
        <f>SUM(D43:D47)</f>
        <v>2449399</v>
      </c>
      <c r="E48" s="51"/>
      <c r="F48" s="51"/>
    </row>
    <row r="49" spans="1:6" ht="30" x14ac:dyDescent="0.25">
      <c r="A49" s="53" t="s">
        <v>533</v>
      </c>
      <c r="B49" s="54"/>
      <c r="C49" s="54"/>
      <c r="D49" s="54"/>
      <c r="E49" s="51"/>
      <c r="F49" s="51"/>
    </row>
    <row r="50" spans="1:6" ht="30" x14ac:dyDescent="0.25">
      <c r="A50" s="53" t="s">
        <v>532</v>
      </c>
      <c r="B50" s="54"/>
      <c r="C50" s="54"/>
      <c r="D50" s="54"/>
      <c r="E50" s="51"/>
      <c r="F50" s="51"/>
    </row>
    <row r="51" spans="1:6" ht="30" x14ac:dyDescent="0.25">
      <c r="A51" s="53" t="s">
        <v>531</v>
      </c>
      <c r="B51" s="54"/>
      <c r="C51" s="54"/>
      <c r="D51" s="54"/>
      <c r="E51" s="51"/>
      <c r="F51" s="51"/>
    </row>
    <row r="52" spans="1:6" x14ac:dyDescent="0.25">
      <c r="A52" s="53" t="s">
        <v>530</v>
      </c>
      <c r="B52" s="54"/>
      <c r="C52" s="54"/>
      <c r="D52" s="54"/>
      <c r="E52" s="51"/>
      <c r="F52" s="51"/>
    </row>
    <row r="53" spans="1:6" ht="30" x14ac:dyDescent="0.25">
      <c r="A53" s="53" t="s">
        <v>529</v>
      </c>
      <c r="B53" s="54"/>
      <c r="C53" s="54"/>
      <c r="D53" s="54"/>
      <c r="E53" s="51"/>
      <c r="F53" s="51"/>
    </row>
    <row r="54" spans="1:6" ht="30" x14ac:dyDescent="0.25">
      <c r="A54" s="53" t="s">
        <v>528</v>
      </c>
      <c r="B54" s="54"/>
      <c r="C54" s="54"/>
      <c r="D54" s="54"/>
      <c r="E54" s="51"/>
      <c r="F54" s="51"/>
    </row>
    <row r="55" spans="1:6" ht="30" x14ac:dyDescent="0.25">
      <c r="A55" s="53" t="s">
        <v>527</v>
      </c>
      <c r="B55" s="54"/>
      <c r="C55" s="54"/>
      <c r="D55" s="54"/>
      <c r="E55" s="51"/>
      <c r="F55" s="51"/>
    </row>
    <row r="56" spans="1:6" ht="30" x14ac:dyDescent="0.25">
      <c r="A56" s="53" t="s">
        <v>526</v>
      </c>
      <c r="B56" s="54"/>
      <c r="C56" s="54"/>
      <c r="D56" s="54"/>
      <c r="E56" s="51"/>
      <c r="F56" s="51"/>
    </row>
    <row r="57" spans="1:6" x14ac:dyDescent="0.25">
      <c r="A57" s="55" t="s">
        <v>525</v>
      </c>
      <c r="B57" s="56">
        <f t="shared" ref="B57" si="6">SUM(B49:B56)</f>
        <v>0</v>
      </c>
      <c r="C57" s="56">
        <f t="shared" ref="C57:D57" si="7">SUM(C49:C56)</f>
        <v>0</v>
      </c>
      <c r="D57" s="56">
        <f t="shared" si="7"/>
        <v>0</v>
      </c>
      <c r="E57" s="51"/>
      <c r="F57" s="51"/>
    </row>
    <row r="58" spans="1:6" ht="30" x14ac:dyDescent="0.25">
      <c r="A58" s="53" t="s">
        <v>524</v>
      </c>
      <c r="B58" s="54"/>
      <c r="C58" s="54"/>
      <c r="D58" s="54"/>
      <c r="E58" s="51"/>
      <c r="F58" s="51"/>
    </row>
    <row r="59" spans="1:6" ht="30" x14ac:dyDescent="0.25">
      <c r="A59" s="53" t="s">
        <v>523</v>
      </c>
      <c r="B59" s="54"/>
      <c r="C59" s="54"/>
      <c r="D59" s="54"/>
      <c r="E59" s="51"/>
      <c r="F59" s="51"/>
    </row>
    <row r="60" spans="1:6" ht="30" x14ac:dyDescent="0.25">
      <c r="A60" s="53" t="s">
        <v>522</v>
      </c>
      <c r="B60" s="54"/>
      <c r="C60" s="54"/>
      <c r="D60" s="54"/>
      <c r="E60" s="51"/>
      <c r="F60" s="51"/>
    </row>
    <row r="61" spans="1:6" ht="30" x14ac:dyDescent="0.25">
      <c r="A61" s="53" t="s">
        <v>521</v>
      </c>
      <c r="B61" s="54"/>
      <c r="C61" s="54"/>
      <c r="D61" s="54"/>
      <c r="E61" s="51"/>
      <c r="F61" s="51"/>
    </row>
    <row r="62" spans="1:6" ht="30" x14ac:dyDescent="0.25">
      <c r="A62" s="53" t="s">
        <v>520</v>
      </c>
      <c r="B62" s="54"/>
      <c r="C62" s="54"/>
      <c r="D62" s="54"/>
      <c r="E62" s="51"/>
      <c r="F62" s="51"/>
    </row>
    <row r="63" spans="1:6" ht="30" x14ac:dyDescent="0.25">
      <c r="A63" s="53" t="s">
        <v>519</v>
      </c>
      <c r="B63" s="54"/>
      <c r="C63" s="54"/>
      <c r="D63" s="54"/>
      <c r="E63" s="51"/>
      <c r="F63" s="51"/>
    </row>
    <row r="64" spans="1:6" ht="30" x14ac:dyDescent="0.25">
      <c r="A64" s="53" t="s">
        <v>518</v>
      </c>
      <c r="B64" s="54"/>
      <c r="C64" s="54"/>
      <c r="D64" s="54"/>
      <c r="E64" s="51"/>
      <c r="F64" s="51"/>
    </row>
    <row r="65" spans="1:6" ht="30" x14ac:dyDescent="0.25">
      <c r="A65" s="53" t="s">
        <v>517</v>
      </c>
      <c r="B65" s="54"/>
      <c r="C65" s="54"/>
      <c r="D65" s="54"/>
      <c r="E65" s="51"/>
      <c r="F65" s="51"/>
    </row>
    <row r="66" spans="1:6" x14ac:dyDescent="0.25">
      <c r="A66" s="55" t="s">
        <v>457</v>
      </c>
      <c r="B66" s="56"/>
      <c r="C66" s="56"/>
      <c r="D66" s="56"/>
      <c r="E66" s="51"/>
      <c r="F66" s="51"/>
    </row>
    <row r="67" spans="1:6" x14ac:dyDescent="0.25">
      <c r="A67" s="53" t="s">
        <v>458</v>
      </c>
      <c r="B67" s="54">
        <v>238959</v>
      </c>
      <c r="C67" s="54"/>
      <c r="D67" s="54">
        <v>0</v>
      </c>
      <c r="E67" s="51"/>
      <c r="F67" s="51"/>
    </row>
    <row r="68" spans="1:6" x14ac:dyDescent="0.25">
      <c r="A68" s="53" t="s">
        <v>516</v>
      </c>
      <c r="B68" s="54"/>
      <c r="C68" s="54"/>
      <c r="D68" s="54"/>
      <c r="E68" s="51"/>
      <c r="F68" s="51"/>
    </row>
    <row r="69" spans="1:6" x14ac:dyDescent="0.25">
      <c r="A69" s="53" t="s">
        <v>515</v>
      </c>
      <c r="B69" s="54"/>
      <c r="C69" s="54"/>
      <c r="D69" s="54"/>
      <c r="E69" s="51"/>
      <c r="F69" s="51"/>
    </row>
    <row r="70" spans="1:6" x14ac:dyDescent="0.25">
      <c r="A70" s="53" t="s">
        <v>514</v>
      </c>
      <c r="B70" s="54"/>
      <c r="C70" s="54"/>
      <c r="D70" s="54"/>
      <c r="E70" s="51"/>
      <c r="F70" s="51"/>
    </row>
    <row r="71" spans="1:6" x14ac:dyDescent="0.25">
      <c r="A71" s="53" t="s">
        <v>513</v>
      </c>
      <c r="B71" s="54"/>
      <c r="C71" s="54"/>
      <c r="D71" s="54"/>
      <c r="E71" s="51"/>
      <c r="F71" s="51"/>
    </row>
    <row r="72" spans="1:6" x14ac:dyDescent="0.25">
      <c r="A72" s="53" t="s">
        <v>512</v>
      </c>
      <c r="B72" s="54"/>
      <c r="C72" s="54"/>
      <c r="D72" s="54"/>
      <c r="E72" s="51"/>
      <c r="F72" s="51"/>
    </row>
    <row r="73" spans="1:6" ht="30" x14ac:dyDescent="0.25">
      <c r="A73" s="53" t="s">
        <v>459</v>
      </c>
      <c r="B73" s="54"/>
      <c r="C73" s="54"/>
      <c r="D73" s="54"/>
      <c r="E73" s="51"/>
      <c r="F73" s="51"/>
    </row>
    <row r="74" spans="1:6" x14ac:dyDescent="0.25">
      <c r="A74" s="53" t="s">
        <v>460</v>
      </c>
      <c r="B74" s="54"/>
      <c r="C74" s="54"/>
      <c r="D74" s="54"/>
      <c r="E74" s="51"/>
      <c r="F74" s="51"/>
    </row>
    <row r="75" spans="1:6" x14ac:dyDescent="0.25">
      <c r="A75" s="53" t="s">
        <v>461</v>
      </c>
      <c r="B75" s="54"/>
      <c r="C75" s="54"/>
      <c r="D75" s="54"/>
      <c r="E75" s="51"/>
      <c r="F75" s="51"/>
    </row>
    <row r="76" spans="1:6" ht="30" x14ac:dyDescent="0.25">
      <c r="A76" s="53" t="s">
        <v>462</v>
      </c>
      <c r="B76" s="54"/>
      <c r="C76" s="54"/>
      <c r="D76" s="54"/>
      <c r="E76" s="51"/>
      <c r="F76" s="51"/>
    </row>
    <row r="77" spans="1:6" ht="30" x14ac:dyDescent="0.25">
      <c r="A77" s="53" t="s">
        <v>463</v>
      </c>
      <c r="B77" s="54"/>
      <c r="C77" s="54"/>
      <c r="D77" s="54"/>
      <c r="E77" s="51"/>
      <c r="F77" s="51"/>
    </row>
    <row r="78" spans="1:6" ht="30" x14ac:dyDescent="0.25">
      <c r="A78" s="53" t="s">
        <v>464</v>
      </c>
      <c r="B78" s="54"/>
      <c r="C78" s="54"/>
      <c r="D78" s="54"/>
      <c r="E78" s="51"/>
      <c r="F78" s="51"/>
    </row>
    <row r="79" spans="1:6" x14ac:dyDescent="0.25">
      <c r="A79" s="55" t="s">
        <v>465</v>
      </c>
      <c r="B79" s="56">
        <f t="shared" ref="B79" si="8">SUM(B78,B77,B76,B75,B74,B73,B67)</f>
        <v>238959</v>
      </c>
      <c r="C79" s="56">
        <f t="shared" ref="C79:D79" si="9">SUM(C78,C77,C76,C75,C74,C73,C67)</f>
        <v>0</v>
      </c>
      <c r="D79" s="56">
        <f t="shared" si="9"/>
        <v>0</v>
      </c>
      <c r="E79" s="51"/>
      <c r="F79" s="51"/>
    </row>
    <row r="80" spans="1:6" x14ac:dyDescent="0.25">
      <c r="A80" s="55" t="s">
        <v>511</v>
      </c>
      <c r="B80" s="56">
        <f t="shared" ref="B80" si="10">SUM(B79,B66,B57)</f>
        <v>238959</v>
      </c>
      <c r="C80" s="56">
        <f t="shared" ref="C80:D80" si="11">SUM(C79,C66,C57)</f>
        <v>0</v>
      </c>
      <c r="D80" s="56">
        <f t="shared" si="11"/>
        <v>0</v>
      </c>
      <c r="E80" s="51"/>
      <c r="F80" s="51"/>
    </row>
    <row r="81" spans="1:6" x14ac:dyDescent="0.25">
      <c r="A81" s="55" t="s">
        <v>466</v>
      </c>
      <c r="B81" s="56"/>
      <c r="C81" s="56"/>
      <c r="D81" s="56">
        <v>55587</v>
      </c>
      <c r="E81" s="51"/>
      <c r="F81" s="51"/>
    </row>
    <row r="82" spans="1:6" x14ac:dyDescent="0.25">
      <c r="A82" s="53" t="s">
        <v>467</v>
      </c>
      <c r="B82" s="54"/>
      <c r="C82" s="54"/>
      <c r="D82" s="54"/>
      <c r="E82" s="51"/>
      <c r="F82" s="51"/>
    </row>
    <row r="83" spans="1:6" x14ac:dyDescent="0.25">
      <c r="A83" s="53" t="s">
        <v>468</v>
      </c>
      <c r="B83" s="54"/>
      <c r="C83" s="54"/>
      <c r="D83" s="54"/>
      <c r="E83" s="51"/>
      <c r="F83" s="51"/>
    </row>
    <row r="84" spans="1:6" x14ac:dyDescent="0.25">
      <c r="A84" s="53" t="s">
        <v>469</v>
      </c>
      <c r="B84" s="54"/>
      <c r="C84" s="54"/>
      <c r="D84" s="54"/>
      <c r="E84" s="51"/>
      <c r="F84" s="51"/>
    </row>
    <row r="85" spans="1:6" x14ac:dyDescent="0.25">
      <c r="A85" s="55" t="s">
        <v>510</v>
      </c>
      <c r="B85" s="56"/>
      <c r="C85" s="56"/>
      <c r="D85" s="56"/>
      <c r="E85" s="51"/>
      <c r="F85" s="51"/>
    </row>
    <row r="86" spans="1:6" x14ac:dyDescent="0.25">
      <c r="A86" s="58" t="s">
        <v>470</v>
      </c>
      <c r="B86" s="57">
        <f t="shared" ref="B86" si="12">SUM(B85,B81,B80,B48,B42,B27)</f>
        <v>2040160</v>
      </c>
      <c r="C86" s="57">
        <f t="shared" ref="C86:D86" si="13">SUM(C85,C81,C80,C48,C42,C27)</f>
        <v>0</v>
      </c>
      <c r="D86" s="57">
        <f t="shared" si="13"/>
        <v>3124937</v>
      </c>
      <c r="E86" s="51"/>
      <c r="F86" s="51"/>
    </row>
    <row r="87" spans="1:6" x14ac:dyDescent="0.25">
      <c r="A87" s="55" t="s">
        <v>471</v>
      </c>
      <c r="B87" s="59"/>
      <c r="C87" s="59"/>
      <c r="D87" s="59"/>
      <c r="E87" s="51"/>
      <c r="F87" s="51"/>
    </row>
    <row r="88" spans="1:6" x14ac:dyDescent="0.25">
      <c r="A88" s="53" t="s">
        <v>472</v>
      </c>
      <c r="B88" s="54">
        <v>14430000</v>
      </c>
      <c r="C88" s="54"/>
      <c r="D88" s="54">
        <v>14430000</v>
      </c>
      <c r="E88" s="51"/>
      <c r="F88" s="51"/>
    </row>
    <row r="89" spans="1:6" x14ac:dyDescent="0.25">
      <c r="A89" s="53" t="s">
        <v>473</v>
      </c>
      <c r="B89" s="54"/>
      <c r="C89" s="54"/>
      <c r="D89" s="54"/>
      <c r="E89" s="51"/>
      <c r="F89" s="51"/>
    </row>
    <row r="90" spans="1:6" x14ac:dyDescent="0.25">
      <c r="A90" s="53" t="s">
        <v>474</v>
      </c>
      <c r="B90" s="54">
        <v>1444268</v>
      </c>
      <c r="C90" s="54"/>
      <c r="D90" s="54">
        <v>1444268</v>
      </c>
      <c r="E90" s="51"/>
      <c r="F90" s="51"/>
    </row>
    <row r="91" spans="1:6" x14ac:dyDescent="0.25">
      <c r="A91" s="53" t="s">
        <v>475</v>
      </c>
      <c r="B91" s="54">
        <v>-13009107</v>
      </c>
      <c r="C91" s="54"/>
      <c r="D91" s="54">
        <v>-13834108</v>
      </c>
      <c r="E91" s="51"/>
      <c r="F91" s="51"/>
    </row>
    <row r="92" spans="1:6" x14ac:dyDescent="0.25">
      <c r="A92" s="53" t="s">
        <v>476</v>
      </c>
      <c r="B92" s="54"/>
      <c r="C92" s="54"/>
      <c r="D92" s="54"/>
      <c r="E92" s="51"/>
      <c r="F92" s="51"/>
    </row>
    <row r="93" spans="1:6" x14ac:dyDescent="0.25">
      <c r="A93" s="53" t="s">
        <v>477</v>
      </c>
      <c r="B93" s="54">
        <v>-825001</v>
      </c>
      <c r="C93" s="54"/>
      <c r="D93" s="54">
        <v>1029190</v>
      </c>
      <c r="E93" s="51"/>
      <c r="F93" s="51"/>
    </row>
    <row r="94" spans="1:6" x14ac:dyDescent="0.25">
      <c r="A94" s="55" t="s">
        <v>509</v>
      </c>
      <c r="B94" s="56">
        <f t="shared" ref="B94" si="14">SUM(B88:B93)</f>
        <v>2040160</v>
      </c>
      <c r="C94" s="56">
        <f t="shared" ref="C94:D94" si="15">SUM(C88:C93)</f>
        <v>0</v>
      </c>
      <c r="D94" s="56">
        <f t="shared" si="15"/>
        <v>3069350</v>
      </c>
      <c r="E94" s="51"/>
      <c r="F94" s="51"/>
    </row>
    <row r="95" spans="1:6" ht="30" x14ac:dyDescent="0.25">
      <c r="A95" s="53" t="s">
        <v>508</v>
      </c>
      <c r="B95" s="54"/>
      <c r="C95" s="54"/>
      <c r="D95" s="54"/>
      <c r="E95" s="51"/>
      <c r="F95" s="51"/>
    </row>
    <row r="96" spans="1:6" ht="30" x14ac:dyDescent="0.25">
      <c r="A96" s="53" t="s">
        <v>507</v>
      </c>
      <c r="B96" s="54"/>
      <c r="C96" s="54"/>
      <c r="D96" s="54"/>
      <c r="E96" s="51"/>
      <c r="F96" s="51"/>
    </row>
    <row r="97" spans="1:6" ht="30" x14ac:dyDescent="0.25">
      <c r="A97" s="53" t="s">
        <v>506</v>
      </c>
      <c r="B97" s="54"/>
      <c r="C97" s="54"/>
      <c r="D97" s="54"/>
      <c r="E97" s="51"/>
      <c r="F97" s="51"/>
    </row>
    <row r="98" spans="1:6" ht="30" x14ac:dyDescent="0.25">
      <c r="A98" s="53" t="s">
        <v>505</v>
      </c>
      <c r="B98" s="54"/>
      <c r="C98" s="54"/>
      <c r="D98" s="54"/>
      <c r="E98" s="51"/>
      <c r="F98" s="51"/>
    </row>
    <row r="99" spans="1:6" ht="30" x14ac:dyDescent="0.25">
      <c r="A99" s="53" t="s">
        <v>504</v>
      </c>
      <c r="B99" s="54"/>
      <c r="C99" s="54"/>
      <c r="D99" s="54"/>
      <c r="E99" s="51"/>
      <c r="F99" s="51"/>
    </row>
    <row r="100" spans="1:6" x14ac:dyDescent="0.25">
      <c r="A100" s="53" t="s">
        <v>503</v>
      </c>
      <c r="B100" s="54"/>
      <c r="C100" s="54"/>
      <c r="D100" s="54"/>
      <c r="E100" s="51"/>
      <c r="F100" s="51"/>
    </row>
    <row r="101" spans="1:6" x14ac:dyDescent="0.25">
      <c r="A101" s="53" t="s">
        <v>502</v>
      </c>
      <c r="B101" s="54"/>
      <c r="C101" s="54"/>
      <c r="D101" s="54"/>
      <c r="E101" s="51"/>
      <c r="F101" s="51"/>
    </row>
    <row r="102" spans="1:6" ht="30" x14ac:dyDescent="0.25">
      <c r="A102" s="53" t="s">
        <v>501</v>
      </c>
      <c r="B102" s="54"/>
      <c r="C102" s="54"/>
      <c r="D102" s="54"/>
      <c r="E102" s="51"/>
      <c r="F102" s="51"/>
    </row>
    <row r="103" spans="1:6" ht="30" x14ac:dyDescent="0.25">
      <c r="A103" s="53" t="s">
        <v>500</v>
      </c>
      <c r="B103" s="54"/>
      <c r="C103" s="54"/>
      <c r="D103" s="54"/>
      <c r="E103" s="51"/>
      <c r="F103" s="51"/>
    </row>
    <row r="104" spans="1:6" x14ac:dyDescent="0.25">
      <c r="A104" s="55" t="s">
        <v>478</v>
      </c>
      <c r="B104" s="56">
        <f>SUM(B95:B103)</f>
        <v>0</v>
      </c>
      <c r="C104" s="56"/>
      <c r="D104" s="56">
        <f>SUM(D95:D103)</f>
        <v>0</v>
      </c>
      <c r="E104" s="51"/>
      <c r="F104" s="51"/>
    </row>
    <row r="105" spans="1:6" ht="30" x14ac:dyDescent="0.25">
      <c r="A105" s="53" t="s">
        <v>499</v>
      </c>
      <c r="B105" s="54"/>
      <c r="C105" s="54"/>
      <c r="D105" s="54"/>
      <c r="E105" s="51"/>
      <c r="F105" s="51"/>
    </row>
    <row r="106" spans="1:6" ht="30" x14ac:dyDescent="0.25">
      <c r="A106" s="53" t="s">
        <v>498</v>
      </c>
      <c r="B106" s="54"/>
      <c r="C106" s="54"/>
      <c r="D106" s="54"/>
      <c r="E106" s="51"/>
      <c r="F106" s="51"/>
    </row>
    <row r="107" spans="1:6" ht="30" x14ac:dyDescent="0.25">
      <c r="A107" s="53" t="s">
        <v>497</v>
      </c>
      <c r="B107" s="54"/>
      <c r="C107" s="54"/>
      <c r="D107" s="54"/>
      <c r="E107" s="51"/>
      <c r="F107" s="51"/>
    </row>
    <row r="108" spans="1:6" ht="30" x14ac:dyDescent="0.25">
      <c r="A108" s="53" t="s">
        <v>496</v>
      </c>
      <c r="B108" s="54"/>
      <c r="C108" s="54"/>
      <c r="D108" s="54"/>
      <c r="E108" s="51"/>
      <c r="F108" s="51"/>
    </row>
    <row r="109" spans="1:6" ht="30" x14ac:dyDescent="0.25">
      <c r="A109" s="53" t="s">
        <v>495</v>
      </c>
      <c r="B109" s="54"/>
      <c r="C109" s="54"/>
      <c r="D109" s="54"/>
      <c r="E109" s="51"/>
      <c r="F109" s="51"/>
    </row>
    <row r="110" spans="1:6" ht="30" x14ac:dyDescent="0.25">
      <c r="A110" s="53" t="s">
        <v>494</v>
      </c>
      <c r="B110" s="54"/>
      <c r="C110" s="54"/>
      <c r="D110" s="54"/>
      <c r="E110" s="51"/>
      <c r="F110" s="51"/>
    </row>
    <row r="111" spans="1:6" ht="30" x14ac:dyDescent="0.25">
      <c r="A111" s="53" t="s">
        <v>493</v>
      </c>
      <c r="B111" s="54"/>
      <c r="C111" s="54"/>
      <c r="D111" s="54"/>
      <c r="E111" s="51"/>
      <c r="F111" s="51"/>
    </row>
    <row r="112" spans="1:6" ht="30" x14ac:dyDescent="0.25">
      <c r="A112" s="53" t="s">
        <v>492</v>
      </c>
      <c r="B112" s="54"/>
      <c r="C112" s="54"/>
      <c r="D112" s="54"/>
      <c r="E112" s="51"/>
      <c r="F112" s="51"/>
    </row>
    <row r="113" spans="1:6" ht="30" x14ac:dyDescent="0.25">
      <c r="A113" s="53" t="s">
        <v>491</v>
      </c>
      <c r="B113" s="54"/>
      <c r="C113" s="54"/>
      <c r="D113" s="54"/>
      <c r="E113" s="51"/>
      <c r="F113" s="51"/>
    </row>
    <row r="114" spans="1:6" x14ac:dyDescent="0.25">
      <c r="A114" s="55" t="s">
        <v>479</v>
      </c>
      <c r="B114" s="56"/>
      <c r="C114" s="56"/>
      <c r="D114" s="56"/>
      <c r="E114" s="51"/>
      <c r="F114" s="51"/>
    </row>
    <row r="115" spans="1:6" x14ac:dyDescent="0.25">
      <c r="A115" s="53" t="s">
        <v>480</v>
      </c>
      <c r="B115" s="54"/>
      <c r="C115" s="54"/>
      <c r="D115" s="54"/>
      <c r="E115" s="51"/>
      <c r="F115" s="51"/>
    </row>
    <row r="116" spans="1:6" ht="30" x14ac:dyDescent="0.25">
      <c r="A116" s="53" t="s">
        <v>481</v>
      </c>
      <c r="B116" s="54"/>
      <c r="C116" s="54"/>
      <c r="D116" s="54"/>
      <c r="E116" s="51"/>
      <c r="F116" s="51"/>
    </row>
    <row r="117" spans="1:6" x14ac:dyDescent="0.25">
      <c r="A117" s="53" t="s">
        <v>482</v>
      </c>
      <c r="B117" s="54"/>
      <c r="C117" s="54"/>
      <c r="D117" s="54"/>
      <c r="E117" s="51"/>
      <c r="F117" s="51"/>
    </row>
    <row r="118" spans="1:6" x14ac:dyDescent="0.25">
      <c r="A118" s="53" t="s">
        <v>483</v>
      </c>
      <c r="B118" s="54"/>
      <c r="C118" s="54"/>
      <c r="D118" s="54"/>
      <c r="E118" s="51"/>
      <c r="F118" s="51"/>
    </row>
    <row r="119" spans="1:6" ht="30" x14ac:dyDescent="0.25">
      <c r="A119" s="53" t="s">
        <v>484</v>
      </c>
      <c r="B119" s="54"/>
      <c r="C119" s="54"/>
      <c r="D119" s="54"/>
      <c r="E119" s="51"/>
      <c r="F119" s="51"/>
    </row>
    <row r="120" spans="1:6" ht="30" x14ac:dyDescent="0.25">
      <c r="A120" s="53" t="s">
        <v>485</v>
      </c>
      <c r="B120" s="54"/>
      <c r="C120" s="54"/>
      <c r="D120" s="54"/>
      <c r="E120" s="51"/>
      <c r="F120" s="51"/>
    </row>
    <row r="121" spans="1:6" ht="30" x14ac:dyDescent="0.25">
      <c r="A121" s="53" t="s">
        <v>486</v>
      </c>
      <c r="B121" s="54"/>
      <c r="C121" s="54"/>
      <c r="D121" s="54"/>
      <c r="E121" s="51"/>
      <c r="F121" s="51"/>
    </row>
    <row r="122" spans="1:6" x14ac:dyDescent="0.25">
      <c r="A122" s="55" t="s">
        <v>490</v>
      </c>
      <c r="B122" s="54"/>
      <c r="C122" s="54"/>
      <c r="D122" s="54"/>
      <c r="E122" s="51"/>
      <c r="F122" s="51"/>
    </row>
    <row r="123" spans="1:6" x14ac:dyDescent="0.25">
      <c r="A123" s="55" t="s">
        <v>487</v>
      </c>
      <c r="B123" s="56">
        <f t="shared" ref="B123" si="16">SUM(B122,B114,B104)</f>
        <v>0</v>
      </c>
      <c r="C123" s="56">
        <f t="shared" ref="C123:D123" si="17">SUM(C122,C114,C104)</f>
        <v>0</v>
      </c>
      <c r="D123" s="56">
        <f t="shared" si="17"/>
        <v>0</v>
      </c>
      <c r="E123" s="51"/>
      <c r="F123" s="51"/>
    </row>
    <row r="124" spans="1:6" x14ac:dyDescent="0.25">
      <c r="A124" s="55" t="s">
        <v>488</v>
      </c>
      <c r="B124" s="56"/>
      <c r="C124" s="56"/>
      <c r="D124" s="56"/>
      <c r="E124" s="51"/>
      <c r="F124" s="51"/>
    </row>
    <row r="125" spans="1:6" x14ac:dyDescent="0.25">
      <c r="A125" s="55" t="s">
        <v>744</v>
      </c>
      <c r="B125" s="56">
        <v>0</v>
      </c>
      <c r="C125" s="56"/>
      <c r="D125" s="56">
        <v>55587</v>
      </c>
      <c r="E125" s="51"/>
      <c r="F125" s="51"/>
    </row>
    <row r="126" spans="1:6" x14ac:dyDescent="0.25">
      <c r="A126" s="58" t="s">
        <v>489</v>
      </c>
      <c r="B126" s="57">
        <f>SUM(B125,B124,B123,B94)</f>
        <v>2040160</v>
      </c>
      <c r="C126" s="57">
        <f t="shared" ref="C126:D126" si="18">SUM(C125,C124,C123,C94)</f>
        <v>0</v>
      </c>
      <c r="D126" s="57">
        <f t="shared" si="18"/>
        <v>3124937</v>
      </c>
      <c r="E126" s="51"/>
      <c r="F126" s="51"/>
    </row>
    <row r="127" spans="1:6" x14ac:dyDescent="0.25">
      <c r="E127" s="51"/>
      <c r="F127" s="51"/>
    </row>
    <row r="128" spans="1:6" x14ac:dyDescent="0.25">
      <c r="E128" s="51"/>
      <c r="F128" s="51"/>
    </row>
    <row r="129" spans="5:6" x14ac:dyDescent="0.25">
      <c r="E129" s="51"/>
      <c r="F129" s="51"/>
    </row>
  </sheetData>
  <mergeCells count="3">
    <mergeCell ref="A4:D4"/>
    <mergeCell ref="A5:D5"/>
    <mergeCell ref="A1:D1"/>
  </mergeCells>
  <pageMargins left="0.70866141732283472" right="0.70866141732283472" top="0.74803149606299213" bottom="0.74803149606299213" header="0.31496062992125984" footer="0.31496062992125984"/>
  <pageSetup paperSize="9" scale="70" fitToHeight="2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F16"/>
  <sheetViews>
    <sheetView tabSelected="1" workbookViewId="0">
      <selection activeCell="L25" sqref="L25"/>
    </sheetView>
  </sheetViews>
  <sheetFormatPr defaultRowHeight="12.75" x14ac:dyDescent="0.2"/>
  <cols>
    <col min="2" max="2" width="21.140625" customWidth="1"/>
    <col min="4" max="5" width="15.5703125" customWidth="1"/>
  </cols>
  <sheetData>
    <row r="1" spans="1:6" x14ac:dyDescent="0.2">
      <c r="A1" s="827" t="s">
        <v>933</v>
      </c>
      <c r="B1" s="827"/>
      <c r="C1" s="827"/>
      <c r="D1" s="827"/>
      <c r="E1" s="827"/>
      <c r="F1" s="827"/>
    </row>
    <row r="2" spans="1:6" x14ac:dyDescent="0.2">
      <c r="D2" s="17" t="s">
        <v>926</v>
      </c>
    </row>
    <row r="4" spans="1:6" s="50" customFormat="1" ht="15" x14ac:dyDescent="0.25">
      <c r="A4" s="17"/>
      <c r="B4" s="51"/>
      <c r="C4" s="51"/>
      <c r="D4" s="51"/>
      <c r="E4" s="51"/>
      <c r="F4" s="51"/>
    </row>
    <row r="6" spans="1:6" ht="20.100000000000001" customHeight="1" x14ac:dyDescent="0.25">
      <c r="B6" s="842" t="s">
        <v>745</v>
      </c>
      <c r="C6" s="838"/>
      <c r="D6" s="838"/>
      <c r="E6" s="722"/>
      <c r="F6" s="722"/>
    </row>
    <row r="7" spans="1:6" ht="20.100000000000001" customHeight="1" x14ac:dyDescent="0.25">
      <c r="B7" s="842" t="s">
        <v>735</v>
      </c>
      <c r="C7" s="829"/>
      <c r="D7" s="829"/>
      <c r="E7" s="722"/>
      <c r="F7" s="722"/>
    </row>
    <row r="8" spans="1:6" ht="39.75" customHeight="1" x14ac:dyDescent="0.25">
      <c r="B8" s="843" t="s">
        <v>693</v>
      </c>
      <c r="C8" s="838"/>
      <c r="D8" s="838"/>
      <c r="E8" s="722"/>
      <c r="F8" s="722"/>
    </row>
    <row r="9" spans="1:6" ht="20.100000000000001" customHeight="1" x14ac:dyDescent="0.25">
      <c r="B9" s="27"/>
    </row>
    <row r="10" spans="1:6" ht="20.100000000000001" customHeight="1" x14ac:dyDescent="0.25">
      <c r="B10" s="27"/>
    </row>
    <row r="11" spans="1:6" ht="20.100000000000001" customHeight="1" thickBot="1" x14ac:dyDescent="0.25"/>
    <row r="12" spans="1:6" ht="26.25" thickBot="1" x14ac:dyDescent="0.25">
      <c r="B12" s="34" t="s">
        <v>29</v>
      </c>
      <c r="C12" s="35" t="s">
        <v>30</v>
      </c>
      <c r="D12" s="47" t="s">
        <v>427</v>
      </c>
      <c r="E12" s="46" t="s">
        <v>428</v>
      </c>
      <c r="F12" s="46" t="s">
        <v>429</v>
      </c>
    </row>
    <row r="13" spans="1:6" ht="25.5" customHeight="1" thickBot="1" x14ac:dyDescent="0.25">
      <c r="B13" s="37" t="s">
        <v>616</v>
      </c>
      <c r="C13" s="36" t="s">
        <v>621</v>
      </c>
      <c r="D13" s="125">
        <v>0</v>
      </c>
      <c r="E13" s="126">
        <v>0</v>
      </c>
      <c r="F13" s="126">
        <v>0</v>
      </c>
    </row>
    <row r="14" spans="1:6" ht="20.100000000000001" customHeight="1" thickBot="1" x14ac:dyDescent="0.25">
      <c r="B14" s="26" t="s">
        <v>34</v>
      </c>
      <c r="C14" s="2"/>
      <c r="D14" s="25">
        <f>SUM(D13:D13)</f>
        <v>0</v>
      </c>
      <c r="E14" s="48">
        <f>SUM(E13:E13)</f>
        <v>0</v>
      </c>
      <c r="F14" s="48">
        <f>SUM(F13:F13)</f>
        <v>0</v>
      </c>
    </row>
    <row r="15" spans="1:6" ht="20.100000000000001" customHeight="1" x14ac:dyDescent="0.2"/>
    <row r="16" spans="1:6" ht="20.100000000000001" customHeight="1" x14ac:dyDescent="0.2"/>
  </sheetData>
  <mergeCells count="4">
    <mergeCell ref="A1:F1"/>
    <mergeCell ref="B6:F6"/>
    <mergeCell ref="B7:F7"/>
    <mergeCell ref="B8:F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222"/>
  <sheetViews>
    <sheetView topLeftCell="A25" workbookViewId="0">
      <selection activeCell="M5" sqref="M5"/>
    </sheetView>
  </sheetViews>
  <sheetFormatPr defaultRowHeight="12.75" x14ac:dyDescent="0.2"/>
  <cols>
    <col min="1" max="1" width="50.28515625" style="119" customWidth="1"/>
    <col min="2" max="2" width="6.42578125" style="76" customWidth="1"/>
    <col min="3" max="3" width="11.140625" style="76" bestFit="1" customWidth="1"/>
    <col min="4" max="4" width="10.140625" style="76" bestFit="1" customWidth="1"/>
    <col min="5" max="5" width="6" style="76" customWidth="1"/>
    <col min="6" max="8" width="11.140625" style="76" bestFit="1" customWidth="1"/>
    <col min="9" max="9" width="5.85546875" style="76" bestFit="1" customWidth="1"/>
    <col min="10" max="11" width="11.140625" style="76" bestFit="1" customWidth="1"/>
    <col min="12" max="12" width="10.140625" style="76" bestFit="1" customWidth="1"/>
    <col min="13" max="13" width="4.42578125" style="76" customWidth="1"/>
    <col min="14" max="14" width="11.140625" style="76" bestFit="1" customWidth="1"/>
    <col min="15" max="16384" width="9.140625" style="76"/>
  </cols>
  <sheetData>
    <row r="1" spans="1:14" ht="15.75" customHeight="1" x14ac:dyDescent="0.2">
      <c r="A1" s="831" t="s">
        <v>893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</row>
    <row r="2" spans="1:14" ht="15.75" customHeight="1" x14ac:dyDescent="0.2">
      <c r="A2" s="840"/>
      <c r="B2" s="834"/>
      <c r="C2" s="834"/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</row>
    <row r="3" spans="1:14" ht="25.5" customHeight="1" x14ac:dyDescent="0.25">
      <c r="A3" s="841" t="s">
        <v>747</v>
      </c>
      <c r="B3" s="841"/>
      <c r="C3" s="841"/>
      <c r="D3" s="841"/>
      <c r="E3" s="841"/>
      <c r="F3" s="841"/>
      <c r="G3" s="836"/>
      <c r="H3" s="836"/>
      <c r="I3" s="836"/>
      <c r="J3" s="836"/>
      <c r="K3" s="836"/>
      <c r="L3" s="836"/>
      <c r="M3" s="836"/>
      <c r="N3" s="836"/>
    </row>
    <row r="4" spans="1:14" ht="21" customHeight="1" x14ac:dyDescent="0.25">
      <c r="A4" s="832" t="s">
        <v>746</v>
      </c>
      <c r="B4" s="832"/>
      <c r="C4" s="832"/>
      <c r="D4" s="832"/>
      <c r="E4" s="832"/>
      <c r="F4" s="832"/>
      <c r="G4" s="722"/>
      <c r="H4" s="722"/>
      <c r="I4" s="722"/>
      <c r="J4" s="722"/>
      <c r="K4" s="722"/>
      <c r="L4" s="722"/>
      <c r="M4" s="722"/>
      <c r="N4" s="722"/>
    </row>
    <row r="5" spans="1:14" ht="15.75" x14ac:dyDescent="0.25">
      <c r="A5" s="700"/>
      <c r="B5" s="700"/>
      <c r="C5" s="700"/>
      <c r="D5" s="700"/>
      <c r="E5" s="700"/>
      <c r="F5" s="700"/>
    </row>
    <row r="6" spans="1:14" ht="15.75" customHeight="1" x14ac:dyDescent="0.2">
      <c r="A6" s="833" t="s">
        <v>625</v>
      </c>
      <c r="B6" s="833"/>
      <c r="C6" s="833"/>
      <c r="D6" s="833"/>
      <c r="E6" s="833"/>
      <c r="F6" s="833"/>
      <c r="G6" s="829"/>
      <c r="H6" s="829"/>
      <c r="I6" s="829"/>
      <c r="J6" s="829"/>
      <c r="K6" s="829"/>
      <c r="L6" s="829"/>
      <c r="M6" s="829"/>
      <c r="N6" s="829"/>
    </row>
    <row r="7" spans="1:14" ht="18.75" x14ac:dyDescent="0.3">
      <c r="A7" s="115"/>
      <c r="B7" s="97"/>
      <c r="C7" s="97"/>
      <c r="D7" s="97"/>
      <c r="E7" s="97"/>
      <c r="F7" s="97"/>
    </row>
    <row r="8" spans="1:14" ht="26.25" thickBot="1" x14ac:dyDescent="0.25">
      <c r="A8" s="116" t="s">
        <v>28</v>
      </c>
      <c r="B8" s="97"/>
      <c r="C8" s="97"/>
      <c r="D8" s="97"/>
      <c r="E8" s="97"/>
      <c r="F8" s="97"/>
    </row>
    <row r="9" spans="1:14" s="77" customFormat="1" x14ac:dyDescent="0.2">
      <c r="A9" s="705" t="s">
        <v>29</v>
      </c>
      <c r="B9" s="698" t="s">
        <v>30</v>
      </c>
      <c r="C9" s="702" t="s">
        <v>427</v>
      </c>
      <c r="D9" s="703"/>
      <c r="E9" s="703"/>
      <c r="F9" s="704"/>
      <c r="G9" s="695" t="s">
        <v>428</v>
      </c>
      <c r="H9" s="696"/>
      <c r="I9" s="696"/>
      <c r="J9" s="697"/>
      <c r="K9" s="695" t="s">
        <v>429</v>
      </c>
      <c r="L9" s="696"/>
      <c r="M9" s="696"/>
      <c r="N9" s="697"/>
    </row>
    <row r="10" spans="1:14" s="77" customFormat="1" ht="73.5" customHeight="1" x14ac:dyDescent="0.2">
      <c r="A10" s="706"/>
      <c r="B10" s="699"/>
      <c r="C10" s="94" t="s">
        <v>36</v>
      </c>
      <c r="D10" s="93" t="s">
        <v>37</v>
      </c>
      <c r="E10" s="93" t="s">
        <v>611</v>
      </c>
      <c r="F10" s="92" t="s">
        <v>610</v>
      </c>
      <c r="G10" s="96" t="s">
        <v>36</v>
      </c>
      <c r="H10" s="93" t="s">
        <v>37</v>
      </c>
      <c r="I10" s="93" t="s">
        <v>611</v>
      </c>
      <c r="J10" s="92" t="s">
        <v>610</v>
      </c>
      <c r="K10" s="96" t="s">
        <v>36</v>
      </c>
      <c r="L10" s="93" t="s">
        <v>37</v>
      </c>
      <c r="M10" s="93" t="s">
        <v>611</v>
      </c>
      <c r="N10" s="92" t="s">
        <v>610</v>
      </c>
    </row>
    <row r="11" spans="1:14" s="77" customFormat="1" ht="38.25" x14ac:dyDescent="0.2">
      <c r="A11" s="91" t="s">
        <v>38</v>
      </c>
      <c r="B11" s="113" t="s">
        <v>39</v>
      </c>
      <c r="C11" s="300">
        <v>17003000</v>
      </c>
      <c r="D11" s="301"/>
      <c r="E11" s="301"/>
      <c r="F11" s="302">
        <f t="shared" ref="F11:F42" si="0">SUM(C11:E11)</f>
        <v>17003000</v>
      </c>
      <c r="G11" s="303">
        <v>22267622</v>
      </c>
      <c r="H11" s="301"/>
      <c r="I11" s="301"/>
      <c r="J11" s="302">
        <f t="shared" ref="J11:J42" si="1">SUM(G11:I11)</f>
        <v>22267622</v>
      </c>
      <c r="K11" s="303">
        <v>21133171</v>
      </c>
      <c r="L11" s="301"/>
      <c r="M11" s="301"/>
      <c r="N11" s="302">
        <f t="shared" ref="N11:N42" si="2">SUM(K11:M11)</f>
        <v>21133171</v>
      </c>
    </row>
    <row r="12" spans="1:14" s="77" customFormat="1" x14ac:dyDescent="0.2">
      <c r="A12" s="91" t="s">
        <v>40</v>
      </c>
      <c r="B12" s="103" t="s">
        <v>41</v>
      </c>
      <c r="C12" s="300"/>
      <c r="D12" s="301"/>
      <c r="E12" s="301"/>
      <c r="F12" s="302">
        <f t="shared" si="0"/>
        <v>0</v>
      </c>
      <c r="G12" s="303"/>
      <c r="H12" s="301"/>
      <c r="I12" s="301"/>
      <c r="J12" s="302">
        <f t="shared" si="1"/>
        <v>0</v>
      </c>
      <c r="K12" s="303"/>
      <c r="L12" s="301"/>
      <c r="M12" s="301"/>
      <c r="N12" s="302">
        <f t="shared" si="2"/>
        <v>0</v>
      </c>
    </row>
    <row r="13" spans="1:14" s="77" customFormat="1" ht="25.5" x14ac:dyDescent="0.2">
      <c r="A13" s="91" t="s">
        <v>42</v>
      </c>
      <c r="B13" s="103" t="s">
        <v>43</v>
      </c>
      <c r="C13" s="300"/>
      <c r="D13" s="301"/>
      <c r="E13" s="301"/>
      <c r="F13" s="302">
        <f t="shared" si="0"/>
        <v>0</v>
      </c>
      <c r="G13" s="303">
        <v>150376</v>
      </c>
      <c r="H13" s="301"/>
      <c r="I13" s="301"/>
      <c r="J13" s="302">
        <f t="shared" si="1"/>
        <v>150376</v>
      </c>
      <c r="K13" s="303">
        <v>150376</v>
      </c>
      <c r="L13" s="301"/>
      <c r="M13" s="301"/>
      <c r="N13" s="302">
        <f t="shared" si="2"/>
        <v>150376</v>
      </c>
    </row>
    <row r="14" spans="1:14" s="77" customFormat="1" ht="21" customHeight="1" x14ac:dyDescent="0.2">
      <c r="A14" s="91" t="s">
        <v>44</v>
      </c>
      <c r="B14" s="103" t="s">
        <v>45</v>
      </c>
      <c r="C14" s="300"/>
      <c r="D14" s="301"/>
      <c r="E14" s="301"/>
      <c r="F14" s="302">
        <f t="shared" si="0"/>
        <v>0</v>
      </c>
      <c r="G14" s="303"/>
      <c r="H14" s="301"/>
      <c r="I14" s="301"/>
      <c r="J14" s="302">
        <f t="shared" si="1"/>
        <v>0</v>
      </c>
      <c r="K14" s="303"/>
      <c r="L14" s="301"/>
      <c r="M14" s="301"/>
      <c r="N14" s="302">
        <f t="shared" si="2"/>
        <v>0</v>
      </c>
    </row>
    <row r="15" spans="1:14" s="77" customFormat="1" x14ac:dyDescent="0.2">
      <c r="A15" s="91" t="s">
        <v>46</v>
      </c>
      <c r="B15" s="103" t="s">
        <v>47</v>
      </c>
      <c r="C15" s="300"/>
      <c r="D15" s="301"/>
      <c r="E15" s="301"/>
      <c r="F15" s="302">
        <f t="shared" si="0"/>
        <v>0</v>
      </c>
      <c r="G15" s="303"/>
      <c r="H15" s="301"/>
      <c r="I15" s="301"/>
      <c r="J15" s="302">
        <f t="shared" si="1"/>
        <v>0</v>
      </c>
      <c r="K15" s="303"/>
      <c r="L15" s="301"/>
      <c r="M15" s="301"/>
      <c r="N15" s="302">
        <f t="shared" si="2"/>
        <v>0</v>
      </c>
    </row>
    <row r="16" spans="1:14" s="77" customFormat="1" x14ac:dyDescent="0.2">
      <c r="A16" s="91" t="s">
        <v>48</v>
      </c>
      <c r="B16" s="103" t="s">
        <v>49</v>
      </c>
      <c r="C16" s="300"/>
      <c r="D16" s="301"/>
      <c r="E16" s="301"/>
      <c r="F16" s="302">
        <f t="shared" si="0"/>
        <v>0</v>
      </c>
      <c r="G16" s="303"/>
      <c r="H16" s="301"/>
      <c r="I16" s="301"/>
      <c r="J16" s="302">
        <f t="shared" si="1"/>
        <v>0</v>
      </c>
      <c r="K16" s="303"/>
      <c r="L16" s="301"/>
      <c r="M16" s="301"/>
      <c r="N16" s="302">
        <f t="shared" si="2"/>
        <v>0</v>
      </c>
    </row>
    <row r="17" spans="1:14" s="77" customFormat="1" x14ac:dyDescent="0.2">
      <c r="A17" s="91" t="s">
        <v>50</v>
      </c>
      <c r="B17" s="103" t="s">
        <v>51</v>
      </c>
      <c r="C17" s="300">
        <v>820000</v>
      </c>
      <c r="D17" s="301"/>
      <c r="E17" s="301"/>
      <c r="F17" s="302">
        <f t="shared" si="0"/>
        <v>820000</v>
      </c>
      <c r="G17" s="303">
        <v>820000</v>
      </c>
      <c r="H17" s="301"/>
      <c r="I17" s="301"/>
      <c r="J17" s="302">
        <f t="shared" si="1"/>
        <v>820000</v>
      </c>
      <c r="K17" s="303">
        <v>740480</v>
      </c>
      <c r="L17" s="301"/>
      <c r="M17" s="301"/>
      <c r="N17" s="302">
        <f t="shared" si="2"/>
        <v>740480</v>
      </c>
    </row>
    <row r="18" spans="1:14" s="77" customFormat="1" ht="25.5" x14ac:dyDescent="0.2">
      <c r="A18" s="91" t="s">
        <v>52</v>
      </c>
      <c r="B18" s="103" t="s">
        <v>53</v>
      </c>
      <c r="C18" s="300"/>
      <c r="D18" s="301"/>
      <c r="E18" s="301"/>
      <c r="F18" s="302">
        <f t="shared" si="0"/>
        <v>0</v>
      </c>
      <c r="G18" s="303"/>
      <c r="H18" s="301"/>
      <c r="I18" s="301"/>
      <c r="J18" s="302">
        <f t="shared" si="1"/>
        <v>0</v>
      </c>
      <c r="K18" s="303"/>
      <c r="L18" s="301"/>
      <c r="M18" s="301"/>
      <c r="N18" s="302">
        <f t="shared" si="2"/>
        <v>0</v>
      </c>
    </row>
    <row r="19" spans="1:14" s="77" customFormat="1" ht="25.5" x14ac:dyDescent="0.2">
      <c r="A19" s="85" t="s">
        <v>54</v>
      </c>
      <c r="B19" s="103" t="s">
        <v>55</v>
      </c>
      <c r="C19" s="300">
        <v>754000</v>
      </c>
      <c r="D19" s="301"/>
      <c r="E19" s="301"/>
      <c r="F19" s="302">
        <f t="shared" si="0"/>
        <v>754000</v>
      </c>
      <c r="G19" s="303">
        <v>754000</v>
      </c>
      <c r="H19" s="301"/>
      <c r="I19" s="301"/>
      <c r="J19" s="302">
        <f t="shared" si="1"/>
        <v>754000</v>
      </c>
      <c r="K19" s="303">
        <v>195090</v>
      </c>
      <c r="L19" s="301"/>
      <c r="M19" s="301"/>
      <c r="N19" s="302">
        <f t="shared" si="2"/>
        <v>195090</v>
      </c>
    </row>
    <row r="20" spans="1:14" s="77" customFormat="1" ht="25.5" x14ac:dyDescent="0.2">
      <c r="A20" s="85" t="s">
        <v>56</v>
      </c>
      <c r="B20" s="103" t="s">
        <v>57</v>
      </c>
      <c r="C20" s="300"/>
      <c r="D20" s="301"/>
      <c r="E20" s="301"/>
      <c r="F20" s="302">
        <f t="shared" si="0"/>
        <v>0</v>
      </c>
      <c r="G20" s="303"/>
      <c r="H20" s="301"/>
      <c r="I20" s="301"/>
      <c r="J20" s="302">
        <f t="shared" si="1"/>
        <v>0</v>
      </c>
      <c r="K20" s="303"/>
      <c r="L20" s="301"/>
      <c r="M20" s="301"/>
      <c r="N20" s="302">
        <f t="shared" si="2"/>
        <v>0</v>
      </c>
    </row>
    <row r="21" spans="1:14" s="77" customFormat="1" ht="25.5" x14ac:dyDescent="0.2">
      <c r="A21" s="85" t="s">
        <v>58</v>
      </c>
      <c r="B21" s="103" t="s">
        <v>59</v>
      </c>
      <c r="C21" s="300"/>
      <c r="D21" s="301"/>
      <c r="E21" s="301"/>
      <c r="F21" s="302">
        <f t="shared" si="0"/>
        <v>0</v>
      </c>
      <c r="G21" s="303"/>
      <c r="H21" s="301"/>
      <c r="I21" s="301"/>
      <c r="J21" s="302">
        <f t="shared" si="1"/>
        <v>0</v>
      </c>
      <c r="K21" s="303"/>
      <c r="L21" s="301"/>
      <c r="M21" s="301"/>
      <c r="N21" s="302">
        <f t="shared" si="2"/>
        <v>0</v>
      </c>
    </row>
    <row r="22" spans="1:14" s="77" customFormat="1" ht="25.5" x14ac:dyDescent="0.2">
      <c r="A22" s="85" t="s">
        <v>60</v>
      </c>
      <c r="B22" s="103" t="s">
        <v>61</v>
      </c>
      <c r="C22" s="300"/>
      <c r="D22" s="301"/>
      <c r="E22" s="301"/>
      <c r="F22" s="302">
        <f t="shared" si="0"/>
        <v>0</v>
      </c>
      <c r="G22" s="303"/>
      <c r="H22" s="301"/>
      <c r="I22" s="301"/>
      <c r="J22" s="302">
        <f t="shared" si="1"/>
        <v>0</v>
      </c>
      <c r="K22" s="303"/>
      <c r="L22" s="301"/>
      <c r="M22" s="301"/>
      <c r="N22" s="302">
        <f t="shared" si="2"/>
        <v>0</v>
      </c>
    </row>
    <row r="23" spans="1:14" s="77" customFormat="1" ht="38.25" x14ac:dyDescent="0.2">
      <c r="A23" s="85" t="s">
        <v>62</v>
      </c>
      <c r="B23" s="103" t="s">
        <v>63</v>
      </c>
      <c r="C23" s="300"/>
      <c r="D23" s="301"/>
      <c r="E23" s="301"/>
      <c r="F23" s="302">
        <f t="shared" si="0"/>
        <v>0</v>
      </c>
      <c r="G23" s="303">
        <v>11900</v>
      </c>
      <c r="H23" s="301"/>
      <c r="I23" s="301"/>
      <c r="J23" s="302">
        <f t="shared" si="1"/>
        <v>11900</v>
      </c>
      <c r="K23" s="303">
        <v>11900</v>
      </c>
      <c r="L23" s="301"/>
      <c r="M23" s="301"/>
      <c r="N23" s="302">
        <f t="shared" si="2"/>
        <v>11900</v>
      </c>
    </row>
    <row r="24" spans="1:14" s="110" customFormat="1" ht="25.5" x14ac:dyDescent="0.2">
      <c r="A24" s="112" t="s">
        <v>64</v>
      </c>
      <c r="B24" s="111" t="s">
        <v>65</v>
      </c>
      <c r="C24" s="304">
        <f>SUM(C11:C23)</f>
        <v>18577000</v>
      </c>
      <c r="D24" s="305"/>
      <c r="E24" s="305"/>
      <c r="F24" s="306">
        <f t="shared" si="0"/>
        <v>18577000</v>
      </c>
      <c r="G24" s="307">
        <f>SUM(G11:G23)</f>
        <v>24003898</v>
      </c>
      <c r="H24" s="305"/>
      <c r="I24" s="305"/>
      <c r="J24" s="306">
        <f t="shared" si="1"/>
        <v>24003898</v>
      </c>
      <c r="K24" s="307">
        <f>SUM(K11:K23)</f>
        <v>22231017</v>
      </c>
      <c r="L24" s="305"/>
      <c r="M24" s="305"/>
      <c r="N24" s="306">
        <f t="shared" si="2"/>
        <v>22231017</v>
      </c>
    </row>
    <row r="25" spans="1:14" s="77" customFormat="1" ht="38.25" x14ac:dyDescent="0.2">
      <c r="A25" s="85" t="s">
        <v>66</v>
      </c>
      <c r="B25" s="103" t="s">
        <v>67</v>
      </c>
      <c r="C25" s="300">
        <v>6902000</v>
      </c>
      <c r="D25" s="301"/>
      <c r="E25" s="301"/>
      <c r="F25" s="302">
        <f t="shared" si="0"/>
        <v>6902000</v>
      </c>
      <c r="G25" s="303">
        <v>8511103</v>
      </c>
      <c r="H25" s="301"/>
      <c r="I25" s="301"/>
      <c r="J25" s="302">
        <f t="shared" si="1"/>
        <v>8511103</v>
      </c>
      <c r="K25" s="303">
        <v>6775096</v>
      </c>
      <c r="L25" s="301"/>
      <c r="M25" s="301"/>
      <c r="N25" s="302">
        <f t="shared" si="2"/>
        <v>6775096</v>
      </c>
    </row>
    <row r="26" spans="1:14" s="77" customFormat="1" ht="76.5" x14ac:dyDescent="0.2">
      <c r="A26" s="85" t="s">
        <v>68</v>
      </c>
      <c r="B26" s="103" t="s">
        <v>69</v>
      </c>
      <c r="C26" s="300"/>
      <c r="D26" s="301"/>
      <c r="E26" s="301"/>
      <c r="F26" s="302">
        <f t="shared" si="0"/>
        <v>0</v>
      </c>
      <c r="G26" s="303"/>
      <c r="H26" s="301"/>
      <c r="I26" s="301"/>
      <c r="J26" s="302">
        <f t="shared" si="1"/>
        <v>0</v>
      </c>
      <c r="K26" s="303"/>
      <c r="L26" s="301"/>
      <c r="M26" s="301"/>
      <c r="N26" s="302">
        <f t="shared" si="2"/>
        <v>0</v>
      </c>
    </row>
    <row r="27" spans="1:14" s="77" customFormat="1" ht="25.5" x14ac:dyDescent="0.2">
      <c r="A27" s="85" t="s">
        <v>70</v>
      </c>
      <c r="B27" s="103" t="s">
        <v>71</v>
      </c>
      <c r="C27" s="300"/>
      <c r="D27" s="301">
        <v>4276000</v>
      </c>
      <c r="E27" s="301"/>
      <c r="F27" s="302">
        <f t="shared" si="0"/>
        <v>4276000</v>
      </c>
      <c r="G27" s="303"/>
      <c r="H27" s="301">
        <v>4246000</v>
      </c>
      <c r="I27" s="301"/>
      <c r="J27" s="302">
        <f t="shared" si="1"/>
        <v>4246000</v>
      </c>
      <c r="K27" s="303"/>
      <c r="L27" s="301">
        <v>2981273</v>
      </c>
      <c r="M27" s="301"/>
      <c r="N27" s="302">
        <f t="shared" si="2"/>
        <v>2981273</v>
      </c>
    </row>
    <row r="28" spans="1:14" s="77" customFormat="1" ht="25.5" x14ac:dyDescent="0.2">
      <c r="A28" s="84" t="s">
        <v>72</v>
      </c>
      <c r="B28" s="102" t="s">
        <v>73</v>
      </c>
      <c r="C28" s="300">
        <f>SUM(C25:C27)</f>
        <v>6902000</v>
      </c>
      <c r="D28" s="301">
        <f>SUM(D25:D27)</f>
        <v>4276000</v>
      </c>
      <c r="E28" s="301"/>
      <c r="F28" s="302">
        <f t="shared" si="0"/>
        <v>11178000</v>
      </c>
      <c r="G28" s="303">
        <f>SUM(G25:G27)</f>
        <v>8511103</v>
      </c>
      <c r="H28" s="301">
        <f>SUM(H25:H27)</f>
        <v>4246000</v>
      </c>
      <c r="I28" s="301"/>
      <c r="J28" s="302">
        <f t="shared" si="1"/>
        <v>12757103</v>
      </c>
      <c r="K28" s="303">
        <f>SUM(K25:K27)</f>
        <v>6775096</v>
      </c>
      <c r="L28" s="301">
        <f>SUM(L25:L27)</f>
        <v>2981273</v>
      </c>
      <c r="M28" s="301"/>
      <c r="N28" s="302">
        <f t="shared" si="2"/>
        <v>9756369</v>
      </c>
    </row>
    <row r="29" spans="1:14" s="110" customFormat="1" x14ac:dyDescent="0.2">
      <c r="A29" s="109" t="s">
        <v>74</v>
      </c>
      <c r="B29" s="106" t="s">
        <v>13</v>
      </c>
      <c r="C29" s="362">
        <f>SUM(C28,C24)</f>
        <v>25479000</v>
      </c>
      <c r="D29" s="363">
        <f>SUM(D28,D24)</f>
        <v>4276000</v>
      </c>
      <c r="E29" s="363"/>
      <c r="F29" s="364">
        <f t="shared" si="0"/>
        <v>29755000</v>
      </c>
      <c r="G29" s="365">
        <f>SUM(G28,G24)</f>
        <v>32515001</v>
      </c>
      <c r="H29" s="363">
        <f>SUM(H28,H24)</f>
        <v>4246000</v>
      </c>
      <c r="I29" s="363"/>
      <c r="J29" s="364">
        <f t="shared" si="1"/>
        <v>36761001</v>
      </c>
      <c r="K29" s="365">
        <f>SUM(K28,K24)</f>
        <v>29006113</v>
      </c>
      <c r="L29" s="363">
        <f>SUM(L28,L24)</f>
        <v>2981273</v>
      </c>
      <c r="M29" s="363"/>
      <c r="N29" s="364">
        <f t="shared" si="2"/>
        <v>31987386</v>
      </c>
    </row>
    <row r="30" spans="1:14" s="77" customFormat="1" ht="51" x14ac:dyDescent="0.2">
      <c r="A30" s="107" t="s">
        <v>75</v>
      </c>
      <c r="B30" s="106" t="s">
        <v>15</v>
      </c>
      <c r="C30" s="362">
        <v>6330000</v>
      </c>
      <c r="D30" s="363"/>
      <c r="E30" s="363"/>
      <c r="F30" s="364">
        <f t="shared" si="0"/>
        <v>6330000</v>
      </c>
      <c r="G30" s="365">
        <v>7312709</v>
      </c>
      <c r="H30" s="363"/>
      <c r="I30" s="363"/>
      <c r="J30" s="364">
        <f t="shared" si="1"/>
        <v>7312709</v>
      </c>
      <c r="K30" s="365">
        <v>6469549</v>
      </c>
      <c r="L30" s="363"/>
      <c r="M30" s="363"/>
      <c r="N30" s="364">
        <f t="shared" si="2"/>
        <v>6469549</v>
      </c>
    </row>
    <row r="31" spans="1:14" s="77" customFormat="1" ht="25.5" x14ac:dyDescent="0.2">
      <c r="A31" s="85" t="s">
        <v>76</v>
      </c>
      <c r="B31" s="103" t="s">
        <v>77</v>
      </c>
      <c r="C31" s="300"/>
      <c r="D31" s="301"/>
      <c r="E31" s="301"/>
      <c r="F31" s="302">
        <f t="shared" si="0"/>
        <v>0</v>
      </c>
      <c r="G31" s="303">
        <v>100000</v>
      </c>
      <c r="H31" s="301"/>
      <c r="I31" s="301"/>
      <c r="J31" s="302">
        <f t="shared" si="1"/>
        <v>100000</v>
      </c>
      <c r="K31" s="303">
        <v>11994</v>
      </c>
      <c r="L31" s="301"/>
      <c r="M31" s="301"/>
      <c r="N31" s="302">
        <f t="shared" si="2"/>
        <v>11994</v>
      </c>
    </row>
    <row r="32" spans="1:14" s="77" customFormat="1" ht="25.5" x14ac:dyDescent="0.2">
      <c r="A32" s="85" t="s">
        <v>78</v>
      </c>
      <c r="B32" s="103" t="s">
        <v>79</v>
      </c>
      <c r="C32" s="300">
        <v>9450000</v>
      </c>
      <c r="D32" s="301"/>
      <c r="E32" s="301"/>
      <c r="F32" s="302">
        <f t="shared" si="0"/>
        <v>9450000</v>
      </c>
      <c r="G32" s="303">
        <v>8630293</v>
      </c>
      <c r="H32" s="301"/>
      <c r="I32" s="301"/>
      <c r="J32" s="302">
        <f t="shared" si="1"/>
        <v>8630293</v>
      </c>
      <c r="K32" s="303">
        <v>8625305</v>
      </c>
      <c r="L32" s="301"/>
      <c r="M32" s="301"/>
      <c r="N32" s="302">
        <f t="shared" si="2"/>
        <v>8625305</v>
      </c>
    </row>
    <row r="33" spans="1:14" s="77" customFormat="1" x14ac:dyDescent="0.2">
      <c r="A33" s="85" t="s">
        <v>80</v>
      </c>
      <c r="B33" s="103" t="s">
        <v>81</v>
      </c>
      <c r="C33" s="300"/>
      <c r="D33" s="301"/>
      <c r="E33" s="301"/>
      <c r="F33" s="302">
        <f t="shared" si="0"/>
        <v>0</v>
      </c>
      <c r="G33" s="303"/>
      <c r="H33" s="301"/>
      <c r="I33" s="301"/>
      <c r="J33" s="302">
        <f t="shared" si="1"/>
        <v>0</v>
      </c>
      <c r="K33" s="303"/>
      <c r="L33" s="301"/>
      <c r="M33" s="301"/>
      <c r="N33" s="302">
        <f t="shared" si="2"/>
        <v>0</v>
      </c>
    </row>
    <row r="34" spans="1:14" s="77" customFormat="1" x14ac:dyDescent="0.2">
      <c r="A34" s="84" t="s">
        <v>82</v>
      </c>
      <c r="B34" s="102" t="s">
        <v>83</v>
      </c>
      <c r="C34" s="308">
        <f>SUM(C31:C33)</f>
        <v>9450000</v>
      </c>
      <c r="D34" s="309"/>
      <c r="E34" s="309"/>
      <c r="F34" s="310">
        <f t="shared" si="0"/>
        <v>9450000</v>
      </c>
      <c r="G34" s="311">
        <f>SUM(G31:G33)</f>
        <v>8730293</v>
      </c>
      <c r="H34" s="309"/>
      <c r="I34" s="309"/>
      <c r="J34" s="310">
        <f t="shared" si="1"/>
        <v>8730293</v>
      </c>
      <c r="K34" s="311">
        <f>SUM(K31:K33)</f>
        <v>8637299</v>
      </c>
      <c r="L34" s="309"/>
      <c r="M34" s="309"/>
      <c r="N34" s="310">
        <f t="shared" si="2"/>
        <v>8637299</v>
      </c>
    </row>
    <row r="35" spans="1:14" s="77" customFormat="1" ht="38.25" x14ac:dyDescent="0.2">
      <c r="A35" s="85" t="s">
        <v>84</v>
      </c>
      <c r="B35" s="103" t="s">
        <v>85</v>
      </c>
      <c r="C35" s="300">
        <v>925000</v>
      </c>
      <c r="D35" s="301"/>
      <c r="E35" s="301"/>
      <c r="F35" s="302">
        <f t="shared" si="0"/>
        <v>925000</v>
      </c>
      <c r="G35" s="303">
        <v>1044000</v>
      </c>
      <c r="H35" s="301"/>
      <c r="I35" s="301"/>
      <c r="J35" s="302">
        <f t="shared" si="1"/>
        <v>1044000</v>
      </c>
      <c r="K35" s="303">
        <v>1043248</v>
      </c>
      <c r="L35" s="301"/>
      <c r="M35" s="301"/>
      <c r="N35" s="302">
        <f t="shared" si="2"/>
        <v>1043248</v>
      </c>
    </row>
    <row r="36" spans="1:14" s="77" customFormat="1" ht="38.25" x14ac:dyDescent="0.2">
      <c r="A36" s="85" t="s">
        <v>86</v>
      </c>
      <c r="B36" s="103" t="s">
        <v>87</v>
      </c>
      <c r="C36" s="300">
        <v>820000</v>
      </c>
      <c r="D36" s="301"/>
      <c r="E36" s="301"/>
      <c r="F36" s="302">
        <f t="shared" si="0"/>
        <v>820000</v>
      </c>
      <c r="G36" s="303">
        <v>820000</v>
      </c>
      <c r="H36" s="301"/>
      <c r="I36" s="301"/>
      <c r="J36" s="302">
        <f t="shared" si="1"/>
        <v>820000</v>
      </c>
      <c r="K36" s="303">
        <v>534016</v>
      </c>
      <c r="L36" s="301"/>
      <c r="M36" s="301"/>
      <c r="N36" s="302">
        <f t="shared" si="2"/>
        <v>534016</v>
      </c>
    </row>
    <row r="37" spans="1:14" s="77" customFormat="1" ht="25.5" x14ac:dyDescent="0.2">
      <c r="A37" s="84" t="s">
        <v>88</v>
      </c>
      <c r="B37" s="102" t="s">
        <v>89</v>
      </c>
      <c r="C37" s="308">
        <f>SUM(C35:C36)</f>
        <v>1745000</v>
      </c>
      <c r="D37" s="309"/>
      <c r="E37" s="309"/>
      <c r="F37" s="310">
        <f t="shared" si="0"/>
        <v>1745000</v>
      </c>
      <c r="G37" s="311">
        <f>SUM(G35:G36)</f>
        <v>1864000</v>
      </c>
      <c r="H37" s="309"/>
      <c r="I37" s="309"/>
      <c r="J37" s="310">
        <f t="shared" si="1"/>
        <v>1864000</v>
      </c>
      <c r="K37" s="311">
        <f>SUM(K35:K36)</f>
        <v>1577264</v>
      </c>
      <c r="L37" s="309"/>
      <c r="M37" s="309"/>
      <c r="N37" s="310">
        <f t="shared" si="2"/>
        <v>1577264</v>
      </c>
    </row>
    <row r="38" spans="1:14" s="77" customFormat="1" x14ac:dyDescent="0.2">
      <c r="A38" s="85" t="s">
        <v>90</v>
      </c>
      <c r="B38" s="103" t="s">
        <v>91</v>
      </c>
      <c r="C38" s="300">
        <v>8521000</v>
      </c>
      <c r="D38" s="301"/>
      <c r="E38" s="301"/>
      <c r="F38" s="302">
        <f t="shared" si="0"/>
        <v>8521000</v>
      </c>
      <c r="G38" s="303">
        <v>5721000</v>
      </c>
      <c r="H38" s="301"/>
      <c r="I38" s="301"/>
      <c r="J38" s="302">
        <f t="shared" si="1"/>
        <v>5721000</v>
      </c>
      <c r="K38" s="303">
        <v>5623134</v>
      </c>
      <c r="L38" s="301"/>
      <c r="M38" s="301"/>
      <c r="N38" s="302">
        <f t="shared" si="2"/>
        <v>5623134</v>
      </c>
    </row>
    <row r="39" spans="1:14" s="77" customFormat="1" x14ac:dyDescent="0.2">
      <c r="A39" s="85" t="s">
        <v>92</v>
      </c>
      <c r="B39" s="103" t="s">
        <v>93</v>
      </c>
      <c r="C39" s="300">
        <v>945000</v>
      </c>
      <c r="D39" s="301"/>
      <c r="E39" s="301"/>
      <c r="F39" s="302">
        <f t="shared" si="0"/>
        <v>945000</v>
      </c>
      <c r="G39" s="303">
        <v>1131000</v>
      </c>
      <c r="H39" s="301"/>
      <c r="I39" s="301"/>
      <c r="J39" s="302">
        <f t="shared" si="1"/>
        <v>1131000</v>
      </c>
      <c r="K39" s="303">
        <v>1130978</v>
      </c>
      <c r="L39" s="301"/>
      <c r="M39" s="301"/>
      <c r="N39" s="302">
        <f t="shared" si="2"/>
        <v>1130978</v>
      </c>
    </row>
    <row r="40" spans="1:14" s="77" customFormat="1" x14ac:dyDescent="0.2">
      <c r="A40" s="85" t="s">
        <v>94</v>
      </c>
      <c r="B40" s="103" t="s">
        <v>95</v>
      </c>
      <c r="C40" s="300"/>
      <c r="D40" s="301">
        <v>2340000</v>
      </c>
      <c r="E40" s="301"/>
      <c r="F40" s="302">
        <f t="shared" si="0"/>
        <v>2340000</v>
      </c>
      <c r="G40" s="303"/>
      <c r="H40" s="301">
        <v>1500000</v>
      </c>
      <c r="I40" s="301"/>
      <c r="J40" s="302">
        <f t="shared" si="1"/>
        <v>1500000</v>
      </c>
      <c r="K40" s="303"/>
      <c r="L40" s="301">
        <v>1250995</v>
      </c>
      <c r="M40" s="301"/>
      <c r="N40" s="302">
        <f t="shared" si="2"/>
        <v>1250995</v>
      </c>
    </row>
    <row r="41" spans="1:14" s="77" customFormat="1" ht="38.25" x14ac:dyDescent="0.2">
      <c r="A41" s="85" t="s">
        <v>96</v>
      </c>
      <c r="B41" s="103" t="s">
        <v>97</v>
      </c>
      <c r="C41" s="300">
        <v>31140000</v>
      </c>
      <c r="D41" s="301"/>
      <c r="E41" s="301"/>
      <c r="F41" s="302">
        <f t="shared" si="0"/>
        <v>31140000</v>
      </c>
      <c r="G41" s="303">
        <v>36859850</v>
      </c>
      <c r="H41" s="301"/>
      <c r="I41" s="301"/>
      <c r="J41" s="302">
        <f t="shared" si="1"/>
        <v>36859850</v>
      </c>
      <c r="K41" s="303">
        <v>36716936</v>
      </c>
      <c r="L41" s="301"/>
      <c r="M41" s="301"/>
      <c r="N41" s="302">
        <f t="shared" si="2"/>
        <v>36716936</v>
      </c>
    </row>
    <row r="42" spans="1:14" s="77" customFormat="1" ht="25.5" x14ac:dyDescent="0.2">
      <c r="A42" s="108" t="s">
        <v>98</v>
      </c>
      <c r="B42" s="103" t="s">
        <v>99</v>
      </c>
      <c r="C42" s="300"/>
      <c r="D42" s="301"/>
      <c r="E42" s="301"/>
      <c r="F42" s="302">
        <f t="shared" si="0"/>
        <v>0</v>
      </c>
      <c r="G42" s="303"/>
      <c r="H42" s="301">
        <v>20000</v>
      </c>
      <c r="I42" s="301"/>
      <c r="J42" s="302">
        <f t="shared" si="1"/>
        <v>20000</v>
      </c>
      <c r="K42" s="303"/>
      <c r="L42" s="301">
        <v>13296</v>
      </c>
      <c r="M42" s="301"/>
      <c r="N42" s="302">
        <f t="shared" si="2"/>
        <v>13296</v>
      </c>
    </row>
    <row r="43" spans="1:14" s="77" customFormat="1" ht="38.25" x14ac:dyDescent="0.2">
      <c r="A43" s="85" t="s">
        <v>100</v>
      </c>
      <c r="B43" s="103" t="s">
        <v>101</v>
      </c>
      <c r="C43" s="300"/>
      <c r="D43" s="301"/>
      <c r="E43" s="301"/>
      <c r="F43" s="302">
        <f t="shared" ref="F43:F74" si="3">SUM(C43:E43)</f>
        <v>0</v>
      </c>
      <c r="G43" s="303"/>
      <c r="H43" s="301">
        <v>240000</v>
      </c>
      <c r="I43" s="301"/>
      <c r="J43" s="302">
        <f t="shared" ref="J43:J74" si="4">SUM(G43:I43)</f>
        <v>240000</v>
      </c>
      <c r="K43" s="303"/>
      <c r="L43" s="301">
        <v>125118</v>
      </c>
      <c r="M43" s="301"/>
      <c r="N43" s="302">
        <f t="shared" ref="N43:N74" si="5">SUM(K43:M43)</f>
        <v>125118</v>
      </c>
    </row>
    <row r="44" spans="1:14" s="77" customFormat="1" x14ac:dyDescent="0.2">
      <c r="A44" s="85" t="s">
        <v>102</v>
      </c>
      <c r="B44" s="103" t="s">
        <v>103</v>
      </c>
      <c r="C44" s="300">
        <v>6205966</v>
      </c>
      <c r="D44" s="301"/>
      <c r="E44" s="301"/>
      <c r="F44" s="302">
        <f t="shared" si="3"/>
        <v>6205966</v>
      </c>
      <c r="G44" s="303">
        <v>17146368</v>
      </c>
      <c r="H44" s="301"/>
      <c r="I44" s="301"/>
      <c r="J44" s="302">
        <f t="shared" si="4"/>
        <v>17146368</v>
      </c>
      <c r="K44" s="303">
        <v>17136303</v>
      </c>
      <c r="L44" s="301"/>
      <c r="M44" s="301"/>
      <c r="N44" s="302">
        <f t="shared" si="5"/>
        <v>17136303</v>
      </c>
    </row>
    <row r="45" spans="1:14" s="77" customFormat="1" ht="25.5" x14ac:dyDescent="0.2">
      <c r="A45" s="84" t="s">
        <v>104</v>
      </c>
      <c r="B45" s="102" t="s">
        <v>105</v>
      </c>
      <c r="C45" s="308">
        <f>SUM(C38:C44)</f>
        <v>46811966</v>
      </c>
      <c r="D45" s="309">
        <f>SUM(D38:D44)</f>
        <v>2340000</v>
      </c>
      <c r="E45" s="309"/>
      <c r="F45" s="310">
        <f t="shared" si="3"/>
        <v>49151966</v>
      </c>
      <c r="G45" s="311">
        <f>SUM(G38:G44)</f>
        <v>60858218</v>
      </c>
      <c r="H45" s="309">
        <f>SUM(H38:H44)</f>
        <v>1760000</v>
      </c>
      <c r="I45" s="309"/>
      <c r="J45" s="310">
        <f t="shared" si="4"/>
        <v>62618218</v>
      </c>
      <c r="K45" s="311">
        <f>SUM(K38:K44)</f>
        <v>60607351</v>
      </c>
      <c r="L45" s="309">
        <f>SUM(L38:L44)</f>
        <v>1389409</v>
      </c>
      <c r="M45" s="309"/>
      <c r="N45" s="310">
        <f t="shared" si="5"/>
        <v>61996760</v>
      </c>
    </row>
    <row r="46" spans="1:14" s="77" customFormat="1" x14ac:dyDescent="0.2">
      <c r="A46" s="85" t="s">
        <v>106</v>
      </c>
      <c r="B46" s="103" t="s">
        <v>107</v>
      </c>
      <c r="C46" s="300">
        <v>1593000</v>
      </c>
      <c r="D46" s="301"/>
      <c r="E46" s="301"/>
      <c r="F46" s="302">
        <f t="shared" si="3"/>
        <v>1593000</v>
      </c>
      <c r="G46" s="303">
        <v>668000</v>
      </c>
      <c r="H46" s="301"/>
      <c r="I46" s="301"/>
      <c r="J46" s="302">
        <f t="shared" si="4"/>
        <v>668000</v>
      </c>
      <c r="K46" s="303">
        <v>632558</v>
      </c>
      <c r="L46" s="301"/>
      <c r="M46" s="301"/>
      <c r="N46" s="302">
        <f t="shared" si="5"/>
        <v>632558</v>
      </c>
    </row>
    <row r="47" spans="1:14" s="77" customFormat="1" ht="25.5" x14ac:dyDescent="0.2">
      <c r="A47" s="85" t="s">
        <v>108</v>
      </c>
      <c r="B47" s="103" t="s">
        <v>109</v>
      </c>
      <c r="C47" s="300"/>
      <c r="D47" s="301">
        <v>500000</v>
      </c>
      <c r="E47" s="301"/>
      <c r="F47" s="302">
        <f t="shared" si="3"/>
        <v>500000</v>
      </c>
      <c r="G47" s="303"/>
      <c r="H47" s="301"/>
      <c r="I47" s="301"/>
      <c r="J47" s="302">
        <f t="shared" si="4"/>
        <v>0</v>
      </c>
      <c r="K47" s="303"/>
      <c r="L47" s="301"/>
      <c r="M47" s="301"/>
      <c r="N47" s="302">
        <f t="shared" si="5"/>
        <v>0</v>
      </c>
    </row>
    <row r="48" spans="1:14" s="77" customFormat="1" ht="19.5" customHeight="1" x14ac:dyDescent="0.2">
      <c r="A48" s="84" t="s">
        <v>110</v>
      </c>
      <c r="B48" s="102" t="s">
        <v>111</v>
      </c>
      <c r="C48" s="308">
        <f>SUM(C46:C47)</f>
        <v>1593000</v>
      </c>
      <c r="D48" s="309">
        <f>SUM(D46:D47)</f>
        <v>500000</v>
      </c>
      <c r="E48" s="309"/>
      <c r="F48" s="310">
        <f t="shared" si="3"/>
        <v>2093000</v>
      </c>
      <c r="G48" s="311">
        <f>SUM(G46:G47)</f>
        <v>668000</v>
      </c>
      <c r="H48" s="309">
        <f>SUM(H46:H47)</f>
        <v>0</v>
      </c>
      <c r="I48" s="309"/>
      <c r="J48" s="310">
        <f t="shared" si="4"/>
        <v>668000</v>
      </c>
      <c r="K48" s="311">
        <f>SUM(K46:K47)</f>
        <v>632558</v>
      </c>
      <c r="L48" s="309">
        <f>SUM(L46:L47)</f>
        <v>0</v>
      </c>
      <c r="M48" s="309"/>
      <c r="N48" s="310">
        <f t="shared" si="5"/>
        <v>632558</v>
      </c>
    </row>
    <row r="49" spans="1:14" s="77" customFormat="1" ht="39.75" customHeight="1" x14ac:dyDescent="0.2">
      <c r="A49" s="85" t="s">
        <v>112</v>
      </c>
      <c r="B49" s="103" t="s">
        <v>113</v>
      </c>
      <c r="C49" s="300">
        <v>14947000</v>
      </c>
      <c r="D49" s="301"/>
      <c r="E49" s="301"/>
      <c r="F49" s="302">
        <f t="shared" si="3"/>
        <v>14947000</v>
      </c>
      <c r="G49" s="303">
        <v>17746598</v>
      </c>
      <c r="H49" s="301"/>
      <c r="I49" s="301"/>
      <c r="J49" s="302">
        <f t="shared" si="4"/>
        <v>17746598</v>
      </c>
      <c r="K49" s="303">
        <v>17181326</v>
      </c>
      <c r="L49" s="301"/>
      <c r="M49" s="301"/>
      <c r="N49" s="302">
        <f t="shared" si="5"/>
        <v>17181326</v>
      </c>
    </row>
    <row r="50" spans="1:14" s="77" customFormat="1" ht="25.5" x14ac:dyDescent="0.2">
      <c r="A50" s="85" t="s">
        <v>114</v>
      </c>
      <c r="B50" s="103" t="s">
        <v>115</v>
      </c>
      <c r="C50" s="300"/>
      <c r="D50" s="301"/>
      <c r="E50" s="301"/>
      <c r="F50" s="302">
        <f t="shared" si="3"/>
        <v>0</v>
      </c>
      <c r="G50" s="303">
        <v>521444</v>
      </c>
      <c r="H50" s="301"/>
      <c r="I50" s="301"/>
      <c r="J50" s="302">
        <f t="shared" si="4"/>
        <v>521444</v>
      </c>
      <c r="K50" s="303">
        <v>437000</v>
      </c>
      <c r="L50" s="301"/>
      <c r="M50" s="301"/>
      <c r="N50" s="302">
        <f t="shared" si="5"/>
        <v>437000</v>
      </c>
    </row>
    <row r="51" spans="1:14" s="77" customFormat="1" x14ac:dyDescent="0.2">
      <c r="A51" s="85" t="s">
        <v>116</v>
      </c>
      <c r="B51" s="103" t="s">
        <v>117</v>
      </c>
      <c r="C51" s="300"/>
      <c r="D51" s="301"/>
      <c r="E51" s="301"/>
      <c r="F51" s="302">
        <f t="shared" si="3"/>
        <v>0</v>
      </c>
      <c r="G51" s="303"/>
      <c r="H51" s="301">
        <v>1000</v>
      </c>
      <c r="I51" s="301"/>
      <c r="J51" s="302">
        <f t="shared" si="4"/>
        <v>1000</v>
      </c>
      <c r="K51" s="303"/>
      <c r="L51" s="301">
        <v>64</v>
      </c>
      <c r="M51" s="301"/>
      <c r="N51" s="302">
        <f t="shared" si="5"/>
        <v>64</v>
      </c>
    </row>
    <row r="52" spans="1:14" s="77" customFormat="1" ht="25.5" x14ac:dyDescent="0.2">
      <c r="A52" s="85" t="s">
        <v>118</v>
      </c>
      <c r="B52" s="103" t="s">
        <v>119</v>
      </c>
      <c r="C52" s="300"/>
      <c r="D52" s="301"/>
      <c r="E52" s="301"/>
      <c r="F52" s="302">
        <f t="shared" si="3"/>
        <v>0</v>
      </c>
      <c r="G52" s="303"/>
      <c r="H52" s="301"/>
      <c r="I52" s="301"/>
      <c r="J52" s="302">
        <f t="shared" si="4"/>
        <v>0</v>
      </c>
      <c r="K52" s="303"/>
      <c r="L52" s="301"/>
      <c r="M52" s="301"/>
      <c r="N52" s="302">
        <f t="shared" si="5"/>
        <v>0</v>
      </c>
    </row>
    <row r="53" spans="1:14" s="77" customFormat="1" ht="25.5" x14ac:dyDescent="0.2">
      <c r="A53" s="85" t="s">
        <v>120</v>
      </c>
      <c r="B53" s="103" t="s">
        <v>121</v>
      </c>
      <c r="C53" s="300">
        <v>72000</v>
      </c>
      <c r="D53" s="301"/>
      <c r="E53" s="301"/>
      <c r="F53" s="302">
        <f t="shared" si="3"/>
        <v>72000</v>
      </c>
      <c r="G53" s="303">
        <v>111000</v>
      </c>
      <c r="H53" s="301"/>
      <c r="I53" s="301"/>
      <c r="J53" s="302">
        <f t="shared" si="4"/>
        <v>111000</v>
      </c>
      <c r="K53" s="303">
        <v>85926</v>
      </c>
      <c r="L53" s="301"/>
      <c r="M53" s="301"/>
      <c r="N53" s="302">
        <f t="shared" si="5"/>
        <v>85926</v>
      </c>
    </row>
    <row r="54" spans="1:14" s="77" customFormat="1" ht="30" customHeight="1" x14ac:dyDescent="0.2">
      <c r="A54" s="84" t="s">
        <v>122</v>
      </c>
      <c r="B54" s="102" t="s">
        <v>123</v>
      </c>
      <c r="C54" s="308">
        <f>SUM(C49:C53)</f>
        <v>15019000</v>
      </c>
      <c r="D54" s="309"/>
      <c r="E54" s="309"/>
      <c r="F54" s="310">
        <f t="shared" si="3"/>
        <v>15019000</v>
      </c>
      <c r="G54" s="311">
        <f>SUM(G49:G53)</f>
        <v>18379042</v>
      </c>
      <c r="H54" s="309">
        <f>SUM(H49:H53)</f>
        <v>1000</v>
      </c>
      <c r="I54" s="309"/>
      <c r="J54" s="310">
        <f t="shared" si="4"/>
        <v>18380042</v>
      </c>
      <c r="K54" s="311">
        <f>SUM(K49:K53)</f>
        <v>17704252</v>
      </c>
      <c r="L54" s="309">
        <f>SUM(L49:L53)</f>
        <v>64</v>
      </c>
      <c r="M54" s="309"/>
      <c r="N54" s="310">
        <f>SUM(N49:N53)</f>
        <v>17704316</v>
      </c>
    </row>
    <row r="55" spans="1:14" s="77" customFormat="1" x14ac:dyDescent="0.2">
      <c r="A55" s="107" t="s">
        <v>124</v>
      </c>
      <c r="B55" s="106" t="s">
        <v>16</v>
      </c>
      <c r="C55" s="362">
        <f>SUM(C54,C48,C45,C37,C34)</f>
        <v>74618966</v>
      </c>
      <c r="D55" s="363">
        <f>SUM(D54,D48,D45,D37,D34)</f>
        <v>2840000</v>
      </c>
      <c r="E55" s="363"/>
      <c r="F55" s="364">
        <f t="shared" si="3"/>
        <v>77458966</v>
      </c>
      <c r="G55" s="365">
        <f>SUM(G54,G48,G45,G37,G34)</f>
        <v>90499553</v>
      </c>
      <c r="H55" s="363">
        <f>SUM(H54,H48,H45,H37,H34)</f>
        <v>1761000</v>
      </c>
      <c r="I55" s="363"/>
      <c r="J55" s="364">
        <f t="shared" si="4"/>
        <v>92260553</v>
      </c>
      <c r="K55" s="365">
        <f>SUM(K54,K48,K45,K37,K34)</f>
        <v>89158724</v>
      </c>
      <c r="L55" s="363">
        <f>SUM(L54,L48,L45,L37,L34)</f>
        <v>1389473</v>
      </c>
      <c r="M55" s="363"/>
      <c r="N55" s="364">
        <f>SUM(K55:L55)</f>
        <v>90548197</v>
      </c>
    </row>
    <row r="56" spans="1:14" s="77" customFormat="1" ht="25.5" x14ac:dyDescent="0.2">
      <c r="A56" s="83" t="s">
        <v>125</v>
      </c>
      <c r="B56" s="103" t="s">
        <v>126</v>
      </c>
      <c r="C56" s="300"/>
      <c r="D56" s="301"/>
      <c r="E56" s="301"/>
      <c r="F56" s="302">
        <f t="shared" si="3"/>
        <v>0</v>
      </c>
      <c r="G56" s="303"/>
      <c r="H56" s="301"/>
      <c r="I56" s="301"/>
      <c r="J56" s="302">
        <f t="shared" si="4"/>
        <v>0</v>
      </c>
      <c r="K56" s="303"/>
      <c r="L56" s="301"/>
      <c r="M56" s="301"/>
      <c r="N56" s="302">
        <f t="shared" si="5"/>
        <v>0</v>
      </c>
    </row>
    <row r="57" spans="1:14" s="77" customFormat="1" x14ac:dyDescent="0.2">
      <c r="A57" s="83" t="s">
        <v>127</v>
      </c>
      <c r="B57" s="103" t="s">
        <v>128</v>
      </c>
      <c r="C57" s="300"/>
      <c r="D57" s="301"/>
      <c r="E57" s="301"/>
      <c r="F57" s="302">
        <f t="shared" si="3"/>
        <v>0</v>
      </c>
      <c r="G57" s="303"/>
      <c r="H57" s="301"/>
      <c r="I57" s="301"/>
      <c r="J57" s="302">
        <f t="shared" si="4"/>
        <v>0</v>
      </c>
      <c r="K57" s="303"/>
      <c r="L57" s="301"/>
      <c r="M57" s="301"/>
      <c r="N57" s="302">
        <f t="shared" si="5"/>
        <v>0</v>
      </c>
    </row>
    <row r="58" spans="1:14" s="77" customFormat="1" ht="25.5" x14ac:dyDescent="0.2">
      <c r="A58" s="105" t="s">
        <v>129</v>
      </c>
      <c r="B58" s="103" t="s">
        <v>130</v>
      </c>
      <c r="C58" s="300"/>
      <c r="D58" s="301"/>
      <c r="E58" s="301"/>
      <c r="F58" s="302">
        <f t="shared" si="3"/>
        <v>0</v>
      </c>
      <c r="G58" s="303"/>
      <c r="H58" s="301"/>
      <c r="I58" s="301"/>
      <c r="J58" s="302">
        <f t="shared" si="4"/>
        <v>0</v>
      </c>
      <c r="K58" s="303"/>
      <c r="L58" s="301"/>
      <c r="M58" s="301"/>
      <c r="N58" s="302">
        <f t="shared" si="5"/>
        <v>0</v>
      </c>
    </row>
    <row r="59" spans="1:14" s="77" customFormat="1" ht="33" customHeight="1" x14ac:dyDescent="0.2">
      <c r="A59" s="105" t="s">
        <v>131</v>
      </c>
      <c r="B59" s="103" t="s">
        <v>132</v>
      </c>
      <c r="C59" s="300"/>
      <c r="D59" s="301"/>
      <c r="E59" s="301"/>
      <c r="F59" s="302">
        <f t="shared" si="3"/>
        <v>0</v>
      </c>
      <c r="G59" s="303"/>
      <c r="H59" s="301"/>
      <c r="I59" s="301"/>
      <c r="J59" s="302">
        <f t="shared" si="4"/>
        <v>0</v>
      </c>
      <c r="K59" s="303"/>
      <c r="L59" s="301"/>
      <c r="M59" s="301"/>
      <c r="N59" s="302">
        <f t="shared" si="5"/>
        <v>0</v>
      </c>
    </row>
    <row r="60" spans="1:14" s="77" customFormat="1" ht="33" customHeight="1" x14ac:dyDescent="0.2">
      <c r="A60" s="105" t="s">
        <v>133</v>
      </c>
      <c r="B60" s="103" t="s">
        <v>134</v>
      </c>
      <c r="C60" s="300"/>
      <c r="D60" s="301"/>
      <c r="E60" s="301"/>
      <c r="F60" s="302"/>
      <c r="G60" s="303"/>
      <c r="H60" s="301"/>
      <c r="I60" s="301"/>
      <c r="J60" s="302"/>
      <c r="K60" s="303"/>
      <c r="L60" s="301"/>
      <c r="M60" s="301"/>
      <c r="N60" s="302"/>
    </row>
    <row r="61" spans="1:14" s="77" customFormat="1" ht="20.25" customHeight="1" x14ac:dyDescent="0.2">
      <c r="A61" s="83" t="s">
        <v>135</v>
      </c>
      <c r="B61" s="103" t="s">
        <v>136</v>
      </c>
      <c r="C61" s="300"/>
      <c r="D61" s="301"/>
      <c r="E61" s="301"/>
      <c r="F61" s="302"/>
      <c r="G61" s="303"/>
      <c r="H61" s="301"/>
      <c r="I61" s="301"/>
      <c r="J61" s="302"/>
      <c r="K61" s="303"/>
      <c r="L61" s="301"/>
      <c r="M61" s="301"/>
      <c r="N61" s="302"/>
    </row>
    <row r="62" spans="1:14" s="77" customFormat="1" ht="19.5" customHeight="1" x14ac:dyDescent="0.2">
      <c r="A62" s="83" t="s">
        <v>137</v>
      </c>
      <c r="B62" s="103" t="s">
        <v>138</v>
      </c>
      <c r="C62" s="300"/>
      <c r="D62" s="301"/>
      <c r="E62" s="301"/>
      <c r="F62" s="302">
        <f t="shared" si="3"/>
        <v>0</v>
      </c>
      <c r="G62" s="303"/>
      <c r="H62" s="301"/>
      <c r="I62" s="301"/>
      <c r="J62" s="302">
        <f t="shared" si="4"/>
        <v>0</v>
      </c>
      <c r="K62" s="303"/>
      <c r="L62" s="301"/>
      <c r="M62" s="301"/>
      <c r="N62" s="302">
        <f t="shared" si="5"/>
        <v>0</v>
      </c>
    </row>
    <row r="63" spans="1:14" s="77" customFormat="1" ht="17.25" customHeight="1" x14ac:dyDescent="0.2">
      <c r="A63" s="83" t="s">
        <v>139</v>
      </c>
      <c r="B63" s="103" t="s">
        <v>140</v>
      </c>
      <c r="C63" s="300">
        <v>3099000</v>
      </c>
      <c r="D63" s="301"/>
      <c r="E63" s="301"/>
      <c r="F63" s="302">
        <f t="shared" si="3"/>
        <v>3099000</v>
      </c>
      <c r="G63" s="303">
        <v>4096900</v>
      </c>
      <c r="H63" s="301"/>
      <c r="I63" s="301"/>
      <c r="J63" s="302">
        <f t="shared" si="4"/>
        <v>4096900</v>
      </c>
      <c r="K63" s="303">
        <v>3872415</v>
      </c>
      <c r="L63" s="301"/>
      <c r="M63" s="301"/>
      <c r="N63" s="302">
        <f t="shared" si="5"/>
        <v>3872415</v>
      </c>
    </row>
    <row r="64" spans="1:14" s="77" customFormat="1" ht="17.25" customHeight="1" x14ac:dyDescent="0.2">
      <c r="A64" s="81" t="s">
        <v>141</v>
      </c>
      <c r="B64" s="102" t="s">
        <v>18</v>
      </c>
      <c r="C64" s="308">
        <f>SUM(C60:C63)</f>
        <v>3099000</v>
      </c>
      <c r="D64" s="309"/>
      <c r="E64" s="309"/>
      <c r="F64" s="310">
        <f t="shared" si="3"/>
        <v>3099000</v>
      </c>
      <c r="G64" s="311">
        <f>SUM(G56:G63)</f>
        <v>4096900</v>
      </c>
      <c r="H64" s="309"/>
      <c r="I64" s="309"/>
      <c r="J64" s="310">
        <f t="shared" si="4"/>
        <v>4096900</v>
      </c>
      <c r="K64" s="311">
        <f>SUM(K56:K63)</f>
        <v>3872415</v>
      </c>
      <c r="L64" s="309"/>
      <c r="M64" s="309"/>
      <c r="N64" s="310">
        <f t="shared" si="5"/>
        <v>3872415</v>
      </c>
    </row>
    <row r="65" spans="1:14" s="77" customFormat="1" ht="17.25" customHeight="1" x14ac:dyDescent="0.2">
      <c r="A65" s="104" t="s">
        <v>142</v>
      </c>
      <c r="B65" s="103" t="s">
        <v>143</v>
      </c>
      <c r="C65" s="300"/>
      <c r="D65" s="301"/>
      <c r="E65" s="301"/>
      <c r="F65" s="302">
        <f t="shared" si="3"/>
        <v>0</v>
      </c>
      <c r="G65" s="303"/>
      <c r="H65" s="301"/>
      <c r="I65" s="301"/>
      <c r="J65" s="302">
        <f t="shared" si="4"/>
        <v>0</v>
      </c>
      <c r="K65" s="303"/>
      <c r="L65" s="301"/>
      <c r="M65" s="301"/>
      <c r="N65" s="302">
        <f t="shared" si="5"/>
        <v>0</v>
      </c>
    </row>
    <row r="66" spans="1:14" s="77" customFormat="1" ht="17.25" customHeight="1" x14ac:dyDescent="0.2">
      <c r="A66" s="104" t="s">
        <v>144</v>
      </c>
      <c r="B66" s="103" t="s">
        <v>145</v>
      </c>
      <c r="C66" s="300"/>
      <c r="D66" s="301"/>
      <c r="E66" s="301"/>
      <c r="F66" s="302">
        <f t="shared" si="3"/>
        <v>0</v>
      </c>
      <c r="G66" s="303">
        <v>211290</v>
      </c>
      <c r="H66" s="301"/>
      <c r="I66" s="301"/>
      <c r="J66" s="302">
        <f t="shared" si="4"/>
        <v>211290</v>
      </c>
      <c r="K66" s="303">
        <v>56187</v>
      </c>
      <c r="L66" s="301"/>
      <c r="M66" s="301"/>
      <c r="N66" s="302">
        <f t="shared" si="5"/>
        <v>56187</v>
      </c>
    </row>
    <row r="67" spans="1:14" s="77" customFormat="1" ht="36" customHeight="1" x14ac:dyDescent="0.2">
      <c r="A67" s="104" t="s">
        <v>146</v>
      </c>
      <c r="B67" s="103" t="s">
        <v>147</v>
      </c>
      <c r="C67" s="300"/>
      <c r="D67" s="301"/>
      <c r="E67" s="301"/>
      <c r="F67" s="302">
        <f t="shared" si="3"/>
        <v>0</v>
      </c>
      <c r="G67" s="303"/>
      <c r="H67" s="301"/>
      <c r="I67" s="301"/>
      <c r="J67" s="302">
        <f t="shared" si="4"/>
        <v>0</v>
      </c>
      <c r="K67" s="303"/>
      <c r="L67" s="301"/>
      <c r="M67" s="301"/>
      <c r="N67" s="302">
        <f t="shared" si="5"/>
        <v>0</v>
      </c>
    </row>
    <row r="68" spans="1:14" s="77" customFormat="1" ht="29.25" customHeight="1" x14ac:dyDescent="0.2">
      <c r="A68" s="104" t="s">
        <v>148</v>
      </c>
      <c r="B68" s="103" t="s">
        <v>149</v>
      </c>
      <c r="C68" s="300"/>
      <c r="D68" s="301"/>
      <c r="E68" s="301"/>
      <c r="F68" s="302">
        <f t="shared" si="3"/>
        <v>0</v>
      </c>
      <c r="G68" s="303">
        <v>16417</v>
      </c>
      <c r="H68" s="301"/>
      <c r="I68" s="301"/>
      <c r="J68" s="302">
        <f t="shared" si="4"/>
        <v>16417</v>
      </c>
      <c r="K68" s="303"/>
      <c r="L68" s="301"/>
      <c r="M68" s="301"/>
      <c r="N68" s="302">
        <f t="shared" si="5"/>
        <v>0</v>
      </c>
    </row>
    <row r="69" spans="1:14" s="77" customFormat="1" ht="36" customHeight="1" x14ac:dyDescent="0.2">
      <c r="A69" s="104" t="s">
        <v>150</v>
      </c>
      <c r="B69" s="103" t="s">
        <v>151</v>
      </c>
      <c r="C69" s="300"/>
      <c r="D69" s="301"/>
      <c r="E69" s="301"/>
      <c r="F69" s="302">
        <f t="shared" si="3"/>
        <v>0</v>
      </c>
      <c r="G69" s="303"/>
      <c r="H69" s="301"/>
      <c r="I69" s="301"/>
      <c r="J69" s="302">
        <f t="shared" si="4"/>
        <v>0</v>
      </c>
      <c r="K69" s="303"/>
      <c r="L69" s="301"/>
      <c r="M69" s="301"/>
      <c r="N69" s="302">
        <f t="shared" si="5"/>
        <v>0</v>
      </c>
    </row>
    <row r="70" spans="1:14" s="77" customFormat="1" ht="30" customHeight="1" x14ac:dyDescent="0.2">
      <c r="A70" s="104" t="s">
        <v>152</v>
      </c>
      <c r="B70" s="103" t="s">
        <v>153</v>
      </c>
      <c r="C70" s="300">
        <v>80103000</v>
      </c>
      <c r="D70" s="301"/>
      <c r="E70" s="301"/>
      <c r="F70" s="302">
        <f t="shared" si="3"/>
        <v>80103000</v>
      </c>
      <c r="G70" s="303">
        <v>86222856</v>
      </c>
      <c r="H70" s="301"/>
      <c r="I70" s="301"/>
      <c r="J70" s="302">
        <f t="shared" si="4"/>
        <v>86222856</v>
      </c>
      <c r="K70" s="303">
        <v>86222856</v>
      </c>
      <c r="L70" s="301"/>
      <c r="M70" s="301"/>
      <c r="N70" s="302">
        <f t="shared" si="5"/>
        <v>86222856</v>
      </c>
    </row>
    <row r="71" spans="1:14" s="77" customFormat="1" ht="32.25" customHeight="1" x14ac:dyDescent="0.2">
      <c r="A71" s="104" t="s">
        <v>154</v>
      </c>
      <c r="B71" s="103" t="s">
        <v>155</v>
      </c>
      <c r="C71" s="300"/>
      <c r="D71" s="301"/>
      <c r="E71" s="301"/>
      <c r="F71" s="302">
        <f t="shared" si="3"/>
        <v>0</v>
      </c>
      <c r="G71" s="303"/>
      <c r="H71" s="301"/>
      <c r="I71" s="301"/>
      <c r="J71" s="302">
        <f t="shared" si="4"/>
        <v>0</v>
      </c>
      <c r="K71" s="303"/>
      <c r="L71" s="301"/>
      <c r="M71" s="301"/>
      <c r="N71" s="302">
        <f t="shared" si="5"/>
        <v>0</v>
      </c>
    </row>
    <row r="72" spans="1:14" s="77" customFormat="1" ht="32.25" customHeight="1" x14ac:dyDescent="0.2">
      <c r="A72" s="104" t="s">
        <v>156</v>
      </c>
      <c r="B72" s="103" t="s">
        <v>157</v>
      </c>
      <c r="C72" s="300"/>
      <c r="D72" s="301">
        <v>500000</v>
      </c>
      <c r="E72" s="301"/>
      <c r="F72" s="302">
        <f t="shared" si="3"/>
        <v>500000</v>
      </c>
      <c r="G72" s="303"/>
      <c r="H72" s="301"/>
      <c r="I72" s="301"/>
      <c r="J72" s="302">
        <f t="shared" si="4"/>
        <v>0</v>
      </c>
      <c r="K72" s="303"/>
      <c r="L72" s="301"/>
      <c r="M72" s="301"/>
      <c r="N72" s="302">
        <f t="shared" si="5"/>
        <v>0</v>
      </c>
    </row>
    <row r="73" spans="1:14" s="77" customFormat="1" ht="15.75" customHeight="1" x14ac:dyDescent="0.2">
      <c r="A73" s="104" t="s">
        <v>158</v>
      </c>
      <c r="B73" s="103" t="s">
        <v>159</v>
      </c>
      <c r="C73" s="300"/>
      <c r="D73" s="301"/>
      <c r="E73" s="301"/>
      <c r="F73" s="302">
        <f t="shared" si="3"/>
        <v>0</v>
      </c>
      <c r="G73" s="303"/>
      <c r="H73" s="301"/>
      <c r="I73" s="301"/>
      <c r="J73" s="302">
        <f t="shared" si="4"/>
        <v>0</v>
      </c>
      <c r="K73" s="303"/>
      <c r="L73" s="301"/>
      <c r="M73" s="301"/>
      <c r="N73" s="302">
        <f t="shared" si="5"/>
        <v>0</v>
      </c>
    </row>
    <row r="74" spans="1:14" s="77" customFormat="1" x14ac:dyDescent="0.2">
      <c r="A74" s="104" t="s">
        <v>160</v>
      </c>
      <c r="B74" s="103" t="s">
        <v>161</v>
      </c>
      <c r="C74" s="300"/>
      <c r="D74" s="301"/>
      <c r="E74" s="301"/>
      <c r="F74" s="302">
        <f t="shared" si="3"/>
        <v>0</v>
      </c>
      <c r="G74" s="303"/>
      <c r="H74" s="301"/>
      <c r="I74" s="301"/>
      <c r="J74" s="302">
        <f t="shared" si="4"/>
        <v>0</v>
      </c>
      <c r="K74" s="303"/>
      <c r="L74" s="301"/>
      <c r="M74" s="301"/>
      <c r="N74" s="302">
        <f t="shared" si="5"/>
        <v>0</v>
      </c>
    </row>
    <row r="75" spans="1:14" s="77" customFormat="1" ht="21" customHeight="1" x14ac:dyDescent="0.2">
      <c r="A75" s="104" t="s">
        <v>162</v>
      </c>
      <c r="B75" s="103" t="s">
        <v>163</v>
      </c>
      <c r="C75" s="300"/>
      <c r="D75" s="301"/>
      <c r="E75" s="301"/>
      <c r="F75" s="302">
        <f t="shared" ref="F75:F105" si="6">SUM(C75:E75)</f>
        <v>0</v>
      </c>
      <c r="G75" s="303"/>
      <c r="H75" s="301">
        <v>500000</v>
      </c>
      <c r="I75" s="301"/>
      <c r="J75" s="302">
        <f t="shared" ref="J75:J105" si="7">SUM(G75:I75)</f>
        <v>500000</v>
      </c>
      <c r="K75" s="303"/>
      <c r="L75" s="301">
        <v>100000</v>
      </c>
      <c r="M75" s="301"/>
      <c r="N75" s="302">
        <f t="shared" ref="N75:N105" si="8">SUM(K75:M75)</f>
        <v>100000</v>
      </c>
    </row>
    <row r="76" spans="1:14" s="77" customFormat="1" x14ac:dyDescent="0.2">
      <c r="A76" s="104" t="s">
        <v>622</v>
      </c>
      <c r="B76" s="103" t="s">
        <v>165</v>
      </c>
      <c r="C76" s="300"/>
      <c r="D76" s="301">
        <v>0</v>
      </c>
      <c r="E76" s="301"/>
      <c r="F76" s="302">
        <f t="shared" si="6"/>
        <v>0</v>
      </c>
      <c r="G76" s="303"/>
      <c r="H76" s="301"/>
      <c r="I76" s="301"/>
      <c r="J76" s="302">
        <f t="shared" si="7"/>
        <v>0</v>
      </c>
      <c r="K76" s="303"/>
      <c r="L76" s="301"/>
      <c r="M76" s="301"/>
      <c r="N76" s="302">
        <f t="shared" si="8"/>
        <v>0</v>
      </c>
    </row>
    <row r="77" spans="1:14" s="77" customFormat="1" ht="25.5" x14ac:dyDescent="0.2">
      <c r="A77" s="81" t="s">
        <v>167</v>
      </c>
      <c r="B77" s="102" t="s">
        <v>20</v>
      </c>
      <c r="C77" s="308">
        <f>SUM(C65:C76)</f>
        <v>80103000</v>
      </c>
      <c r="D77" s="309">
        <f>SUM(D65:D76)</f>
        <v>500000</v>
      </c>
      <c r="E77" s="309"/>
      <c r="F77" s="310">
        <f t="shared" si="6"/>
        <v>80603000</v>
      </c>
      <c r="G77" s="311">
        <f>SUM(G65:G76)</f>
        <v>86450563</v>
      </c>
      <c r="H77" s="309">
        <f>SUM(H65:H76)</f>
        <v>500000</v>
      </c>
      <c r="I77" s="309"/>
      <c r="J77" s="310">
        <f t="shared" si="7"/>
        <v>86950563</v>
      </c>
      <c r="K77" s="311">
        <f>SUM(K65:K76)</f>
        <v>86279043</v>
      </c>
      <c r="L77" s="309">
        <f>SUM(L65:L76)</f>
        <v>100000</v>
      </c>
      <c r="M77" s="309"/>
      <c r="N77" s="310">
        <f t="shared" si="8"/>
        <v>86379043</v>
      </c>
    </row>
    <row r="78" spans="1:14" s="77" customFormat="1" ht="38.25" x14ac:dyDescent="0.2">
      <c r="A78" s="88" t="s">
        <v>168</v>
      </c>
      <c r="B78" s="101"/>
      <c r="C78" s="312">
        <f>SUM(C77,C64,C55,C30,C29)</f>
        <v>189629966</v>
      </c>
      <c r="D78" s="313">
        <f>SUM(D77,D64,D55,D30,D29)</f>
        <v>7616000</v>
      </c>
      <c r="E78" s="314"/>
      <c r="F78" s="366">
        <f t="shared" si="6"/>
        <v>197245966</v>
      </c>
      <c r="G78" s="315">
        <f>SUM(G77,G64,G55,G30,G29)</f>
        <v>220874726</v>
      </c>
      <c r="H78" s="313">
        <f>SUM(H77,H64,H55,H30,H29)</f>
        <v>6507000</v>
      </c>
      <c r="I78" s="314"/>
      <c r="J78" s="366">
        <f t="shared" si="7"/>
        <v>227381726</v>
      </c>
      <c r="K78" s="315">
        <f>SUM(K77,K64,K55,K30,K29)</f>
        <v>214785844</v>
      </c>
      <c r="L78" s="313">
        <f>SUM(L77,L64,L55,L30,L29)</f>
        <v>4470746</v>
      </c>
      <c r="M78" s="314"/>
      <c r="N78" s="366">
        <f t="shared" si="8"/>
        <v>219256590</v>
      </c>
    </row>
    <row r="79" spans="1:14" s="77" customFormat="1" ht="19.5" customHeight="1" x14ac:dyDescent="0.2">
      <c r="A79" s="117" t="s">
        <v>169</v>
      </c>
      <c r="B79" s="103" t="s">
        <v>170</v>
      </c>
      <c r="C79" s="300"/>
      <c r="D79" s="301"/>
      <c r="E79" s="301"/>
      <c r="F79" s="302">
        <f t="shared" si="6"/>
        <v>0</v>
      </c>
      <c r="G79" s="303"/>
      <c r="H79" s="301"/>
      <c r="I79" s="301"/>
      <c r="J79" s="302">
        <f t="shared" si="7"/>
        <v>0</v>
      </c>
      <c r="K79" s="303"/>
      <c r="L79" s="301"/>
      <c r="M79" s="301"/>
      <c r="N79" s="302">
        <f t="shared" si="8"/>
        <v>0</v>
      </c>
    </row>
    <row r="80" spans="1:14" s="77" customFormat="1" ht="19.5" customHeight="1" x14ac:dyDescent="0.2">
      <c r="A80" s="117" t="s">
        <v>171</v>
      </c>
      <c r="B80" s="103" t="s">
        <v>172</v>
      </c>
      <c r="C80" s="300"/>
      <c r="D80" s="301"/>
      <c r="E80" s="301"/>
      <c r="F80" s="302">
        <f t="shared" si="6"/>
        <v>0</v>
      </c>
      <c r="G80" s="303"/>
      <c r="H80" s="301">
        <v>945000</v>
      </c>
      <c r="I80" s="301"/>
      <c r="J80" s="302">
        <f t="shared" si="7"/>
        <v>945000</v>
      </c>
      <c r="K80" s="303"/>
      <c r="L80" s="301">
        <v>944457</v>
      </c>
      <c r="M80" s="301"/>
      <c r="N80" s="302">
        <f t="shared" si="8"/>
        <v>944457</v>
      </c>
    </row>
    <row r="81" spans="1:14" s="77" customFormat="1" ht="19.5" customHeight="1" x14ac:dyDescent="0.2">
      <c r="A81" s="117" t="s">
        <v>173</v>
      </c>
      <c r="B81" s="103" t="s">
        <v>174</v>
      </c>
      <c r="C81" s="300"/>
      <c r="D81" s="301"/>
      <c r="E81" s="301"/>
      <c r="F81" s="302">
        <f t="shared" si="6"/>
        <v>0</v>
      </c>
      <c r="G81" s="303"/>
      <c r="H81" s="301">
        <v>2514000</v>
      </c>
      <c r="I81" s="301"/>
      <c r="J81" s="302">
        <f t="shared" si="7"/>
        <v>2514000</v>
      </c>
      <c r="K81" s="303"/>
      <c r="L81" s="301">
        <v>2513610</v>
      </c>
      <c r="M81" s="301"/>
      <c r="N81" s="302">
        <f t="shared" si="8"/>
        <v>2513610</v>
      </c>
    </row>
    <row r="82" spans="1:14" s="77" customFormat="1" ht="19.5" customHeight="1" x14ac:dyDescent="0.2">
      <c r="A82" s="117" t="s">
        <v>175</v>
      </c>
      <c r="B82" s="103" t="s">
        <v>176</v>
      </c>
      <c r="C82" s="300">
        <v>25382000</v>
      </c>
      <c r="D82" s="301"/>
      <c r="E82" s="301"/>
      <c r="F82" s="302">
        <f t="shared" si="6"/>
        <v>25382000</v>
      </c>
      <c r="G82" s="303">
        <v>6873000</v>
      </c>
      <c r="H82" s="301"/>
      <c r="I82" s="301"/>
      <c r="J82" s="302">
        <f t="shared" si="7"/>
        <v>6873000</v>
      </c>
      <c r="K82" s="303">
        <v>3839811</v>
      </c>
      <c r="L82" s="301"/>
      <c r="M82" s="301"/>
      <c r="N82" s="302">
        <f t="shared" si="8"/>
        <v>3839811</v>
      </c>
    </row>
    <row r="83" spans="1:14" s="77" customFormat="1" ht="19.5" customHeight="1" x14ac:dyDescent="0.2">
      <c r="A83" s="85" t="s">
        <v>177</v>
      </c>
      <c r="B83" s="103" t="s">
        <v>178</v>
      </c>
      <c r="C83" s="300"/>
      <c r="D83" s="301"/>
      <c r="E83" s="301"/>
      <c r="F83" s="302">
        <f t="shared" si="6"/>
        <v>0</v>
      </c>
      <c r="G83" s="303"/>
      <c r="H83" s="301"/>
      <c r="I83" s="301"/>
      <c r="J83" s="302">
        <f t="shared" si="7"/>
        <v>0</v>
      </c>
      <c r="K83" s="303"/>
      <c r="L83" s="301"/>
      <c r="M83" s="301"/>
      <c r="N83" s="302">
        <f t="shared" si="8"/>
        <v>0</v>
      </c>
    </row>
    <row r="84" spans="1:14" s="77" customFormat="1" ht="19.5" customHeight="1" x14ac:dyDescent="0.2">
      <c r="A84" s="85" t="s">
        <v>179</v>
      </c>
      <c r="B84" s="103" t="s">
        <v>180</v>
      </c>
      <c r="C84" s="300"/>
      <c r="D84" s="301"/>
      <c r="E84" s="301"/>
      <c r="F84" s="302">
        <f t="shared" si="6"/>
        <v>0</v>
      </c>
      <c r="G84" s="303"/>
      <c r="H84" s="301"/>
      <c r="I84" s="301"/>
      <c r="J84" s="302">
        <f t="shared" si="7"/>
        <v>0</v>
      </c>
      <c r="K84" s="303"/>
      <c r="L84" s="301"/>
      <c r="M84" s="301"/>
      <c r="N84" s="302">
        <f t="shared" si="8"/>
        <v>0</v>
      </c>
    </row>
    <row r="85" spans="1:14" s="77" customFormat="1" ht="36" customHeight="1" x14ac:dyDescent="0.2">
      <c r="A85" s="85" t="s">
        <v>181</v>
      </c>
      <c r="B85" s="103" t="s">
        <v>182</v>
      </c>
      <c r="C85" s="300"/>
      <c r="D85" s="301"/>
      <c r="E85" s="301"/>
      <c r="F85" s="302">
        <f t="shared" si="6"/>
        <v>0</v>
      </c>
      <c r="G85" s="303">
        <v>1965000</v>
      </c>
      <c r="H85" s="301"/>
      <c r="I85" s="301"/>
      <c r="J85" s="302">
        <f t="shared" si="7"/>
        <v>1965000</v>
      </c>
      <c r="K85" s="303">
        <v>1964367</v>
      </c>
      <c r="L85" s="301"/>
      <c r="M85" s="301"/>
      <c r="N85" s="302">
        <f t="shared" si="8"/>
        <v>1964367</v>
      </c>
    </row>
    <row r="86" spans="1:14" s="77" customFormat="1" x14ac:dyDescent="0.2">
      <c r="A86" s="84" t="s">
        <v>183</v>
      </c>
      <c r="B86" s="102" t="s">
        <v>22</v>
      </c>
      <c r="C86" s="308">
        <f>SUM(C79:C85)</f>
        <v>25382000</v>
      </c>
      <c r="D86" s="308">
        <f>SUM(D79:D85)</f>
        <v>0</v>
      </c>
      <c r="E86" s="309"/>
      <c r="F86" s="310">
        <f t="shared" si="6"/>
        <v>25382000</v>
      </c>
      <c r="G86" s="311">
        <f>SUM(G79:G85)</f>
        <v>8838000</v>
      </c>
      <c r="H86" s="309">
        <f>SUM(H79:H85)</f>
        <v>3459000</v>
      </c>
      <c r="I86" s="309"/>
      <c r="J86" s="310">
        <f t="shared" si="7"/>
        <v>12297000</v>
      </c>
      <c r="K86" s="311">
        <f>SUM(K79:K85)</f>
        <v>5804178</v>
      </c>
      <c r="L86" s="309">
        <f>SUM(L79:L85)</f>
        <v>3458067</v>
      </c>
      <c r="M86" s="309"/>
      <c r="N86" s="310">
        <f t="shared" si="8"/>
        <v>9262245</v>
      </c>
    </row>
    <row r="87" spans="1:14" s="77" customFormat="1" x14ac:dyDescent="0.2">
      <c r="A87" s="83" t="s">
        <v>184</v>
      </c>
      <c r="B87" s="103" t="s">
        <v>185</v>
      </c>
      <c r="C87" s="300"/>
      <c r="D87" s="301">
        <v>39802000</v>
      </c>
      <c r="E87" s="301"/>
      <c r="F87" s="302">
        <f t="shared" si="6"/>
        <v>39802000</v>
      </c>
      <c r="G87" s="303"/>
      <c r="H87" s="301">
        <v>251639798</v>
      </c>
      <c r="I87" s="301"/>
      <c r="J87" s="302">
        <f t="shared" si="7"/>
        <v>251639798</v>
      </c>
      <c r="K87" s="303"/>
      <c r="L87" s="301">
        <v>0</v>
      </c>
      <c r="M87" s="301"/>
      <c r="N87" s="302">
        <f t="shared" si="8"/>
        <v>0</v>
      </c>
    </row>
    <row r="88" spans="1:14" s="77" customFormat="1" ht="15.75" customHeight="1" x14ac:dyDescent="0.2">
      <c r="A88" s="83" t="s">
        <v>186</v>
      </c>
      <c r="B88" s="103" t="s">
        <v>187</v>
      </c>
      <c r="C88" s="300"/>
      <c r="D88" s="301"/>
      <c r="E88" s="301"/>
      <c r="F88" s="302">
        <f t="shared" si="6"/>
        <v>0</v>
      </c>
      <c r="G88" s="303"/>
      <c r="H88" s="301"/>
      <c r="I88" s="301"/>
      <c r="J88" s="302">
        <f t="shared" si="7"/>
        <v>0</v>
      </c>
      <c r="K88" s="303"/>
      <c r="L88" s="301"/>
      <c r="M88" s="301"/>
      <c r="N88" s="302">
        <f t="shared" si="8"/>
        <v>0</v>
      </c>
    </row>
    <row r="89" spans="1:14" s="77" customFormat="1" ht="15.75" customHeight="1" x14ac:dyDescent="0.2">
      <c r="A89" s="83" t="s">
        <v>188</v>
      </c>
      <c r="B89" s="103" t="s">
        <v>189</v>
      </c>
      <c r="C89" s="300"/>
      <c r="D89" s="301"/>
      <c r="E89" s="301"/>
      <c r="F89" s="302">
        <f t="shared" si="6"/>
        <v>0</v>
      </c>
      <c r="G89" s="303"/>
      <c r="H89" s="301"/>
      <c r="I89" s="301"/>
      <c r="J89" s="302">
        <f t="shared" si="7"/>
        <v>0</v>
      </c>
      <c r="K89" s="303"/>
      <c r="L89" s="301"/>
      <c r="M89" s="301"/>
      <c r="N89" s="302">
        <f t="shared" si="8"/>
        <v>0</v>
      </c>
    </row>
    <row r="90" spans="1:14" s="77" customFormat="1" ht="31.5" customHeight="1" x14ac:dyDescent="0.2">
      <c r="A90" s="83" t="s">
        <v>190</v>
      </c>
      <c r="B90" s="103" t="s">
        <v>191</v>
      </c>
      <c r="C90" s="300"/>
      <c r="D90" s="301">
        <v>10207000</v>
      </c>
      <c r="E90" s="301"/>
      <c r="F90" s="302">
        <f t="shared" si="6"/>
        <v>10207000</v>
      </c>
      <c r="G90" s="303"/>
      <c r="H90" s="301">
        <v>67403076</v>
      </c>
      <c r="I90" s="301"/>
      <c r="J90" s="302">
        <f t="shared" si="7"/>
        <v>67403076</v>
      </c>
      <c r="K90" s="303"/>
      <c r="L90" s="301"/>
      <c r="M90" s="301"/>
      <c r="N90" s="302">
        <f t="shared" si="8"/>
        <v>0</v>
      </c>
    </row>
    <row r="91" spans="1:14" s="77" customFormat="1" x14ac:dyDescent="0.2">
      <c r="A91" s="81" t="s">
        <v>192</v>
      </c>
      <c r="B91" s="102" t="s">
        <v>24</v>
      </c>
      <c r="C91" s="300"/>
      <c r="D91" s="301">
        <f>SUM(D87:D90)</f>
        <v>50009000</v>
      </c>
      <c r="E91" s="301"/>
      <c r="F91" s="302">
        <f t="shared" si="6"/>
        <v>50009000</v>
      </c>
      <c r="G91" s="303"/>
      <c r="H91" s="301">
        <f>SUM(H87:H90)</f>
        <v>319042874</v>
      </c>
      <c r="I91" s="301"/>
      <c r="J91" s="302">
        <f t="shared" si="7"/>
        <v>319042874</v>
      </c>
      <c r="K91" s="303"/>
      <c r="L91" s="301">
        <f>SUM(L87:L90)</f>
        <v>0</v>
      </c>
      <c r="M91" s="301"/>
      <c r="N91" s="302">
        <f t="shared" si="8"/>
        <v>0</v>
      </c>
    </row>
    <row r="92" spans="1:14" s="77" customFormat="1" ht="30" customHeight="1" x14ac:dyDescent="0.2">
      <c r="A92" s="83" t="s">
        <v>193</v>
      </c>
      <c r="B92" s="103" t="s">
        <v>194</v>
      </c>
      <c r="C92" s="300"/>
      <c r="D92" s="301"/>
      <c r="E92" s="301"/>
      <c r="F92" s="302">
        <f t="shared" si="6"/>
        <v>0</v>
      </c>
      <c r="G92" s="303"/>
      <c r="H92" s="301"/>
      <c r="I92" s="301"/>
      <c r="J92" s="302">
        <f t="shared" si="7"/>
        <v>0</v>
      </c>
      <c r="K92" s="303"/>
      <c r="L92" s="301"/>
      <c r="M92" s="301"/>
      <c r="N92" s="302">
        <f t="shared" si="8"/>
        <v>0</v>
      </c>
    </row>
    <row r="93" spans="1:14" s="77" customFormat="1" ht="30" customHeight="1" x14ac:dyDescent="0.2">
      <c r="A93" s="83" t="s">
        <v>195</v>
      </c>
      <c r="B93" s="103" t="s">
        <v>196</v>
      </c>
      <c r="C93" s="300"/>
      <c r="D93" s="301"/>
      <c r="E93" s="301"/>
      <c r="F93" s="302">
        <f t="shared" si="6"/>
        <v>0</v>
      </c>
      <c r="G93" s="303"/>
      <c r="H93" s="301"/>
      <c r="I93" s="301"/>
      <c r="J93" s="302">
        <f t="shared" si="7"/>
        <v>0</v>
      </c>
      <c r="K93" s="303"/>
      <c r="L93" s="301"/>
      <c r="M93" s="301"/>
      <c r="N93" s="302">
        <f t="shared" si="8"/>
        <v>0</v>
      </c>
    </row>
    <row r="94" spans="1:14" s="77" customFormat="1" ht="30" customHeight="1" x14ac:dyDescent="0.2">
      <c r="A94" s="83" t="s">
        <v>197</v>
      </c>
      <c r="B94" s="103" t="s">
        <v>198</v>
      </c>
      <c r="C94" s="300"/>
      <c r="D94" s="301"/>
      <c r="E94" s="301"/>
      <c r="F94" s="302">
        <f t="shared" si="6"/>
        <v>0</v>
      </c>
      <c r="G94" s="303"/>
      <c r="H94" s="301"/>
      <c r="I94" s="301"/>
      <c r="J94" s="302">
        <f t="shared" si="7"/>
        <v>0</v>
      </c>
      <c r="K94" s="303"/>
      <c r="L94" s="301"/>
      <c r="M94" s="301"/>
      <c r="N94" s="302">
        <f t="shared" si="8"/>
        <v>0</v>
      </c>
    </row>
    <row r="95" spans="1:14" s="77" customFormat="1" ht="30" customHeight="1" x14ac:dyDescent="0.2">
      <c r="A95" s="83" t="s">
        <v>199</v>
      </c>
      <c r="B95" s="103" t="s">
        <v>200</v>
      </c>
      <c r="C95" s="300"/>
      <c r="D95" s="301"/>
      <c r="E95" s="301"/>
      <c r="F95" s="302"/>
      <c r="G95" s="303"/>
      <c r="H95" s="301"/>
      <c r="I95" s="301"/>
      <c r="J95" s="302"/>
      <c r="K95" s="303"/>
      <c r="L95" s="301"/>
      <c r="M95" s="301"/>
      <c r="N95" s="302">
        <f t="shared" si="8"/>
        <v>0</v>
      </c>
    </row>
    <row r="96" spans="1:14" s="77" customFormat="1" ht="30" customHeight="1" x14ac:dyDescent="0.2">
      <c r="A96" s="83" t="s">
        <v>201</v>
      </c>
      <c r="B96" s="103" t="s">
        <v>202</v>
      </c>
      <c r="C96" s="300"/>
      <c r="D96" s="301"/>
      <c r="E96" s="301"/>
      <c r="F96" s="302">
        <f t="shared" si="6"/>
        <v>0</v>
      </c>
      <c r="G96" s="303"/>
      <c r="H96" s="301"/>
      <c r="I96" s="301"/>
      <c r="J96" s="302">
        <f t="shared" si="7"/>
        <v>0</v>
      </c>
      <c r="K96" s="303"/>
      <c r="L96" s="301"/>
      <c r="M96" s="301"/>
      <c r="N96" s="302">
        <f t="shared" si="8"/>
        <v>0</v>
      </c>
    </row>
    <row r="97" spans="1:14" s="77" customFormat="1" ht="36" customHeight="1" x14ac:dyDescent="0.2">
      <c r="A97" s="83" t="s">
        <v>203</v>
      </c>
      <c r="B97" s="103" t="s">
        <v>204</v>
      </c>
      <c r="C97" s="300"/>
      <c r="D97" s="301"/>
      <c r="E97" s="301"/>
      <c r="F97" s="302">
        <f t="shared" si="6"/>
        <v>0</v>
      </c>
      <c r="G97" s="303"/>
      <c r="H97" s="301"/>
      <c r="I97" s="301"/>
      <c r="J97" s="302">
        <f t="shared" si="7"/>
        <v>0</v>
      </c>
      <c r="K97" s="303"/>
      <c r="L97" s="301"/>
      <c r="M97" s="301"/>
      <c r="N97" s="302">
        <f t="shared" si="8"/>
        <v>0</v>
      </c>
    </row>
    <row r="98" spans="1:14" s="77" customFormat="1" x14ac:dyDescent="0.2">
      <c r="A98" s="83" t="s">
        <v>205</v>
      </c>
      <c r="B98" s="103" t="s">
        <v>206</v>
      </c>
      <c r="C98" s="300"/>
      <c r="D98" s="301"/>
      <c r="E98" s="301"/>
      <c r="F98" s="302">
        <f t="shared" si="6"/>
        <v>0</v>
      </c>
      <c r="G98" s="303"/>
      <c r="H98" s="301"/>
      <c r="I98" s="301"/>
      <c r="J98" s="302">
        <f t="shared" si="7"/>
        <v>0</v>
      </c>
      <c r="K98" s="303"/>
      <c r="L98" s="301"/>
      <c r="M98" s="301"/>
      <c r="N98" s="302">
        <f t="shared" si="8"/>
        <v>0</v>
      </c>
    </row>
    <row r="99" spans="1:14" s="77" customFormat="1" ht="30.75" customHeight="1" x14ac:dyDescent="0.2">
      <c r="A99" s="83" t="s">
        <v>207</v>
      </c>
      <c r="B99" s="103" t="s">
        <v>208</v>
      </c>
      <c r="C99" s="300"/>
      <c r="D99" s="301"/>
      <c r="E99" s="301"/>
      <c r="F99" s="302">
        <f t="shared" si="6"/>
        <v>0</v>
      </c>
      <c r="G99" s="303"/>
      <c r="H99" s="301"/>
      <c r="I99" s="301"/>
      <c r="J99" s="302">
        <f t="shared" si="7"/>
        <v>0</v>
      </c>
      <c r="K99" s="303"/>
      <c r="L99" s="301"/>
      <c r="M99" s="301"/>
      <c r="N99" s="302">
        <f t="shared" si="8"/>
        <v>0</v>
      </c>
    </row>
    <row r="100" spans="1:14" s="77" customFormat="1" ht="25.5" x14ac:dyDescent="0.2">
      <c r="A100" s="81" t="s">
        <v>209</v>
      </c>
      <c r="B100" s="102" t="s">
        <v>26</v>
      </c>
      <c r="C100" s="300"/>
      <c r="D100" s="301">
        <f>SUM(D92:D99)</f>
        <v>0</v>
      </c>
      <c r="E100" s="301"/>
      <c r="F100" s="302">
        <f t="shared" si="6"/>
        <v>0</v>
      </c>
      <c r="G100" s="303"/>
      <c r="H100" s="301">
        <f>SUM(H92:H99)</f>
        <v>0</v>
      </c>
      <c r="I100" s="301"/>
      <c r="J100" s="302">
        <f t="shared" si="7"/>
        <v>0</v>
      </c>
      <c r="K100" s="303"/>
      <c r="L100" s="301">
        <f>SUM(L92:L99)</f>
        <v>0</v>
      </c>
      <c r="M100" s="301"/>
      <c r="N100" s="302">
        <f t="shared" si="8"/>
        <v>0</v>
      </c>
    </row>
    <row r="101" spans="1:14" s="77" customFormat="1" ht="21" customHeight="1" x14ac:dyDescent="0.2">
      <c r="A101" s="88" t="s">
        <v>210</v>
      </c>
      <c r="B101" s="101"/>
      <c r="C101" s="312">
        <f>SUM(C100,C91,C86)</f>
        <v>25382000</v>
      </c>
      <c r="D101" s="313">
        <f>SUM(D100,D91,D86)</f>
        <v>50009000</v>
      </c>
      <c r="E101" s="314"/>
      <c r="F101" s="316">
        <f t="shared" si="6"/>
        <v>75391000</v>
      </c>
      <c r="G101" s="315">
        <f>SUM(G100,G91,G86)</f>
        <v>8838000</v>
      </c>
      <c r="H101" s="313">
        <f>SUM(H100,H91,H86)</f>
        <v>322501874</v>
      </c>
      <c r="I101" s="314"/>
      <c r="J101" s="316">
        <f t="shared" si="7"/>
        <v>331339874</v>
      </c>
      <c r="K101" s="315">
        <f>SUM(K100,K91,K86)</f>
        <v>5804178</v>
      </c>
      <c r="L101" s="313">
        <f>SUM(L100,L91,L86)</f>
        <v>3458067</v>
      </c>
      <c r="M101" s="314"/>
      <c r="N101" s="316">
        <f t="shared" si="8"/>
        <v>9262245</v>
      </c>
    </row>
    <row r="102" spans="1:14" s="77" customFormat="1" ht="18.75" customHeight="1" x14ac:dyDescent="0.2">
      <c r="A102" s="81" t="s">
        <v>211</v>
      </c>
      <c r="B102" s="100" t="s">
        <v>212</v>
      </c>
      <c r="C102" s="317">
        <f>SUM(C101,C78)</f>
        <v>215011966</v>
      </c>
      <c r="D102" s="318">
        <f>SUM(D101,D78)</f>
        <v>57625000</v>
      </c>
      <c r="E102" s="318"/>
      <c r="F102" s="310">
        <f t="shared" si="6"/>
        <v>272636966</v>
      </c>
      <c r="G102" s="319">
        <f>SUM(G101,G78)</f>
        <v>229712726</v>
      </c>
      <c r="H102" s="318">
        <f>SUM(H101,H78)</f>
        <v>329008874</v>
      </c>
      <c r="I102" s="318"/>
      <c r="J102" s="310">
        <f t="shared" si="7"/>
        <v>558721600</v>
      </c>
      <c r="K102" s="319">
        <f>SUM(K101,K78)</f>
        <v>220590022</v>
      </c>
      <c r="L102" s="318">
        <f>SUM(L101,L78)</f>
        <v>7928813</v>
      </c>
      <c r="M102" s="318"/>
      <c r="N102" s="310">
        <f t="shared" si="8"/>
        <v>228518835</v>
      </c>
    </row>
    <row r="103" spans="1:14" s="77" customFormat="1" ht="18.75" customHeight="1" x14ac:dyDescent="0.2">
      <c r="A103" s="83" t="s">
        <v>213</v>
      </c>
      <c r="B103" s="82" t="s">
        <v>214</v>
      </c>
      <c r="C103" s="320"/>
      <c r="D103" s="321"/>
      <c r="E103" s="321"/>
      <c r="F103" s="302">
        <f t="shared" si="6"/>
        <v>0</v>
      </c>
      <c r="G103" s="322"/>
      <c r="H103" s="321"/>
      <c r="I103" s="321"/>
      <c r="J103" s="302">
        <f t="shared" si="7"/>
        <v>0</v>
      </c>
      <c r="K103" s="322"/>
      <c r="L103" s="321"/>
      <c r="M103" s="321"/>
      <c r="N103" s="302">
        <f t="shared" si="8"/>
        <v>0</v>
      </c>
    </row>
    <row r="104" spans="1:14" s="77" customFormat="1" ht="37.5" customHeight="1" x14ac:dyDescent="0.2">
      <c r="A104" s="83" t="s">
        <v>215</v>
      </c>
      <c r="B104" s="82" t="s">
        <v>216</v>
      </c>
      <c r="C104" s="320"/>
      <c r="D104" s="321"/>
      <c r="E104" s="321"/>
      <c r="F104" s="302">
        <f t="shared" si="6"/>
        <v>0</v>
      </c>
      <c r="G104" s="322"/>
      <c r="H104" s="321"/>
      <c r="I104" s="321"/>
      <c r="J104" s="302">
        <f t="shared" si="7"/>
        <v>0</v>
      </c>
      <c r="K104" s="322"/>
      <c r="L104" s="321"/>
      <c r="M104" s="321"/>
      <c r="N104" s="302">
        <f t="shared" si="8"/>
        <v>0</v>
      </c>
    </row>
    <row r="105" spans="1:14" s="77" customFormat="1" ht="21" customHeight="1" x14ac:dyDescent="0.2">
      <c r="A105" s="83" t="s">
        <v>217</v>
      </c>
      <c r="B105" s="82" t="s">
        <v>218</v>
      </c>
      <c r="C105" s="320"/>
      <c r="D105" s="321"/>
      <c r="E105" s="321"/>
      <c r="F105" s="302">
        <f t="shared" si="6"/>
        <v>0</v>
      </c>
      <c r="G105" s="322"/>
      <c r="H105" s="321"/>
      <c r="I105" s="321"/>
      <c r="J105" s="302">
        <f t="shared" si="7"/>
        <v>0</v>
      </c>
      <c r="K105" s="322"/>
      <c r="L105" s="321"/>
      <c r="M105" s="321"/>
      <c r="N105" s="302">
        <f t="shared" si="8"/>
        <v>0</v>
      </c>
    </row>
    <row r="106" spans="1:14" s="77" customFormat="1" ht="18" customHeight="1" x14ac:dyDescent="0.2">
      <c r="A106" s="81" t="s">
        <v>219</v>
      </c>
      <c r="B106" s="80" t="s">
        <v>220</v>
      </c>
      <c r="C106" s="323"/>
      <c r="D106" s="324"/>
      <c r="E106" s="324"/>
      <c r="F106" s="302">
        <f t="shared" ref="F106:F126" si="9">SUM(C106:E106)</f>
        <v>0</v>
      </c>
      <c r="G106" s="325"/>
      <c r="H106" s="324"/>
      <c r="I106" s="324"/>
      <c r="J106" s="302">
        <f t="shared" ref="J106:J126" si="10">SUM(G106:I106)</f>
        <v>0</v>
      </c>
      <c r="K106" s="325"/>
      <c r="L106" s="324"/>
      <c r="M106" s="324"/>
      <c r="N106" s="302">
        <f t="shared" ref="N106:N126" si="11">SUM(K106:M106)</f>
        <v>0</v>
      </c>
    </row>
    <row r="107" spans="1:14" s="77" customFormat="1" ht="18.75" customHeight="1" x14ac:dyDescent="0.2">
      <c r="A107" s="83" t="s">
        <v>221</v>
      </c>
      <c r="B107" s="82" t="s">
        <v>222</v>
      </c>
      <c r="C107" s="326"/>
      <c r="D107" s="327"/>
      <c r="E107" s="327"/>
      <c r="F107" s="302">
        <f t="shared" si="9"/>
        <v>0</v>
      </c>
      <c r="G107" s="328"/>
      <c r="H107" s="327"/>
      <c r="I107" s="327"/>
      <c r="J107" s="302">
        <f t="shared" si="10"/>
        <v>0</v>
      </c>
      <c r="K107" s="328"/>
      <c r="L107" s="327"/>
      <c r="M107" s="327"/>
      <c r="N107" s="302">
        <f t="shared" si="11"/>
        <v>0</v>
      </c>
    </row>
    <row r="108" spans="1:14" s="77" customFormat="1" ht="18.75" customHeight="1" x14ac:dyDescent="0.2">
      <c r="A108" s="83" t="s">
        <v>223</v>
      </c>
      <c r="B108" s="82" t="s">
        <v>224</v>
      </c>
      <c r="C108" s="326"/>
      <c r="D108" s="327"/>
      <c r="E108" s="327"/>
      <c r="F108" s="302">
        <f t="shared" si="9"/>
        <v>0</v>
      </c>
      <c r="G108" s="328"/>
      <c r="H108" s="327"/>
      <c r="I108" s="327"/>
      <c r="J108" s="302">
        <f t="shared" si="10"/>
        <v>0</v>
      </c>
      <c r="K108" s="328"/>
      <c r="L108" s="327"/>
      <c r="M108" s="327"/>
      <c r="N108" s="302">
        <f t="shared" si="11"/>
        <v>0</v>
      </c>
    </row>
    <row r="109" spans="1:14" s="77" customFormat="1" ht="18.75" customHeight="1" x14ac:dyDescent="0.2">
      <c r="A109" s="83" t="s">
        <v>225</v>
      </c>
      <c r="B109" s="82" t="s">
        <v>226</v>
      </c>
      <c r="C109" s="320"/>
      <c r="D109" s="321"/>
      <c r="E109" s="321"/>
      <c r="F109" s="302">
        <f t="shared" si="9"/>
        <v>0</v>
      </c>
      <c r="G109" s="322"/>
      <c r="H109" s="321"/>
      <c r="I109" s="321"/>
      <c r="J109" s="302">
        <f t="shared" si="10"/>
        <v>0</v>
      </c>
      <c r="K109" s="322"/>
      <c r="L109" s="321"/>
      <c r="M109" s="321"/>
      <c r="N109" s="302">
        <f t="shared" si="11"/>
        <v>0</v>
      </c>
    </row>
    <row r="110" spans="1:14" s="77" customFormat="1" ht="18.75" customHeight="1" x14ac:dyDescent="0.2">
      <c r="A110" s="83" t="s">
        <v>227</v>
      </c>
      <c r="B110" s="82" t="s">
        <v>228</v>
      </c>
      <c r="C110" s="320"/>
      <c r="D110" s="321"/>
      <c r="E110" s="321"/>
      <c r="F110" s="302">
        <f t="shared" si="9"/>
        <v>0</v>
      </c>
      <c r="G110" s="322"/>
      <c r="H110" s="321"/>
      <c r="I110" s="321"/>
      <c r="J110" s="302">
        <f t="shared" si="10"/>
        <v>0</v>
      </c>
      <c r="K110" s="322"/>
      <c r="L110" s="321"/>
      <c r="M110" s="321"/>
      <c r="N110" s="302">
        <f t="shared" si="11"/>
        <v>0</v>
      </c>
    </row>
    <row r="111" spans="1:14" s="77" customFormat="1" ht="18.75" customHeight="1" x14ac:dyDescent="0.2">
      <c r="A111" s="81" t="s">
        <v>229</v>
      </c>
      <c r="B111" s="80" t="s">
        <v>230</v>
      </c>
      <c r="C111" s="329"/>
      <c r="D111" s="330"/>
      <c r="E111" s="330"/>
      <c r="F111" s="302">
        <f t="shared" si="9"/>
        <v>0</v>
      </c>
      <c r="G111" s="331"/>
      <c r="H111" s="330"/>
      <c r="I111" s="330"/>
      <c r="J111" s="302">
        <f t="shared" si="10"/>
        <v>0</v>
      </c>
      <c r="K111" s="331"/>
      <c r="L111" s="330"/>
      <c r="M111" s="330"/>
      <c r="N111" s="302">
        <f t="shared" si="11"/>
        <v>0</v>
      </c>
    </row>
    <row r="112" spans="1:14" s="77" customFormat="1" ht="18.75" customHeight="1" x14ac:dyDescent="0.2">
      <c r="A112" s="83" t="s">
        <v>231</v>
      </c>
      <c r="B112" s="82" t="s">
        <v>232</v>
      </c>
      <c r="C112" s="326"/>
      <c r="D112" s="327"/>
      <c r="E112" s="327"/>
      <c r="F112" s="302">
        <f t="shared" si="9"/>
        <v>0</v>
      </c>
      <c r="G112" s="328"/>
      <c r="H112" s="327"/>
      <c r="I112" s="327"/>
      <c r="J112" s="302">
        <f t="shared" si="10"/>
        <v>0</v>
      </c>
      <c r="K112" s="328"/>
      <c r="L112" s="327"/>
      <c r="M112" s="327"/>
      <c r="N112" s="302">
        <f t="shared" si="11"/>
        <v>0</v>
      </c>
    </row>
    <row r="113" spans="1:14" s="77" customFormat="1" ht="18.75" customHeight="1" x14ac:dyDescent="0.2">
      <c r="A113" s="83" t="s">
        <v>233</v>
      </c>
      <c r="B113" s="82" t="s">
        <v>234</v>
      </c>
      <c r="C113" s="344">
        <v>5703551</v>
      </c>
      <c r="D113" s="327"/>
      <c r="E113" s="327"/>
      <c r="F113" s="302">
        <f t="shared" si="9"/>
        <v>5703551</v>
      </c>
      <c r="G113" s="332">
        <v>11898179</v>
      </c>
      <c r="H113" s="333"/>
      <c r="I113" s="333"/>
      <c r="J113" s="334">
        <f t="shared" si="10"/>
        <v>11898179</v>
      </c>
      <c r="K113" s="332">
        <v>5703551</v>
      </c>
      <c r="L113" s="333"/>
      <c r="M113" s="333"/>
      <c r="N113" s="334">
        <f t="shared" si="11"/>
        <v>5703551</v>
      </c>
    </row>
    <row r="114" spans="1:14" s="77" customFormat="1" ht="18" customHeight="1" x14ac:dyDescent="0.2">
      <c r="A114" s="83" t="s">
        <v>235</v>
      </c>
      <c r="B114" s="80" t="s">
        <v>236</v>
      </c>
      <c r="C114" s="344">
        <v>57609120</v>
      </c>
      <c r="D114" s="327"/>
      <c r="E114" s="327"/>
      <c r="F114" s="302">
        <f t="shared" si="9"/>
        <v>57609120</v>
      </c>
      <c r="G114" s="332">
        <v>60852176</v>
      </c>
      <c r="H114" s="333"/>
      <c r="I114" s="333"/>
      <c r="J114" s="334">
        <f t="shared" si="10"/>
        <v>60852176</v>
      </c>
      <c r="K114" s="332">
        <v>60852176</v>
      </c>
      <c r="L114" s="333"/>
      <c r="M114" s="333"/>
      <c r="N114" s="334">
        <f t="shared" si="11"/>
        <v>60852176</v>
      </c>
    </row>
    <row r="115" spans="1:14" s="77" customFormat="1" ht="18" customHeight="1" x14ac:dyDescent="0.2">
      <c r="A115" s="83" t="s">
        <v>237</v>
      </c>
      <c r="B115" s="82" t="s">
        <v>238</v>
      </c>
      <c r="C115" s="326"/>
      <c r="D115" s="327"/>
      <c r="E115" s="327"/>
      <c r="F115" s="302">
        <f t="shared" si="9"/>
        <v>0</v>
      </c>
      <c r="G115" s="328"/>
      <c r="H115" s="327"/>
      <c r="I115" s="327"/>
      <c r="J115" s="302">
        <f t="shared" si="10"/>
        <v>0</v>
      </c>
      <c r="K115" s="328"/>
      <c r="L115" s="327"/>
      <c r="M115" s="327"/>
      <c r="N115" s="302">
        <f t="shared" si="11"/>
        <v>0</v>
      </c>
    </row>
    <row r="116" spans="1:14" s="77" customFormat="1" ht="18" customHeight="1" x14ac:dyDescent="0.2">
      <c r="A116" s="83" t="s">
        <v>239</v>
      </c>
      <c r="B116" s="82" t="s">
        <v>240</v>
      </c>
      <c r="C116" s="326"/>
      <c r="D116" s="327"/>
      <c r="E116" s="327"/>
      <c r="F116" s="302">
        <f t="shared" si="9"/>
        <v>0</v>
      </c>
      <c r="G116" s="328"/>
      <c r="H116" s="327"/>
      <c r="I116" s="327"/>
      <c r="J116" s="302">
        <f t="shared" si="10"/>
        <v>0</v>
      </c>
      <c r="K116" s="328"/>
      <c r="L116" s="327"/>
      <c r="M116" s="327"/>
      <c r="N116" s="302">
        <f t="shared" si="11"/>
        <v>0</v>
      </c>
    </row>
    <row r="117" spans="1:14" s="77" customFormat="1" ht="18" customHeight="1" x14ac:dyDescent="0.2">
      <c r="A117" s="83" t="s">
        <v>241</v>
      </c>
      <c r="B117" s="82" t="s">
        <v>242</v>
      </c>
      <c r="C117" s="326"/>
      <c r="D117" s="327"/>
      <c r="E117" s="327"/>
      <c r="F117" s="302">
        <f t="shared" si="9"/>
        <v>0</v>
      </c>
      <c r="G117" s="328"/>
      <c r="H117" s="327"/>
      <c r="I117" s="327"/>
      <c r="J117" s="302">
        <f t="shared" si="10"/>
        <v>0</v>
      </c>
      <c r="K117" s="328"/>
      <c r="L117" s="327"/>
      <c r="M117" s="327"/>
      <c r="N117" s="302">
        <f t="shared" si="11"/>
        <v>0</v>
      </c>
    </row>
    <row r="118" spans="1:14" s="110" customFormat="1" ht="18" customHeight="1" x14ac:dyDescent="0.2">
      <c r="A118" s="81" t="s">
        <v>243</v>
      </c>
      <c r="B118" s="80" t="s">
        <v>244</v>
      </c>
      <c r="C118" s="345">
        <f>SUM(C112:C117)</f>
        <v>63312671</v>
      </c>
      <c r="D118" s="330"/>
      <c r="E118" s="330"/>
      <c r="F118" s="310">
        <f t="shared" si="9"/>
        <v>63312671</v>
      </c>
      <c r="G118" s="335">
        <f>SUM(G112:G117)</f>
        <v>72750355</v>
      </c>
      <c r="H118" s="336"/>
      <c r="I118" s="336"/>
      <c r="J118" s="346">
        <f t="shared" si="10"/>
        <v>72750355</v>
      </c>
      <c r="K118" s="335">
        <f>SUM(K112:K117)</f>
        <v>66555727</v>
      </c>
      <c r="L118" s="336"/>
      <c r="M118" s="336"/>
      <c r="N118" s="346">
        <f t="shared" si="11"/>
        <v>66555727</v>
      </c>
    </row>
    <row r="119" spans="1:14" s="77" customFormat="1" ht="18" customHeight="1" x14ac:dyDescent="0.2">
      <c r="A119" s="83" t="s">
        <v>245</v>
      </c>
      <c r="B119" s="82" t="s">
        <v>246</v>
      </c>
      <c r="C119" s="326"/>
      <c r="D119" s="327"/>
      <c r="E119" s="327"/>
      <c r="F119" s="302">
        <f t="shared" si="9"/>
        <v>0</v>
      </c>
      <c r="G119" s="328"/>
      <c r="H119" s="327"/>
      <c r="I119" s="327"/>
      <c r="J119" s="302">
        <f t="shared" si="10"/>
        <v>0</v>
      </c>
      <c r="K119" s="328"/>
      <c r="L119" s="327"/>
      <c r="M119" s="327"/>
      <c r="N119" s="302">
        <f t="shared" si="11"/>
        <v>0</v>
      </c>
    </row>
    <row r="120" spans="1:14" s="77" customFormat="1" ht="18" customHeight="1" x14ac:dyDescent="0.2">
      <c r="A120" s="83" t="s">
        <v>247</v>
      </c>
      <c r="B120" s="82" t="s">
        <v>248</v>
      </c>
      <c r="C120" s="320"/>
      <c r="D120" s="321"/>
      <c r="E120" s="321"/>
      <c r="F120" s="302">
        <f t="shared" si="9"/>
        <v>0</v>
      </c>
      <c r="G120" s="322"/>
      <c r="H120" s="321"/>
      <c r="I120" s="321"/>
      <c r="J120" s="302">
        <f t="shared" si="10"/>
        <v>0</v>
      </c>
      <c r="K120" s="322"/>
      <c r="L120" s="321"/>
      <c r="M120" s="321"/>
      <c r="N120" s="302">
        <f t="shared" si="11"/>
        <v>0</v>
      </c>
    </row>
    <row r="121" spans="1:14" s="77" customFormat="1" ht="18" customHeight="1" x14ac:dyDescent="0.2">
      <c r="A121" s="83" t="s">
        <v>249</v>
      </c>
      <c r="B121" s="82" t="s">
        <v>250</v>
      </c>
      <c r="C121" s="326"/>
      <c r="D121" s="327"/>
      <c r="E121" s="327"/>
      <c r="F121" s="302">
        <f t="shared" si="9"/>
        <v>0</v>
      </c>
      <c r="G121" s="328"/>
      <c r="H121" s="327"/>
      <c r="I121" s="327"/>
      <c r="J121" s="302">
        <f t="shared" si="10"/>
        <v>0</v>
      </c>
      <c r="K121" s="328"/>
      <c r="L121" s="327"/>
      <c r="M121" s="327"/>
      <c r="N121" s="302">
        <f t="shared" si="11"/>
        <v>0</v>
      </c>
    </row>
    <row r="122" spans="1:14" s="77" customFormat="1" ht="18" customHeight="1" x14ac:dyDescent="0.2">
      <c r="A122" s="83" t="s">
        <v>251</v>
      </c>
      <c r="B122" s="82" t="s">
        <v>252</v>
      </c>
      <c r="C122" s="326"/>
      <c r="D122" s="327"/>
      <c r="E122" s="327"/>
      <c r="F122" s="302">
        <f t="shared" si="9"/>
        <v>0</v>
      </c>
      <c r="G122" s="328"/>
      <c r="H122" s="327"/>
      <c r="I122" s="327"/>
      <c r="J122" s="302">
        <f t="shared" si="10"/>
        <v>0</v>
      </c>
      <c r="K122" s="328"/>
      <c r="L122" s="327"/>
      <c r="M122" s="327"/>
      <c r="N122" s="302">
        <f t="shared" si="11"/>
        <v>0</v>
      </c>
    </row>
    <row r="123" spans="1:14" s="77" customFormat="1" ht="18" customHeight="1" x14ac:dyDescent="0.2">
      <c r="A123" s="81" t="s">
        <v>253</v>
      </c>
      <c r="B123" s="80" t="s">
        <v>254</v>
      </c>
      <c r="C123" s="329"/>
      <c r="D123" s="330"/>
      <c r="E123" s="330"/>
      <c r="F123" s="302">
        <f t="shared" si="9"/>
        <v>0</v>
      </c>
      <c r="G123" s="331"/>
      <c r="H123" s="330"/>
      <c r="I123" s="330"/>
      <c r="J123" s="302">
        <f t="shared" si="10"/>
        <v>0</v>
      </c>
      <c r="K123" s="331"/>
      <c r="L123" s="330"/>
      <c r="M123" s="330"/>
      <c r="N123" s="302">
        <f t="shared" si="11"/>
        <v>0</v>
      </c>
    </row>
    <row r="124" spans="1:14" s="77" customFormat="1" ht="30" customHeight="1" x14ac:dyDescent="0.2">
      <c r="A124" s="83" t="s">
        <v>255</v>
      </c>
      <c r="B124" s="82" t="s">
        <v>256</v>
      </c>
      <c r="C124" s="320"/>
      <c r="D124" s="321"/>
      <c r="E124" s="321"/>
      <c r="F124" s="302">
        <f t="shared" si="9"/>
        <v>0</v>
      </c>
      <c r="G124" s="322"/>
      <c r="H124" s="321"/>
      <c r="I124" s="321"/>
      <c r="J124" s="302">
        <f t="shared" si="10"/>
        <v>0</v>
      </c>
      <c r="K124" s="322"/>
      <c r="L124" s="321"/>
      <c r="M124" s="321"/>
      <c r="N124" s="302">
        <f t="shared" si="11"/>
        <v>0</v>
      </c>
    </row>
    <row r="125" spans="1:14" s="77" customFormat="1" ht="17.25" customHeight="1" x14ac:dyDescent="0.2">
      <c r="A125" s="87" t="s">
        <v>257</v>
      </c>
      <c r="B125" s="79" t="s">
        <v>27</v>
      </c>
      <c r="C125" s="337">
        <f>SUM(C118,C123:C124)</f>
        <v>63312671</v>
      </c>
      <c r="D125" s="337">
        <f t="shared" ref="D125:E125" si="12">SUM(D118,D123:D124)</f>
        <v>0</v>
      </c>
      <c r="E125" s="337">
        <f t="shared" si="12"/>
        <v>0</v>
      </c>
      <c r="F125" s="338">
        <f t="shared" si="9"/>
        <v>63312671</v>
      </c>
      <c r="G125" s="339">
        <f>SUM(G118,G123:G124)</f>
        <v>72750355</v>
      </c>
      <c r="H125" s="339">
        <f t="shared" ref="H125:M125" si="13">SUM(H123,H124,H118,H114,H113,H111,H106)</f>
        <v>0</v>
      </c>
      <c r="I125" s="339">
        <f t="shared" si="13"/>
        <v>0</v>
      </c>
      <c r="J125" s="339">
        <f>SUM(G125:I125)</f>
        <v>72750355</v>
      </c>
      <c r="K125" s="339">
        <f>SUM(K118,K123:K124)</f>
        <v>66555727</v>
      </c>
      <c r="L125" s="339">
        <f t="shared" si="13"/>
        <v>0</v>
      </c>
      <c r="M125" s="339">
        <f t="shared" si="13"/>
        <v>0</v>
      </c>
      <c r="N125" s="339">
        <f>SUM(K125:M125)</f>
        <v>66555727</v>
      </c>
    </row>
    <row r="126" spans="1:14" s="77" customFormat="1" ht="17.25" customHeight="1" thickBot="1" x14ac:dyDescent="0.25">
      <c r="A126" s="118" t="s">
        <v>258</v>
      </c>
      <c r="B126" s="78"/>
      <c r="C126" s="340">
        <f>SUM(C125,C102)</f>
        <v>278324637</v>
      </c>
      <c r="D126" s="341">
        <f>SUM(D125,D102)</f>
        <v>57625000</v>
      </c>
      <c r="E126" s="341"/>
      <c r="F126" s="342">
        <f t="shared" si="9"/>
        <v>335949637</v>
      </c>
      <c r="G126" s="343">
        <f>SUM(G125,G102)</f>
        <v>302463081</v>
      </c>
      <c r="H126" s="341">
        <f>SUM(H125,H102)</f>
        <v>329008874</v>
      </c>
      <c r="I126" s="341"/>
      <c r="J126" s="342">
        <f t="shared" si="10"/>
        <v>631471955</v>
      </c>
      <c r="K126" s="343">
        <f>SUM(K125,K102)</f>
        <v>287145749</v>
      </c>
      <c r="L126" s="341">
        <f>SUM(L125,L102)</f>
        <v>7928813</v>
      </c>
      <c r="M126" s="341"/>
      <c r="N126" s="342">
        <f t="shared" si="11"/>
        <v>295074562</v>
      </c>
    </row>
    <row r="127" spans="1:14" s="124" customFormat="1" x14ac:dyDescent="0.2">
      <c r="A127" s="120"/>
      <c r="B127" s="121"/>
      <c r="C127" s="122"/>
      <c r="D127" s="122"/>
      <c r="E127" s="122"/>
      <c r="F127" s="123"/>
      <c r="G127" s="122"/>
      <c r="H127" s="122"/>
      <c r="I127" s="122"/>
      <c r="J127" s="123"/>
      <c r="K127" s="122"/>
      <c r="L127" s="122"/>
      <c r="M127" s="122"/>
      <c r="N127" s="123"/>
    </row>
    <row r="128" spans="1:14" s="124" customFormat="1" x14ac:dyDescent="0.2">
      <c r="A128" s="120"/>
      <c r="B128" s="121"/>
      <c r="C128" s="122"/>
      <c r="D128" s="122"/>
      <c r="E128" s="122"/>
      <c r="F128" s="123"/>
      <c r="G128" s="122"/>
      <c r="H128" s="122"/>
      <c r="I128" s="122"/>
      <c r="J128" s="123"/>
      <c r="K128" s="122"/>
      <c r="L128" s="122"/>
      <c r="M128" s="122"/>
      <c r="N128" s="123"/>
    </row>
    <row r="129" spans="1:14" s="77" customFormat="1" x14ac:dyDescent="0.2">
      <c r="A129" s="119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</row>
    <row r="130" spans="1:14" s="77" customFormat="1" x14ac:dyDescent="0.2">
      <c r="A130" s="119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</row>
    <row r="131" spans="1:14" s="77" customFormat="1" x14ac:dyDescent="0.2">
      <c r="A131" s="119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</row>
    <row r="132" spans="1:14" s="77" customFormat="1" x14ac:dyDescent="0.2">
      <c r="A132" s="119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</row>
    <row r="133" spans="1:14" s="77" customFormat="1" x14ac:dyDescent="0.2">
      <c r="A133" s="119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</row>
    <row r="134" spans="1:14" s="77" customFormat="1" x14ac:dyDescent="0.2">
      <c r="A134" s="119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</row>
    <row r="135" spans="1:14" s="77" customFormat="1" x14ac:dyDescent="0.2">
      <c r="A135" s="119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</row>
    <row r="136" spans="1:14" s="77" customFormat="1" x14ac:dyDescent="0.2">
      <c r="A136" s="119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</row>
    <row r="137" spans="1:14" s="77" customFormat="1" x14ac:dyDescent="0.2">
      <c r="A137" s="119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</row>
    <row r="138" spans="1:14" s="77" customFormat="1" x14ac:dyDescent="0.2">
      <c r="A138" s="119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</row>
    <row r="139" spans="1:14" s="77" customFormat="1" x14ac:dyDescent="0.2">
      <c r="A139" s="119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</row>
    <row r="140" spans="1:14" s="77" customFormat="1" x14ac:dyDescent="0.2">
      <c r="A140" s="119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</row>
    <row r="141" spans="1:14" s="77" customFormat="1" x14ac:dyDescent="0.2">
      <c r="A141" s="119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</row>
    <row r="142" spans="1:14" s="77" customFormat="1" x14ac:dyDescent="0.2">
      <c r="A142" s="119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</row>
    <row r="143" spans="1:14" s="77" customFormat="1" x14ac:dyDescent="0.2">
      <c r="A143" s="119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</row>
    <row r="144" spans="1:14" s="77" customFormat="1" x14ac:dyDescent="0.2">
      <c r="A144" s="119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</row>
    <row r="145" spans="1:14" s="77" customFormat="1" x14ac:dyDescent="0.2">
      <c r="A145" s="119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</row>
    <row r="146" spans="1:14" s="77" customFormat="1" x14ac:dyDescent="0.2">
      <c r="A146" s="119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</row>
    <row r="147" spans="1:14" s="77" customFormat="1" x14ac:dyDescent="0.2">
      <c r="A147" s="119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</row>
    <row r="148" spans="1:14" s="77" customFormat="1" x14ac:dyDescent="0.2">
      <c r="A148" s="119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</row>
    <row r="149" spans="1:14" s="77" customFormat="1" x14ac:dyDescent="0.2">
      <c r="A149" s="119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</row>
    <row r="150" spans="1:14" s="77" customFormat="1" x14ac:dyDescent="0.2">
      <c r="A150" s="119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</row>
    <row r="151" spans="1:14" s="77" customFormat="1" x14ac:dyDescent="0.2">
      <c r="A151" s="119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</row>
    <row r="152" spans="1:14" s="77" customFormat="1" x14ac:dyDescent="0.2">
      <c r="A152" s="119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</row>
    <row r="153" spans="1:14" s="77" customFormat="1" x14ac:dyDescent="0.2">
      <c r="A153" s="119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</row>
    <row r="154" spans="1:14" s="77" customFormat="1" x14ac:dyDescent="0.2">
      <c r="A154" s="119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</row>
    <row r="155" spans="1:14" s="77" customFormat="1" x14ac:dyDescent="0.2">
      <c r="A155" s="119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</row>
    <row r="156" spans="1:14" s="77" customFormat="1" x14ac:dyDescent="0.2">
      <c r="A156" s="119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</row>
    <row r="157" spans="1:14" s="77" customFormat="1" x14ac:dyDescent="0.2">
      <c r="A157" s="119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</row>
    <row r="158" spans="1:14" s="77" customFormat="1" x14ac:dyDescent="0.2">
      <c r="A158" s="119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</row>
    <row r="159" spans="1:14" s="77" customFormat="1" x14ac:dyDescent="0.2">
      <c r="A159" s="119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</row>
    <row r="160" spans="1:14" s="77" customFormat="1" x14ac:dyDescent="0.2">
      <c r="A160" s="119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</row>
    <row r="161" spans="1:14" s="77" customFormat="1" x14ac:dyDescent="0.2">
      <c r="A161" s="119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</row>
    <row r="162" spans="1:14" s="77" customFormat="1" x14ac:dyDescent="0.2">
      <c r="A162" s="119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</row>
    <row r="163" spans="1:14" s="77" customFormat="1" x14ac:dyDescent="0.2">
      <c r="A163" s="119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</row>
    <row r="164" spans="1:14" s="77" customFormat="1" x14ac:dyDescent="0.2">
      <c r="A164" s="119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</row>
    <row r="165" spans="1:14" s="77" customFormat="1" x14ac:dyDescent="0.2">
      <c r="A165" s="119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</row>
    <row r="166" spans="1:14" s="77" customFormat="1" x14ac:dyDescent="0.2">
      <c r="A166" s="119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</row>
    <row r="167" spans="1:14" s="77" customFormat="1" x14ac:dyDescent="0.2">
      <c r="A167" s="119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</row>
    <row r="168" spans="1:14" s="77" customFormat="1" x14ac:dyDescent="0.2">
      <c r="A168" s="119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</row>
    <row r="169" spans="1:14" s="77" customFormat="1" x14ac:dyDescent="0.2">
      <c r="A169" s="119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</row>
    <row r="170" spans="1:14" s="77" customFormat="1" x14ac:dyDescent="0.2">
      <c r="A170" s="119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</row>
    <row r="171" spans="1:14" s="77" customFormat="1" x14ac:dyDescent="0.2">
      <c r="A171" s="119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</row>
    <row r="172" spans="1:14" s="77" customFormat="1" x14ac:dyDescent="0.2">
      <c r="A172" s="119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</row>
    <row r="173" spans="1:14" s="77" customFormat="1" x14ac:dyDescent="0.2">
      <c r="A173" s="119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</row>
    <row r="174" spans="1:14" s="77" customFormat="1" x14ac:dyDescent="0.2">
      <c r="A174" s="119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</row>
    <row r="175" spans="1:14" s="77" customFormat="1" x14ac:dyDescent="0.2">
      <c r="A175" s="119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</row>
    <row r="176" spans="1:14" s="77" customFormat="1" x14ac:dyDescent="0.2">
      <c r="A176" s="119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</row>
    <row r="177" spans="1:14" s="77" customFormat="1" x14ac:dyDescent="0.2">
      <c r="A177" s="119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</row>
    <row r="178" spans="1:14" s="77" customFormat="1" ht="70.5" customHeight="1" x14ac:dyDescent="0.2">
      <c r="A178" s="119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</row>
    <row r="179" spans="1:14" s="77" customFormat="1" ht="64.5" customHeight="1" x14ac:dyDescent="0.2">
      <c r="A179" s="119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</row>
    <row r="180" spans="1:14" s="77" customFormat="1" x14ac:dyDescent="0.2">
      <c r="A180" s="119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</row>
    <row r="181" spans="1:14" s="77" customFormat="1" x14ac:dyDescent="0.2">
      <c r="A181" s="119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</row>
    <row r="182" spans="1:14" s="77" customFormat="1" x14ac:dyDescent="0.2">
      <c r="A182" s="119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</row>
    <row r="183" spans="1:14" s="77" customFormat="1" x14ac:dyDescent="0.2">
      <c r="A183" s="119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</row>
    <row r="184" spans="1:14" s="77" customFormat="1" x14ac:dyDescent="0.2">
      <c r="A184" s="119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</row>
    <row r="185" spans="1:14" s="77" customFormat="1" x14ac:dyDescent="0.2">
      <c r="A185" s="119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</row>
    <row r="186" spans="1:14" s="77" customFormat="1" x14ac:dyDescent="0.2">
      <c r="A186" s="119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</row>
    <row r="187" spans="1:14" s="77" customFormat="1" x14ac:dyDescent="0.2">
      <c r="A187" s="119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</row>
    <row r="188" spans="1:14" s="77" customFormat="1" x14ac:dyDescent="0.2">
      <c r="A188" s="119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</row>
    <row r="189" spans="1:14" s="77" customFormat="1" ht="67.5" customHeight="1" x14ac:dyDescent="0.2">
      <c r="A189" s="119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</row>
    <row r="190" spans="1:14" s="77" customFormat="1" ht="67.5" customHeight="1" x14ac:dyDescent="0.2">
      <c r="A190" s="119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</row>
    <row r="191" spans="1:14" s="77" customFormat="1" x14ac:dyDescent="0.2">
      <c r="A191" s="119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</row>
    <row r="192" spans="1:14" s="77" customFormat="1" x14ac:dyDescent="0.2">
      <c r="A192" s="119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</row>
    <row r="193" spans="1:14" s="77" customFormat="1" x14ac:dyDescent="0.2">
      <c r="A193" s="119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</row>
    <row r="194" spans="1:14" s="77" customFormat="1" x14ac:dyDescent="0.2">
      <c r="A194" s="119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</row>
    <row r="195" spans="1:14" s="77" customFormat="1" x14ac:dyDescent="0.2">
      <c r="A195" s="119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</row>
    <row r="196" spans="1:14" s="77" customFormat="1" x14ac:dyDescent="0.2">
      <c r="A196" s="119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</row>
    <row r="197" spans="1:14" s="77" customFormat="1" x14ac:dyDescent="0.2">
      <c r="A197" s="119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</row>
    <row r="198" spans="1:14" s="110" customFormat="1" x14ac:dyDescent="0.2">
      <c r="A198" s="119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</row>
    <row r="199" spans="1:14" s="77" customFormat="1" x14ac:dyDescent="0.2">
      <c r="A199" s="119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</row>
    <row r="200" spans="1:14" s="77" customFormat="1" x14ac:dyDescent="0.2">
      <c r="A200" s="119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</row>
    <row r="201" spans="1:14" s="77" customFormat="1" x14ac:dyDescent="0.2">
      <c r="A201" s="119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</row>
    <row r="202" spans="1:14" s="77" customFormat="1" x14ac:dyDescent="0.2">
      <c r="A202" s="119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</row>
    <row r="203" spans="1:14" s="77" customFormat="1" x14ac:dyDescent="0.2">
      <c r="A203" s="119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</row>
    <row r="204" spans="1:14" s="77" customFormat="1" x14ac:dyDescent="0.2">
      <c r="A204" s="119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</row>
    <row r="205" spans="1:14" s="77" customFormat="1" x14ac:dyDescent="0.2">
      <c r="A205" s="119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</row>
    <row r="206" spans="1:14" s="77" customFormat="1" x14ac:dyDescent="0.2">
      <c r="A206" s="119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</row>
    <row r="207" spans="1:14" s="77" customFormat="1" x14ac:dyDescent="0.2">
      <c r="A207" s="119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</row>
    <row r="208" spans="1:14" s="77" customFormat="1" x14ac:dyDescent="0.2">
      <c r="A208" s="119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</row>
    <row r="209" spans="1:14" s="77" customFormat="1" x14ac:dyDescent="0.2">
      <c r="A209" s="119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</row>
    <row r="210" spans="1:14" s="77" customFormat="1" x14ac:dyDescent="0.2">
      <c r="A210" s="119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</row>
    <row r="211" spans="1:14" s="77" customFormat="1" x14ac:dyDescent="0.2">
      <c r="A211" s="119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</row>
    <row r="212" spans="1:14" s="77" customFormat="1" x14ac:dyDescent="0.2">
      <c r="A212" s="119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</row>
    <row r="213" spans="1:14" s="77" customFormat="1" x14ac:dyDescent="0.2">
      <c r="A213" s="119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</row>
    <row r="214" spans="1:14" s="77" customFormat="1" x14ac:dyDescent="0.2">
      <c r="A214" s="119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</row>
    <row r="215" spans="1:14" s="77" customFormat="1" x14ac:dyDescent="0.2">
      <c r="A215" s="119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</row>
    <row r="216" spans="1:14" s="77" customFormat="1" x14ac:dyDescent="0.2">
      <c r="A216" s="119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</row>
    <row r="217" spans="1:14" s="77" customFormat="1" x14ac:dyDescent="0.2">
      <c r="A217" s="119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</row>
    <row r="218" spans="1:14" s="77" customFormat="1" x14ac:dyDescent="0.2">
      <c r="A218" s="119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</row>
    <row r="219" spans="1:14" s="77" customFormat="1" x14ac:dyDescent="0.2">
      <c r="A219" s="119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</row>
    <row r="220" spans="1:14" s="77" customFormat="1" x14ac:dyDescent="0.2">
      <c r="A220" s="119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</row>
    <row r="221" spans="1:14" s="77" customFormat="1" x14ac:dyDescent="0.2">
      <c r="A221" s="119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</row>
    <row r="222" spans="1:14" s="77" customFormat="1" ht="31.5" customHeight="1" x14ac:dyDescent="0.2">
      <c r="A222" s="119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</row>
  </sheetData>
  <mergeCells count="10">
    <mergeCell ref="A1:N1"/>
    <mergeCell ref="A4:N4"/>
    <mergeCell ref="A6:N6"/>
    <mergeCell ref="A3:N3"/>
    <mergeCell ref="A9:A10"/>
    <mergeCell ref="G9:J9"/>
    <mergeCell ref="B9:B10"/>
    <mergeCell ref="A5:F5"/>
    <mergeCell ref="K9:N9"/>
    <mergeCell ref="C9:F9"/>
  </mergeCell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6AA92-E7A7-4FC6-BF73-29BF680FF652}">
  <dimension ref="A1:N103"/>
  <sheetViews>
    <sheetView workbookViewId="0">
      <selection activeCell="C10" sqref="C10"/>
    </sheetView>
  </sheetViews>
  <sheetFormatPr defaultRowHeight="12.75" x14ac:dyDescent="0.2"/>
  <cols>
    <col min="1" max="1" width="58.140625" customWidth="1"/>
    <col min="3" max="3" width="11.140625" bestFit="1" customWidth="1"/>
    <col min="4" max="4" width="10.140625" bestFit="1" customWidth="1"/>
    <col min="6" max="7" width="11.140625" bestFit="1" customWidth="1"/>
    <col min="8" max="8" width="10.140625" bestFit="1" customWidth="1"/>
    <col min="10" max="11" width="11.140625" bestFit="1" customWidth="1"/>
    <col min="12" max="12" width="10.140625" bestFit="1" customWidth="1"/>
    <col min="14" max="14" width="11.140625" bestFit="1" customWidth="1"/>
  </cols>
  <sheetData>
    <row r="1" spans="1:14" x14ac:dyDescent="0.2">
      <c r="A1" s="827" t="s">
        <v>894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</row>
    <row r="2" spans="1:14" x14ac:dyDescent="0.2">
      <c r="A2" s="834"/>
      <c r="B2" s="834"/>
      <c r="C2" s="834"/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</row>
    <row r="3" spans="1:14" x14ac:dyDescent="0.2">
      <c r="A3" s="834"/>
      <c r="B3" s="834"/>
      <c r="C3" s="834"/>
      <c r="D3" s="834"/>
      <c r="E3" s="834"/>
      <c r="F3" s="834"/>
      <c r="G3" s="834"/>
      <c r="H3" s="834"/>
      <c r="I3" s="834"/>
      <c r="J3" s="834"/>
      <c r="K3" s="834"/>
      <c r="L3" s="834"/>
      <c r="M3" s="834"/>
      <c r="N3" s="834"/>
    </row>
    <row r="4" spans="1:14" ht="15.75" x14ac:dyDescent="0.25">
      <c r="A4" s="837" t="s">
        <v>747</v>
      </c>
      <c r="B4" s="837"/>
      <c r="C4" s="837"/>
      <c r="D4" s="837"/>
      <c r="E4" s="837"/>
      <c r="F4" s="837"/>
      <c r="G4" s="837"/>
      <c r="H4" s="837"/>
      <c r="I4" s="837"/>
      <c r="J4" s="837"/>
      <c r="K4" s="837"/>
      <c r="L4" s="837"/>
      <c r="M4" s="837"/>
      <c r="N4" s="837"/>
    </row>
    <row r="5" spans="1:14" ht="15.75" x14ac:dyDescent="0.25">
      <c r="A5" s="837" t="s">
        <v>895</v>
      </c>
      <c r="B5" s="837"/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</row>
    <row r="6" spans="1:14" ht="15.75" x14ac:dyDescent="0.25">
      <c r="A6" s="839"/>
      <c r="B6" s="839"/>
      <c r="C6" s="839"/>
      <c r="D6" s="839"/>
      <c r="E6" s="839"/>
      <c r="F6" s="839"/>
      <c r="G6" s="839"/>
      <c r="H6" s="839"/>
      <c r="I6" s="839"/>
      <c r="J6" s="839"/>
      <c r="K6" s="839"/>
      <c r="L6" s="839"/>
      <c r="M6" s="839"/>
      <c r="N6" s="839"/>
    </row>
    <row r="7" spans="1:14" ht="15" x14ac:dyDescent="0.2">
      <c r="A7" s="833" t="s">
        <v>628</v>
      </c>
      <c r="B7" s="833"/>
      <c r="C7" s="833"/>
      <c r="D7" s="833"/>
      <c r="E7" s="833"/>
      <c r="F7" s="833"/>
      <c r="G7" s="829"/>
      <c r="H7" s="829"/>
      <c r="I7" s="829"/>
      <c r="J7" s="829"/>
      <c r="K7" s="829"/>
      <c r="L7" s="829"/>
      <c r="M7" s="829"/>
      <c r="N7" s="829"/>
    </row>
    <row r="8" spans="1:14" ht="15" x14ac:dyDescent="0.2">
      <c r="A8" s="411"/>
      <c r="B8" s="411"/>
      <c r="C8" s="411"/>
      <c r="D8" s="411"/>
      <c r="E8" s="411"/>
      <c r="F8" s="411"/>
      <c r="G8" s="77"/>
      <c r="H8" s="77"/>
      <c r="I8" s="77"/>
      <c r="J8" s="77"/>
      <c r="K8" s="77"/>
      <c r="L8" s="77"/>
      <c r="M8" s="77"/>
      <c r="N8" s="77"/>
    </row>
    <row r="9" spans="1:14" ht="15" x14ac:dyDescent="0.2">
      <c r="A9" s="411"/>
      <c r="B9" s="411"/>
      <c r="C9" s="411"/>
      <c r="D9" s="411"/>
      <c r="E9" s="411"/>
      <c r="F9" s="411"/>
      <c r="G9" s="77"/>
      <c r="H9" s="77"/>
      <c r="I9" s="77"/>
      <c r="J9" s="77"/>
      <c r="K9" s="77"/>
      <c r="L9" s="77"/>
      <c r="M9" s="77"/>
      <c r="N9" s="77"/>
    </row>
    <row r="10" spans="1:14" ht="15" x14ac:dyDescent="0.2">
      <c r="A10" s="411"/>
      <c r="B10" s="411"/>
      <c r="C10" s="411"/>
      <c r="D10" s="411"/>
      <c r="E10" s="411"/>
      <c r="F10" s="411"/>
      <c r="G10" s="77"/>
      <c r="H10" s="77"/>
      <c r="I10" s="77"/>
      <c r="J10" s="77"/>
      <c r="K10" s="77"/>
      <c r="L10" s="77"/>
      <c r="M10" s="77"/>
      <c r="N10" s="77"/>
    </row>
    <row r="11" spans="1:14" x14ac:dyDescent="0.2">
      <c r="A11" s="99"/>
      <c r="B11" s="410"/>
      <c r="C11" s="410"/>
      <c r="D11" s="410"/>
      <c r="E11" s="410"/>
      <c r="F11" s="98"/>
      <c r="G11" s="77"/>
      <c r="H11" s="77"/>
      <c r="I11" s="77"/>
      <c r="J11" s="77"/>
      <c r="K11" s="77"/>
      <c r="L11" s="77"/>
      <c r="M11" s="77"/>
      <c r="N11" s="77"/>
    </row>
    <row r="12" spans="1:14" ht="13.5" thickBot="1" x14ac:dyDescent="0.25">
      <c r="A12" s="116" t="s">
        <v>28</v>
      </c>
      <c r="B12" s="97"/>
      <c r="C12" s="97"/>
      <c r="D12" s="97"/>
      <c r="E12" s="97"/>
      <c r="F12" s="97"/>
      <c r="G12" s="77"/>
      <c r="H12" s="77"/>
      <c r="I12" s="77"/>
      <c r="J12" s="77"/>
      <c r="K12" s="77"/>
      <c r="L12" s="77"/>
      <c r="M12" s="77"/>
      <c r="N12" s="77"/>
    </row>
    <row r="13" spans="1:14" x14ac:dyDescent="0.2">
      <c r="A13" s="705" t="s">
        <v>29</v>
      </c>
      <c r="B13" s="698" t="s">
        <v>259</v>
      </c>
      <c r="C13" s="702" t="s">
        <v>427</v>
      </c>
      <c r="D13" s="703"/>
      <c r="E13" s="703"/>
      <c r="F13" s="704"/>
      <c r="G13" s="695" t="s">
        <v>428</v>
      </c>
      <c r="H13" s="696"/>
      <c r="I13" s="696"/>
      <c r="J13" s="696"/>
      <c r="K13" s="701" t="s">
        <v>429</v>
      </c>
      <c r="L13" s="696"/>
      <c r="M13" s="696"/>
      <c r="N13" s="697"/>
    </row>
    <row r="14" spans="1:14" ht="44.25" x14ac:dyDescent="0.2">
      <c r="A14" s="706"/>
      <c r="B14" s="699"/>
      <c r="C14" s="94" t="s">
        <v>36</v>
      </c>
      <c r="D14" s="93" t="s">
        <v>37</v>
      </c>
      <c r="E14" s="93" t="s">
        <v>611</v>
      </c>
      <c r="F14" s="92" t="s">
        <v>610</v>
      </c>
      <c r="G14" s="96" t="s">
        <v>36</v>
      </c>
      <c r="H14" s="93" t="s">
        <v>37</v>
      </c>
      <c r="I14" s="93" t="s">
        <v>611</v>
      </c>
      <c r="J14" s="95" t="s">
        <v>610</v>
      </c>
      <c r="K14" s="94" t="s">
        <v>36</v>
      </c>
      <c r="L14" s="93" t="s">
        <v>37</v>
      </c>
      <c r="M14" s="93" t="s">
        <v>611</v>
      </c>
      <c r="N14" s="92" t="s">
        <v>610</v>
      </c>
    </row>
    <row r="15" spans="1:14" x14ac:dyDescent="0.2">
      <c r="A15" s="91" t="s">
        <v>260</v>
      </c>
      <c r="B15" s="90" t="s">
        <v>261</v>
      </c>
      <c r="C15" s="347">
        <v>85351542</v>
      </c>
      <c r="D15" s="348"/>
      <c r="E15" s="348"/>
      <c r="F15" s="302">
        <f t="shared" ref="F15:F29" si="0">SUM(C15:E15)</f>
        <v>85351542</v>
      </c>
      <c r="G15" s="349">
        <v>86351542</v>
      </c>
      <c r="H15" s="348"/>
      <c r="I15" s="348"/>
      <c r="J15" s="350">
        <f t="shared" ref="J15:J29" si="1">SUM(G15:I15)</f>
        <v>86351542</v>
      </c>
      <c r="K15" s="347">
        <v>86351542</v>
      </c>
      <c r="L15" s="348"/>
      <c r="M15" s="348"/>
      <c r="N15" s="302">
        <f t="shared" ref="N15:N29" si="2">SUM(K15:M15)</f>
        <v>86351542</v>
      </c>
    </row>
    <row r="16" spans="1:14" ht="25.5" x14ac:dyDescent="0.2">
      <c r="A16" s="85" t="s">
        <v>262</v>
      </c>
      <c r="B16" s="90" t="s">
        <v>263</v>
      </c>
      <c r="C16" s="347">
        <v>39237533</v>
      </c>
      <c r="D16" s="348"/>
      <c r="E16" s="348"/>
      <c r="F16" s="302">
        <f t="shared" si="0"/>
        <v>39237533</v>
      </c>
      <c r="G16" s="349">
        <v>42538950</v>
      </c>
      <c r="H16" s="348"/>
      <c r="I16" s="348"/>
      <c r="J16" s="350">
        <f t="shared" si="1"/>
        <v>42538950</v>
      </c>
      <c r="K16" s="347">
        <v>42538950</v>
      </c>
      <c r="L16" s="348"/>
      <c r="M16" s="348"/>
      <c r="N16" s="302">
        <f t="shared" si="2"/>
        <v>42538950</v>
      </c>
    </row>
    <row r="17" spans="1:14" ht="33" customHeight="1" x14ac:dyDescent="0.2">
      <c r="A17" s="85" t="s">
        <v>264</v>
      </c>
      <c r="B17" s="90" t="s">
        <v>265</v>
      </c>
      <c r="C17" s="347">
        <v>31391388</v>
      </c>
      <c r="D17" s="348"/>
      <c r="E17" s="348"/>
      <c r="F17" s="302">
        <f t="shared" si="0"/>
        <v>31391388</v>
      </c>
      <c r="G17" s="349">
        <v>41097996</v>
      </c>
      <c r="H17" s="348"/>
      <c r="I17" s="348"/>
      <c r="J17" s="350">
        <f t="shared" si="1"/>
        <v>41097996</v>
      </c>
      <c r="K17" s="347">
        <v>41097996</v>
      </c>
      <c r="L17" s="348"/>
      <c r="M17" s="348"/>
      <c r="N17" s="302">
        <f t="shared" si="2"/>
        <v>41097996</v>
      </c>
    </row>
    <row r="18" spans="1:14" ht="21" customHeight="1" x14ac:dyDescent="0.2">
      <c r="A18" s="85" t="s">
        <v>266</v>
      </c>
      <c r="B18" s="90" t="s">
        <v>267</v>
      </c>
      <c r="C18" s="347">
        <v>1580040</v>
      </c>
      <c r="D18" s="348"/>
      <c r="E18" s="348"/>
      <c r="F18" s="302">
        <f t="shared" si="0"/>
        <v>1580040</v>
      </c>
      <c r="G18" s="349">
        <v>1580040</v>
      </c>
      <c r="H18" s="348"/>
      <c r="I18" s="348"/>
      <c r="J18" s="350">
        <f t="shared" si="1"/>
        <v>1580040</v>
      </c>
      <c r="K18" s="347">
        <v>1580040</v>
      </c>
      <c r="L18" s="348"/>
      <c r="M18" s="348"/>
      <c r="N18" s="302">
        <f t="shared" si="2"/>
        <v>1580040</v>
      </c>
    </row>
    <row r="19" spans="1:14" ht="21" customHeight="1" x14ac:dyDescent="0.2">
      <c r="A19" s="85" t="s">
        <v>618</v>
      </c>
      <c r="B19" s="90" t="s">
        <v>268</v>
      </c>
      <c r="C19" s="347"/>
      <c r="D19" s="348"/>
      <c r="E19" s="348"/>
      <c r="F19" s="302">
        <f t="shared" si="0"/>
        <v>0</v>
      </c>
      <c r="G19" s="349">
        <v>14534121</v>
      </c>
      <c r="H19" s="348"/>
      <c r="I19" s="348"/>
      <c r="J19" s="350">
        <f t="shared" si="1"/>
        <v>14534121</v>
      </c>
      <c r="K19" s="347">
        <v>14534121</v>
      </c>
      <c r="L19" s="348"/>
      <c r="M19" s="348"/>
      <c r="N19" s="302">
        <f t="shared" si="2"/>
        <v>14534121</v>
      </c>
    </row>
    <row r="20" spans="1:14" ht="21" customHeight="1" x14ac:dyDescent="0.2">
      <c r="A20" s="85" t="s">
        <v>619</v>
      </c>
      <c r="B20" s="90" t="s">
        <v>269</v>
      </c>
      <c r="C20" s="347"/>
      <c r="D20" s="348"/>
      <c r="E20" s="348"/>
      <c r="F20" s="302">
        <f t="shared" si="0"/>
        <v>0</v>
      </c>
      <c r="G20" s="349">
        <v>1593736</v>
      </c>
      <c r="H20" s="348"/>
      <c r="I20" s="348"/>
      <c r="J20" s="350">
        <f t="shared" si="1"/>
        <v>1593736</v>
      </c>
      <c r="K20" s="347">
        <v>1593736</v>
      </c>
      <c r="L20" s="348"/>
      <c r="M20" s="348"/>
      <c r="N20" s="302">
        <f t="shared" si="2"/>
        <v>1593736</v>
      </c>
    </row>
    <row r="21" spans="1:14" ht="20.25" customHeight="1" x14ac:dyDescent="0.2">
      <c r="A21" s="84" t="s">
        <v>270</v>
      </c>
      <c r="B21" s="89" t="s">
        <v>271</v>
      </c>
      <c r="C21" s="317">
        <f>SUM(C15:C20)</f>
        <v>157560503</v>
      </c>
      <c r="D21" s="318"/>
      <c r="E21" s="318"/>
      <c r="F21" s="310">
        <f t="shared" si="0"/>
        <v>157560503</v>
      </c>
      <c r="G21" s="319">
        <f>SUM(G15:G20)</f>
        <v>187696385</v>
      </c>
      <c r="H21" s="318"/>
      <c r="I21" s="318"/>
      <c r="J21" s="351">
        <f t="shared" si="1"/>
        <v>187696385</v>
      </c>
      <c r="K21" s="317">
        <f>SUM(K15:K20)</f>
        <v>187696385</v>
      </c>
      <c r="L21" s="318"/>
      <c r="M21" s="318"/>
      <c r="N21" s="310">
        <f t="shared" si="2"/>
        <v>187696385</v>
      </c>
    </row>
    <row r="22" spans="1:14" ht="20.25" customHeight="1" x14ac:dyDescent="0.2">
      <c r="A22" s="85" t="s">
        <v>272</v>
      </c>
      <c r="B22" s="90" t="s">
        <v>273</v>
      </c>
      <c r="C22" s="347"/>
      <c r="D22" s="348"/>
      <c r="E22" s="348"/>
      <c r="F22" s="302">
        <f t="shared" si="0"/>
        <v>0</v>
      </c>
      <c r="G22" s="349"/>
      <c r="H22" s="348"/>
      <c r="I22" s="348"/>
      <c r="J22" s="350">
        <f t="shared" si="1"/>
        <v>0</v>
      </c>
      <c r="K22" s="347"/>
      <c r="L22" s="348"/>
      <c r="M22" s="348"/>
      <c r="N22" s="302">
        <f t="shared" si="2"/>
        <v>0</v>
      </c>
    </row>
    <row r="23" spans="1:14" ht="30" customHeight="1" x14ac:dyDescent="0.2">
      <c r="A23" s="85" t="s">
        <v>274</v>
      </c>
      <c r="B23" s="90" t="s">
        <v>275</v>
      </c>
      <c r="C23" s="347"/>
      <c r="D23" s="348"/>
      <c r="E23" s="348"/>
      <c r="F23" s="302">
        <f t="shared" si="0"/>
        <v>0</v>
      </c>
      <c r="G23" s="349"/>
      <c r="H23" s="348"/>
      <c r="I23" s="348"/>
      <c r="J23" s="350">
        <f t="shared" si="1"/>
        <v>0</v>
      </c>
      <c r="K23" s="347"/>
      <c r="L23" s="348"/>
      <c r="M23" s="348"/>
      <c r="N23" s="302">
        <f t="shared" si="2"/>
        <v>0</v>
      </c>
    </row>
    <row r="24" spans="1:14" ht="30" customHeight="1" x14ac:dyDescent="0.2">
      <c r="A24" s="85" t="s">
        <v>276</v>
      </c>
      <c r="B24" s="90" t="s">
        <v>277</v>
      </c>
      <c r="C24" s="347"/>
      <c r="D24" s="348"/>
      <c r="E24" s="348"/>
      <c r="F24" s="302">
        <f t="shared" si="0"/>
        <v>0</v>
      </c>
      <c r="G24" s="349"/>
      <c r="H24" s="348"/>
      <c r="I24" s="348"/>
      <c r="J24" s="350">
        <f t="shared" si="1"/>
        <v>0</v>
      </c>
      <c r="K24" s="347"/>
      <c r="L24" s="348"/>
      <c r="M24" s="348"/>
      <c r="N24" s="302">
        <f t="shared" si="2"/>
        <v>0</v>
      </c>
    </row>
    <row r="25" spans="1:14" ht="30" customHeight="1" x14ac:dyDescent="0.2">
      <c r="A25" s="85" t="s">
        <v>278</v>
      </c>
      <c r="B25" s="90" t="s">
        <v>279</v>
      </c>
      <c r="C25" s="347"/>
      <c r="D25" s="348"/>
      <c r="E25" s="348"/>
      <c r="F25" s="302">
        <f t="shared" si="0"/>
        <v>0</v>
      </c>
      <c r="G25" s="349"/>
      <c r="H25" s="348"/>
      <c r="I25" s="348"/>
      <c r="J25" s="350">
        <f t="shared" si="1"/>
        <v>0</v>
      </c>
      <c r="K25" s="347"/>
      <c r="L25" s="348"/>
      <c r="M25" s="348"/>
      <c r="N25" s="302">
        <f t="shared" si="2"/>
        <v>0</v>
      </c>
    </row>
    <row r="26" spans="1:14" ht="28.5" customHeight="1" x14ac:dyDescent="0.2">
      <c r="A26" s="85" t="s">
        <v>280</v>
      </c>
      <c r="B26" s="90" t="s">
        <v>281</v>
      </c>
      <c r="C26" s="347">
        <v>24027248</v>
      </c>
      <c r="D26" s="348"/>
      <c r="E26" s="348"/>
      <c r="F26" s="302">
        <f t="shared" si="0"/>
        <v>24027248</v>
      </c>
      <c r="G26" s="349">
        <v>59651061</v>
      </c>
      <c r="H26" s="348"/>
      <c r="I26" s="348"/>
      <c r="J26" s="350">
        <f t="shared" si="1"/>
        <v>59651061</v>
      </c>
      <c r="K26" s="347">
        <v>59651061</v>
      </c>
      <c r="L26" s="348"/>
      <c r="M26" s="348"/>
      <c r="N26" s="302">
        <f t="shared" si="2"/>
        <v>59651061</v>
      </c>
    </row>
    <row r="27" spans="1:14" ht="20.25" customHeight="1" x14ac:dyDescent="0.2">
      <c r="A27" s="84" t="s">
        <v>2</v>
      </c>
      <c r="B27" s="89" t="s">
        <v>1</v>
      </c>
      <c r="C27" s="317">
        <f>SUM(C26,C21)</f>
        <v>181587751</v>
      </c>
      <c r="D27" s="318"/>
      <c r="E27" s="318"/>
      <c r="F27" s="310">
        <f t="shared" si="0"/>
        <v>181587751</v>
      </c>
      <c r="G27" s="319">
        <f>SUM(G26,G21)</f>
        <v>247347446</v>
      </c>
      <c r="H27" s="318"/>
      <c r="I27" s="318"/>
      <c r="J27" s="351">
        <f t="shared" si="1"/>
        <v>247347446</v>
      </c>
      <c r="K27" s="317">
        <f>SUM(K26,K21)</f>
        <v>247347446</v>
      </c>
      <c r="L27" s="318"/>
      <c r="M27" s="318"/>
      <c r="N27" s="310">
        <f t="shared" si="2"/>
        <v>247347446</v>
      </c>
    </row>
    <row r="28" spans="1:14" ht="20.25" customHeight="1" x14ac:dyDescent="0.2">
      <c r="A28" s="85" t="s">
        <v>282</v>
      </c>
      <c r="B28" s="90" t="s">
        <v>283</v>
      </c>
      <c r="C28" s="347"/>
      <c r="D28" s="348"/>
      <c r="E28" s="348"/>
      <c r="F28" s="302">
        <f t="shared" si="0"/>
        <v>0</v>
      </c>
      <c r="G28" s="349"/>
      <c r="H28" s="348"/>
      <c r="I28" s="348"/>
      <c r="J28" s="350">
        <f t="shared" si="1"/>
        <v>0</v>
      </c>
      <c r="K28" s="347"/>
      <c r="L28" s="348"/>
      <c r="M28" s="348"/>
      <c r="N28" s="302">
        <f t="shared" si="2"/>
        <v>0</v>
      </c>
    </row>
    <row r="29" spans="1:14" ht="20.25" customHeight="1" x14ac:dyDescent="0.2">
      <c r="A29" s="85" t="s">
        <v>284</v>
      </c>
      <c r="B29" s="90" t="s">
        <v>285</v>
      </c>
      <c r="C29" s="347"/>
      <c r="D29" s="348"/>
      <c r="E29" s="348"/>
      <c r="F29" s="302">
        <f t="shared" si="0"/>
        <v>0</v>
      </c>
      <c r="G29" s="349"/>
      <c r="H29" s="348"/>
      <c r="I29" s="348"/>
      <c r="J29" s="350">
        <f t="shared" si="1"/>
        <v>0</v>
      </c>
      <c r="K29" s="347"/>
      <c r="L29" s="348"/>
      <c r="M29" s="348"/>
      <c r="N29" s="302">
        <f t="shared" si="2"/>
        <v>0</v>
      </c>
    </row>
    <row r="30" spans="1:14" ht="20.25" customHeight="1" x14ac:dyDescent="0.2">
      <c r="A30" s="84" t="s">
        <v>286</v>
      </c>
      <c r="B30" s="89" t="s">
        <v>287</v>
      </c>
      <c r="C30" s="347"/>
      <c r="D30" s="348"/>
      <c r="E30" s="348"/>
      <c r="F30" s="348">
        <f>SUM(F28:F29)</f>
        <v>0</v>
      </c>
      <c r="G30" s="348"/>
      <c r="H30" s="348"/>
      <c r="I30" s="348"/>
      <c r="J30" s="348">
        <f>SUM(J28:J29)</f>
        <v>0</v>
      </c>
      <c r="K30" s="348"/>
      <c r="L30" s="348"/>
      <c r="M30" s="348"/>
      <c r="N30" s="348">
        <f>SUM(N28:N29)</f>
        <v>0</v>
      </c>
    </row>
    <row r="31" spans="1:14" ht="20.25" customHeight="1" x14ac:dyDescent="0.2">
      <c r="A31" s="85" t="s">
        <v>288</v>
      </c>
      <c r="B31" s="90" t="s">
        <v>289</v>
      </c>
      <c r="C31" s="347"/>
      <c r="D31" s="348"/>
      <c r="E31" s="348"/>
      <c r="F31" s="302">
        <f t="shared" ref="F31:F94" si="3">SUM(C31:E31)</f>
        <v>0</v>
      </c>
      <c r="G31" s="349"/>
      <c r="H31" s="348"/>
      <c r="I31" s="348"/>
      <c r="J31" s="350">
        <f t="shared" ref="J31:J94" si="4">SUM(G31:I31)</f>
        <v>0</v>
      </c>
      <c r="K31" s="347"/>
      <c r="L31" s="348"/>
      <c r="M31" s="348"/>
      <c r="N31" s="302">
        <f t="shared" ref="N31:N94" si="5">SUM(K31:M31)</f>
        <v>0</v>
      </c>
    </row>
    <row r="32" spans="1:14" ht="20.25" customHeight="1" x14ac:dyDescent="0.2">
      <c r="A32" s="85" t="s">
        <v>290</v>
      </c>
      <c r="B32" s="90" t="s">
        <v>291</v>
      </c>
      <c r="C32" s="347"/>
      <c r="D32" s="348"/>
      <c r="E32" s="348"/>
      <c r="F32" s="302">
        <f t="shared" si="3"/>
        <v>0</v>
      </c>
      <c r="G32" s="349"/>
      <c r="H32" s="348"/>
      <c r="I32" s="348"/>
      <c r="J32" s="350">
        <f t="shared" si="4"/>
        <v>0</v>
      </c>
      <c r="K32" s="347"/>
      <c r="L32" s="348"/>
      <c r="M32" s="348"/>
      <c r="N32" s="302">
        <f t="shared" si="5"/>
        <v>0</v>
      </c>
    </row>
    <row r="33" spans="1:14" ht="20.25" customHeight="1" x14ac:dyDescent="0.2">
      <c r="A33" s="84" t="s">
        <v>292</v>
      </c>
      <c r="B33" s="89" t="s">
        <v>293</v>
      </c>
      <c r="C33" s="317"/>
      <c r="D33" s="318"/>
      <c r="E33" s="318"/>
      <c r="F33" s="310">
        <f t="shared" si="3"/>
        <v>0</v>
      </c>
      <c r="G33" s="319"/>
      <c r="H33" s="318"/>
      <c r="I33" s="318"/>
      <c r="J33" s="351">
        <f t="shared" si="4"/>
        <v>0</v>
      </c>
      <c r="K33" s="317"/>
      <c r="L33" s="318"/>
      <c r="M33" s="318"/>
      <c r="N33" s="310">
        <f t="shared" si="5"/>
        <v>0</v>
      </c>
    </row>
    <row r="34" spans="1:14" ht="16.5" customHeight="1" x14ac:dyDescent="0.2">
      <c r="A34" s="85" t="s">
        <v>294</v>
      </c>
      <c r="B34" s="90" t="s">
        <v>295</v>
      </c>
      <c r="C34" s="347">
        <v>9500000</v>
      </c>
      <c r="D34" s="348"/>
      <c r="E34" s="348"/>
      <c r="F34" s="302">
        <f t="shared" si="3"/>
        <v>9500000</v>
      </c>
      <c r="G34" s="349">
        <v>13200163</v>
      </c>
      <c r="H34" s="348"/>
      <c r="I34" s="348"/>
      <c r="J34" s="350">
        <f t="shared" si="4"/>
        <v>13200163</v>
      </c>
      <c r="K34" s="347">
        <v>13200163</v>
      </c>
      <c r="L34" s="348"/>
      <c r="M34" s="348"/>
      <c r="N34" s="302">
        <f t="shared" si="5"/>
        <v>13200163</v>
      </c>
    </row>
    <row r="35" spans="1:14" ht="16.5" customHeight="1" x14ac:dyDescent="0.2">
      <c r="A35" s="85" t="s">
        <v>296</v>
      </c>
      <c r="B35" s="90" t="s">
        <v>297</v>
      </c>
      <c r="C35" s="347"/>
      <c r="D35" s="348"/>
      <c r="E35" s="348"/>
      <c r="F35" s="302">
        <f t="shared" si="3"/>
        <v>0</v>
      </c>
      <c r="G35" s="349"/>
      <c r="H35" s="348"/>
      <c r="I35" s="348"/>
      <c r="J35" s="350">
        <f t="shared" si="4"/>
        <v>0</v>
      </c>
      <c r="K35" s="347"/>
      <c r="L35" s="348"/>
      <c r="M35" s="348"/>
      <c r="N35" s="302">
        <f t="shared" si="5"/>
        <v>0</v>
      </c>
    </row>
    <row r="36" spans="1:14" ht="16.5" customHeight="1" x14ac:dyDescent="0.2">
      <c r="A36" s="85" t="s">
        <v>298</v>
      </c>
      <c r="B36" s="90" t="s">
        <v>299</v>
      </c>
      <c r="C36" s="347"/>
      <c r="D36" s="348"/>
      <c r="E36" s="348"/>
      <c r="F36" s="302">
        <f t="shared" si="3"/>
        <v>0</v>
      </c>
      <c r="G36" s="349"/>
      <c r="H36" s="348"/>
      <c r="I36" s="348"/>
      <c r="J36" s="350">
        <f t="shared" si="4"/>
        <v>0</v>
      </c>
      <c r="K36" s="347"/>
      <c r="L36" s="348"/>
      <c r="M36" s="348"/>
      <c r="N36" s="302">
        <f t="shared" si="5"/>
        <v>0</v>
      </c>
    </row>
    <row r="37" spans="1:14" ht="16.5" customHeight="1" x14ac:dyDescent="0.2">
      <c r="A37" s="85" t="s">
        <v>300</v>
      </c>
      <c r="B37" s="90" t="s">
        <v>301</v>
      </c>
      <c r="C37" s="347">
        <v>4500000</v>
      </c>
      <c r="D37" s="348"/>
      <c r="E37" s="348"/>
      <c r="F37" s="302">
        <f t="shared" si="3"/>
        <v>4500000</v>
      </c>
      <c r="G37" s="349">
        <v>4779691</v>
      </c>
      <c r="H37" s="348"/>
      <c r="I37" s="348"/>
      <c r="J37" s="350">
        <f t="shared" si="4"/>
        <v>4779691</v>
      </c>
      <c r="K37" s="347">
        <v>4779691</v>
      </c>
      <c r="L37" s="348"/>
      <c r="M37" s="348"/>
      <c r="N37" s="302">
        <f t="shared" si="5"/>
        <v>4779691</v>
      </c>
    </row>
    <row r="38" spans="1:14" ht="16.5" customHeight="1" x14ac:dyDescent="0.2">
      <c r="A38" s="85" t="s">
        <v>302</v>
      </c>
      <c r="B38" s="90" t="s">
        <v>303</v>
      </c>
      <c r="C38" s="347">
        <v>600000</v>
      </c>
      <c r="D38" s="348"/>
      <c r="E38" s="348"/>
      <c r="F38" s="302">
        <f t="shared" si="3"/>
        <v>600000</v>
      </c>
      <c r="G38" s="349">
        <v>430000</v>
      </c>
      <c r="H38" s="348"/>
      <c r="I38" s="348"/>
      <c r="J38" s="350">
        <f t="shared" si="4"/>
        <v>430000</v>
      </c>
      <c r="K38" s="347">
        <v>430000</v>
      </c>
      <c r="L38" s="348"/>
      <c r="M38" s="348"/>
      <c r="N38" s="302">
        <f t="shared" si="5"/>
        <v>430000</v>
      </c>
    </row>
    <row r="39" spans="1:14" ht="16.5" customHeight="1" x14ac:dyDescent="0.2">
      <c r="A39" s="84" t="s">
        <v>304</v>
      </c>
      <c r="B39" s="89" t="s">
        <v>305</v>
      </c>
      <c r="C39" s="317">
        <f>SUM(C34:C38)</f>
        <v>14600000</v>
      </c>
      <c r="D39" s="318"/>
      <c r="E39" s="318"/>
      <c r="F39" s="310">
        <f t="shared" si="3"/>
        <v>14600000</v>
      </c>
      <c r="G39" s="319">
        <f>SUM(G34:G38)</f>
        <v>18409854</v>
      </c>
      <c r="H39" s="318"/>
      <c r="I39" s="318"/>
      <c r="J39" s="351">
        <f t="shared" si="4"/>
        <v>18409854</v>
      </c>
      <c r="K39" s="317">
        <f>SUM(K34:K38)</f>
        <v>18409854</v>
      </c>
      <c r="L39" s="318"/>
      <c r="M39" s="318"/>
      <c r="N39" s="310">
        <f t="shared" si="5"/>
        <v>18409854</v>
      </c>
    </row>
    <row r="40" spans="1:14" ht="18" customHeight="1" x14ac:dyDescent="0.2">
      <c r="A40" s="85" t="s">
        <v>306</v>
      </c>
      <c r="B40" s="90" t="s">
        <v>307</v>
      </c>
      <c r="C40" s="347"/>
      <c r="D40" s="348"/>
      <c r="E40" s="348"/>
      <c r="F40" s="302">
        <f t="shared" si="3"/>
        <v>0</v>
      </c>
      <c r="G40" s="349"/>
      <c r="H40" s="348">
        <v>516042</v>
      </c>
      <c r="I40" s="348"/>
      <c r="J40" s="350">
        <f t="shared" si="4"/>
        <v>516042</v>
      </c>
      <c r="K40" s="347"/>
      <c r="L40" s="348">
        <v>516042</v>
      </c>
      <c r="M40" s="348"/>
      <c r="N40" s="302">
        <f t="shared" si="5"/>
        <v>516042</v>
      </c>
    </row>
    <row r="41" spans="1:14" ht="18" customHeight="1" x14ac:dyDescent="0.2">
      <c r="A41" s="84" t="s">
        <v>308</v>
      </c>
      <c r="B41" s="89" t="s">
        <v>4</v>
      </c>
      <c r="C41" s="317">
        <f>SUM(C39:C40,C33)</f>
        <v>14600000</v>
      </c>
      <c r="D41" s="318"/>
      <c r="E41" s="318"/>
      <c r="F41" s="310">
        <f t="shared" si="3"/>
        <v>14600000</v>
      </c>
      <c r="G41" s="319">
        <f>SUM(G39:G40,G33)</f>
        <v>18409854</v>
      </c>
      <c r="H41" s="318">
        <f>SUM(H40)</f>
        <v>516042</v>
      </c>
      <c r="I41" s="318"/>
      <c r="J41" s="351">
        <f t="shared" si="4"/>
        <v>18925896</v>
      </c>
      <c r="K41" s="317">
        <f>SUM(K39:K40,K33)</f>
        <v>18409854</v>
      </c>
      <c r="L41" s="318">
        <f>SUM(L40)</f>
        <v>516042</v>
      </c>
      <c r="M41" s="318"/>
      <c r="N41" s="310">
        <f t="shared" si="5"/>
        <v>18925896</v>
      </c>
    </row>
    <row r="42" spans="1:14" ht="18" customHeight="1" x14ac:dyDescent="0.2">
      <c r="A42" s="83" t="s">
        <v>309</v>
      </c>
      <c r="B42" s="90" t="s">
        <v>310</v>
      </c>
      <c r="C42" s="347"/>
      <c r="D42" s="348"/>
      <c r="E42" s="348"/>
      <c r="F42" s="302">
        <f t="shared" si="3"/>
        <v>0</v>
      </c>
      <c r="G42" s="349"/>
      <c r="H42" s="348"/>
      <c r="I42" s="348"/>
      <c r="J42" s="350">
        <f t="shared" si="4"/>
        <v>0</v>
      </c>
      <c r="K42" s="347"/>
      <c r="L42" s="348"/>
      <c r="M42" s="348"/>
      <c r="N42" s="302">
        <f t="shared" si="5"/>
        <v>0</v>
      </c>
    </row>
    <row r="43" spans="1:14" ht="18" customHeight="1" x14ac:dyDescent="0.2">
      <c r="A43" s="83" t="s">
        <v>311</v>
      </c>
      <c r="B43" s="90" t="s">
        <v>312</v>
      </c>
      <c r="C43" s="347"/>
      <c r="D43" s="348"/>
      <c r="E43" s="348"/>
      <c r="F43" s="302">
        <f t="shared" si="3"/>
        <v>0</v>
      </c>
      <c r="G43" s="349"/>
      <c r="H43" s="348">
        <v>1237572</v>
      </c>
      <c r="I43" s="348"/>
      <c r="J43" s="350">
        <f t="shared" si="4"/>
        <v>1237572</v>
      </c>
      <c r="K43" s="347"/>
      <c r="L43" s="348">
        <v>1237572</v>
      </c>
      <c r="M43" s="348"/>
      <c r="N43" s="302">
        <f t="shared" si="5"/>
        <v>1237572</v>
      </c>
    </row>
    <row r="44" spans="1:14" ht="18" customHeight="1" x14ac:dyDescent="0.2">
      <c r="A44" s="83" t="s">
        <v>313</v>
      </c>
      <c r="B44" s="90" t="s">
        <v>314</v>
      </c>
      <c r="C44" s="347"/>
      <c r="D44" s="348"/>
      <c r="E44" s="348"/>
      <c r="F44" s="302">
        <f t="shared" si="3"/>
        <v>0</v>
      </c>
      <c r="G44" s="349"/>
      <c r="H44" s="348">
        <v>17748</v>
      </c>
      <c r="I44" s="348"/>
      <c r="J44" s="350">
        <f t="shared" si="4"/>
        <v>17748</v>
      </c>
      <c r="K44" s="347"/>
      <c r="L44" s="348">
        <v>17748</v>
      </c>
      <c r="M44" s="348"/>
      <c r="N44" s="302">
        <f t="shared" si="5"/>
        <v>17748</v>
      </c>
    </row>
    <row r="45" spans="1:14" ht="18" customHeight="1" x14ac:dyDescent="0.2">
      <c r="A45" s="83" t="s">
        <v>315</v>
      </c>
      <c r="B45" s="90" t="s">
        <v>316</v>
      </c>
      <c r="C45" s="347"/>
      <c r="D45" s="348">
        <v>2045865</v>
      </c>
      <c r="E45" s="348"/>
      <c r="F45" s="302">
        <f t="shared" si="3"/>
        <v>2045865</v>
      </c>
      <c r="G45" s="349"/>
      <c r="H45" s="348">
        <v>961993</v>
      </c>
      <c r="I45" s="348"/>
      <c r="J45" s="350">
        <f t="shared" si="4"/>
        <v>961993</v>
      </c>
      <c r="K45" s="347"/>
      <c r="L45" s="348">
        <v>961993</v>
      </c>
      <c r="M45" s="348"/>
      <c r="N45" s="302">
        <f t="shared" si="5"/>
        <v>961993</v>
      </c>
    </row>
    <row r="46" spans="1:14" ht="18" customHeight="1" x14ac:dyDescent="0.2">
      <c r="A46" s="83" t="s">
        <v>317</v>
      </c>
      <c r="B46" s="90" t="s">
        <v>318</v>
      </c>
      <c r="C46" s="347"/>
      <c r="D46" s="348"/>
      <c r="E46" s="348"/>
      <c r="F46" s="302">
        <f t="shared" si="3"/>
        <v>0</v>
      </c>
      <c r="G46" s="349">
        <v>39502</v>
      </c>
      <c r="H46" s="348"/>
      <c r="I46" s="348"/>
      <c r="J46" s="350">
        <f t="shared" si="4"/>
        <v>39502</v>
      </c>
      <c r="K46" s="347">
        <v>39502</v>
      </c>
      <c r="L46" s="348"/>
      <c r="M46" s="348"/>
      <c r="N46" s="302">
        <f t="shared" si="5"/>
        <v>39502</v>
      </c>
    </row>
    <row r="47" spans="1:14" ht="18" customHeight="1" x14ac:dyDescent="0.2">
      <c r="A47" s="83" t="s">
        <v>319</v>
      </c>
      <c r="B47" s="90" t="s">
        <v>320</v>
      </c>
      <c r="C47" s="347"/>
      <c r="D47" s="348"/>
      <c r="E47" s="348"/>
      <c r="F47" s="302">
        <f t="shared" si="3"/>
        <v>0</v>
      </c>
      <c r="G47" s="349">
        <v>470351</v>
      </c>
      <c r="H47" s="348"/>
      <c r="I47" s="348"/>
      <c r="J47" s="350">
        <f t="shared" si="4"/>
        <v>470351</v>
      </c>
      <c r="K47" s="347">
        <v>470351</v>
      </c>
      <c r="L47" s="348"/>
      <c r="M47" s="348"/>
      <c r="N47" s="302">
        <f t="shared" si="5"/>
        <v>470351</v>
      </c>
    </row>
    <row r="48" spans="1:14" ht="18.75" customHeight="1" x14ac:dyDescent="0.2">
      <c r="A48" s="83" t="s">
        <v>321</v>
      </c>
      <c r="B48" s="90" t="s">
        <v>322</v>
      </c>
      <c r="C48" s="347"/>
      <c r="D48" s="348"/>
      <c r="E48" s="348"/>
      <c r="F48" s="302">
        <f t="shared" si="3"/>
        <v>0</v>
      </c>
      <c r="G48" s="349"/>
      <c r="H48" s="348"/>
      <c r="I48" s="348"/>
      <c r="J48" s="350">
        <f t="shared" si="4"/>
        <v>0</v>
      </c>
      <c r="K48" s="347"/>
      <c r="L48" s="348"/>
      <c r="M48" s="348"/>
      <c r="N48" s="302">
        <f t="shared" si="5"/>
        <v>0</v>
      </c>
    </row>
    <row r="49" spans="1:14" ht="18.75" customHeight="1" x14ac:dyDescent="0.2">
      <c r="A49" s="83" t="s">
        <v>323</v>
      </c>
      <c r="B49" s="90" t="s">
        <v>324</v>
      </c>
      <c r="C49" s="347"/>
      <c r="D49" s="348"/>
      <c r="E49" s="348"/>
      <c r="F49" s="302">
        <f t="shared" si="3"/>
        <v>0</v>
      </c>
      <c r="G49" s="349">
        <v>1544</v>
      </c>
      <c r="H49" s="348"/>
      <c r="I49" s="348"/>
      <c r="J49" s="350">
        <f t="shared" si="4"/>
        <v>1544</v>
      </c>
      <c r="K49" s="347">
        <v>1544</v>
      </c>
      <c r="L49" s="348"/>
      <c r="M49" s="348"/>
      <c r="N49" s="302">
        <f t="shared" si="5"/>
        <v>1544</v>
      </c>
    </row>
    <row r="50" spans="1:14" ht="18.75" customHeight="1" x14ac:dyDescent="0.2">
      <c r="A50" s="83" t="s">
        <v>623</v>
      </c>
      <c r="B50" s="90" t="s">
        <v>326</v>
      </c>
      <c r="C50" s="347"/>
      <c r="D50" s="348"/>
      <c r="E50" s="348"/>
      <c r="F50" s="302">
        <f t="shared" si="3"/>
        <v>0</v>
      </c>
      <c r="G50" s="349"/>
      <c r="H50" s="348"/>
      <c r="I50" s="348"/>
      <c r="J50" s="350">
        <f t="shared" si="4"/>
        <v>0</v>
      </c>
      <c r="K50" s="347"/>
      <c r="L50" s="348"/>
      <c r="M50" s="348"/>
      <c r="N50" s="302">
        <f t="shared" si="5"/>
        <v>0</v>
      </c>
    </row>
    <row r="51" spans="1:14" ht="18.75" customHeight="1" x14ac:dyDescent="0.2">
      <c r="A51" s="83" t="s">
        <v>327</v>
      </c>
      <c r="B51" s="90" t="s">
        <v>328</v>
      </c>
      <c r="C51" s="347"/>
      <c r="D51" s="348">
        <v>1433000</v>
      </c>
      <c r="E51" s="348"/>
      <c r="F51" s="302">
        <f t="shared" si="3"/>
        <v>1433000</v>
      </c>
      <c r="G51" s="349"/>
      <c r="H51" s="348">
        <v>4266380</v>
      </c>
      <c r="I51" s="348"/>
      <c r="J51" s="350">
        <f t="shared" si="4"/>
        <v>4266380</v>
      </c>
      <c r="K51" s="347"/>
      <c r="L51" s="348">
        <v>3759254</v>
      </c>
      <c r="M51" s="348"/>
      <c r="N51" s="302">
        <f t="shared" si="5"/>
        <v>3759254</v>
      </c>
    </row>
    <row r="52" spans="1:14" ht="18.75" customHeight="1" x14ac:dyDescent="0.2">
      <c r="A52" s="87" t="s">
        <v>329</v>
      </c>
      <c r="B52" s="86" t="s">
        <v>6</v>
      </c>
      <c r="C52" s="352">
        <f>SUM(C42:C51)</f>
        <v>0</v>
      </c>
      <c r="D52" s="353">
        <f>SUM(D42:D51)</f>
        <v>3478865</v>
      </c>
      <c r="E52" s="353"/>
      <c r="F52" s="316">
        <f t="shared" si="3"/>
        <v>3478865</v>
      </c>
      <c r="G52" s="354">
        <f>SUM(G42:G51)</f>
        <v>511397</v>
      </c>
      <c r="H52" s="353">
        <f>SUM(H42:H51)</f>
        <v>6483693</v>
      </c>
      <c r="I52" s="353"/>
      <c r="J52" s="355">
        <f t="shared" si="4"/>
        <v>6995090</v>
      </c>
      <c r="K52" s="352">
        <f>SUM(K42:K51)</f>
        <v>511397</v>
      </c>
      <c r="L52" s="353">
        <f>SUM(L42:L51)</f>
        <v>5976567</v>
      </c>
      <c r="M52" s="353"/>
      <c r="N52" s="316">
        <f t="shared" si="5"/>
        <v>6487964</v>
      </c>
    </row>
    <row r="53" spans="1:14" ht="26.25" customHeight="1" x14ac:dyDescent="0.2">
      <c r="A53" s="83" t="s">
        <v>330</v>
      </c>
      <c r="B53" s="90" t="s">
        <v>331</v>
      </c>
      <c r="C53" s="347"/>
      <c r="D53" s="348"/>
      <c r="E53" s="348"/>
      <c r="F53" s="302">
        <f t="shared" si="3"/>
        <v>0</v>
      </c>
      <c r="G53" s="349"/>
      <c r="H53" s="348"/>
      <c r="I53" s="348"/>
      <c r="J53" s="350">
        <f t="shared" si="4"/>
        <v>0</v>
      </c>
      <c r="K53" s="347"/>
      <c r="L53" s="348"/>
      <c r="M53" s="348"/>
      <c r="N53" s="302">
        <f t="shared" si="5"/>
        <v>0</v>
      </c>
    </row>
    <row r="54" spans="1:14" ht="26.25" customHeight="1" x14ac:dyDescent="0.2">
      <c r="A54" s="85" t="s">
        <v>609</v>
      </c>
      <c r="B54" s="90" t="s">
        <v>332</v>
      </c>
      <c r="C54" s="347"/>
      <c r="D54" s="348"/>
      <c r="E54" s="348"/>
      <c r="F54" s="302">
        <f t="shared" si="3"/>
        <v>0</v>
      </c>
      <c r="G54" s="349"/>
      <c r="H54" s="348"/>
      <c r="I54" s="348"/>
      <c r="J54" s="350">
        <f t="shared" si="4"/>
        <v>0</v>
      </c>
      <c r="K54" s="347"/>
      <c r="L54" s="348"/>
      <c r="M54" s="348"/>
      <c r="N54" s="302">
        <f t="shared" si="5"/>
        <v>0</v>
      </c>
    </row>
    <row r="55" spans="1:14" ht="21" customHeight="1" x14ac:dyDescent="0.2">
      <c r="A55" s="83" t="s">
        <v>333</v>
      </c>
      <c r="B55" s="90" t="s">
        <v>334</v>
      </c>
      <c r="C55" s="347"/>
      <c r="D55" s="348"/>
      <c r="E55" s="348"/>
      <c r="F55" s="302">
        <f t="shared" si="3"/>
        <v>0</v>
      </c>
      <c r="G55" s="349"/>
      <c r="H55" s="348"/>
      <c r="I55" s="348"/>
      <c r="J55" s="350">
        <f t="shared" si="4"/>
        <v>0</v>
      </c>
      <c r="K55" s="347"/>
      <c r="L55" s="348"/>
      <c r="M55" s="348"/>
      <c r="N55" s="302">
        <f t="shared" si="5"/>
        <v>0</v>
      </c>
    </row>
    <row r="56" spans="1:14" ht="21" customHeight="1" x14ac:dyDescent="0.2">
      <c r="A56" s="84" t="s">
        <v>335</v>
      </c>
      <c r="B56" s="89" t="s">
        <v>10</v>
      </c>
      <c r="C56" s="317"/>
      <c r="D56" s="318">
        <f>SUM(D53:D55)</f>
        <v>0</v>
      </c>
      <c r="E56" s="318"/>
      <c r="F56" s="310">
        <f t="shared" si="3"/>
        <v>0</v>
      </c>
      <c r="G56" s="319">
        <v>1000000</v>
      </c>
      <c r="H56" s="318">
        <f>SUM(H53:H55)</f>
        <v>0</v>
      </c>
      <c r="I56" s="318"/>
      <c r="J56" s="351">
        <f t="shared" si="4"/>
        <v>1000000</v>
      </c>
      <c r="K56" s="317">
        <v>1000000</v>
      </c>
      <c r="L56" s="318">
        <f>SUM(L53:L55)</f>
        <v>0</v>
      </c>
      <c r="M56" s="318"/>
      <c r="N56" s="310">
        <f t="shared" si="5"/>
        <v>1000000</v>
      </c>
    </row>
    <row r="57" spans="1:14" ht="21" customHeight="1" x14ac:dyDescent="0.2">
      <c r="A57" s="367" t="s">
        <v>168</v>
      </c>
      <c r="B57" s="368"/>
      <c r="C57" s="369">
        <f>SUM(C52,C41,C27)</f>
        <v>196187751</v>
      </c>
      <c r="D57" s="370">
        <f>SUM(D56,D52,D41,D27)</f>
        <v>3478865</v>
      </c>
      <c r="E57" s="370"/>
      <c r="F57" s="366">
        <f t="shared" si="3"/>
        <v>199666616</v>
      </c>
      <c r="G57" s="371">
        <f>SUM(G56,G52,G41,G27)</f>
        <v>267268697</v>
      </c>
      <c r="H57" s="370">
        <f>SUM(H56,H52,H41,H27)</f>
        <v>6999735</v>
      </c>
      <c r="I57" s="370"/>
      <c r="J57" s="372">
        <f t="shared" si="4"/>
        <v>274268432</v>
      </c>
      <c r="K57" s="369">
        <f>SUM(K56,K52,K41,K27)</f>
        <v>267268697</v>
      </c>
      <c r="L57" s="370">
        <f>SUM(L56,L52,L41,L27)</f>
        <v>6492609</v>
      </c>
      <c r="M57" s="370"/>
      <c r="N57" s="366">
        <f t="shared" si="5"/>
        <v>273761306</v>
      </c>
    </row>
    <row r="58" spans="1:14" ht="21" customHeight="1" x14ac:dyDescent="0.2">
      <c r="A58" s="85" t="s">
        <v>336</v>
      </c>
      <c r="B58" s="90" t="s">
        <v>337</v>
      </c>
      <c r="C58" s="347"/>
      <c r="D58" s="348"/>
      <c r="E58" s="348"/>
      <c r="F58" s="302">
        <f t="shared" si="3"/>
        <v>0</v>
      </c>
      <c r="G58" s="349">
        <v>36800000</v>
      </c>
      <c r="H58" s="348"/>
      <c r="I58" s="348"/>
      <c r="J58" s="350">
        <f t="shared" si="4"/>
        <v>36800000</v>
      </c>
      <c r="K58" s="347">
        <v>36800000</v>
      </c>
      <c r="L58" s="348"/>
      <c r="M58" s="348"/>
      <c r="N58" s="302">
        <f t="shared" si="5"/>
        <v>36800000</v>
      </c>
    </row>
    <row r="59" spans="1:14" ht="29.25" customHeight="1" x14ac:dyDescent="0.2">
      <c r="A59" s="85" t="s">
        <v>697</v>
      </c>
      <c r="B59" s="90" t="s">
        <v>338</v>
      </c>
      <c r="C59" s="347"/>
      <c r="D59" s="348"/>
      <c r="E59" s="348"/>
      <c r="F59" s="302">
        <f t="shared" si="3"/>
        <v>0</v>
      </c>
      <c r="G59" s="349"/>
      <c r="H59" s="348"/>
      <c r="I59" s="348"/>
      <c r="J59" s="350">
        <f t="shared" si="4"/>
        <v>0</v>
      </c>
      <c r="K59" s="347"/>
      <c r="L59" s="348"/>
      <c r="M59" s="348"/>
      <c r="N59" s="302">
        <f t="shared" si="5"/>
        <v>0</v>
      </c>
    </row>
    <row r="60" spans="1:14" ht="29.25" customHeight="1" x14ac:dyDescent="0.2">
      <c r="A60" s="85" t="s">
        <v>696</v>
      </c>
      <c r="B60" s="90" t="s">
        <v>339</v>
      </c>
      <c r="C60" s="347"/>
      <c r="D60" s="348"/>
      <c r="E60" s="348"/>
      <c r="F60" s="302">
        <f t="shared" si="3"/>
        <v>0</v>
      </c>
      <c r="G60" s="349"/>
      <c r="H60" s="348"/>
      <c r="I60" s="348"/>
      <c r="J60" s="350">
        <f t="shared" si="4"/>
        <v>0</v>
      </c>
      <c r="K60" s="347"/>
      <c r="L60" s="348"/>
      <c r="M60" s="348"/>
      <c r="N60" s="302">
        <f t="shared" si="5"/>
        <v>0</v>
      </c>
    </row>
    <row r="61" spans="1:14" ht="30" customHeight="1" x14ac:dyDescent="0.2">
      <c r="A61" s="85" t="s">
        <v>340</v>
      </c>
      <c r="B61" s="90" t="s">
        <v>341</v>
      </c>
      <c r="C61" s="347"/>
      <c r="D61" s="348"/>
      <c r="E61" s="348"/>
      <c r="F61" s="302">
        <f t="shared" si="3"/>
        <v>0</v>
      </c>
      <c r="G61" s="349"/>
      <c r="H61" s="348"/>
      <c r="I61" s="348"/>
      <c r="J61" s="350">
        <f t="shared" si="4"/>
        <v>0</v>
      </c>
      <c r="K61" s="347"/>
      <c r="L61" s="348"/>
      <c r="M61" s="348"/>
      <c r="N61" s="302">
        <f t="shared" si="5"/>
        <v>0</v>
      </c>
    </row>
    <row r="62" spans="1:14" ht="30" customHeight="1" x14ac:dyDescent="0.2">
      <c r="A62" s="85" t="s">
        <v>342</v>
      </c>
      <c r="B62" s="90" t="s">
        <v>343</v>
      </c>
      <c r="C62" s="347"/>
      <c r="D62" s="348"/>
      <c r="E62" s="348"/>
      <c r="F62" s="302">
        <f t="shared" si="3"/>
        <v>0</v>
      </c>
      <c r="G62" s="349">
        <v>257108874</v>
      </c>
      <c r="H62" s="348"/>
      <c r="I62" s="348"/>
      <c r="J62" s="350">
        <f t="shared" si="4"/>
        <v>257108874</v>
      </c>
      <c r="K62" s="347">
        <v>257108874</v>
      </c>
      <c r="L62" s="348"/>
      <c r="M62" s="348"/>
      <c r="N62" s="302">
        <f t="shared" si="5"/>
        <v>257108874</v>
      </c>
    </row>
    <row r="63" spans="1:14" ht="18.75" customHeight="1" x14ac:dyDescent="0.2">
      <c r="A63" s="84" t="s">
        <v>344</v>
      </c>
      <c r="B63" s="89" t="s">
        <v>3</v>
      </c>
      <c r="C63" s="317"/>
      <c r="D63" s="318">
        <f>SUM(D58:D62)</f>
        <v>0</v>
      </c>
      <c r="E63" s="318"/>
      <c r="F63" s="310">
        <f t="shared" si="3"/>
        <v>0</v>
      </c>
      <c r="G63" s="319">
        <f>SUM(G58:G62)</f>
        <v>293908874</v>
      </c>
      <c r="H63" s="318">
        <f>SUM(H58:H62)</f>
        <v>0</v>
      </c>
      <c r="I63" s="318"/>
      <c r="J63" s="351">
        <f t="shared" si="4"/>
        <v>293908874</v>
      </c>
      <c r="K63" s="317">
        <f>SUM(K58:K62)</f>
        <v>293908874</v>
      </c>
      <c r="L63" s="318">
        <f>SUM(L58:L62)</f>
        <v>0</v>
      </c>
      <c r="M63" s="318"/>
      <c r="N63" s="310">
        <f t="shared" si="5"/>
        <v>293908874</v>
      </c>
    </row>
    <row r="64" spans="1:14" ht="18.75" customHeight="1" x14ac:dyDescent="0.2">
      <c r="A64" s="83" t="s">
        <v>345</v>
      </c>
      <c r="B64" s="90" t="s">
        <v>346</v>
      </c>
      <c r="C64" s="347"/>
      <c r="D64" s="348"/>
      <c r="E64" s="348"/>
      <c r="F64" s="302">
        <f t="shared" si="3"/>
        <v>0</v>
      </c>
      <c r="G64" s="349"/>
      <c r="H64" s="348"/>
      <c r="I64" s="348"/>
      <c r="J64" s="350">
        <f t="shared" si="4"/>
        <v>0</v>
      </c>
      <c r="K64" s="347"/>
      <c r="L64" s="348"/>
      <c r="M64" s="348"/>
      <c r="N64" s="302">
        <f t="shared" si="5"/>
        <v>0</v>
      </c>
    </row>
    <row r="65" spans="1:14" ht="18.75" customHeight="1" x14ac:dyDescent="0.2">
      <c r="A65" s="83" t="s">
        <v>347</v>
      </c>
      <c r="B65" s="90" t="s">
        <v>348</v>
      </c>
      <c r="C65" s="347"/>
      <c r="D65" s="348"/>
      <c r="E65" s="348"/>
      <c r="F65" s="302">
        <f t="shared" si="3"/>
        <v>0</v>
      </c>
      <c r="G65" s="349"/>
      <c r="H65" s="348"/>
      <c r="I65" s="348"/>
      <c r="J65" s="350">
        <f t="shared" si="4"/>
        <v>0</v>
      </c>
      <c r="K65" s="347"/>
      <c r="L65" s="348"/>
      <c r="M65" s="348"/>
      <c r="N65" s="302">
        <f t="shared" si="5"/>
        <v>0</v>
      </c>
    </row>
    <row r="66" spans="1:14" ht="18.75" customHeight="1" x14ac:dyDescent="0.2">
      <c r="A66" s="83" t="s">
        <v>349</v>
      </c>
      <c r="B66" s="90" t="s">
        <v>350</v>
      </c>
      <c r="C66" s="347"/>
      <c r="D66" s="348"/>
      <c r="E66" s="348"/>
      <c r="F66" s="302">
        <f t="shared" si="3"/>
        <v>0</v>
      </c>
      <c r="G66" s="349"/>
      <c r="H66" s="348"/>
      <c r="I66" s="348"/>
      <c r="J66" s="350">
        <f t="shared" si="4"/>
        <v>0</v>
      </c>
      <c r="K66" s="347"/>
      <c r="L66" s="348"/>
      <c r="M66" s="348"/>
      <c r="N66" s="302">
        <f t="shared" si="5"/>
        <v>0</v>
      </c>
    </row>
    <row r="67" spans="1:14" ht="18.75" customHeight="1" x14ac:dyDescent="0.2">
      <c r="A67" s="83" t="s">
        <v>351</v>
      </c>
      <c r="B67" s="90" t="s">
        <v>352</v>
      </c>
      <c r="C67" s="347"/>
      <c r="D67" s="348"/>
      <c r="E67" s="348"/>
      <c r="F67" s="302">
        <f t="shared" si="3"/>
        <v>0</v>
      </c>
      <c r="G67" s="349"/>
      <c r="H67" s="348"/>
      <c r="I67" s="348"/>
      <c r="J67" s="350">
        <f t="shared" si="4"/>
        <v>0</v>
      </c>
      <c r="K67" s="347"/>
      <c r="L67" s="348"/>
      <c r="M67" s="348"/>
      <c r="N67" s="302">
        <f t="shared" si="5"/>
        <v>0</v>
      </c>
    </row>
    <row r="68" spans="1:14" ht="18.75" customHeight="1" x14ac:dyDescent="0.2">
      <c r="A68" s="83" t="s">
        <v>353</v>
      </c>
      <c r="B68" s="90" t="s">
        <v>354</v>
      </c>
      <c r="C68" s="347"/>
      <c r="D68" s="348"/>
      <c r="E68" s="348"/>
      <c r="F68" s="302">
        <f t="shared" si="3"/>
        <v>0</v>
      </c>
      <c r="G68" s="349"/>
      <c r="H68" s="348"/>
      <c r="I68" s="348"/>
      <c r="J68" s="350">
        <f t="shared" si="4"/>
        <v>0</v>
      </c>
      <c r="K68" s="347"/>
      <c r="L68" s="348"/>
      <c r="M68" s="348"/>
      <c r="N68" s="302">
        <f t="shared" si="5"/>
        <v>0</v>
      </c>
    </row>
    <row r="69" spans="1:14" ht="18.75" customHeight="1" x14ac:dyDescent="0.2">
      <c r="A69" s="84" t="s">
        <v>355</v>
      </c>
      <c r="B69" s="89" t="s">
        <v>8</v>
      </c>
      <c r="C69" s="347"/>
      <c r="D69" s="348">
        <f>SUM(D65:D68)</f>
        <v>0</v>
      </c>
      <c r="E69" s="348"/>
      <c r="F69" s="302">
        <f t="shared" si="3"/>
        <v>0</v>
      </c>
      <c r="G69" s="349"/>
      <c r="H69" s="348">
        <f>SUM(H65:H68)</f>
        <v>0</v>
      </c>
      <c r="I69" s="348"/>
      <c r="J69" s="350">
        <f t="shared" si="4"/>
        <v>0</v>
      </c>
      <c r="K69" s="347"/>
      <c r="L69" s="348">
        <f>SUM(L65:L68)</f>
        <v>0</v>
      </c>
      <c r="M69" s="348"/>
      <c r="N69" s="302">
        <f t="shared" si="5"/>
        <v>0</v>
      </c>
    </row>
    <row r="70" spans="1:14" ht="30" customHeight="1" x14ac:dyDescent="0.2">
      <c r="A70" s="83" t="s">
        <v>694</v>
      </c>
      <c r="B70" s="90" t="s">
        <v>356</v>
      </c>
      <c r="C70" s="347"/>
      <c r="D70" s="348"/>
      <c r="E70" s="348"/>
      <c r="F70" s="302">
        <f t="shared" si="3"/>
        <v>0</v>
      </c>
      <c r="G70" s="349"/>
      <c r="H70" s="348"/>
      <c r="I70" s="348"/>
      <c r="J70" s="350">
        <f t="shared" si="4"/>
        <v>0</v>
      </c>
      <c r="K70" s="347"/>
      <c r="L70" s="348"/>
      <c r="M70" s="348"/>
      <c r="N70" s="302">
        <f t="shared" si="5"/>
        <v>0</v>
      </c>
    </row>
    <row r="71" spans="1:14" ht="30" customHeight="1" x14ac:dyDescent="0.2">
      <c r="A71" s="85" t="s">
        <v>695</v>
      </c>
      <c r="B71" s="90" t="s">
        <v>733</v>
      </c>
      <c r="C71" s="347"/>
      <c r="D71" s="348"/>
      <c r="E71" s="348"/>
      <c r="F71" s="302">
        <f t="shared" si="3"/>
        <v>0</v>
      </c>
      <c r="G71" s="349"/>
      <c r="H71" s="348"/>
      <c r="I71" s="348"/>
      <c r="J71" s="350">
        <f t="shared" si="4"/>
        <v>0</v>
      </c>
      <c r="K71" s="347"/>
      <c r="L71" s="348"/>
      <c r="M71" s="348"/>
      <c r="N71" s="302">
        <f t="shared" si="5"/>
        <v>0</v>
      </c>
    </row>
    <row r="72" spans="1:14" ht="18.75" customHeight="1" x14ac:dyDescent="0.2">
      <c r="A72" s="83" t="s">
        <v>358</v>
      </c>
      <c r="B72" s="90" t="s">
        <v>734</v>
      </c>
      <c r="C72" s="347">
        <v>54308000</v>
      </c>
      <c r="D72" s="348"/>
      <c r="E72" s="348"/>
      <c r="F72" s="302">
        <f t="shared" si="3"/>
        <v>54308000</v>
      </c>
      <c r="G72" s="349"/>
      <c r="H72" s="348"/>
      <c r="I72" s="348"/>
      <c r="J72" s="350">
        <f t="shared" si="4"/>
        <v>0</v>
      </c>
      <c r="K72" s="347"/>
      <c r="L72" s="348"/>
      <c r="M72" s="348"/>
      <c r="N72" s="302">
        <f t="shared" si="5"/>
        <v>0</v>
      </c>
    </row>
    <row r="73" spans="1:14" ht="18.75" customHeight="1" x14ac:dyDescent="0.2">
      <c r="A73" s="84" t="s">
        <v>360</v>
      </c>
      <c r="B73" s="89" t="s">
        <v>11</v>
      </c>
      <c r="C73" s="317">
        <f>SUM(C70:C72)</f>
        <v>54308000</v>
      </c>
      <c r="D73" s="318">
        <f>SUM(D70:D72)</f>
        <v>0</v>
      </c>
      <c r="E73" s="318"/>
      <c r="F73" s="310">
        <f t="shared" si="3"/>
        <v>54308000</v>
      </c>
      <c r="G73" s="319"/>
      <c r="H73" s="318">
        <f>SUM(H70:H72)</f>
        <v>0</v>
      </c>
      <c r="I73" s="318"/>
      <c r="J73" s="351">
        <f t="shared" si="4"/>
        <v>0</v>
      </c>
      <c r="K73" s="317"/>
      <c r="L73" s="318">
        <f>SUM(L70:L72)</f>
        <v>0</v>
      </c>
      <c r="M73" s="318"/>
      <c r="N73" s="310">
        <f t="shared" si="5"/>
        <v>0</v>
      </c>
    </row>
    <row r="74" spans="1:14" ht="18.75" customHeight="1" x14ac:dyDescent="0.2">
      <c r="A74" s="88" t="s">
        <v>210</v>
      </c>
      <c r="B74" s="79"/>
      <c r="C74" s="352">
        <f>SUM(C73,C69,C63)</f>
        <v>54308000</v>
      </c>
      <c r="D74" s="353">
        <f>SUM(D73,D69:D70,D63)</f>
        <v>0</v>
      </c>
      <c r="E74" s="353"/>
      <c r="F74" s="338">
        <f t="shared" si="3"/>
        <v>54308000</v>
      </c>
      <c r="G74" s="353">
        <f>SUM(G73,G69:G70,G63)</f>
        <v>293908874</v>
      </c>
      <c r="H74" s="353">
        <f>SUM(H73,H69:H70,H63)</f>
        <v>0</v>
      </c>
      <c r="I74" s="353"/>
      <c r="J74" s="356">
        <f t="shared" si="4"/>
        <v>293908874</v>
      </c>
      <c r="K74" s="353">
        <f>SUM(K73,K69:K70,K63)</f>
        <v>293908874</v>
      </c>
      <c r="L74" s="353">
        <f>SUM(L73,L69:L70,L63)</f>
        <v>0</v>
      </c>
      <c r="M74" s="353"/>
      <c r="N74" s="338">
        <f t="shared" si="5"/>
        <v>293908874</v>
      </c>
    </row>
    <row r="75" spans="1:14" ht="18.75" customHeight="1" x14ac:dyDescent="0.2">
      <c r="A75" s="87" t="s">
        <v>361</v>
      </c>
      <c r="B75" s="86" t="s">
        <v>362</v>
      </c>
      <c r="C75" s="352">
        <f>SUM(C74,C57)</f>
        <v>250495751</v>
      </c>
      <c r="D75" s="353">
        <f>SUM(D74,D57)</f>
        <v>3478865</v>
      </c>
      <c r="E75" s="353"/>
      <c r="F75" s="316">
        <f t="shared" si="3"/>
        <v>253974616</v>
      </c>
      <c r="G75" s="354">
        <f>SUM(G74,G57)</f>
        <v>561177571</v>
      </c>
      <c r="H75" s="353">
        <f>SUM(H74,H57)</f>
        <v>6999735</v>
      </c>
      <c r="I75" s="353"/>
      <c r="J75" s="355">
        <f t="shared" si="4"/>
        <v>568177306</v>
      </c>
      <c r="K75" s="352">
        <f>SUM(K74,K57)</f>
        <v>561177571</v>
      </c>
      <c r="L75" s="353">
        <f>SUM(L74,L57)</f>
        <v>6492609</v>
      </c>
      <c r="M75" s="353"/>
      <c r="N75" s="316">
        <f t="shared" si="5"/>
        <v>567670180</v>
      </c>
    </row>
    <row r="76" spans="1:14" ht="18.75" customHeight="1" x14ac:dyDescent="0.2">
      <c r="A76" s="83" t="s">
        <v>363</v>
      </c>
      <c r="B76" s="82" t="s">
        <v>364</v>
      </c>
      <c r="C76" s="347"/>
      <c r="D76" s="348"/>
      <c r="E76" s="348"/>
      <c r="F76" s="302">
        <f t="shared" si="3"/>
        <v>0</v>
      </c>
      <c r="G76" s="349"/>
      <c r="H76" s="348"/>
      <c r="I76" s="348"/>
      <c r="J76" s="350">
        <f t="shared" si="4"/>
        <v>0</v>
      </c>
      <c r="K76" s="347"/>
      <c r="L76" s="348"/>
      <c r="M76" s="348"/>
      <c r="N76" s="302">
        <f t="shared" si="5"/>
        <v>0</v>
      </c>
    </row>
    <row r="77" spans="1:14" ht="18" customHeight="1" x14ac:dyDescent="0.2">
      <c r="A77" s="83" t="s">
        <v>31</v>
      </c>
      <c r="B77" s="82" t="s">
        <v>365</v>
      </c>
      <c r="C77" s="347"/>
      <c r="D77" s="348"/>
      <c r="E77" s="348"/>
      <c r="F77" s="302">
        <f t="shared" si="3"/>
        <v>0</v>
      </c>
      <c r="G77" s="349"/>
      <c r="H77" s="348"/>
      <c r="I77" s="348"/>
      <c r="J77" s="350">
        <f t="shared" si="4"/>
        <v>0</v>
      </c>
      <c r="K77" s="347"/>
      <c r="L77" s="348"/>
      <c r="M77" s="348"/>
      <c r="N77" s="302">
        <f t="shared" si="5"/>
        <v>0</v>
      </c>
    </row>
    <row r="78" spans="1:14" ht="18" customHeight="1" x14ac:dyDescent="0.2">
      <c r="A78" s="83" t="s">
        <v>366</v>
      </c>
      <c r="B78" s="82" t="s">
        <v>367</v>
      </c>
      <c r="C78" s="347"/>
      <c r="D78" s="348">
        <v>24875000</v>
      </c>
      <c r="E78" s="348"/>
      <c r="F78" s="302">
        <f t="shared" si="3"/>
        <v>24875000</v>
      </c>
      <c r="G78" s="349"/>
      <c r="H78" s="348"/>
      <c r="I78" s="348"/>
      <c r="J78" s="350">
        <f t="shared" si="4"/>
        <v>0</v>
      </c>
      <c r="K78" s="347"/>
      <c r="L78" s="348"/>
      <c r="M78" s="348"/>
      <c r="N78" s="302">
        <f t="shared" si="5"/>
        <v>0</v>
      </c>
    </row>
    <row r="79" spans="1:14" ht="18" customHeight="1" x14ac:dyDescent="0.2">
      <c r="A79" s="81" t="s">
        <v>608</v>
      </c>
      <c r="B79" s="80" t="s">
        <v>368</v>
      </c>
      <c r="C79" s="317"/>
      <c r="D79" s="318">
        <f>SUM(D76:D78)</f>
        <v>24875000</v>
      </c>
      <c r="E79" s="318"/>
      <c r="F79" s="310">
        <f t="shared" si="3"/>
        <v>24875000</v>
      </c>
      <c r="G79" s="319"/>
      <c r="H79" s="318"/>
      <c r="I79" s="318"/>
      <c r="J79" s="351">
        <f t="shared" si="4"/>
        <v>0</v>
      </c>
      <c r="K79" s="317"/>
      <c r="L79" s="318"/>
      <c r="M79" s="318"/>
      <c r="N79" s="310">
        <f t="shared" si="5"/>
        <v>0</v>
      </c>
    </row>
    <row r="80" spans="1:14" ht="21" customHeight="1" x14ac:dyDescent="0.2">
      <c r="A80" s="83" t="s">
        <v>35</v>
      </c>
      <c r="B80" s="82" t="s">
        <v>369</v>
      </c>
      <c r="C80" s="347"/>
      <c r="D80" s="348"/>
      <c r="E80" s="348"/>
      <c r="F80" s="302">
        <f t="shared" si="3"/>
        <v>0</v>
      </c>
      <c r="G80" s="349"/>
      <c r="H80" s="348"/>
      <c r="I80" s="348"/>
      <c r="J80" s="350">
        <f t="shared" si="4"/>
        <v>0</v>
      </c>
      <c r="K80" s="347"/>
      <c r="L80" s="348"/>
      <c r="M80" s="348"/>
      <c r="N80" s="302">
        <f t="shared" si="5"/>
        <v>0</v>
      </c>
    </row>
    <row r="81" spans="1:14" ht="21" customHeight="1" x14ac:dyDescent="0.2">
      <c r="A81" s="83" t="s">
        <v>32</v>
      </c>
      <c r="B81" s="82" t="s">
        <v>370</v>
      </c>
      <c r="C81" s="347"/>
      <c r="D81" s="348"/>
      <c r="E81" s="348"/>
      <c r="F81" s="302">
        <f t="shared" si="3"/>
        <v>0</v>
      </c>
      <c r="G81" s="349"/>
      <c r="H81" s="348"/>
      <c r="I81" s="348"/>
      <c r="J81" s="350">
        <f t="shared" si="4"/>
        <v>0</v>
      </c>
      <c r="K81" s="347"/>
      <c r="L81" s="348"/>
      <c r="M81" s="348"/>
      <c r="N81" s="302">
        <f t="shared" si="5"/>
        <v>0</v>
      </c>
    </row>
    <row r="82" spans="1:14" ht="21" customHeight="1" x14ac:dyDescent="0.2">
      <c r="A82" s="83" t="s">
        <v>371</v>
      </c>
      <c r="B82" s="82" t="s">
        <v>372</v>
      </c>
      <c r="C82" s="347"/>
      <c r="D82" s="348"/>
      <c r="E82" s="348"/>
      <c r="F82" s="302">
        <f t="shared" si="3"/>
        <v>0</v>
      </c>
      <c r="G82" s="349"/>
      <c r="H82" s="348"/>
      <c r="I82" s="348"/>
      <c r="J82" s="350">
        <f t="shared" si="4"/>
        <v>0</v>
      </c>
      <c r="K82" s="347"/>
      <c r="L82" s="348"/>
      <c r="M82" s="348"/>
      <c r="N82" s="302">
        <f t="shared" si="5"/>
        <v>0</v>
      </c>
    </row>
    <row r="83" spans="1:14" ht="21" customHeight="1" x14ac:dyDescent="0.2">
      <c r="A83" s="83" t="s">
        <v>33</v>
      </c>
      <c r="B83" s="82" t="s">
        <v>373</v>
      </c>
      <c r="C83" s="347"/>
      <c r="D83" s="348"/>
      <c r="E83" s="348"/>
      <c r="F83" s="302">
        <f t="shared" si="3"/>
        <v>0</v>
      </c>
      <c r="G83" s="349"/>
      <c r="H83" s="348"/>
      <c r="I83" s="348"/>
      <c r="J83" s="350">
        <f t="shared" si="4"/>
        <v>0</v>
      </c>
      <c r="K83" s="347"/>
      <c r="L83" s="348"/>
      <c r="M83" s="348"/>
      <c r="N83" s="302">
        <f t="shared" si="5"/>
        <v>0</v>
      </c>
    </row>
    <row r="84" spans="1:14" ht="16.5" customHeight="1" x14ac:dyDescent="0.2">
      <c r="A84" s="81" t="s">
        <v>374</v>
      </c>
      <c r="B84" s="80" t="s">
        <v>375</v>
      </c>
      <c r="C84" s="347"/>
      <c r="D84" s="348"/>
      <c r="E84" s="348"/>
      <c r="F84" s="302">
        <f t="shared" si="3"/>
        <v>0</v>
      </c>
      <c r="G84" s="349"/>
      <c r="H84" s="348"/>
      <c r="I84" s="348"/>
      <c r="J84" s="350">
        <f t="shared" si="4"/>
        <v>0</v>
      </c>
      <c r="K84" s="347"/>
      <c r="L84" s="348"/>
      <c r="M84" s="348"/>
      <c r="N84" s="302">
        <f t="shared" si="5"/>
        <v>0</v>
      </c>
    </row>
    <row r="85" spans="1:14" ht="16.5" customHeight="1" x14ac:dyDescent="0.2">
      <c r="A85" s="85" t="s">
        <v>376</v>
      </c>
      <c r="B85" s="82" t="s">
        <v>377</v>
      </c>
      <c r="C85" s="347"/>
      <c r="D85" s="348">
        <v>57100021</v>
      </c>
      <c r="E85" s="348"/>
      <c r="F85" s="302">
        <f t="shared" si="3"/>
        <v>57100021</v>
      </c>
      <c r="G85" s="349"/>
      <c r="H85" s="348">
        <v>57100021</v>
      </c>
      <c r="I85" s="348"/>
      <c r="J85" s="350">
        <f t="shared" si="4"/>
        <v>57100021</v>
      </c>
      <c r="K85" s="347"/>
      <c r="L85" s="348">
        <v>57100021</v>
      </c>
      <c r="M85" s="348"/>
      <c r="N85" s="302">
        <f t="shared" si="5"/>
        <v>57100021</v>
      </c>
    </row>
    <row r="86" spans="1:14" ht="28.5" customHeight="1" x14ac:dyDescent="0.2">
      <c r="A86" s="85" t="s">
        <v>378</v>
      </c>
      <c r="B86" s="82" t="s">
        <v>377</v>
      </c>
      <c r="C86" s="347"/>
      <c r="D86" s="348"/>
      <c r="E86" s="348"/>
      <c r="F86" s="302">
        <f t="shared" si="3"/>
        <v>0</v>
      </c>
      <c r="G86" s="349"/>
      <c r="H86" s="348"/>
      <c r="I86" s="348"/>
      <c r="J86" s="350">
        <f t="shared" si="4"/>
        <v>0</v>
      </c>
      <c r="K86" s="347"/>
      <c r="L86" s="348"/>
      <c r="M86" s="348"/>
      <c r="N86" s="302">
        <f t="shared" si="5"/>
        <v>0</v>
      </c>
    </row>
    <row r="87" spans="1:14" ht="28.5" customHeight="1" x14ac:dyDescent="0.2">
      <c r="A87" s="85" t="s">
        <v>379</v>
      </c>
      <c r="B87" s="82" t="s">
        <v>380</v>
      </c>
      <c r="C87" s="347"/>
      <c r="D87" s="348"/>
      <c r="E87" s="348"/>
      <c r="F87" s="302">
        <f t="shared" si="3"/>
        <v>0</v>
      </c>
      <c r="G87" s="349"/>
      <c r="H87" s="348"/>
      <c r="I87" s="348"/>
      <c r="J87" s="350">
        <f t="shared" si="4"/>
        <v>0</v>
      </c>
      <c r="K87" s="347"/>
      <c r="L87" s="348"/>
      <c r="M87" s="348"/>
      <c r="N87" s="302">
        <f t="shared" si="5"/>
        <v>0</v>
      </c>
    </row>
    <row r="88" spans="1:14" ht="28.5" customHeight="1" x14ac:dyDescent="0.2">
      <c r="A88" s="85" t="s">
        <v>381</v>
      </c>
      <c r="B88" s="82" t="s">
        <v>380</v>
      </c>
      <c r="C88" s="347"/>
      <c r="D88" s="348"/>
      <c r="E88" s="348"/>
      <c r="F88" s="302">
        <f t="shared" si="3"/>
        <v>0</v>
      </c>
      <c r="G88" s="349"/>
      <c r="H88" s="348"/>
      <c r="I88" s="348"/>
      <c r="J88" s="350">
        <f t="shared" si="4"/>
        <v>0</v>
      </c>
      <c r="K88" s="347"/>
      <c r="L88" s="348"/>
      <c r="M88" s="348"/>
      <c r="N88" s="302">
        <f t="shared" si="5"/>
        <v>0</v>
      </c>
    </row>
    <row r="89" spans="1:14" ht="18.75" customHeight="1" x14ac:dyDescent="0.2">
      <c r="A89" s="84" t="s">
        <v>382</v>
      </c>
      <c r="B89" s="80" t="s">
        <v>383</v>
      </c>
      <c r="C89" s="347"/>
      <c r="D89" s="348">
        <f>SUM(D85:D88)</f>
        <v>57100021</v>
      </c>
      <c r="E89" s="348"/>
      <c r="F89" s="302">
        <f t="shared" si="3"/>
        <v>57100021</v>
      </c>
      <c r="G89" s="349"/>
      <c r="H89" s="348">
        <f>SUM(H85:H88)</f>
        <v>57100021</v>
      </c>
      <c r="I89" s="348"/>
      <c r="J89" s="350">
        <f t="shared" si="4"/>
        <v>57100021</v>
      </c>
      <c r="K89" s="347"/>
      <c r="L89" s="348">
        <f>SUM(L85:L88)</f>
        <v>57100021</v>
      </c>
      <c r="M89" s="348"/>
      <c r="N89" s="302">
        <f t="shared" si="5"/>
        <v>57100021</v>
      </c>
    </row>
    <row r="90" spans="1:14" ht="18.75" customHeight="1" x14ac:dyDescent="0.2">
      <c r="A90" s="83" t="s">
        <v>384</v>
      </c>
      <c r="B90" s="82" t="s">
        <v>385</v>
      </c>
      <c r="C90" s="347"/>
      <c r="D90" s="348"/>
      <c r="E90" s="348"/>
      <c r="F90" s="302">
        <f t="shared" si="3"/>
        <v>0</v>
      </c>
      <c r="G90" s="349">
        <v>6194628</v>
      </c>
      <c r="H90" s="348"/>
      <c r="I90" s="348"/>
      <c r="J90" s="350">
        <f t="shared" si="4"/>
        <v>6194628</v>
      </c>
      <c r="K90" s="347">
        <v>6194628</v>
      </c>
      <c r="L90" s="348"/>
      <c r="M90" s="348"/>
      <c r="N90" s="302">
        <f t="shared" si="5"/>
        <v>6194628</v>
      </c>
    </row>
    <row r="91" spans="1:14" ht="18.75" customHeight="1" x14ac:dyDescent="0.2">
      <c r="A91" s="83" t="s">
        <v>386</v>
      </c>
      <c r="B91" s="82" t="s">
        <v>387</v>
      </c>
      <c r="C91" s="347"/>
      <c r="D91" s="348"/>
      <c r="E91" s="348"/>
      <c r="F91" s="302">
        <f t="shared" si="3"/>
        <v>0</v>
      </c>
      <c r="G91" s="349"/>
      <c r="H91" s="348"/>
      <c r="I91" s="348"/>
      <c r="J91" s="350">
        <f t="shared" si="4"/>
        <v>0</v>
      </c>
      <c r="K91" s="347"/>
      <c r="L91" s="348"/>
      <c r="M91" s="348"/>
      <c r="N91" s="302">
        <f t="shared" si="5"/>
        <v>0</v>
      </c>
    </row>
    <row r="92" spans="1:14" ht="18.75" customHeight="1" x14ac:dyDescent="0.2">
      <c r="A92" s="83" t="s">
        <v>388</v>
      </c>
      <c r="B92" s="82" t="s">
        <v>389</v>
      </c>
      <c r="C92" s="347"/>
      <c r="D92" s="348"/>
      <c r="E92" s="348"/>
      <c r="F92" s="302">
        <f t="shared" si="3"/>
        <v>0</v>
      </c>
      <c r="G92" s="349"/>
      <c r="H92" s="348"/>
      <c r="I92" s="348"/>
      <c r="J92" s="350">
        <f t="shared" si="4"/>
        <v>0</v>
      </c>
      <c r="K92" s="347"/>
      <c r="L92" s="348"/>
      <c r="M92" s="348"/>
      <c r="N92" s="302">
        <f t="shared" si="5"/>
        <v>0</v>
      </c>
    </row>
    <row r="93" spans="1:14" ht="18.75" customHeight="1" x14ac:dyDescent="0.2">
      <c r="A93" s="83" t="s">
        <v>390</v>
      </c>
      <c r="B93" s="82" t="s">
        <v>391</v>
      </c>
      <c r="C93" s="347"/>
      <c r="D93" s="348"/>
      <c r="E93" s="348"/>
      <c r="F93" s="302">
        <f t="shared" si="3"/>
        <v>0</v>
      </c>
      <c r="G93" s="349"/>
      <c r="H93" s="348"/>
      <c r="I93" s="348"/>
      <c r="J93" s="350">
        <f t="shared" si="4"/>
        <v>0</v>
      </c>
      <c r="K93" s="347"/>
      <c r="L93" s="348"/>
      <c r="M93" s="348"/>
      <c r="N93" s="302">
        <f t="shared" si="5"/>
        <v>0</v>
      </c>
    </row>
    <row r="94" spans="1:14" ht="18.75" customHeight="1" x14ac:dyDescent="0.2">
      <c r="A94" s="83" t="s">
        <v>392</v>
      </c>
      <c r="B94" s="82" t="s">
        <v>393</v>
      </c>
      <c r="C94" s="347"/>
      <c r="D94" s="348"/>
      <c r="E94" s="348"/>
      <c r="F94" s="302">
        <f t="shared" si="3"/>
        <v>0</v>
      </c>
      <c r="G94" s="349"/>
      <c r="H94" s="348"/>
      <c r="I94" s="348"/>
      <c r="J94" s="350">
        <f t="shared" si="4"/>
        <v>0</v>
      </c>
      <c r="K94" s="347"/>
      <c r="L94" s="348"/>
      <c r="M94" s="348"/>
      <c r="N94" s="302">
        <f t="shared" si="5"/>
        <v>0</v>
      </c>
    </row>
    <row r="95" spans="1:14" ht="22.5" customHeight="1" x14ac:dyDescent="0.2">
      <c r="A95" s="81" t="s">
        <v>394</v>
      </c>
      <c r="B95" s="80" t="s">
        <v>395</v>
      </c>
      <c r="C95" s="347"/>
      <c r="D95" s="348"/>
      <c r="E95" s="348"/>
      <c r="F95" s="302">
        <f t="shared" ref="F95:F103" si="6">SUM(C95:E95)</f>
        <v>0</v>
      </c>
      <c r="G95" s="349">
        <f>SUM(G90:G94)</f>
        <v>6194628</v>
      </c>
      <c r="H95" s="348"/>
      <c r="I95" s="348"/>
      <c r="J95" s="350">
        <f t="shared" ref="J95:J103" si="7">SUM(G95:I95)</f>
        <v>6194628</v>
      </c>
      <c r="K95" s="347">
        <f>SUM(K90:K94)</f>
        <v>6194628</v>
      </c>
      <c r="L95" s="348"/>
      <c r="M95" s="348"/>
      <c r="N95" s="302">
        <f t="shared" ref="N95:N103" si="8">SUM(K95:M95)</f>
        <v>6194628</v>
      </c>
    </row>
    <row r="96" spans="1:14" ht="22.5" customHeight="1" x14ac:dyDescent="0.2">
      <c r="A96" s="83" t="s">
        <v>396</v>
      </c>
      <c r="B96" s="82" t="s">
        <v>397</v>
      </c>
      <c r="C96" s="347"/>
      <c r="D96" s="348"/>
      <c r="E96" s="348"/>
      <c r="F96" s="302">
        <f t="shared" si="6"/>
        <v>0</v>
      </c>
      <c r="G96" s="349"/>
      <c r="H96" s="348"/>
      <c r="I96" s="348"/>
      <c r="J96" s="350">
        <f t="shared" si="7"/>
        <v>0</v>
      </c>
      <c r="K96" s="347"/>
      <c r="L96" s="348"/>
      <c r="M96" s="348"/>
      <c r="N96" s="302">
        <f t="shared" si="8"/>
        <v>0</v>
      </c>
    </row>
    <row r="97" spans="1:14" ht="22.5" customHeight="1" x14ac:dyDescent="0.2">
      <c r="A97" s="83" t="s">
        <v>398</v>
      </c>
      <c r="B97" s="82" t="s">
        <v>399</v>
      </c>
      <c r="C97" s="347"/>
      <c r="D97" s="348"/>
      <c r="E97" s="348"/>
      <c r="F97" s="302">
        <f t="shared" si="6"/>
        <v>0</v>
      </c>
      <c r="G97" s="349"/>
      <c r="H97" s="348"/>
      <c r="I97" s="348"/>
      <c r="J97" s="350">
        <f t="shared" si="7"/>
        <v>0</v>
      </c>
      <c r="K97" s="347"/>
      <c r="L97" s="348"/>
      <c r="M97" s="348"/>
      <c r="N97" s="302">
        <f t="shared" si="8"/>
        <v>0</v>
      </c>
    </row>
    <row r="98" spans="1:14" ht="18.75" customHeight="1" x14ac:dyDescent="0.2">
      <c r="A98" s="83" t="s">
        <v>400</v>
      </c>
      <c r="B98" s="82" t="s">
        <v>401</v>
      </c>
      <c r="C98" s="347"/>
      <c r="D98" s="348"/>
      <c r="E98" s="348"/>
      <c r="F98" s="302">
        <f t="shared" si="6"/>
        <v>0</v>
      </c>
      <c r="G98" s="349"/>
      <c r="H98" s="348"/>
      <c r="I98" s="348"/>
      <c r="J98" s="350">
        <f t="shared" si="7"/>
        <v>0</v>
      </c>
      <c r="K98" s="347"/>
      <c r="L98" s="348"/>
      <c r="M98" s="348"/>
      <c r="N98" s="302">
        <f t="shared" si="8"/>
        <v>0</v>
      </c>
    </row>
    <row r="99" spans="1:14" ht="18.75" customHeight="1" x14ac:dyDescent="0.2">
      <c r="A99" s="83" t="s">
        <v>402</v>
      </c>
      <c r="B99" s="82" t="s">
        <v>403</v>
      </c>
      <c r="C99" s="347"/>
      <c r="D99" s="348"/>
      <c r="E99" s="348"/>
      <c r="F99" s="302">
        <f t="shared" si="6"/>
        <v>0</v>
      </c>
      <c r="G99" s="349"/>
      <c r="H99" s="348"/>
      <c r="I99" s="348"/>
      <c r="J99" s="350">
        <f t="shared" si="7"/>
        <v>0</v>
      </c>
      <c r="K99" s="347"/>
      <c r="L99" s="348"/>
      <c r="M99" s="348"/>
      <c r="N99" s="302">
        <f t="shared" si="8"/>
        <v>0</v>
      </c>
    </row>
    <row r="100" spans="1:14" ht="18.75" customHeight="1" x14ac:dyDescent="0.2">
      <c r="A100" s="81" t="s">
        <v>404</v>
      </c>
      <c r="B100" s="80" t="s">
        <v>405</v>
      </c>
      <c r="C100" s="347"/>
      <c r="D100" s="348"/>
      <c r="E100" s="348"/>
      <c r="F100" s="302">
        <f t="shared" si="6"/>
        <v>0</v>
      </c>
      <c r="G100" s="349"/>
      <c r="H100" s="348"/>
      <c r="I100" s="348"/>
      <c r="J100" s="350">
        <f t="shared" si="7"/>
        <v>0</v>
      </c>
      <c r="K100" s="347"/>
      <c r="L100" s="348"/>
      <c r="M100" s="348"/>
      <c r="N100" s="302">
        <f t="shared" si="8"/>
        <v>0</v>
      </c>
    </row>
    <row r="101" spans="1:14" ht="18.75" customHeight="1" x14ac:dyDescent="0.2">
      <c r="A101" s="81" t="s">
        <v>406</v>
      </c>
      <c r="B101" s="80" t="s">
        <v>407</v>
      </c>
      <c r="C101" s="347"/>
      <c r="D101" s="348"/>
      <c r="E101" s="348"/>
      <c r="F101" s="302">
        <f t="shared" si="6"/>
        <v>0</v>
      </c>
      <c r="G101" s="349"/>
      <c r="H101" s="348"/>
      <c r="I101" s="348"/>
      <c r="J101" s="350">
        <f t="shared" si="7"/>
        <v>0</v>
      </c>
      <c r="K101" s="347"/>
      <c r="L101" s="348"/>
      <c r="M101" s="348"/>
      <c r="N101" s="302">
        <f t="shared" si="8"/>
        <v>0</v>
      </c>
    </row>
    <row r="102" spans="1:14" ht="19.5" customHeight="1" x14ac:dyDescent="0.2">
      <c r="A102" s="87" t="s">
        <v>408</v>
      </c>
      <c r="B102" s="79" t="s">
        <v>12</v>
      </c>
      <c r="C102" s="352"/>
      <c r="D102" s="353">
        <f>SUM(D101,D100,D95,D89,D84,D79)</f>
        <v>81975021</v>
      </c>
      <c r="E102" s="353"/>
      <c r="F102" s="316">
        <f t="shared" si="6"/>
        <v>81975021</v>
      </c>
      <c r="G102" s="353">
        <f>SUM(G101,G100,G95,G89,G84,G79)</f>
        <v>6194628</v>
      </c>
      <c r="H102" s="353">
        <f>SUM(H101,H100,H95,H89,H84,H79)</f>
        <v>57100021</v>
      </c>
      <c r="I102" s="353"/>
      <c r="J102" s="355">
        <f t="shared" si="7"/>
        <v>63294649</v>
      </c>
      <c r="K102" s="352">
        <f>SUM(K101,K100,K95,K89,K84,K79)</f>
        <v>6194628</v>
      </c>
      <c r="L102" s="353">
        <f>SUM(L101,L100,L95,L89,L84,L79)</f>
        <v>57100021</v>
      </c>
      <c r="M102" s="353"/>
      <c r="N102" s="316">
        <f t="shared" si="8"/>
        <v>63294649</v>
      </c>
    </row>
    <row r="103" spans="1:14" ht="17.25" customHeight="1" thickBot="1" x14ac:dyDescent="0.25">
      <c r="A103" s="118" t="s">
        <v>409</v>
      </c>
      <c r="B103" s="78"/>
      <c r="C103" s="357">
        <f>SUM(C102,C75)</f>
        <v>250495751</v>
      </c>
      <c r="D103" s="358">
        <f>SUM(D102,D75)</f>
        <v>85453886</v>
      </c>
      <c r="E103" s="358"/>
      <c r="F103" s="342">
        <f t="shared" si="6"/>
        <v>335949637</v>
      </c>
      <c r="G103" s="359">
        <f>SUM(G102,G75)</f>
        <v>567372199</v>
      </c>
      <c r="H103" s="358">
        <f>SUM(H102,H75)</f>
        <v>64099756</v>
      </c>
      <c r="I103" s="358"/>
      <c r="J103" s="360">
        <f t="shared" si="7"/>
        <v>631471955</v>
      </c>
      <c r="K103" s="357">
        <f>SUM(K102,K75)</f>
        <v>567372199</v>
      </c>
      <c r="L103" s="358">
        <f>SUM(L102,L75)</f>
        <v>63592630</v>
      </c>
      <c r="M103" s="358"/>
      <c r="N103" s="342">
        <f t="shared" si="8"/>
        <v>630964829</v>
      </c>
    </row>
  </sheetData>
  <mergeCells count="9">
    <mergeCell ref="A1:N1"/>
    <mergeCell ref="A5:N5"/>
    <mergeCell ref="A4:N4"/>
    <mergeCell ref="A7:N7"/>
    <mergeCell ref="A13:A14"/>
    <mergeCell ref="B13:B14"/>
    <mergeCell ref="C13:F13"/>
    <mergeCell ref="G13:J13"/>
    <mergeCell ref="K13:N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8"/>
  <sheetViews>
    <sheetView workbookViewId="0">
      <selection sqref="A1:N1"/>
    </sheetView>
  </sheetViews>
  <sheetFormatPr defaultRowHeight="12.75" x14ac:dyDescent="0.2"/>
  <cols>
    <col min="1" max="1" width="41.42578125" customWidth="1"/>
    <col min="3" max="4" width="10.140625" bestFit="1" customWidth="1"/>
    <col min="5" max="5" width="10.42578125" customWidth="1"/>
    <col min="9" max="9" width="4" customWidth="1"/>
    <col min="10" max="10" width="4.5703125" customWidth="1"/>
    <col min="11" max="11" width="4" customWidth="1"/>
    <col min="12" max="14" width="10.140625" bestFit="1" customWidth="1"/>
  </cols>
  <sheetData>
    <row r="1" spans="1:14" x14ac:dyDescent="0.2">
      <c r="A1" s="827" t="s">
        <v>896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</row>
    <row r="2" spans="1:14" ht="12.75" customHeight="1" x14ac:dyDescent="0.2">
      <c r="A2" s="707"/>
      <c r="B2" s="707"/>
      <c r="C2" s="707"/>
      <c r="D2" s="707"/>
      <c r="E2" s="707"/>
      <c r="F2" s="707"/>
      <c r="I2" s="17"/>
      <c r="J2" s="17"/>
      <c r="K2" s="17"/>
    </row>
    <row r="3" spans="1:14" ht="12.75" customHeight="1" x14ac:dyDescent="0.2">
      <c r="A3" s="246"/>
      <c r="B3" s="246"/>
      <c r="C3" s="246"/>
      <c r="D3" s="246"/>
      <c r="E3" s="246"/>
      <c r="F3" s="246"/>
      <c r="I3" s="17"/>
      <c r="J3" s="17"/>
      <c r="K3" s="17"/>
    </row>
    <row r="4" spans="1:14" ht="20.100000000000001" customHeight="1" x14ac:dyDescent="0.25">
      <c r="A4" s="842" t="s">
        <v>739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5"/>
      <c r="M4" s="722"/>
      <c r="N4" s="722"/>
    </row>
    <row r="5" spans="1:14" ht="20.100000000000001" customHeight="1" x14ac:dyDescent="0.25">
      <c r="A5" s="842" t="s">
        <v>624</v>
      </c>
      <c r="B5" s="722"/>
      <c r="C5" s="722"/>
      <c r="D5" s="722"/>
      <c r="E5" s="722"/>
      <c r="F5" s="722"/>
      <c r="G5" s="722"/>
      <c r="H5" s="722"/>
      <c r="I5" s="722"/>
      <c r="J5" s="722"/>
      <c r="K5" s="722"/>
      <c r="L5" s="722"/>
      <c r="M5" s="722"/>
      <c r="N5" s="722"/>
    </row>
    <row r="6" spans="1:14" ht="20.100000000000001" customHeight="1" x14ac:dyDescent="0.25">
      <c r="A6" s="843" t="s">
        <v>625</v>
      </c>
      <c r="B6" s="838"/>
      <c r="C6" s="838"/>
      <c r="D6" s="838"/>
      <c r="E6" s="838"/>
      <c r="F6" s="838"/>
      <c r="G6" s="838"/>
      <c r="H6" s="838"/>
      <c r="I6" s="838"/>
      <c r="J6" s="838"/>
      <c r="K6" s="838"/>
      <c r="L6" s="835"/>
      <c r="M6" s="722"/>
      <c r="N6" s="722"/>
    </row>
    <row r="7" spans="1:14" ht="15" customHeight="1" x14ac:dyDescent="0.25">
      <c r="A7" s="131"/>
    </row>
    <row r="8" spans="1:14" ht="30.75" customHeight="1" x14ac:dyDescent="0.25">
      <c r="A8" s="132" t="s">
        <v>29</v>
      </c>
      <c r="B8" s="133" t="s">
        <v>30</v>
      </c>
      <c r="C8" s="709" t="s">
        <v>36</v>
      </c>
      <c r="D8" s="710"/>
      <c r="E8" s="711"/>
      <c r="F8" s="709" t="s">
        <v>37</v>
      </c>
      <c r="G8" s="710"/>
      <c r="H8" s="711"/>
      <c r="I8" s="710" t="s">
        <v>611</v>
      </c>
      <c r="J8" s="710"/>
      <c r="K8" s="712"/>
      <c r="L8" s="715" t="s">
        <v>610</v>
      </c>
      <c r="M8" s="713"/>
      <c r="N8" s="714"/>
    </row>
    <row r="9" spans="1:14" s="189" customFormat="1" ht="50.25" customHeight="1" x14ac:dyDescent="0.2">
      <c r="A9" s="179"/>
      <c r="B9" s="180"/>
      <c r="C9" s="181" t="s">
        <v>427</v>
      </c>
      <c r="D9" s="182" t="s">
        <v>428</v>
      </c>
      <c r="E9" s="183" t="s">
        <v>429</v>
      </c>
      <c r="F9" s="181" t="s">
        <v>626</v>
      </c>
      <c r="G9" s="182" t="s">
        <v>627</v>
      </c>
      <c r="H9" s="183" t="s">
        <v>429</v>
      </c>
      <c r="I9" s="184" t="s">
        <v>626</v>
      </c>
      <c r="J9" s="185" t="s">
        <v>627</v>
      </c>
      <c r="K9" s="186" t="s">
        <v>429</v>
      </c>
      <c r="L9" s="187" t="s">
        <v>427</v>
      </c>
      <c r="M9" s="185" t="s">
        <v>428</v>
      </c>
      <c r="N9" s="188" t="s">
        <v>429</v>
      </c>
    </row>
    <row r="10" spans="1:14" ht="30.75" customHeight="1" x14ac:dyDescent="0.2">
      <c r="A10" s="139" t="s">
        <v>38</v>
      </c>
      <c r="B10" s="140" t="s">
        <v>39</v>
      </c>
      <c r="C10" s="190">
        <v>36963600</v>
      </c>
      <c r="D10" s="191">
        <v>38041518</v>
      </c>
      <c r="E10" s="192">
        <v>38041482</v>
      </c>
      <c r="F10" s="190"/>
      <c r="G10" s="191"/>
      <c r="H10" s="192"/>
      <c r="I10" s="193"/>
      <c r="J10" s="191"/>
      <c r="K10" s="194"/>
      <c r="L10" s="195">
        <f>SUM(C10,F10,I10)</f>
        <v>36963600</v>
      </c>
      <c r="M10" s="196">
        <f>SUM(D10,G10,J10)</f>
        <v>38041518</v>
      </c>
      <c r="N10" s="197">
        <f>SUM(E10,H10,K10)</f>
        <v>38041482</v>
      </c>
    </row>
    <row r="11" spans="1:14" ht="15" x14ac:dyDescent="0.2">
      <c r="A11" s="139" t="s">
        <v>40</v>
      </c>
      <c r="B11" s="141" t="s">
        <v>41</v>
      </c>
      <c r="C11" s="190"/>
      <c r="D11" s="191">
        <v>840000</v>
      </c>
      <c r="E11" s="192">
        <v>840000</v>
      </c>
      <c r="F11" s="190"/>
      <c r="G11" s="191"/>
      <c r="H11" s="192"/>
      <c r="I11" s="193"/>
      <c r="J11" s="191"/>
      <c r="K11" s="194"/>
      <c r="L11" s="195">
        <f>SUM(C11,F11,I11)</f>
        <v>0</v>
      </c>
      <c r="M11" s="196">
        <f>SUM(D11,G11,J11)</f>
        <v>840000</v>
      </c>
      <c r="N11" s="197">
        <f>SUM(E11,H11,K11)</f>
        <v>840000</v>
      </c>
    </row>
    <row r="12" spans="1:14" ht="19.5" customHeight="1" x14ac:dyDescent="0.2">
      <c r="A12" s="139" t="s">
        <v>42</v>
      </c>
      <c r="B12" s="141" t="s">
        <v>43</v>
      </c>
      <c r="C12" s="190"/>
      <c r="D12" s="191"/>
      <c r="E12" s="192"/>
      <c r="F12" s="190"/>
      <c r="G12" s="191"/>
      <c r="H12" s="192"/>
      <c r="I12" s="193"/>
      <c r="J12" s="191"/>
      <c r="K12" s="194"/>
      <c r="L12" s="195">
        <f>SUM(C12,F12,I12)</f>
        <v>0</v>
      </c>
      <c r="M12" s="196">
        <f>SUM(D12,G12,J12)</f>
        <v>0</v>
      </c>
      <c r="N12" s="197">
        <f>SUM(E12,H12,K12)</f>
        <v>0</v>
      </c>
    </row>
    <row r="13" spans="1:14" ht="27.75" customHeight="1" x14ac:dyDescent="0.2">
      <c r="A13" s="139" t="s">
        <v>44</v>
      </c>
      <c r="B13" s="141" t="s">
        <v>45</v>
      </c>
      <c r="C13" s="190"/>
      <c r="D13" s="191"/>
      <c r="E13" s="192"/>
      <c r="F13" s="190"/>
      <c r="G13" s="191"/>
      <c r="H13" s="192"/>
      <c r="I13" s="193"/>
      <c r="J13" s="191"/>
      <c r="K13" s="194"/>
      <c r="L13" s="195">
        <f>SUM(C13,F13,I13)</f>
        <v>0</v>
      </c>
      <c r="M13" s="196">
        <f>SUM(D13,G13,J13)</f>
        <v>0</v>
      </c>
      <c r="N13" s="197">
        <f>SUM(E13,H13,K13)</f>
        <v>0</v>
      </c>
    </row>
    <row r="14" spans="1:14" ht="15" x14ac:dyDescent="0.2">
      <c r="A14" s="139" t="s">
        <v>46</v>
      </c>
      <c r="B14" s="141" t="s">
        <v>47</v>
      </c>
      <c r="C14" s="190"/>
      <c r="D14" s="191"/>
      <c r="E14" s="192"/>
      <c r="F14" s="190"/>
      <c r="G14" s="191"/>
      <c r="H14" s="192"/>
      <c r="I14" s="193"/>
      <c r="J14" s="191"/>
      <c r="K14" s="194"/>
      <c r="L14" s="195">
        <f>SUM(C14,F14,I14)</f>
        <v>0</v>
      </c>
      <c r="M14" s="196">
        <f>SUM(D14,G14,J14)</f>
        <v>0</v>
      </c>
      <c r="N14" s="197">
        <f>SUM(E14,H14,K14)</f>
        <v>0</v>
      </c>
    </row>
    <row r="15" spans="1:14" ht="15" x14ac:dyDescent="0.2">
      <c r="A15" s="139" t="s">
        <v>48</v>
      </c>
      <c r="B15" s="141" t="s">
        <v>49</v>
      </c>
      <c r="C15" s="190">
        <v>1796000</v>
      </c>
      <c r="D15" s="191">
        <v>1796000</v>
      </c>
      <c r="E15" s="192">
        <v>1796000</v>
      </c>
      <c r="F15" s="190"/>
      <c r="G15" s="191"/>
      <c r="H15" s="192"/>
      <c r="I15" s="193"/>
      <c r="J15" s="191"/>
      <c r="K15" s="194"/>
      <c r="L15" s="195">
        <f>SUM(C15,F15,I15)</f>
        <v>1796000</v>
      </c>
      <c r="M15" s="196">
        <f>SUM(D15,G15,J15)</f>
        <v>1796000</v>
      </c>
      <c r="N15" s="197">
        <f>SUM(E15,H15,K15)</f>
        <v>1796000</v>
      </c>
    </row>
    <row r="16" spans="1:14" ht="15" x14ac:dyDescent="0.2">
      <c r="A16" s="139" t="s">
        <v>50</v>
      </c>
      <c r="B16" s="141" t="s">
        <v>51</v>
      </c>
      <c r="C16" s="190">
        <v>1789099</v>
      </c>
      <c r="D16" s="191">
        <v>2158099</v>
      </c>
      <c r="E16" s="192">
        <v>2157979</v>
      </c>
      <c r="F16" s="190"/>
      <c r="G16" s="191"/>
      <c r="H16" s="192"/>
      <c r="I16" s="193"/>
      <c r="J16" s="191"/>
      <c r="K16" s="194"/>
      <c r="L16" s="195">
        <f>SUM(C16,F16,I16)</f>
        <v>1789099</v>
      </c>
      <c r="M16" s="196">
        <f>SUM(D16,G16,J16)</f>
        <v>2158099</v>
      </c>
      <c r="N16" s="197">
        <f>SUM(E16,H16,K16)</f>
        <v>2157979</v>
      </c>
    </row>
    <row r="17" spans="1:14" ht="15" x14ac:dyDescent="0.2">
      <c r="A17" s="139" t="s">
        <v>52</v>
      </c>
      <c r="B17" s="141" t="s">
        <v>53</v>
      </c>
      <c r="C17" s="190"/>
      <c r="D17" s="191"/>
      <c r="E17" s="192"/>
      <c r="F17" s="190"/>
      <c r="G17" s="191"/>
      <c r="H17" s="192"/>
      <c r="I17" s="193"/>
      <c r="J17" s="191"/>
      <c r="K17" s="194"/>
      <c r="L17" s="195">
        <f>SUM(C17,F17,I17)</f>
        <v>0</v>
      </c>
      <c r="M17" s="196">
        <f>SUM(D17,G17,J17)</f>
        <v>0</v>
      </c>
      <c r="N17" s="197">
        <f>SUM(E17,H17,K17)</f>
        <v>0</v>
      </c>
    </row>
    <row r="18" spans="1:14" ht="18" customHeight="1" x14ac:dyDescent="0.2">
      <c r="A18" s="142" t="s">
        <v>54</v>
      </c>
      <c r="B18" s="141" t="s">
        <v>55</v>
      </c>
      <c r="C18" s="190">
        <v>900000</v>
      </c>
      <c r="D18" s="191">
        <v>564000</v>
      </c>
      <c r="E18" s="192">
        <v>563998</v>
      </c>
      <c r="F18" s="190"/>
      <c r="G18" s="191"/>
      <c r="H18" s="192"/>
      <c r="I18" s="193"/>
      <c r="J18" s="191"/>
      <c r="K18" s="194"/>
      <c r="L18" s="195">
        <f>SUM(C18,F18,I18)</f>
        <v>900000</v>
      </c>
      <c r="M18" s="196">
        <f>SUM(D18,G18,J18)</f>
        <v>564000</v>
      </c>
      <c r="N18" s="197">
        <f>SUM(E18,H18,K18)</f>
        <v>563998</v>
      </c>
    </row>
    <row r="19" spans="1:14" ht="18" customHeight="1" x14ac:dyDescent="0.2">
      <c r="A19" s="142" t="s">
        <v>56</v>
      </c>
      <c r="B19" s="141" t="s">
        <v>57</v>
      </c>
      <c r="C19" s="190"/>
      <c r="D19" s="191">
        <v>187000</v>
      </c>
      <c r="E19" s="192">
        <v>186778</v>
      </c>
      <c r="F19" s="190"/>
      <c r="G19" s="191"/>
      <c r="H19" s="192"/>
      <c r="I19" s="193"/>
      <c r="J19" s="191"/>
      <c r="K19" s="194"/>
      <c r="L19" s="195">
        <f>SUM(C19,F19,I19)</f>
        <v>0</v>
      </c>
      <c r="M19" s="196">
        <f>SUM(D19,G19,J19)</f>
        <v>187000</v>
      </c>
      <c r="N19" s="197">
        <f>SUM(E19,H19,K19)</f>
        <v>186778</v>
      </c>
    </row>
    <row r="20" spans="1:14" ht="18" customHeight="1" x14ac:dyDescent="0.2">
      <c r="A20" s="142" t="s">
        <v>58</v>
      </c>
      <c r="B20" s="141" t="s">
        <v>59</v>
      </c>
      <c r="C20" s="190"/>
      <c r="D20" s="191"/>
      <c r="E20" s="192"/>
      <c r="F20" s="190"/>
      <c r="G20" s="191"/>
      <c r="H20" s="192"/>
      <c r="I20" s="193"/>
      <c r="J20" s="191"/>
      <c r="K20" s="194"/>
      <c r="L20" s="195">
        <f>SUM(C20,F20,I20)</f>
        <v>0</v>
      </c>
      <c r="M20" s="196">
        <f>SUM(D20,G20,J20)</f>
        <v>0</v>
      </c>
      <c r="N20" s="197">
        <f>SUM(E20,H20,K20)</f>
        <v>0</v>
      </c>
    </row>
    <row r="21" spans="1:14" ht="18" customHeight="1" x14ac:dyDescent="0.2">
      <c r="A21" s="142" t="s">
        <v>60</v>
      </c>
      <c r="B21" s="141" t="s">
        <v>61</v>
      </c>
      <c r="C21" s="190"/>
      <c r="D21" s="191"/>
      <c r="E21" s="192"/>
      <c r="F21" s="190"/>
      <c r="G21" s="191"/>
      <c r="H21" s="192"/>
      <c r="I21" s="193"/>
      <c r="J21" s="191"/>
      <c r="K21" s="194"/>
      <c r="L21" s="195">
        <f>SUM(C21,F21,I21)</f>
        <v>0</v>
      </c>
      <c r="M21" s="196">
        <f>SUM(D21,G21,J21)</f>
        <v>0</v>
      </c>
      <c r="N21" s="197">
        <f>SUM(E21,H21,K21)</f>
        <v>0</v>
      </c>
    </row>
    <row r="22" spans="1:14" ht="18" customHeight="1" x14ac:dyDescent="0.2">
      <c r="A22" s="142" t="s">
        <v>62</v>
      </c>
      <c r="B22" s="141" t="s">
        <v>63</v>
      </c>
      <c r="C22" s="190"/>
      <c r="D22" s="191">
        <v>420000</v>
      </c>
      <c r="E22" s="192">
        <v>420000</v>
      </c>
      <c r="F22" s="190"/>
      <c r="G22" s="191"/>
      <c r="H22" s="192"/>
      <c r="I22" s="193"/>
      <c r="J22" s="191"/>
      <c r="K22" s="194"/>
      <c r="L22" s="195">
        <f>SUM(C22,F22,I22)</f>
        <v>0</v>
      </c>
      <c r="M22" s="196">
        <f>SUM(D22,G22,J22)</f>
        <v>420000</v>
      </c>
      <c r="N22" s="197">
        <f>SUM(E22,H22,K22)</f>
        <v>420000</v>
      </c>
    </row>
    <row r="23" spans="1:14" ht="18" customHeight="1" x14ac:dyDescent="0.2">
      <c r="A23" s="143" t="s">
        <v>64</v>
      </c>
      <c r="B23" s="144" t="s">
        <v>65</v>
      </c>
      <c r="C23" s="198">
        <f>SUM(C10:C22)</f>
        <v>41448699</v>
      </c>
      <c r="D23" s="199">
        <f>SUM(D10:D22)</f>
        <v>44006617</v>
      </c>
      <c r="E23" s="200">
        <f>SUM(E10:E22)</f>
        <v>44006237</v>
      </c>
      <c r="F23" s="198"/>
      <c r="G23" s="199"/>
      <c r="H23" s="200"/>
      <c r="I23" s="201"/>
      <c r="J23" s="199"/>
      <c r="K23" s="202"/>
      <c r="L23" s="203">
        <f>SUM(C23,F23,I23)</f>
        <v>41448699</v>
      </c>
      <c r="M23" s="204">
        <f>SUM(D23,G23,J23)</f>
        <v>44006617</v>
      </c>
      <c r="N23" s="204">
        <f>SUM(E23,H23,K23)</f>
        <v>44006237</v>
      </c>
    </row>
    <row r="24" spans="1:14" ht="18" customHeight="1" x14ac:dyDescent="0.2">
      <c r="A24" s="142" t="s">
        <v>66</v>
      </c>
      <c r="B24" s="141" t="s">
        <v>67</v>
      </c>
      <c r="C24" s="190"/>
      <c r="D24" s="191"/>
      <c r="E24" s="192"/>
      <c r="F24" s="190"/>
      <c r="G24" s="191"/>
      <c r="H24" s="192"/>
      <c r="I24" s="193"/>
      <c r="J24" s="191"/>
      <c r="K24" s="194"/>
      <c r="L24" s="195">
        <f>SUM(C24,F24,I24)</f>
        <v>0</v>
      </c>
      <c r="M24" s="196">
        <f>SUM(D24,G24,J24)</f>
        <v>0</v>
      </c>
      <c r="N24" s="196">
        <f>SUM(E24,H24,K24)</f>
        <v>0</v>
      </c>
    </row>
    <row r="25" spans="1:14" ht="50.25" customHeight="1" x14ac:dyDescent="0.2">
      <c r="A25" s="142" t="s">
        <v>68</v>
      </c>
      <c r="B25" s="141" t="s">
        <v>69</v>
      </c>
      <c r="C25" s="190"/>
      <c r="D25" s="191"/>
      <c r="E25" s="192"/>
      <c r="F25" s="190"/>
      <c r="G25" s="191"/>
      <c r="H25" s="192"/>
      <c r="I25" s="193"/>
      <c r="J25" s="191"/>
      <c r="K25" s="194"/>
      <c r="L25" s="195">
        <f>SUM(C25,F25,I25)</f>
        <v>0</v>
      </c>
      <c r="M25" s="196">
        <f>SUM(D25,G25,J25)</f>
        <v>0</v>
      </c>
      <c r="N25" s="197">
        <f>SUM(E25,H25,K25)</f>
        <v>0</v>
      </c>
    </row>
    <row r="26" spans="1:14" ht="16.5" customHeight="1" x14ac:dyDescent="0.2">
      <c r="A26" s="142" t="s">
        <v>70</v>
      </c>
      <c r="B26" s="141" t="s">
        <v>71</v>
      </c>
      <c r="C26" s="190"/>
      <c r="D26" s="191">
        <v>246000</v>
      </c>
      <c r="E26" s="192">
        <v>245161</v>
      </c>
      <c r="F26" s="190"/>
      <c r="G26" s="191"/>
      <c r="H26" s="192"/>
      <c r="I26" s="193"/>
      <c r="J26" s="191"/>
      <c r="K26" s="194"/>
      <c r="L26" s="195">
        <f>SUM(C26,F26,I26)</f>
        <v>0</v>
      </c>
      <c r="M26" s="196">
        <f>SUM(D26,G26,J26)</f>
        <v>246000</v>
      </c>
      <c r="N26" s="197">
        <f>SUM(E26,H26,K26)</f>
        <v>245161</v>
      </c>
    </row>
    <row r="27" spans="1:14" ht="16.5" customHeight="1" x14ac:dyDescent="0.2">
      <c r="A27" s="145" t="s">
        <v>72</v>
      </c>
      <c r="B27" s="144" t="s">
        <v>73</v>
      </c>
      <c r="C27" s="198">
        <f>SUM(C24:C26)</f>
        <v>0</v>
      </c>
      <c r="D27" s="199">
        <f>SUM(D24:D26)</f>
        <v>246000</v>
      </c>
      <c r="E27" s="200">
        <f>SUM(E24:E26)</f>
        <v>245161</v>
      </c>
      <c r="F27" s="198">
        <f>SUM(F24:F26)</f>
        <v>0</v>
      </c>
      <c r="G27" s="199">
        <f>SUM(G24:G26)</f>
        <v>0</v>
      </c>
      <c r="H27" s="200">
        <f>SUM(H24:H26)</f>
        <v>0</v>
      </c>
      <c r="I27" s="201"/>
      <c r="J27" s="199"/>
      <c r="K27" s="202"/>
      <c r="L27" s="203">
        <f>SUM(C27,F27,I27)</f>
        <v>0</v>
      </c>
      <c r="M27" s="205">
        <f>SUM(D27,G27,J27)</f>
        <v>246000</v>
      </c>
      <c r="N27" s="204">
        <f>SUM(E27,H27,K27)</f>
        <v>245161</v>
      </c>
    </row>
    <row r="28" spans="1:14" ht="16.5" customHeight="1" x14ac:dyDescent="0.2">
      <c r="A28" s="146" t="s">
        <v>74</v>
      </c>
      <c r="B28" s="147" t="s">
        <v>13</v>
      </c>
      <c r="C28" s="198">
        <f>SUM(C27,C23)</f>
        <v>41448699</v>
      </c>
      <c r="D28" s="198">
        <f>SUM(D27,D23)</f>
        <v>44252617</v>
      </c>
      <c r="E28" s="200">
        <f>SUM(E27,E23)</f>
        <v>44251398</v>
      </c>
      <c r="F28" s="198">
        <f>SUM(F27,F23)</f>
        <v>0</v>
      </c>
      <c r="G28" s="199">
        <f>SUM(G27,G23)</f>
        <v>0</v>
      </c>
      <c r="H28" s="200">
        <f>SUM(H27,H23)</f>
        <v>0</v>
      </c>
      <c r="I28" s="201"/>
      <c r="J28" s="199"/>
      <c r="K28" s="202"/>
      <c r="L28" s="203">
        <f>SUM(C28,F28,I28)</f>
        <v>41448699</v>
      </c>
      <c r="M28" s="205">
        <f>SUM(D28,G28,J28)</f>
        <v>44252617</v>
      </c>
      <c r="N28" s="204">
        <f>SUM(E28,H28,K28)</f>
        <v>44251398</v>
      </c>
    </row>
    <row r="29" spans="1:14" ht="37.5" customHeight="1" x14ac:dyDescent="0.2">
      <c r="A29" s="148" t="s">
        <v>75</v>
      </c>
      <c r="B29" s="147" t="s">
        <v>15</v>
      </c>
      <c r="C29" s="198">
        <v>9155722</v>
      </c>
      <c r="D29" s="199">
        <v>10196722</v>
      </c>
      <c r="E29" s="200">
        <v>10195307</v>
      </c>
      <c r="F29" s="198"/>
      <c r="G29" s="199"/>
      <c r="H29" s="200"/>
      <c r="I29" s="201"/>
      <c r="J29" s="199"/>
      <c r="K29" s="202"/>
      <c r="L29" s="203">
        <f>SUM(C29,F29,I29)</f>
        <v>9155722</v>
      </c>
      <c r="M29" s="205">
        <f>SUM(D29,G29,J29)</f>
        <v>10196722</v>
      </c>
      <c r="N29" s="204">
        <f>SUM(E29,H29,K29)</f>
        <v>10195307</v>
      </c>
    </row>
    <row r="30" spans="1:14" ht="21" customHeight="1" x14ac:dyDescent="0.2">
      <c r="A30" s="142" t="s">
        <v>76</v>
      </c>
      <c r="B30" s="141" t="s">
        <v>77</v>
      </c>
      <c r="C30" s="190">
        <v>21000</v>
      </c>
      <c r="D30" s="191">
        <v>120856</v>
      </c>
      <c r="E30" s="192">
        <v>94769</v>
      </c>
      <c r="F30" s="190"/>
      <c r="G30" s="191"/>
      <c r="H30" s="192"/>
      <c r="I30" s="193"/>
      <c r="J30" s="191"/>
      <c r="K30" s="194"/>
      <c r="L30" s="195">
        <f>SUM(C30,F30,I30)</f>
        <v>21000</v>
      </c>
      <c r="M30" s="196">
        <f>SUM(D30,G30,J30)</f>
        <v>120856</v>
      </c>
      <c r="N30" s="197">
        <f>SUM(E30,H30,K30)</f>
        <v>94769</v>
      </c>
    </row>
    <row r="31" spans="1:14" ht="21" customHeight="1" x14ac:dyDescent="0.2">
      <c r="A31" s="142" t="s">
        <v>78</v>
      </c>
      <c r="B31" s="141" t="s">
        <v>79</v>
      </c>
      <c r="C31" s="190">
        <v>3002000</v>
      </c>
      <c r="D31" s="191">
        <v>2278000</v>
      </c>
      <c r="E31" s="192">
        <v>2277604</v>
      </c>
      <c r="F31" s="190"/>
      <c r="G31" s="191"/>
      <c r="H31" s="192"/>
      <c r="I31" s="193"/>
      <c r="J31" s="191"/>
      <c r="K31" s="194"/>
      <c r="L31" s="195">
        <f>SUM(C31,F31,I31)</f>
        <v>3002000</v>
      </c>
      <c r="M31" s="196">
        <f>SUM(D31,G31,J31)</f>
        <v>2278000</v>
      </c>
      <c r="N31" s="197">
        <f>SUM(E31,H31,K31)</f>
        <v>2277604</v>
      </c>
    </row>
    <row r="32" spans="1:14" ht="21" customHeight="1" x14ac:dyDescent="0.2">
      <c r="A32" s="142" t="s">
        <v>80</v>
      </c>
      <c r="B32" s="141" t="s">
        <v>81</v>
      </c>
      <c r="C32" s="190"/>
      <c r="D32" s="191"/>
      <c r="E32" s="192"/>
      <c r="F32" s="190"/>
      <c r="G32" s="191"/>
      <c r="H32" s="192"/>
      <c r="I32" s="193"/>
      <c r="J32" s="191"/>
      <c r="K32" s="194"/>
      <c r="L32" s="195">
        <f>SUM(C32,F32,I32)</f>
        <v>0</v>
      </c>
      <c r="M32" s="196">
        <f>SUM(D32,G32,J32)</f>
        <v>0</v>
      </c>
      <c r="N32" s="197">
        <f>SUM(E32,H32,K32)</f>
        <v>0</v>
      </c>
    </row>
    <row r="33" spans="1:14" ht="21" customHeight="1" x14ac:dyDescent="0.2">
      <c r="A33" s="145" t="s">
        <v>82</v>
      </c>
      <c r="B33" s="144" t="s">
        <v>83</v>
      </c>
      <c r="C33" s="198">
        <f>SUM(C30:C32)</f>
        <v>3023000</v>
      </c>
      <c r="D33" s="199">
        <f>SUM(D30:D32)</f>
        <v>2398856</v>
      </c>
      <c r="E33" s="200">
        <f>SUM(E30:E32)</f>
        <v>2372373</v>
      </c>
      <c r="F33" s="198"/>
      <c r="G33" s="199"/>
      <c r="H33" s="200"/>
      <c r="I33" s="201"/>
      <c r="J33" s="199"/>
      <c r="K33" s="202"/>
      <c r="L33" s="203">
        <f>SUM(C33,F33,I33)</f>
        <v>3023000</v>
      </c>
      <c r="M33" s="205">
        <f>SUM(D33,G33,J33)</f>
        <v>2398856</v>
      </c>
      <c r="N33" s="204">
        <f>SUM(E33,H33,K33)</f>
        <v>2372373</v>
      </c>
    </row>
    <row r="34" spans="1:14" ht="21" customHeight="1" x14ac:dyDescent="0.2">
      <c r="A34" s="142" t="s">
        <v>84</v>
      </c>
      <c r="B34" s="141" t="s">
        <v>85</v>
      </c>
      <c r="C34" s="190"/>
      <c r="D34" s="191">
        <v>289000</v>
      </c>
      <c r="E34" s="192">
        <v>288429</v>
      </c>
      <c r="F34" s="190"/>
      <c r="G34" s="191"/>
      <c r="H34" s="192"/>
      <c r="I34" s="193"/>
      <c r="J34" s="191"/>
      <c r="K34" s="194"/>
      <c r="L34" s="195">
        <f>SUM(C34,F34,I34)</f>
        <v>0</v>
      </c>
      <c r="M34" s="196">
        <f>SUM(D34,G34,J34)</f>
        <v>289000</v>
      </c>
      <c r="N34" s="197">
        <f>SUM(E34,H34,K34)</f>
        <v>288429</v>
      </c>
    </row>
    <row r="35" spans="1:14" ht="21" customHeight="1" x14ac:dyDescent="0.2">
      <c r="A35" s="142" t="s">
        <v>86</v>
      </c>
      <c r="B35" s="141" t="s">
        <v>87</v>
      </c>
      <c r="C35" s="190">
        <v>900000</v>
      </c>
      <c r="D35" s="191">
        <v>780000</v>
      </c>
      <c r="E35" s="192">
        <v>682381</v>
      </c>
      <c r="F35" s="190"/>
      <c r="G35" s="191"/>
      <c r="H35" s="192"/>
      <c r="I35" s="193"/>
      <c r="J35" s="191"/>
      <c r="K35" s="194"/>
      <c r="L35" s="195">
        <f>SUM(C35,F35,I35)</f>
        <v>900000</v>
      </c>
      <c r="M35" s="196">
        <f>SUM(D35,G35,J35)</f>
        <v>780000</v>
      </c>
      <c r="N35" s="197">
        <f>SUM(E35,H35,K35)</f>
        <v>682381</v>
      </c>
    </row>
    <row r="36" spans="1:14" ht="21" customHeight="1" x14ac:dyDescent="0.2">
      <c r="A36" s="145" t="s">
        <v>88</v>
      </c>
      <c r="B36" s="144" t="s">
        <v>89</v>
      </c>
      <c r="C36" s="198">
        <f>SUM(C34:C35)</f>
        <v>900000</v>
      </c>
      <c r="D36" s="199">
        <f>SUM(D34:D35)</f>
        <v>1069000</v>
      </c>
      <c r="E36" s="200">
        <f>SUM(E34:E35)</f>
        <v>970810</v>
      </c>
      <c r="F36" s="198"/>
      <c r="G36" s="199"/>
      <c r="H36" s="200"/>
      <c r="I36" s="201"/>
      <c r="J36" s="199"/>
      <c r="K36" s="202"/>
      <c r="L36" s="203">
        <f>SUM(C36,F36,I36)</f>
        <v>900000</v>
      </c>
      <c r="M36" s="205">
        <f>SUM(D36,G36,J36)</f>
        <v>1069000</v>
      </c>
      <c r="N36" s="204">
        <f>SUM(E36,H36,K36)</f>
        <v>970810</v>
      </c>
    </row>
    <row r="37" spans="1:14" ht="15" x14ac:dyDescent="0.2">
      <c r="A37" s="142" t="s">
        <v>90</v>
      </c>
      <c r="B37" s="141" t="s">
        <v>91</v>
      </c>
      <c r="C37" s="190">
        <v>1410000</v>
      </c>
      <c r="D37" s="191">
        <v>3283820</v>
      </c>
      <c r="E37" s="192">
        <v>1457061</v>
      </c>
      <c r="F37" s="190"/>
      <c r="G37" s="191"/>
      <c r="H37" s="192"/>
      <c r="I37" s="193"/>
      <c r="J37" s="191"/>
      <c r="K37" s="194"/>
      <c r="L37" s="195">
        <f>SUM(C37,F37,I37)</f>
        <v>1410000</v>
      </c>
      <c r="M37" s="196">
        <f>SUM(D37,G37,J37)</f>
        <v>3283820</v>
      </c>
      <c r="N37" s="197">
        <f>SUM(E37,H37,K37)</f>
        <v>1457061</v>
      </c>
    </row>
    <row r="38" spans="1:14" ht="15" x14ac:dyDescent="0.2">
      <c r="A38" s="142" t="s">
        <v>92</v>
      </c>
      <c r="B38" s="141" t="s">
        <v>93</v>
      </c>
      <c r="C38" s="190"/>
      <c r="D38" s="191"/>
      <c r="E38" s="192"/>
      <c r="F38" s="190"/>
      <c r="G38" s="191"/>
      <c r="H38" s="192"/>
      <c r="I38" s="193"/>
      <c r="J38" s="191"/>
      <c r="K38" s="194"/>
      <c r="L38" s="195">
        <f>SUM(C38,F38,I38)</f>
        <v>0</v>
      </c>
      <c r="M38" s="196">
        <f>SUM(D38,G38,J38)</f>
        <v>0</v>
      </c>
      <c r="N38" s="197">
        <f>SUM(E38,H38,K38)</f>
        <v>0</v>
      </c>
    </row>
    <row r="39" spans="1:14" ht="15" x14ac:dyDescent="0.2">
      <c r="A39" s="142" t="s">
        <v>94</v>
      </c>
      <c r="B39" s="141" t="s">
        <v>95</v>
      </c>
      <c r="C39" s="190"/>
      <c r="D39" s="191"/>
      <c r="E39" s="192"/>
      <c r="F39" s="190"/>
      <c r="G39" s="191"/>
      <c r="H39" s="192"/>
      <c r="I39" s="193"/>
      <c r="J39" s="191"/>
      <c r="K39" s="194"/>
      <c r="L39" s="195">
        <f>SUM(C39,F39,I39)</f>
        <v>0</v>
      </c>
      <c r="M39" s="196">
        <f>SUM(D39,G39,J39)</f>
        <v>0</v>
      </c>
      <c r="N39" s="197">
        <f>SUM(E39,H39,K39)</f>
        <v>0</v>
      </c>
    </row>
    <row r="40" spans="1:14" ht="17.25" customHeight="1" x14ac:dyDescent="0.2">
      <c r="A40" s="142" t="s">
        <v>96</v>
      </c>
      <c r="B40" s="141" t="s">
        <v>97</v>
      </c>
      <c r="C40" s="190">
        <v>48000</v>
      </c>
      <c r="D40" s="191">
        <v>48000</v>
      </c>
      <c r="E40" s="192">
        <v>3622</v>
      </c>
      <c r="F40" s="190"/>
      <c r="G40" s="191"/>
      <c r="H40" s="192"/>
      <c r="I40" s="193"/>
      <c r="J40" s="191"/>
      <c r="K40" s="194"/>
      <c r="L40" s="195">
        <f>SUM(C40,F40,I40)</f>
        <v>48000</v>
      </c>
      <c r="M40" s="196">
        <f>SUM(D40,G40,J40)</f>
        <v>48000</v>
      </c>
      <c r="N40" s="197">
        <f>SUM(E40,H40,K40)</f>
        <v>3622</v>
      </c>
    </row>
    <row r="41" spans="1:14" ht="18" customHeight="1" x14ac:dyDescent="0.2">
      <c r="A41" s="149" t="s">
        <v>98</v>
      </c>
      <c r="B41" s="141" t="s">
        <v>99</v>
      </c>
      <c r="C41" s="190"/>
      <c r="D41" s="191"/>
      <c r="E41" s="192"/>
      <c r="F41" s="190"/>
      <c r="G41" s="191"/>
      <c r="H41" s="192"/>
      <c r="I41" s="193"/>
      <c r="J41" s="191"/>
      <c r="K41" s="194"/>
      <c r="L41" s="195">
        <f>SUM(C41,F41,I41)</f>
        <v>0</v>
      </c>
      <c r="M41" s="196">
        <f>SUM(D41,G41,J41)</f>
        <v>0</v>
      </c>
      <c r="N41" s="197">
        <f>SUM(E41,H41,K41)</f>
        <v>0</v>
      </c>
    </row>
    <row r="42" spans="1:14" ht="26.25" customHeight="1" x14ac:dyDescent="0.2">
      <c r="A42" s="142" t="s">
        <v>100</v>
      </c>
      <c r="B42" s="141" t="s">
        <v>101</v>
      </c>
      <c r="C42" s="190">
        <v>2682000</v>
      </c>
      <c r="D42" s="191">
        <v>2203119</v>
      </c>
      <c r="E42" s="192">
        <v>2202938</v>
      </c>
      <c r="F42" s="190"/>
      <c r="G42" s="191"/>
      <c r="H42" s="192"/>
      <c r="I42" s="193"/>
      <c r="J42" s="191"/>
      <c r="K42" s="194"/>
      <c r="L42" s="195">
        <f>SUM(C42,F42,I42)</f>
        <v>2682000</v>
      </c>
      <c r="M42" s="196">
        <f>SUM(D42,G42,J42)</f>
        <v>2203119</v>
      </c>
      <c r="N42" s="197">
        <f>SUM(E42,H42,K42)</f>
        <v>2202938</v>
      </c>
    </row>
    <row r="43" spans="1:14" ht="15" x14ac:dyDescent="0.2">
      <c r="A43" s="142" t="s">
        <v>102</v>
      </c>
      <c r="B43" s="141" t="s">
        <v>103</v>
      </c>
      <c r="C43" s="190">
        <v>630000</v>
      </c>
      <c r="D43" s="191">
        <v>880000</v>
      </c>
      <c r="E43" s="192">
        <v>836068</v>
      </c>
      <c r="F43" s="190"/>
      <c r="G43" s="191"/>
      <c r="H43" s="192"/>
      <c r="I43" s="193"/>
      <c r="J43" s="191"/>
      <c r="K43" s="194"/>
      <c r="L43" s="195">
        <f>SUM(C43,F43,I43)</f>
        <v>630000</v>
      </c>
      <c r="M43" s="196">
        <f>SUM(D43,G43,J43)</f>
        <v>880000</v>
      </c>
      <c r="N43" s="197">
        <f>SUM(E43,H43,K43)</f>
        <v>836068</v>
      </c>
    </row>
    <row r="44" spans="1:14" ht="20.25" customHeight="1" x14ac:dyDescent="0.2">
      <c r="A44" s="145" t="s">
        <v>104</v>
      </c>
      <c r="B44" s="144" t="s">
        <v>105</v>
      </c>
      <c r="C44" s="198">
        <f>SUM(C37:C43)</f>
        <v>4770000</v>
      </c>
      <c r="D44" s="199">
        <f>SUM(D37:D43)</f>
        <v>6414939</v>
      </c>
      <c r="E44" s="200">
        <f>SUM(E37:E43)</f>
        <v>4499689</v>
      </c>
      <c r="F44" s="198"/>
      <c r="G44" s="199"/>
      <c r="H44" s="200"/>
      <c r="I44" s="201"/>
      <c r="J44" s="199"/>
      <c r="K44" s="202"/>
      <c r="L44" s="203">
        <f>SUM(C44,F44,I44)</f>
        <v>4770000</v>
      </c>
      <c r="M44" s="205">
        <f>SUM(D44,G44,J44)</f>
        <v>6414939</v>
      </c>
      <c r="N44" s="204">
        <f>SUM(E44,H44,K44)</f>
        <v>4499689</v>
      </c>
    </row>
    <row r="45" spans="1:14" ht="15" x14ac:dyDescent="0.2">
      <c r="A45" s="142" t="s">
        <v>106</v>
      </c>
      <c r="B45" s="141" t="s">
        <v>107</v>
      </c>
      <c r="C45" s="190">
        <v>1044000</v>
      </c>
      <c r="D45" s="191">
        <v>1108180</v>
      </c>
      <c r="E45" s="192">
        <v>862548</v>
      </c>
      <c r="F45" s="190"/>
      <c r="G45" s="191"/>
      <c r="H45" s="192"/>
      <c r="I45" s="193"/>
      <c r="J45" s="191"/>
      <c r="K45" s="194"/>
      <c r="L45" s="195">
        <f>SUM(C45,F45,I45)</f>
        <v>1044000</v>
      </c>
      <c r="M45" s="196">
        <f>SUM(D45,G45,J45)</f>
        <v>1108180</v>
      </c>
      <c r="N45" s="197">
        <f>SUM(E45,H45,K45)</f>
        <v>862548</v>
      </c>
    </row>
    <row r="46" spans="1:14" ht="20.25" customHeight="1" x14ac:dyDescent="0.2">
      <c r="A46" s="142" t="s">
        <v>108</v>
      </c>
      <c r="B46" s="141" t="s">
        <v>109</v>
      </c>
      <c r="C46" s="190"/>
      <c r="D46" s="191"/>
      <c r="E46" s="192"/>
      <c r="F46" s="190"/>
      <c r="G46" s="191"/>
      <c r="H46" s="192"/>
      <c r="I46" s="193"/>
      <c r="J46" s="191"/>
      <c r="K46" s="194"/>
      <c r="L46" s="195">
        <f>SUM(C46,F46,I46)</f>
        <v>0</v>
      </c>
      <c r="M46" s="196">
        <f>SUM(D46,G46,J46)</f>
        <v>0</v>
      </c>
      <c r="N46" s="197">
        <f>SUM(E46,H46,K46)</f>
        <v>0</v>
      </c>
    </row>
    <row r="47" spans="1:14" ht="26.25" customHeight="1" x14ac:dyDescent="0.2">
      <c r="A47" s="145" t="s">
        <v>110</v>
      </c>
      <c r="B47" s="144" t="s">
        <v>111</v>
      </c>
      <c r="C47" s="198">
        <f>SUM(C45:C46)</f>
        <v>1044000</v>
      </c>
      <c r="D47" s="198">
        <f>SUM(D45:D46)</f>
        <v>1108180</v>
      </c>
      <c r="E47" s="198">
        <f>SUM(E45:E46)</f>
        <v>862548</v>
      </c>
      <c r="F47" s="198"/>
      <c r="G47" s="199"/>
      <c r="H47" s="200"/>
      <c r="I47" s="201"/>
      <c r="J47" s="199"/>
      <c r="K47" s="202"/>
      <c r="L47" s="203">
        <f>SUM(C47,F47,I47)</f>
        <v>1044000</v>
      </c>
      <c r="M47" s="205">
        <f>SUM(D47,G47,J47)</f>
        <v>1108180</v>
      </c>
      <c r="N47" s="204">
        <f>SUM(E47,H47,K47)</f>
        <v>862548</v>
      </c>
    </row>
    <row r="48" spans="1:14" ht="30.75" customHeight="1" x14ac:dyDescent="0.2">
      <c r="A48" s="142" t="s">
        <v>112</v>
      </c>
      <c r="B48" s="141" t="s">
        <v>113</v>
      </c>
      <c r="C48" s="190">
        <v>2491200</v>
      </c>
      <c r="D48" s="191">
        <v>2276200</v>
      </c>
      <c r="E48" s="192">
        <v>2070463</v>
      </c>
      <c r="F48" s="190"/>
      <c r="G48" s="191"/>
      <c r="H48" s="192"/>
      <c r="I48" s="193"/>
      <c r="J48" s="191"/>
      <c r="K48" s="194"/>
      <c r="L48" s="195">
        <f>SUM(C48,F48,I48)</f>
        <v>2491200</v>
      </c>
      <c r="M48" s="196">
        <f>SUM(D48,G48,J48)</f>
        <v>2276200</v>
      </c>
      <c r="N48" s="197">
        <f>SUM(E48,H48,K48)</f>
        <v>2070463</v>
      </c>
    </row>
    <row r="49" spans="1:14" ht="18.75" customHeight="1" x14ac:dyDescent="0.2">
      <c r="A49" s="142" t="s">
        <v>114</v>
      </c>
      <c r="B49" s="141" t="s">
        <v>115</v>
      </c>
      <c r="C49" s="190"/>
      <c r="D49" s="191"/>
      <c r="E49" s="192"/>
      <c r="F49" s="190"/>
      <c r="G49" s="191"/>
      <c r="H49" s="192"/>
      <c r="I49" s="193"/>
      <c r="J49" s="191"/>
      <c r="K49" s="194"/>
      <c r="L49" s="195">
        <f>SUM(C49,F49,I49)</f>
        <v>0</v>
      </c>
      <c r="M49" s="196">
        <f>SUM(D49,G49,J49)</f>
        <v>0</v>
      </c>
      <c r="N49" s="197">
        <f>SUM(E49,H49,K49)</f>
        <v>0</v>
      </c>
    </row>
    <row r="50" spans="1:14" ht="18.75" customHeight="1" x14ac:dyDescent="0.2">
      <c r="A50" s="142" t="s">
        <v>116</v>
      </c>
      <c r="B50" s="141" t="s">
        <v>117</v>
      </c>
      <c r="C50" s="190"/>
      <c r="D50" s="191"/>
      <c r="E50" s="192"/>
      <c r="F50" s="190"/>
      <c r="G50" s="191"/>
      <c r="H50" s="192"/>
      <c r="I50" s="193"/>
      <c r="J50" s="191"/>
      <c r="K50" s="194"/>
      <c r="L50" s="195">
        <f>SUM(C50,F50,I50)</f>
        <v>0</v>
      </c>
      <c r="M50" s="196">
        <f>SUM(D50,G50,J50)</f>
        <v>0</v>
      </c>
      <c r="N50" s="197">
        <f>SUM(E50,H50,K50)</f>
        <v>0</v>
      </c>
    </row>
    <row r="51" spans="1:14" ht="18.75" customHeight="1" x14ac:dyDescent="0.2">
      <c r="A51" s="142" t="s">
        <v>118</v>
      </c>
      <c r="B51" s="141" t="s">
        <v>119</v>
      </c>
      <c r="C51" s="190"/>
      <c r="D51" s="191"/>
      <c r="E51" s="192"/>
      <c r="F51" s="190"/>
      <c r="G51" s="191"/>
      <c r="H51" s="192"/>
      <c r="I51" s="193"/>
      <c r="J51" s="191"/>
      <c r="K51" s="194"/>
      <c r="L51" s="195">
        <f>SUM(C51,F51,I51)</f>
        <v>0</v>
      </c>
      <c r="M51" s="196">
        <f>SUM(D51,G51,J51)</f>
        <v>0</v>
      </c>
      <c r="N51" s="197">
        <f>SUM(E51,H51,K51)</f>
        <v>0</v>
      </c>
    </row>
    <row r="52" spans="1:14" ht="18.75" customHeight="1" x14ac:dyDescent="0.2">
      <c r="A52" s="142" t="s">
        <v>120</v>
      </c>
      <c r="B52" s="141" t="s">
        <v>121</v>
      </c>
      <c r="C52" s="190"/>
      <c r="D52" s="191">
        <v>10000</v>
      </c>
      <c r="E52" s="192">
        <v>11</v>
      </c>
      <c r="F52" s="190"/>
      <c r="G52" s="191"/>
      <c r="H52" s="192"/>
      <c r="I52" s="193"/>
      <c r="J52" s="191"/>
      <c r="K52" s="194"/>
      <c r="L52" s="195">
        <f>SUM(C52,F52,I52)</f>
        <v>0</v>
      </c>
      <c r="M52" s="196">
        <f>SUM(D52,G52,J52)</f>
        <v>10000</v>
      </c>
      <c r="N52" s="197">
        <f>SUM(E52,H52,K52)</f>
        <v>11</v>
      </c>
    </row>
    <row r="53" spans="1:14" ht="30.75" customHeight="1" x14ac:dyDescent="0.2">
      <c r="A53" s="145" t="s">
        <v>122</v>
      </c>
      <c r="B53" s="144" t="s">
        <v>123</v>
      </c>
      <c r="C53" s="198">
        <f>SUM(C48:C52)</f>
        <v>2491200</v>
      </c>
      <c r="D53" s="199">
        <f>SUM(D48:D52)</f>
        <v>2286200</v>
      </c>
      <c r="E53" s="200">
        <f>SUM(E48:E52)</f>
        <v>2070474</v>
      </c>
      <c r="F53" s="198"/>
      <c r="G53" s="199"/>
      <c r="H53" s="200"/>
      <c r="I53" s="201"/>
      <c r="J53" s="199"/>
      <c r="K53" s="202"/>
      <c r="L53" s="203">
        <f>SUM(C53,F53,I53)</f>
        <v>2491200</v>
      </c>
      <c r="M53" s="205">
        <f>SUM(D53,G53,J53)</f>
        <v>2286200</v>
      </c>
      <c r="N53" s="204">
        <f>SUM(E53,H53,K53)</f>
        <v>2070474</v>
      </c>
    </row>
    <row r="54" spans="1:14" ht="15" x14ac:dyDescent="0.2">
      <c r="A54" s="148" t="s">
        <v>124</v>
      </c>
      <c r="B54" s="147" t="s">
        <v>16</v>
      </c>
      <c r="C54" s="198">
        <f>SUM(C53,C47,C44,C36,C33)</f>
        <v>12228200</v>
      </c>
      <c r="D54" s="199">
        <f>SUM(D53,D47,D44,D36,D33)</f>
        <v>13277175</v>
      </c>
      <c r="E54" s="200">
        <f>SUM(E53,E47,E44,E36,E33)</f>
        <v>10775894</v>
      </c>
      <c r="F54" s="198"/>
      <c r="G54" s="199"/>
      <c r="H54" s="200"/>
      <c r="I54" s="201"/>
      <c r="J54" s="199"/>
      <c r="K54" s="202"/>
      <c r="L54" s="203">
        <f>SUM(C54,F54,I54)</f>
        <v>12228200</v>
      </c>
      <c r="M54" s="205">
        <f>SUM(D54,G54,J54)</f>
        <v>13277175</v>
      </c>
      <c r="N54" s="204">
        <f>SUM(E54,H54,K54)</f>
        <v>10775894</v>
      </c>
    </row>
    <row r="55" spans="1:14" ht="20.25" customHeight="1" x14ac:dyDescent="0.2">
      <c r="A55" s="150" t="s">
        <v>125</v>
      </c>
      <c r="B55" s="141" t="s">
        <v>126</v>
      </c>
      <c r="C55" s="190"/>
      <c r="D55" s="191"/>
      <c r="E55" s="192"/>
      <c r="F55" s="190"/>
      <c r="G55" s="191"/>
      <c r="H55" s="192"/>
      <c r="I55" s="193"/>
      <c r="J55" s="191"/>
      <c r="K55" s="194"/>
      <c r="L55" s="195">
        <f>SUM(C55,F55,I55)</f>
        <v>0</v>
      </c>
      <c r="M55" s="196">
        <f>SUM(D55,G55,J55)</f>
        <v>0</v>
      </c>
      <c r="N55" s="197">
        <f>SUM(E55,H55,K55)</f>
        <v>0</v>
      </c>
    </row>
    <row r="56" spans="1:14" ht="20.25" customHeight="1" x14ac:dyDescent="0.2">
      <c r="A56" s="150" t="s">
        <v>127</v>
      </c>
      <c r="B56" s="141" t="s">
        <v>128</v>
      </c>
      <c r="C56" s="190"/>
      <c r="D56" s="191"/>
      <c r="E56" s="192"/>
      <c r="F56" s="190"/>
      <c r="G56" s="191"/>
      <c r="H56" s="192"/>
      <c r="I56" s="193"/>
      <c r="J56" s="191"/>
      <c r="K56" s="194"/>
      <c r="L56" s="195">
        <f>SUM(C56,F56,I56)</f>
        <v>0</v>
      </c>
      <c r="M56" s="196">
        <f>SUM(D56,G56,J56)</f>
        <v>0</v>
      </c>
      <c r="N56" s="197">
        <f>SUM(E56,H56,K56)</f>
        <v>0</v>
      </c>
    </row>
    <row r="57" spans="1:14" ht="20.25" customHeight="1" x14ac:dyDescent="0.2">
      <c r="A57" s="151" t="s">
        <v>129</v>
      </c>
      <c r="B57" s="141" t="s">
        <v>130</v>
      </c>
      <c r="C57" s="190"/>
      <c r="D57" s="191"/>
      <c r="E57" s="192"/>
      <c r="F57" s="190"/>
      <c r="G57" s="191"/>
      <c r="H57" s="192"/>
      <c r="I57" s="193"/>
      <c r="J57" s="191"/>
      <c r="K57" s="194"/>
      <c r="L57" s="195">
        <f>SUM(C57,F57,I57)</f>
        <v>0</v>
      </c>
      <c r="M57" s="196">
        <f>SUM(D57,G57,J57)</f>
        <v>0</v>
      </c>
      <c r="N57" s="197">
        <f>SUM(E57,H57,K57)</f>
        <v>0</v>
      </c>
    </row>
    <row r="58" spans="1:14" ht="29.25" customHeight="1" x14ac:dyDescent="0.2">
      <c r="A58" s="151" t="s">
        <v>698</v>
      </c>
      <c r="B58" s="141" t="s">
        <v>132</v>
      </c>
      <c r="C58" s="190"/>
      <c r="D58" s="191"/>
      <c r="E58" s="192"/>
      <c r="F58" s="190"/>
      <c r="G58" s="191"/>
      <c r="H58" s="192"/>
      <c r="I58" s="193"/>
      <c r="J58" s="191"/>
      <c r="K58" s="194"/>
      <c r="L58" s="195">
        <f>SUM(C58,F58,I58)</f>
        <v>0</v>
      </c>
      <c r="M58" s="196">
        <f>SUM(D58,G58,J58)</f>
        <v>0</v>
      </c>
      <c r="N58" s="197">
        <f>SUM(E58,H58,K58)</f>
        <v>0</v>
      </c>
    </row>
    <row r="59" spans="1:14" ht="29.25" customHeight="1" x14ac:dyDescent="0.2">
      <c r="A59" s="151" t="s">
        <v>133</v>
      </c>
      <c r="B59" s="141" t="s">
        <v>134</v>
      </c>
      <c r="C59" s="190"/>
      <c r="D59" s="191"/>
      <c r="E59" s="192"/>
      <c r="F59" s="190"/>
      <c r="G59" s="191"/>
      <c r="H59" s="192"/>
      <c r="I59" s="193"/>
      <c r="J59" s="191"/>
      <c r="K59" s="194"/>
      <c r="L59" s="195">
        <f>SUM(C59,F59,I59)</f>
        <v>0</v>
      </c>
      <c r="M59" s="196">
        <f>SUM(D59,G59,J59)</f>
        <v>0</v>
      </c>
      <c r="N59" s="197">
        <f>SUM(E59,H59,K59)</f>
        <v>0</v>
      </c>
    </row>
    <row r="60" spans="1:14" ht="17.25" customHeight="1" x14ac:dyDescent="0.2">
      <c r="A60" s="150" t="s">
        <v>135</v>
      </c>
      <c r="B60" s="141" t="s">
        <v>136</v>
      </c>
      <c r="C60" s="190"/>
      <c r="D60" s="191"/>
      <c r="E60" s="192"/>
      <c r="F60" s="190"/>
      <c r="G60" s="191"/>
      <c r="H60" s="192"/>
      <c r="I60" s="193"/>
      <c r="J60" s="191"/>
      <c r="K60" s="194"/>
      <c r="L60" s="195">
        <f>SUM(C60,F60,I60)</f>
        <v>0</v>
      </c>
      <c r="M60" s="196">
        <f>SUM(D60,G60,J60)</f>
        <v>0</v>
      </c>
      <c r="N60" s="197">
        <f>SUM(E60,H60,K60)</f>
        <v>0</v>
      </c>
    </row>
    <row r="61" spans="1:14" ht="17.25" customHeight="1" x14ac:dyDescent="0.2">
      <c r="A61" s="150" t="s">
        <v>137</v>
      </c>
      <c r="B61" s="141" t="s">
        <v>138</v>
      </c>
      <c r="C61" s="190"/>
      <c r="D61" s="191"/>
      <c r="E61" s="192"/>
      <c r="F61" s="190"/>
      <c r="G61" s="191"/>
      <c r="H61" s="192"/>
      <c r="I61" s="193"/>
      <c r="J61" s="191"/>
      <c r="K61" s="194"/>
      <c r="L61" s="195">
        <f>SUM(C61,F61,I61)</f>
        <v>0</v>
      </c>
      <c r="M61" s="196">
        <f>SUM(D61,G61,J61)</f>
        <v>0</v>
      </c>
      <c r="N61" s="197">
        <f>SUM(E61,H61,K61)</f>
        <v>0</v>
      </c>
    </row>
    <row r="62" spans="1:14" ht="17.25" customHeight="1" x14ac:dyDescent="0.2">
      <c r="A62" s="150" t="s">
        <v>139</v>
      </c>
      <c r="B62" s="141" t="s">
        <v>140</v>
      </c>
      <c r="C62" s="190"/>
      <c r="D62" s="191"/>
      <c r="E62" s="192"/>
      <c r="F62" s="190"/>
      <c r="G62" s="191"/>
      <c r="H62" s="192"/>
      <c r="I62" s="193"/>
      <c r="J62" s="191"/>
      <c r="K62" s="194"/>
      <c r="L62" s="195">
        <f>SUM(C62,F62,I62)</f>
        <v>0</v>
      </c>
      <c r="M62" s="196">
        <f>SUM(D62,G62,J62)</f>
        <v>0</v>
      </c>
      <c r="N62" s="197">
        <f>SUM(E62,H62,K62)</f>
        <v>0</v>
      </c>
    </row>
    <row r="63" spans="1:14" ht="17.25" customHeight="1" x14ac:dyDescent="0.2">
      <c r="A63" s="152" t="s">
        <v>141</v>
      </c>
      <c r="B63" s="147" t="s">
        <v>18</v>
      </c>
      <c r="C63" s="198">
        <f>SUM(C55:C62)</f>
        <v>0</v>
      </c>
      <c r="D63" s="199">
        <f>SUM(D55:D62)</f>
        <v>0</v>
      </c>
      <c r="E63" s="200">
        <f>SUM(E55:E62)</f>
        <v>0</v>
      </c>
      <c r="F63" s="198"/>
      <c r="G63" s="199"/>
      <c r="H63" s="200"/>
      <c r="I63" s="201"/>
      <c r="J63" s="199"/>
      <c r="K63" s="202"/>
      <c r="L63" s="203">
        <f>SUM(C63,F63,I63)</f>
        <v>0</v>
      </c>
      <c r="M63" s="205">
        <f>SUM(D63,G63,J63)</f>
        <v>0</v>
      </c>
      <c r="N63" s="204">
        <f>SUM(E63,H63,K63)</f>
        <v>0</v>
      </c>
    </row>
    <row r="64" spans="1:14" ht="17.25" customHeight="1" x14ac:dyDescent="0.2">
      <c r="A64" s="153" t="s">
        <v>142</v>
      </c>
      <c r="B64" s="141" t="s">
        <v>143</v>
      </c>
      <c r="C64" s="190"/>
      <c r="D64" s="191"/>
      <c r="E64" s="192"/>
      <c r="F64" s="190"/>
      <c r="G64" s="191"/>
      <c r="H64" s="192"/>
      <c r="I64" s="193"/>
      <c r="J64" s="191"/>
      <c r="K64" s="194"/>
      <c r="L64" s="195">
        <f>SUM(C64,F64,I64)</f>
        <v>0</v>
      </c>
      <c r="M64" s="196">
        <f>SUM(D64,G64,J64)</f>
        <v>0</v>
      </c>
      <c r="N64" s="197">
        <f>SUM(E64,H64,K64)</f>
        <v>0</v>
      </c>
    </row>
    <row r="65" spans="1:14" ht="17.25" customHeight="1" x14ac:dyDescent="0.2">
      <c r="A65" s="153" t="s">
        <v>144</v>
      </c>
      <c r="B65" s="141" t="s">
        <v>145</v>
      </c>
      <c r="C65" s="190"/>
      <c r="D65" s="191"/>
      <c r="E65" s="192"/>
      <c r="F65" s="190"/>
      <c r="G65" s="191"/>
      <c r="H65" s="192"/>
      <c r="I65" s="193"/>
      <c r="J65" s="191"/>
      <c r="K65" s="194"/>
      <c r="L65" s="195">
        <f>SUM(C65,F65,I65)</f>
        <v>0</v>
      </c>
      <c r="M65" s="196">
        <f>SUM(D65,G65,J65)</f>
        <v>0</v>
      </c>
      <c r="N65" s="197">
        <f>SUM(E65,H65,K65)</f>
        <v>0</v>
      </c>
    </row>
    <row r="66" spans="1:14" ht="34.5" customHeight="1" x14ac:dyDescent="0.2">
      <c r="A66" s="153" t="s">
        <v>699</v>
      </c>
      <c r="B66" s="141" t="s">
        <v>147</v>
      </c>
      <c r="C66" s="190"/>
      <c r="D66" s="191"/>
      <c r="E66" s="192"/>
      <c r="F66" s="190"/>
      <c r="G66" s="191"/>
      <c r="H66" s="192"/>
      <c r="I66" s="193"/>
      <c r="J66" s="191"/>
      <c r="K66" s="194"/>
      <c r="L66" s="195">
        <f>SUM(C66,F66,I66)</f>
        <v>0</v>
      </c>
      <c r="M66" s="196">
        <f>SUM(D66,G66,J66)</f>
        <v>0</v>
      </c>
      <c r="N66" s="197">
        <f>SUM(E66,H66,K66)</f>
        <v>0</v>
      </c>
    </row>
    <row r="67" spans="1:14" ht="38.25" customHeight="1" x14ac:dyDescent="0.2">
      <c r="A67" s="153" t="s">
        <v>700</v>
      </c>
      <c r="B67" s="141" t="s">
        <v>149</v>
      </c>
      <c r="C67" s="190"/>
      <c r="D67" s="191"/>
      <c r="E67" s="192"/>
      <c r="F67" s="190"/>
      <c r="G67" s="191"/>
      <c r="H67" s="192"/>
      <c r="I67" s="193"/>
      <c r="J67" s="191"/>
      <c r="K67" s="194"/>
      <c r="L67" s="195">
        <f>SUM(C67,F67,I67)</f>
        <v>0</v>
      </c>
      <c r="M67" s="196">
        <f>SUM(D67,G67,J67)</f>
        <v>0</v>
      </c>
      <c r="N67" s="197">
        <f>SUM(E67,H67,K67)</f>
        <v>0</v>
      </c>
    </row>
    <row r="68" spans="1:14" ht="38.25" customHeight="1" x14ac:dyDescent="0.2">
      <c r="A68" s="153" t="s">
        <v>701</v>
      </c>
      <c r="B68" s="141" t="s">
        <v>151</v>
      </c>
      <c r="C68" s="190"/>
      <c r="D68" s="191"/>
      <c r="E68" s="192"/>
      <c r="F68" s="190"/>
      <c r="G68" s="191"/>
      <c r="H68" s="192"/>
      <c r="I68" s="193"/>
      <c r="J68" s="191"/>
      <c r="K68" s="194"/>
      <c r="L68" s="195">
        <f>SUM(C68,F68,I68)</f>
        <v>0</v>
      </c>
      <c r="M68" s="196">
        <f>SUM(D68,G68,J68)</f>
        <v>0</v>
      </c>
      <c r="N68" s="197">
        <f>SUM(E68,H68,K68)</f>
        <v>0</v>
      </c>
    </row>
    <row r="69" spans="1:14" ht="24" customHeight="1" x14ac:dyDescent="0.2">
      <c r="A69" s="153" t="s">
        <v>702</v>
      </c>
      <c r="B69" s="141" t="s">
        <v>153</v>
      </c>
      <c r="C69" s="190"/>
      <c r="D69" s="191"/>
      <c r="E69" s="192"/>
      <c r="F69" s="190"/>
      <c r="G69" s="191"/>
      <c r="H69" s="192"/>
      <c r="I69" s="193"/>
      <c r="J69" s="191"/>
      <c r="K69" s="194"/>
      <c r="L69" s="195">
        <f>SUM(C69,F69,I69)</f>
        <v>0</v>
      </c>
      <c r="M69" s="196">
        <f>SUM(D69,G69,J69)</f>
        <v>0</v>
      </c>
      <c r="N69" s="197">
        <f>SUM(E69,H69,K69)</f>
        <v>0</v>
      </c>
    </row>
    <row r="70" spans="1:14" ht="37.5" customHeight="1" x14ac:dyDescent="0.2">
      <c r="A70" s="153" t="s">
        <v>703</v>
      </c>
      <c r="B70" s="141" t="s">
        <v>155</v>
      </c>
      <c r="C70" s="190"/>
      <c r="D70" s="191"/>
      <c r="E70" s="192"/>
      <c r="F70" s="190"/>
      <c r="G70" s="191"/>
      <c r="H70" s="192"/>
      <c r="I70" s="193"/>
      <c r="J70" s="191"/>
      <c r="K70" s="194"/>
      <c r="L70" s="195">
        <f>SUM(C70,F70,I70)</f>
        <v>0</v>
      </c>
      <c r="M70" s="196">
        <f>SUM(D70,G70,J70)</f>
        <v>0</v>
      </c>
      <c r="N70" s="197">
        <f>SUM(E70,H70,K70)</f>
        <v>0</v>
      </c>
    </row>
    <row r="71" spans="1:14" ht="37.5" customHeight="1" x14ac:dyDescent="0.2">
      <c r="A71" s="153" t="s">
        <v>704</v>
      </c>
      <c r="B71" s="141" t="s">
        <v>157</v>
      </c>
      <c r="C71" s="190"/>
      <c r="D71" s="191"/>
      <c r="E71" s="192"/>
      <c r="F71" s="190"/>
      <c r="G71" s="191"/>
      <c r="H71" s="192"/>
      <c r="I71" s="193"/>
      <c r="J71" s="191"/>
      <c r="K71" s="194"/>
      <c r="L71" s="195">
        <f>SUM(C71,F71,I71)</f>
        <v>0</v>
      </c>
      <c r="M71" s="196">
        <f>SUM(D71,G71,J71)</f>
        <v>0</v>
      </c>
      <c r="N71" s="197">
        <f>SUM(E71,H71,K71)</f>
        <v>0</v>
      </c>
    </row>
    <row r="72" spans="1:14" ht="21" customHeight="1" x14ac:dyDescent="0.2">
      <c r="A72" s="153" t="s">
        <v>158</v>
      </c>
      <c r="B72" s="141" t="s">
        <v>159</v>
      </c>
      <c r="C72" s="190"/>
      <c r="D72" s="191"/>
      <c r="E72" s="192"/>
      <c r="F72" s="190"/>
      <c r="G72" s="191"/>
      <c r="H72" s="192"/>
      <c r="I72" s="193"/>
      <c r="J72" s="191"/>
      <c r="K72" s="194"/>
      <c r="L72" s="195">
        <f>SUM(C72,F72,I72)</f>
        <v>0</v>
      </c>
      <c r="M72" s="196">
        <f>SUM(D72,G72,J72)</f>
        <v>0</v>
      </c>
      <c r="N72" s="197">
        <f>SUM(E72,H72,K72)</f>
        <v>0</v>
      </c>
    </row>
    <row r="73" spans="1:14" ht="21" customHeight="1" x14ac:dyDescent="0.2">
      <c r="A73" s="153" t="s">
        <v>160</v>
      </c>
      <c r="B73" s="141" t="s">
        <v>161</v>
      </c>
      <c r="C73" s="190"/>
      <c r="D73" s="191"/>
      <c r="E73" s="192"/>
      <c r="F73" s="190"/>
      <c r="G73" s="191"/>
      <c r="H73" s="192"/>
      <c r="I73" s="193"/>
      <c r="J73" s="191"/>
      <c r="K73" s="194"/>
      <c r="L73" s="195">
        <f>SUM(C73,F73,I73)</f>
        <v>0</v>
      </c>
      <c r="M73" s="196">
        <f>SUM(D73,G73,J73)</f>
        <v>0</v>
      </c>
      <c r="N73" s="197">
        <f>SUM(E73,H73,K73)</f>
        <v>0</v>
      </c>
    </row>
    <row r="74" spans="1:14" ht="33.75" customHeight="1" x14ac:dyDescent="0.2">
      <c r="A74" s="153" t="s">
        <v>162</v>
      </c>
      <c r="B74" s="141" t="s">
        <v>163</v>
      </c>
      <c r="C74" s="190"/>
      <c r="D74" s="191"/>
      <c r="E74" s="192"/>
      <c r="F74" s="190"/>
      <c r="G74" s="191"/>
      <c r="H74" s="192"/>
      <c r="I74" s="193"/>
      <c r="J74" s="191"/>
      <c r="K74" s="194"/>
      <c r="L74" s="195">
        <f>SUM(C74,F74,I74)</f>
        <v>0</v>
      </c>
      <c r="M74" s="196">
        <f>SUM(D74,G74,J74)</f>
        <v>0</v>
      </c>
      <c r="N74" s="197">
        <f>SUM(E74,H74,K74)</f>
        <v>0</v>
      </c>
    </row>
    <row r="75" spans="1:14" ht="15" x14ac:dyDescent="0.2">
      <c r="A75" s="153" t="s">
        <v>164</v>
      </c>
      <c r="B75" s="141" t="s">
        <v>165</v>
      </c>
      <c r="C75" s="190"/>
      <c r="D75" s="191"/>
      <c r="E75" s="192"/>
      <c r="F75" s="190"/>
      <c r="G75" s="191"/>
      <c r="H75" s="192"/>
      <c r="I75" s="193"/>
      <c r="J75" s="191"/>
      <c r="K75" s="194"/>
      <c r="L75" s="195">
        <f>SUM(C75,F75,I75)</f>
        <v>0</v>
      </c>
      <c r="M75" s="196">
        <f>SUM(D75,G75,J75)</f>
        <v>0</v>
      </c>
      <c r="N75" s="197">
        <f>SUM(E75,H75,K75)</f>
        <v>0</v>
      </c>
    </row>
    <row r="76" spans="1:14" ht="15" x14ac:dyDescent="0.2">
      <c r="A76" s="153" t="s">
        <v>166</v>
      </c>
      <c r="B76" s="141" t="s">
        <v>165</v>
      </c>
      <c r="C76" s="190"/>
      <c r="D76" s="191"/>
      <c r="E76" s="192"/>
      <c r="F76" s="190"/>
      <c r="G76" s="191"/>
      <c r="H76" s="192"/>
      <c r="I76" s="193"/>
      <c r="J76" s="191"/>
      <c r="K76" s="194"/>
      <c r="L76" s="195">
        <f>SUM(C76,F76,I76)</f>
        <v>0</v>
      </c>
      <c r="M76" s="196">
        <f>SUM(D76,G76,J76)</f>
        <v>0</v>
      </c>
      <c r="N76" s="197">
        <f>SUM(E76,H76,K76)</f>
        <v>0</v>
      </c>
    </row>
    <row r="77" spans="1:14" ht="18.75" customHeight="1" x14ac:dyDescent="0.2">
      <c r="A77" s="152" t="s">
        <v>167</v>
      </c>
      <c r="B77" s="147" t="s">
        <v>20</v>
      </c>
      <c r="C77" s="198">
        <f>SUM(C64:C76)</f>
        <v>0</v>
      </c>
      <c r="D77" s="199">
        <f>SUM(D64:D76)</f>
        <v>0</v>
      </c>
      <c r="E77" s="200">
        <f>SUM(E64:E76)</f>
        <v>0</v>
      </c>
      <c r="F77" s="198">
        <f>SUM(F64:F76)</f>
        <v>0</v>
      </c>
      <c r="G77" s="199"/>
      <c r="H77" s="200"/>
      <c r="I77" s="201"/>
      <c r="J77" s="199"/>
      <c r="K77" s="202"/>
      <c r="L77" s="203">
        <f>SUM(C77,F77,I77)</f>
        <v>0</v>
      </c>
      <c r="M77" s="205">
        <f>SUM(D77,G77,J77)</f>
        <v>0</v>
      </c>
      <c r="N77" s="204">
        <f>SUM(E77,H77,K77)</f>
        <v>0</v>
      </c>
    </row>
    <row r="78" spans="1:14" ht="32.25" customHeight="1" x14ac:dyDescent="0.25">
      <c r="A78" s="382" t="s">
        <v>168</v>
      </c>
      <c r="B78" s="373"/>
      <c r="C78" s="374">
        <f>SUM(C77,C63,C54,C29,C28)</f>
        <v>62832621</v>
      </c>
      <c r="D78" s="375">
        <f>SUM(D77,D63,D54,D29,D28)</f>
        <v>67726514</v>
      </c>
      <c r="E78" s="376">
        <f>SUM(E77,E63,E54,E29,E28)</f>
        <v>65222599</v>
      </c>
      <c r="F78" s="374">
        <f>SUM(F77,F63,F54,F29,F28)</f>
        <v>0</v>
      </c>
      <c r="G78" s="375">
        <f>SUM(G77,G63,G54,G29,G28)</f>
        <v>0</v>
      </c>
      <c r="H78" s="376">
        <f>SUM(H77,H63,H54,H29,H28)</f>
        <v>0</v>
      </c>
      <c r="I78" s="377"/>
      <c r="J78" s="375"/>
      <c r="K78" s="378"/>
      <c r="L78" s="379">
        <f>SUM(C78,F78,I78)</f>
        <v>62832621</v>
      </c>
      <c r="M78" s="380">
        <f>SUM(D78,G78,J78)</f>
        <v>67726514</v>
      </c>
      <c r="N78" s="381">
        <f>SUM(E78,H78,K78)</f>
        <v>65222599</v>
      </c>
    </row>
    <row r="79" spans="1:14" ht="21" customHeight="1" x14ac:dyDescent="0.2">
      <c r="A79" s="155" t="s">
        <v>169</v>
      </c>
      <c r="B79" s="141" t="s">
        <v>170</v>
      </c>
      <c r="C79" s="190"/>
      <c r="D79" s="191"/>
      <c r="E79" s="192"/>
      <c r="F79" s="190"/>
      <c r="G79" s="191"/>
      <c r="H79" s="192"/>
      <c r="I79" s="193"/>
      <c r="J79" s="191"/>
      <c r="K79" s="194"/>
      <c r="L79" s="195">
        <f>SUM(C79,F79,I79)</f>
        <v>0</v>
      </c>
      <c r="M79" s="196">
        <f>SUM(D79,G79,J79)</f>
        <v>0</v>
      </c>
      <c r="N79" s="197">
        <f>SUM(E79,H79,K79)</f>
        <v>0</v>
      </c>
    </row>
    <row r="80" spans="1:14" ht="21" customHeight="1" x14ac:dyDescent="0.2">
      <c r="A80" s="155" t="s">
        <v>171</v>
      </c>
      <c r="B80" s="141" t="s">
        <v>172</v>
      </c>
      <c r="C80" s="190"/>
      <c r="D80" s="191"/>
      <c r="E80" s="192"/>
      <c r="F80" s="190"/>
      <c r="G80" s="191"/>
      <c r="H80" s="192"/>
      <c r="I80" s="193"/>
      <c r="J80" s="191"/>
      <c r="K80" s="194"/>
      <c r="L80" s="195">
        <f>SUM(C80,F80,I80)</f>
        <v>0</v>
      </c>
      <c r="M80" s="196">
        <f>SUM(D80,G80,J80)</f>
        <v>0</v>
      </c>
      <c r="N80" s="197">
        <f>SUM(E80,H80,K80)</f>
        <v>0</v>
      </c>
    </row>
    <row r="81" spans="1:14" ht="30" x14ac:dyDescent="0.2">
      <c r="A81" s="155" t="s">
        <v>173</v>
      </c>
      <c r="B81" s="141" t="s">
        <v>174</v>
      </c>
      <c r="C81" s="190"/>
      <c r="D81" s="191">
        <v>35000</v>
      </c>
      <c r="E81" s="192">
        <v>34803</v>
      </c>
      <c r="F81" s="190"/>
      <c r="G81" s="191"/>
      <c r="H81" s="192"/>
      <c r="I81" s="193"/>
      <c r="J81" s="191"/>
      <c r="K81" s="194"/>
      <c r="L81" s="195">
        <f>SUM(C81,F81,I81)</f>
        <v>0</v>
      </c>
      <c r="M81" s="196">
        <f>SUM(D81,G81,J81)</f>
        <v>35000</v>
      </c>
      <c r="N81" s="197">
        <f>SUM(E81,H81,K81)</f>
        <v>34803</v>
      </c>
    </row>
    <row r="82" spans="1:14" ht="25.5" customHeight="1" x14ac:dyDescent="0.2">
      <c r="A82" s="155" t="s">
        <v>175</v>
      </c>
      <c r="B82" s="141" t="s">
        <v>176</v>
      </c>
      <c r="C82" s="190"/>
      <c r="D82" s="191"/>
      <c r="E82" s="192"/>
      <c r="F82" s="190"/>
      <c r="G82" s="191"/>
      <c r="H82" s="192"/>
      <c r="I82" s="193"/>
      <c r="J82" s="191"/>
      <c r="K82" s="194"/>
      <c r="L82" s="195">
        <f>SUM(C82,F82,I82)</f>
        <v>0</v>
      </c>
      <c r="M82" s="196">
        <f>SUM(D82,G82,J82)</f>
        <v>0</v>
      </c>
      <c r="N82" s="197">
        <f>SUM(E82,H82,K82)</f>
        <v>0</v>
      </c>
    </row>
    <row r="83" spans="1:14" ht="18" customHeight="1" x14ac:dyDescent="0.2">
      <c r="A83" s="142" t="s">
        <v>177</v>
      </c>
      <c r="B83" s="141" t="s">
        <v>178</v>
      </c>
      <c r="C83" s="190"/>
      <c r="D83" s="191"/>
      <c r="E83" s="192"/>
      <c r="F83" s="190"/>
      <c r="G83" s="191"/>
      <c r="H83" s="192"/>
      <c r="I83" s="193"/>
      <c r="J83" s="191"/>
      <c r="K83" s="194"/>
      <c r="L83" s="195">
        <f>SUM(C83,F83,I83)</f>
        <v>0</v>
      </c>
      <c r="M83" s="196">
        <f>SUM(D83,G83,J83)</f>
        <v>0</v>
      </c>
      <c r="N83" s="197">
        <f>SUM(E83,H83,K83)</f>
        <v>0</v>
      </c>
    </row>
    <row r="84" spans="1:14" ht="28.5" customHeight="1" x14ac:dyDescent="0.2">
      <c r="A84" s="142" t="s">
        <v>179</v>
      </c>
      <c r="B84" s="141" t="s">
        <v>180</v>
      </c>
      <c r="C84" s="190"/>
      <c r="D84" s="191"/>
      <c r="E84" s="192"/>
      <c r="F84" s="190"/>
      <c r="G84" s="191"/>
      <c r="H84" s="192"/>
      <c r="I84" s="193"/>
      <c r="J84" s="191"/>
      <c r="K84" s="194"/>
      <c r="L84" s="195">
        <f>SUM(C84,F84,I84)</f>
        <v>0</v>
      </c>
      <c r="M84" s="196">
        <f>SUM(D84,G84,J84)</f>
        <v>0</v>
      </c>
      <c r="N84" s="197">
        <f>SUM(E84,H84,K84)</f>
        <v>0</v>
      </c>
    </row>
    <row r="85" spans="1:14" ht="30" x14ac:dyDescent="0.2">
      <c r="A85" s="142" t="s">
        <v>705</v>
      </c>
      <c r="B85" s="141" t="s">
        <v>182</v>
      </c>
      <c r="C85" s="190"/>
      <c r="D85" s="191">
        <v>10000</v>
      </c>
      <c r="E85" s="192">
        <v>9397</v>
      </c>
      <c r="F85" s="190"/>
      <c r="G85" s="191"/>
      <c r="H85" s="192"/>
      <c r="I85" s="193"/>
      <c r="J85" s="191"/>
      <c r="K85" s="194"/>
      <c r="L85" s="195">
        <f>SUM(C85,F85,I85)</f>
        <v>0</v>
      </c>
      <c r="M85" s="196">
        <f>SUM(D85,G85,J85)</f>
        <v>10000</v>
      </c>
      <c r="N85" s="197">
        <f>SUM(E85,H85,K85)</f>
        <v>9397</v>
      </c>
    </row>
    <row r="86" spans="1:14" s="7" customFormat="1" ht="15" x14ac:dyDescent="0.2">
      <c r="A86" s="148" t="s">
        <v>183</v>
      </c>
      <c r="B86" s="147" t="s">
        <v>22</v>
      </c>
      <c r="C86" s="198"/>
      <c r="D86" s="199">
        <f>SUM(D79:D85)</f>
        <v>45000</v>
      </c>
      <c r="E86" s="199">
        <f>SUM(E79:E85)</f>
        <v>44200</v>
      </c>
      <c r="F86" s="198">
        <f>SUM(F79:F85)</f>
        <v>0</v>
      </c>
      <c r="G86" s="198">
        <f>SUM(G79:G85)</f>
        <v>0</v>
      </c>
      <c r="H86" s="198">
        <f>SUM(H79:H85)</f>
        <v>0</v>
      </c>
      <c r="I86" s="201"/>
      <c r="J86" s="199"/>
      <c r="K86" s="202"/>
      <c r="L86" s="203">
        <f>SUM(C86,F86,I86)</f>
        <v>0</v>
      </c>
      <c r="M86" s="205">
        <f>SUM(D86,G86,J86)</f>
        <v>45000</v>
      </c>
      <c r="N86" s="204">
        <f>SUM(E86,H86,K86)</f>
        <v>44200</v>
      </c>
    </row>
    <row r="87" spans="1:14" ht="15" x14ac:dyDescent="0.2">
      <c r="A87" s="150" t="s">
        <v>184</v>
      </c>
      <c r="B87" s="141" t="s">
        <v>185</v>
      </c>
      <c r="C87" s="190"/>
      <c r="D87" s="191"/>
      <c r="E87" s="192"/>
      <c r="F87" s="190"/>
      <c r="G87" s="191"/>
      <c r="H87" s="192"/>
      <c r="I87" s="193"/>
      <c r="J87" s="191"/>
      <c r="K87" s="194"/>
      <c r="L87" s="195">
        <f>SUM(C87,F87,I87)</f>
        <v>0</v>
      </c>
      <c r="M87" s="196">
        <f>SUM(D87,G87,J87)</f>
        <v>0</v>
      </c>
      <c r="N87" s="197">
        <f>SUM(E87,H87,K87)</f>
        <v>0</v>
      </c>
    </row>
    <row r="88" spans="1:14" ht="16.5" customHeight="1" x14ac:dyDescent="0.2">
      <c r="A88" s="150" t="s">
        <v>186</v>
      </c>
      <c r="B88" s="141" t="s">
        <v>187</v>
      </c>
      <c r="C88" s="190"/>
      <c r="D88" s="191"/>
      <c r="E88" s="192"/>
      <c r="F88" s="190"/>
      <c r="G88" s="191"/>
      <c r="H88" s="192"/>
      <c r="I88" s="193"/>
      <c r="J88" s="191"/>
      <c r="K88" s="194"/>
      <c r="L88" s="195">
        <f>SUM(C88,F88,I88)</f>
        <v>0</v>
      </c>
      <c r="M88" s="196">
        <f>SUM(D88,G88,J88)</f>
        <v>0</v>
      </c>
      <c r="N88" s="197">
        <f>SUM(E88,H88,K88)</f>
        <v>0</v>
      </c>
    </row>
    <row r="89" spans="1:14" ht="16.5" customHeight="1" x14ac:dyDescent="0.2">
      <c r="A89" s="150" t="s">
        <v>188</v>
      </c>
      <c r="B89" s="141" t="s">
        <v>189</v>
      </c>
      <c r="C89" s="190"/>
      <c r="D89" s="191"/>
      <c r="E89" s="192"/>
      <c r="F89" s="190"/>
      <c r="G89" s="191"/>
      <c r="H89" s="192"/>
      <c r="I89" s="193"/>
      <c r="J89" s="191"/>
      <c r="K89" s="194"/>
      <c r="L89" s="195">
        <f>SUM(C89,F89,I89)</f>
        <v>0</v>
      </c>
      <c r="M89" s="196">
        <f>SUM(D89,G89,J89)</f>
        <v>0</v>
      </c>
      <c r="N89" s="197">
        <f>SUM(E89,H89,K89)</f>
        <v>0</v>
      </c>
    </row>
    <row r="90" spans="1:14" ht="16.5" customHeight="1" x14ac:dyDescent="0.2">
      <c r="A90" s="150" t="s">
        <v>706</v>
      </c>
      <c r="B90" s="141" t="s">
        <v>191</v>
      </c>
      <c r="C90" s="190"/>
      <c r="D90" s="191"/>
      <c r="E90" s="192"/>
      <c r="F90" s="190"/>
      <c r="G90" s="191"/>
      <c r="H90" s="192"/>
      <c r="I90" s="193"/>
      <c r="J90" s="191"/>
      <c r="K90" s="194"/>
      <c r="L90" s="195">
        <f>SUM(C90,F90,I90)</f>
        <v>0</v>
      </c>
      <c r="M90" s="196">
        <f>SUM(D90,G90,J90)</f>
        <v>0</v>
      </c>
      <c r="N90" s="197">
        <f>SUM(E90,H90,K90)</f>
        <v>0</v>
      </c>
    </row>
    <row r="91" spans="1:14" ht="16.5" customHeight="1" x14ac:dyDescent="0.2">
      <c r="A91" s="152" t="s">
        <v>192</v>
      </c>
      <c r="B91" s="147" t="s">
        <v>24</v>
      </c>
      <c r="C91" s="190"/>
      <c r="D91" s="191"/>
      <c r="E91" s="192"/>
      <c r="F91" s="190">
        <f>SUM(F87:F90)</f>
        <v>0</v>
      </c>
      <c r="G91" s="190">
        <f>SUM(G87:G90)</f>
        <v>0</v>
      </c>
      <c r="H91" s="190">
        <f>SUM(H87:H90)</f>
        <v>0</v>
      </c>
      <c r="I91" s="193"/>
      <c r="J91" s="191"/>
      <c r="K91" s="194"/>
      <c r="L91" s="195">
        <f>SUM(C91,F91,I91)</f>
        <v>0</v>
      </c>
      <c r="M91" s="196">
        <f>SUM(D91,G91,J91)</f>
        <v>0</v>
      </c>
      <c r="N91" s="197">
        <f>SUM(E91,H91,K91)</f>
        <v>0</v>
      </c>
    </row>
    <row r="92" spans="1:14" ht="46.5" customHeight="1" x14ac:dyDescent="0.2">
      <c r="A92" s="150" t="s">
        <v>707</v>
      </c>
      <c r="B92" s="141" t="s">
        <v>194</v>
      </c>
      <c r="C92" s="190"/>
      <c r="D92" s="191"/>
      <c r="E92" s="192"/>
      <c r="F92" s="190"/>
      <c r="G92" s="191"/>
      <c r="H92" s="192"/>
      <c r="I92" s="193"/>
      <c r="J92" s="191"/>
      <c r="K92" s="194"/>
      <c r="L92" s="195">
        <f>SUM(C92,F92,I92)</f>
        <v>0</v>
      </c>
      <c r="M92" s="196">
        <f>SUM(D92,G92,J92)</f>
        <v>0</v>
      </c>
      <c r="N92" s="197">
        <f>SUM(E92,H92,K92)</f>
        <v>0</v>
      </c>
    </row>
    <row r="93" spans="1:14" ht="34.5" customHeight="1" x14ac:dyDescent="0.2">
      <c r="A93" s="150" t="s">
        <v>708</v>
      </c>
      <c r="B93" s="141" t="s">
        <v>196</v>
      </c>
      <c r="C93" s="190"/>
      <c r="D93" s="191"/>
      <c r="E93" s="192"/>
      <c r="F93" s="190"/>
      <c r="G93" s="191"/>
      <c r="H93" s="192"/>
      <c r="I93" s="193"/>
      <c r="J93" s="191"/>
      <c r="K93" s="194"/>
      <c r="L93" s="195">
        <f>SUM(C93,F93,I93)</f>
        <v>0</v>
      </c>
      <c r="M93" s="196">
        <f>SUM(D93,G93,J93)</f>
        <v>0</v>
      </c>
      <c r="N93" s="197">
        <f>SUM(E93,H93,K93)</f>
        <v>0</v>
      </c>
    </row>
    <row r="94" spans="1:14" ht="43.5" customHeight="1" x14ac:dyDescent="0.2">
      <c r="A94" s="150" t="s">
        <v>709</v>
      </c>
      <c r="B94" s="141" t="s">
        <v>198</v>
      </c>
      <c r="C94" s="190"/>
      <c r="D94" s="191"/>
      <c r="E94" s="192"/>
      <c r="F94" s="190"/>
      <c r="G94" s="191"/>
      <c r="H94" s="192"/>
      <c r="I94" s="193"/>
      <c r="J94" s="191"/>
      <c r="K94" s="194"/>
      <c r="L94" s="195">
        <f>SUM(C94,F94,I94)</f>
        <v>0</v>
      </c>
      <c r="M94" s="196">
        <f>SUM(D94,G94,J94)</f>
        <v>0</v>
      </c>
      <c r="N94" s="197">
        <f>SUM(E94,H94,K94)</f>
        <v>0</v>
      </c>
    </row>
    <row r="95" spans="1:14" ht="31.5" customHeight="1" x14ac:dyDescent="0.2">
      <c r="A95" s="150" t="s">
        <v>710</v>
      </c>
      <c r="B95" s="141" t="s">
        <v>200</v>
      </c>
      <c r="C95" s="190"/>
      <c r="D95" s="191"/>
      <c r="E95" s="192"/>
      <c r="F95" s="190"/>
      <c r="G95" s="191"/>
      <c r="H95" s="192"/>
      <c r="I95" s="193"/>
      <c r="J95" s="191"/>
      <c r="K95" s="194"/>
      <c r="L95" s="195">
        <f>SUM(C95,F95,I95)</f>
        <v>0</v>
      </c>
      <c r="M95" s="196">
        <f>SUM(D95,G95,J95)</f>
        <v>0</v>
      </c>
      <c r="N95" s="197">
        <f>SUM(E95,H95,K95)</f>
        <v>0</v>
      </c>
    </row>
    <row r="96" spans="1:14" ht="45.75" customHeight="1" x14ac:dyDescent="0.2">
      <c r="A96" s="150" t="s">
        <v>711</v>
      </c>
      <c r="B96" s="141" t="s">
        <v>202</v>
      </c>
      <c r="C96" s="190"/>
      <c r="D96" s="191"/>
      <c r="E96" s="192"/>
      <c r="F96" s="190"/>
      <c r="G96" s="191"/>
      <c r="H96" s="192"/>
      <c r="I96" s="193"/>
      <c r="J96" s="191"/>
      <c r="K96" s="194"/>
      <c r="L96" s="195">
        <f>SUM(C96,F96,I96)</f>
        <v>0</v>
      </c>
      <c r="M96" s="196">
        <f>SUM(D96,G96,J96)</f>
        <v>0</v>
      </c>
      <c r="N96" s="197">
        <f>SUM(E96,H96,K96)</f>
        <v>0</v>
      </c>
    </row>
    <row r="97" spans="1:14" ht="30" customHeight="1" x14ac:dyDescent="0.2">
      <c r="A97" s="150" t="s">
        <v>712</v>
      </c>
      <c r="B97" s="141" t="s">
        <v>204</v>
      </c>
      <c r="C97" s="190"/>
      <c r="D97" s="191"/>
      <c r="E97" s="192"/>
      <c r="F97" s="190"/>
      <c r="G97" s="191"/>
      <c r="H97" s="192"/>
      <c r="I97" s="193"/>
      <c r="J97" s="191"/>
      <c r="K97" s="194"/>
      <c r="L97" s="195">
        <f>SUM(C97,F97,I97)</f>
        <v>0</v>
      </c>
      <c r="M97" s="196">
        <f>SUM(D97,G97,J97)</f>
        <v>0</v>
      </c>
      <c r="N97" s="197">
        <f>SUM(E97,H97,K97)</f>
        <v>0</v>
      </c>
    </row>
    <row r="98" spans="1:14" ht="15" x14ac:dyDescent="0.2">
      <c r="A98" s="150" t="s">
        <v>205</v>
      </c>
      <c r="B98" s="141" t="s">
        <v>206</v>
      </c>
      <c r="C98" s="190"/>
      <c r="D98" s="191"/>
      <c r="E98" s="192"/>
      <c r="F98" s="190"/>
      <c r="G98" s="191"/>
      <c r="H98" s="192"/>
      <c r="I98" s="193"/>
      <c r="J98" s="191"/>
      <c r="K98" s="194"/>
      <c r="L98" s="195">
        <f>SUM(C98,F98,I98)</f>
        <v>0</v>
      </c>
      <c r="M98" s="196">
        <f>SUM(D98,G98,J98)</f>
        <v>0</v>
      </c>
      <c r="N98" s="197">
        <f>SUM(E98,H98,K98)</f>
        <v>0</v>
      </c>
    </row>
    <row r="99" spans="1:14" ht="27.75" customHeight="1" x14ac:dyDescent="0.2">
      <c r="A99" s="150" t="s">
        <v>713</v>
      </c>
      <c r="B99" s="141" t="s">
        <v>208</v>
      </c>
      <c r="C99" s="190"/>
      <c r="D99" s="191"/>
      <c r="E99" s="192"/>
      <c r="F99" s="190"/>
      <c r="G99" s="191"/>
      <c r="H99" s="192"/>
      <c r="I99" s="193"/>
      <c r="J99" s="191"/>
      <c r="K99" s="194"/>
      <c r="L99" s="195">
        <f>SUM(C99,F99,I99)</f>
        <v>0</v>
      </c>
      <c r="M99" s="196">
        <f>SUM(D99,G99,J99)</f>
        <v>0</v>
      </c>
      <c r="N99" s="197">
        <f>SUM(E99,H99,K99)</f>
        <v>0</v>
      </c>
    </row>
    <row r="100" spans="1:14" ht="17.25" customHeight="1" x14ac:dyDescent="0.2">
      <c r="A100" s="152" t="s">
        <v>209</v>
      </c>
      <c r="B100" s="147" t="s">
        <v>26</v>
      </c>
      <c r="C100" s="190"/>
      <c r="D100" s="191"/>
      <c r="E100" s="192"/>
      <c r="F100" s="190">
        <f>SUM(F92:F99)</f>
        <v>0</v>
      </c>
      <c r="G100" s="190">
        <f>SUM(G92:G99)</f>
        <v>0</v>
      </c>
      <c r="H100" s="190">
        <f>SUM(H92:H99)</f>
        <v>0</v>
      </c>
      <c r="I100" s="193"/>
      <c r="J100" s="191"/>
      <c r="K100" s="194"/>
      <c r="L100" s="195">
        <f>SUM(C100,F100,I100)</f>
        <v>0</v>
      </c>
      <c r="M100" s="196">
        <f>SUM(D100,G100,J100)</f>
        <v>0</v>
      </c>
      <c r="N100" s="197">
        <f>SUM(E100,H100,K100)</f>
        <v>0</v>
      </c>
    </row>
    <row r="101" spans="1:14" ht="33.75" customHeight="1" x14ac:dyDescent="0.25">
      <c r="A101" s="154" t="s">
        <v>210</v>
      </c>
      <c r="B101" s="147"/>
      <c r="C101" s="198">
        <f>SUM(C100,C91,C86)</f>
        <v>0</v>
      </c>
      <c r="D101" s="199">
        <f>SUM(D100,D91,D86)</f>
        <v>45000</v>
      </c>
      <c r="E101" s="199">
        <f>SUM(E100,E91,E86)</f>
        <v>44200</v>
      </c>
      <c r="F101" s="198">
        <f>SUM(F100,F91,F86)</f>
        <v>0</v>
      </c>
      <c r="G101" s="198">
        <f>SUM(G100,G91,G86)</f>
        <v>0</v>
      </c>
      <c r="H101" s="198">
        <f>SUM(H100,H91,H86)</f>
        <v>0</v>
      </c>
      <c r="I101" s="193"/>
      <c r="J101" s="191"/>
      <c r="K101" s="194"/>
      <c r="L101" s="195">
        <f>SUM(C101,F101,I101)</f>
        <v>0</v>
      </c>
      <c r="M101" s="196">
        <f>SUM(D101,G101,J101)</f>
        <v>45000</v>
      </c>
      <c r="N101" s="197">
        <f>SUM(E101,H101,K101)</f>
        <v>44200</v>
      </c>
    </row>
    <row r="102" spans="1:14" ht="22.5" customHeight="1" x14ac:dyDescent="0.2">
      <c r="A102" s="156" t="s">
        <v>211</v>
      </c>
      <c r="B102" s="157" t="s">
        <v>212</v>
      </c>
      <c r="C102" s="198">
        <f>SUM(C101,C78)</f>
        <v>62832621</v>
      </c>
      <c r="D102" s="199">
        <f>SUM(D101,D78)</f>
        <v>67771514</v>
      </c>
      <c r="E102" s="200">
        <f>SUM(E101,E78)</f>
        <v>65266799</v>
      </c>
      <c r="F102" s="198">
        <f>SUM(F101,F78)</f>
        <v>0</v>
      </c>
      <c r="G102" s="199">
        <f>SUM(G101,G78)</f>
        <v>0</v>
      </c>
      <c r="H102" s="200">
        <f>SUM(H101,H78)</f>
        <v>0</v>
      </c>
      <c r="I102" s="201"/>
      <c r="J102" s="199"/>
      <c r="K102" s="202"/>
      <c r="L102" s="203">
        <f>SUM(C102,F102,I102)</f>
        <v>62832621</v>
      </c>
      <c r="M102" s="205">
        <f>SUM(D102,G102,J102)</f>
        <v>67771514</v>
      </c>
      <c r="N102" s="204">
        <f>SUM(E102,H102,K102)</f>
        <v>65266799</v>
      </c>
    </row>
    <row r="103" spans="1:14" ht="30.75" customHeight="1" x14ac:dyDescent="0.2">
      <c r="A103" s="150" t="s">
        <v>213</v>
      </c>
      <c r="B103" s="158" t="s">
        <v>214</v>
      </c>
      <c r="C103" s="206"/>
      <c r="D103" s="207"/>
      <c r="E103" s="208"/>
      <c r="F103" s="206"/>
      <c r="G103" s="207"/>
      <c r="H103" s="208"/>
      <c r="I103" s="209"/>
      <c r="J103" s="207"/>
      <c r="K103" s="210"/>
      <c r="L103" s="195">
        <f>SUM(C103,F103,I103)</f>
        <v>0</v>
      </c>
      <c r="M103" s="196">
        <f>SUM(D103,G103,J103)</f>
        <v>0</v>
      </c>
      <c r="N103" s="197">
        <f>SUM(E103,H103,K103)</f>
        <v>0</v>
      </c>
    </row>
    <row r="104" spans="1:14" ht="30.75" customHeight="1" x14ac:dyDescent="0.2">
      <c r="A104" s="150" t="s">
        <v>215</v>
      </c>
      <c r="B104" s="158" t="s">
        <v>216</v>
      </c>
      <c r="C104" s="206"/>
      <c r="D104" s="207"/>
      <c r="E104" s="208"/>
      <c r="F104" s="206"/>
      <c r="G104" s="207"/>
      <c r="H104" s="208"/>
      <c r="I104" s="209"/>
      <c r="J104" s="207"/>
      <c r="K104" s="210"/>
      <c r="L104" s="195">
        <f>SUM(C104,F104,I104)</f>
        <v>0</v>
      </c>
      <c r="M104" s="196">
        <f>SUM(D104,G104,J104)</f>
        <v>0</v>
      </c>
      <c r="N104" s="197">
        <f>SUM(E104,H104,K104)</f>
        <v>0</v>
      </c>
    </row>
    <row r="105" spans="1:14" ht="30.75" customHeight="1" x14ac:dyDescent="0.2">
      <c r="A105" s="150" t="s">
        <v>217</v>
      </c>
      <c r="B105" s="158" t="s">
        <v>218</v>
      </c>
      <c r="C105" s="206"/>
      <c r="D105" s="207"/>
      <c r="E105" s="208"/>
      <c r="F105" s="206"/>
      <c r="G105" s="207"/>
      <c r="H105" s="208"/>
      <c r="I105" s="209"/>
      <c r="J105" s="207"/>
      <c r="K105" s="210"/>
      <c r="L105" s="195">
        <f>SUM(C105,F105,I105)</f>
        <v>0</v>
      </c>
      <c r="M105" s="196">
        <f>SUM(D105,G105,J105)</f>
        <v>0</v>
      </c>
      <c r="N105" s="197">
        <f>SUM(E105,H105,K105)</f>
        <v>0</v>
      </c>
    </row>
    <row r="106" spans="1:14" ht="27.75" customHeight="1" x14ac:dyDescent="0.2">
      <c r="A106" s="159" t="s">
        <v>219</v>
      </c>
      <c r="B106" s="160" t="s">
        <v>220</v>
      </c>
      <c r="C106" s="211"/>
      <c r="D106" s="212"/>
      <c r="E106" s="213"/>
      <c r="F106" s="211"/>
      <c r="G106" s="212"/>
      <c r="H106" s="213"/>
      <c r="I106" s="214"/>
      <c r="J106" s="212"/>
      <c r="K106" s="215"/>
      <c r="L106" s="195">
        <f>SUM(C106,F106,I106)</f>
        <v>0</v>
      </c>
      <c r="M106" s="196">
        <f>SUM(D106,G106,J106)</f>
        <v>0</v>
      </c>
      <c r="N106" s="197">
        <f>SUM(E106,H106,K106)</f>
        <v>0</v>
      </c>
    </row>
    <row r="107" spans="1:14" ht="27.75" customHeight="1" x14ac:dyDescent="0.2">
      <c r="A107" s="150" t="s">
        <v>221</v>
      </c>
      <c r="B107" s="158" t="s">
        <v>222</v>
      </c>
      <c r="C107" s="216"/>
      <c r="D107" s="217"/>
      <c r="E107" s="218"/>
      <c r="F107" s="216"/>
      <c r="G107" s="217"/>
      <c r="H107" s="218"/>
      <c r="I107" s="219"/>
      <c r="J107" s="217"/>
      <c r="K107" s="220"/>
      <c r="L107" s="195">
        <f>SUM(C107,F107,I107)</f>
        <v>0</v>
      </c>
      <c r="M107" s="196">
        <f>SUM(D107,G107,J107)</f>
        <v>0</v>
      </c>
      <c r="N107" s="197">
        <f>SUM(E107,H107,K107)</f>
        <v>0</v>
      </c>
    </row>
    <row r="108" spans="1:14" ht="27.75" customHeight="1" x14ac:dyDescent="0.2">
      <c r="A108" s="150" t="s">
        <v>223</v>
      </c>
      <c r="B108" s="158" t="s">
        <v>224</v>
      </c>
      <c r="C108" s="216"/>
      <c r="D108" s="217"/>
      <c r="E108" s="218"/>
      <c r="F108" s="216"/>
      <c r="G108" s="217"/>
      <c r="H108" s="218"/>
      <c r="I108" s="219"/>
      <c r="J108" s="217"/>
      <c r="K108" s="220"/>
      <c r="L108" s="195">
        <f>SUM(C108,F108,I108)</f>
        <v>0</v>
      </c>
      <c r="M108" s="196">
        <f>SUM(D108,G108,J108)</f>
        <v>0</v>
      </c>
      <c r="N108" s="197">
        <f>SUM(E108,H108,K108)</f>
        <v>0</v>
      </c>
    </row>
    <row r="109" spans="1:14" ht="27.75" customHeight="1" x14ac:dyDescent="0.2">
      <c r="A109" s="150" t="s">
        <v>225</v>
      </c>
      <c r="B109" s="158" t="s">
        <v>226</v>
      </c>
      <c r="C109" s="206"/>
      <c r="D109" s="207"/>
      <c r="E109" s="208"/>
      <c r="F109" s="206"/>
      <c r="G109" s="207"/>
      <c r="H109" s="208"/>
      <c r="I109" s="209"/>
      <c r="J109" s="207"/>
      <c r="K109" s="210"/>
      <c r="L109" s="195">
        <f>SUM(C109,F109,I109)</f>
        <v>0</v>
      </c>
      <c r="M109" s="196">
        <f>SUM(D109,G109,J109)</f>
        <v>0</v>
      </c>
      <c r="N109" s="197">
        <f>SUM(E109,H109,K109)</f>
        <v>0</v>
      </c>
    </row>
    <row r="110" spans="1:14" ht="27.75" customHeight="1" x14ac:dyDescent="0.2">
      <c r="A110" s="150" t="s">
        <v>227</v>
      </c>
      <c r="B110" s="158" t="s">
        <v>228</v>
      </c>
      <c r="C110" s="206"/>
      <c r="D110" s="207"/>
      <c r="E110" s="208"/>
      <c r="F110" s="206"/>
      <c r="G110" s="207"/>
      <c r="H110" s="208"/>
      <c r="I110" s="209"/>
      <c r="J110" s="207"/>
      <c r="K110" s="210"/>
      <c r="L110" s="195">
        <f>SUM(C110,F110,I110)</f>
        <v>0</v>
      </c>
      <c r="M110" s="196">
        <f>SUM(D110,G110,J110)</f>
        <v>0</v>
      </c>
      <c r="N110" s="197">
        <f>SUM(E110,H110,K110)</f>
        <v>0</v>
      </c>
    </row>
    <row r="111" spans="1:14" ht="18.75" customHeight="1" x14ac:dyDescent="0.2">
      <c r="A111" s="159" t="s">
        <v>229</v>
      </c>
      <c r="B111" s="160" t="s">
        <v>230</v>
      </c>
      <c r="C111" s="221"/>
      <c r="D111" s="222"/>
      <c r="E111" s="223"/>
      <c r="F111" s="221"/>
      <c r="G111" s="222"/>
      <c r="H111" s="223"/>
      <c r="I111" s="224"/>
      <c r="J111" s="222"/>
      <c r="K111" s="225"/>
      <c r="L111" s="195">
        <f>SUM(C111,F111,I111)</f>
        <v>0</v>
      </c>
      <c r="M111" s="196">
        <f>SUM(D111,G111,J111)</f>
        <v>0</v>
      </c>
      <c r="N111" s="197">
        <f>SUM(E111,H111,K111)</f>
        <v>0</v>
      </c>
    </row>
    <row r="112" spans="1:14" ht="18.75" customHeight="1" x14ac:dyDescent="0.2">
      <c r="A112" s="150" t="s">
        <v>714</v>
      </c>
      <c r="B112" s="158" t="s">
        <v>232</v>
      </c>
      <c r="C112" s="216"/>
      <c r="D112" s="217"/>
      <c r="E112" s="218"/>
      <c r="F112" s="216"/>
      <c r="G112" s="217"/>
      <c r="H112" s="218"/>
      <c r="I112" s="219"/>
      <c r="J112" s="217"/>
      <c r="K112" s="220"/>
      <c r="L112" s="195">
        <f>SUM(C112,F112,I112)</f>
        <v>0</v>
      </c>
      <c r="M112" s="196">
        <f>SUM(D112,G112,J112)</f>
        <v>0</v>
      </c>
      <c r="N112" s="197">
        <f>SUM(E112,H112,K112)</f>
        <v>0</v>
      </c>
    </row>
    <row r="113" spans="1:14" ht="27" customHeight="1" x14ac:dyDescent="0.2">
      <c r="A113" s="150" t="s">
        <v>715</v>
      </c>
      <c r="B113" s="158" t="s">
        <v>234</v>
      </c>
      <c r="C113" s="216"/>
      <c r="D113" s="217"/>
      <c r="E113" s="218"/>
      <c r="F113" s="216"/>
      <c r="G113" s="217"/>
      <c r="H113" s="218"/>
      <c r="I113" s="219"/>
      <c r="J113" s="217"/>
      <c r="K113" s="220"/>
      <c r="L113" s="195">
        <f>SUM(C113,F113,I113)</f>
        <v>0</v>
      </c>
      <c r="M113" s="196">
        <f>SUM(D113,G113,J113)</f>
        <v>0</v>
      </c>
      <c r="N113" s="197">
        <f>SUM(E113,H113,K113)</f>
        <v>0</v>
      </c>
    </row>
    <row r="114" spans="1:14" ht="27" customHeight="1" x14ac:dyDescent="0.2">
      <c r="A114" s="159" t="s">
        <v>235</v>
      </c>
      <c r="B114" s="160" t="s">
        <v>236</v>
      </c>
      <c r="C114" s="216"/>
      <c r="D114" s="217"/>
      <c r="E114" s="218"/>
      <c r="F114" s="216"/>
      <c r="G114" s="217"/>
      <c r="H114" s="218"/>
      <c r="I114" s="219"/>
      <c r="J114" s="217"/>
      <c r="K114" s="220"/>
      <c r="L114" s="195">
        <f>SUM(C114,F114,I114)</f>
        <v>0</v>
      </c>
      <c r="M114" s="196">
        <f>SUM(D114,G114,J114)</f>
        <v>0</v>
      </c>
      <c r="N114" s="197">
        <f>SUM(E114,H114,K114)</f>
        <v>0</v>
      </c>
    </row>
    <row r="115" spans="1:14" ht="21" customHeight="1" x14ac:dyDescent="0.2">
      <c r="A115" s="150" t="s">
        <v>237</v>
      </c>
      <c r="B115" s="158" t="s">
        <v>238</v>
      </c>
      <c r="C115" s="216"/>
      <c r="D115" s="217"/>
      <c r="E115" s="218"/>
      <c r="F115" s="216"/>
      <c r="G115" s="217"/>
      <c r="H115" s="218"/>
      <c r="I115" s="219"/>
      <c r="J115" s="217"/>
      <c r="K115" s="220"/>
      <c r="L115" s="195">
        <f>SUM(C115,F115,I115)</f>
        <v>0</v>
      </c>
      <c r="M115" s="196">
        <f>SUM(D115,G115,J115)</f>
        <v>0</v>
      </c>
      <c r="N115" s="197">
        <f>SUM(E115,H115,K115)</f>
        <v>0</v>
      </c>
    </row>
    <row r="116" spans="1:14" ht="21" customHeight="1" x14ac:dyDescent="0.2">
      <c r="A116" s="150" t="s">
        <v>239</v>
      </c>
      <c r="B116" s="158" t="s">
        <v>240</v>
      </c>
      <c r="C116" s="216"/>
      <c r="D116" s="217"/>
      <c r="E116" s="218"/>
      <c r="F116" s="216"/>
      <c r="G116" s="217"/>
      <c r="H116" s="218"/>
      <c r="I116" s="219"/>
      <c r="J116" s="217"/>
      <c r="K116" s="220"/>
      <c r="L116" s="195">
        <f>SUM(C116,F116,I116)</f>
        <v>0</v>
      </c>
      <c r="M116" s="196">
        <f>SUM(D116,G116,J116)</f>
        <v>0</v>
      </c>
      <c r="N116" s="197">
        <f>SUM(E116,H116,K116)</f>
        <v>0</v>
      </c>
    </row>
    <row r="117" spans="1:14" ht="27.75" customHeight="1" x14ac:dyDescent="0.2">
      <c r="A117" s="150" t="s">
        <v>241</v>
      </c>
      <c r="B117" s="158" t="s">
        <v>242</v>
      </c>
      <c r="C117" s="216"/>
      <c r="D117" s="217"/>
      <c r="E117" s="218"/>
      <c r="F117" s="216"/>
      <c r="G117" s="217"/>
      <c r="H117" s="218"/>
      <c r="I117" s="219"/>
      <c r="J117" s="217"/>
      <c r="K117" s="220"/>
      <c r="L117" s="195">
        <f>SUM(C117,F117,I117)</f>
        <v>0</v>
      </c>
      <c r="M117" s="196">
        <f>SUM(D117,G117,J117)</f>
        <v>0</v>
      </c>
      <c r="N117" s="197">
        <f>SUM(E117,H117,K117)</f>
        <v>0</v>
      </c>
    </row>
    <row r="118" spans="1:14" ht="21" customHeight="1" x14ac:dyDescent="0.2">
      <c r="A118" s="152" t="s">
        <v>243</v>
      </c>
      <c r="B118" s="161" t="s">
        <v>244</v>
      </c>
      <c r="C118" s="221"/>
      <c r="D118" s="222"/>
      <c r="E118" s="223"/>
      <c r="F118" s="221"/>
      <c r="G118" s="222"/>
      <c r="H118" s="223"/>
      <c r="I118" s="224"/>
      <c r="J118" s="222"/>
      <c r="K118" s="225"/>
      <c r="L118" s="195">
        <f>SUM(C118,F118,I118)</f>
        <v>0</v>
      </c>
      <c r="M118" s="196">
        <f>SUM(D118,G118,J118)</f>
        <v>0</v>
      </c>
      <c r="N118" s="197">
        <f>SUM(E118,H118,K118)</f>
        <v>0</v>
      </c>
    </row>
    <row r="119" spans="1:14" ht="24.75" customHeight="1" x14ac:dyDescent="0.2">
      <c r="A119" s="150" t="s">
        <v>245</v>
      </c>
      <c r="B119" s="158" t="s">
        <v>246</v>
      </c>
      <c r="C119" s="216"/>
      <c r="D119" s="217"/>
      <c r="E119" s="218"/>
      <c r="F119" s="216"/>
      <c r="G119" s="217"/>
      <c r="H119" s="218"/>
      <c r="I119" s="219"/>
      <c r="J119" s="217"/>
      <c r="K119" s="220"/>
      <c r="L119" s="195">
        <f>SUM(C119,F119,I119)</f>
        <v>0</v>
      </c>
      <c r="M119" s="196">
        <f>SUM(D119,G119,J119)</f>
        <v>0</v>
      </c>
      <c r="N119" s="197">
        <f>SUM(E119,H119,K119)</f>
        <v>0</v>
      </c>
    </row>
    <row r="120" spans="1:14" ht="30.75" customHeight="1" x14ac:dyDescent="0.2">
      <c r="A120" s="150" t="s">
        <v>247</v>
      </c>
      <c r="B120" s="158" t="s">
        <v>248</v>
      </c>
      <c r="C120" s="206"/>
      <c r="D120" s="207"/>
      <c r="E120" s="208"/>
      <c r="F120" s="206"/>
      <c r="G120" s="207"/>
      <c r="H120" s="208"/>
      <c r="I120" s="209"/>
      <c r="J120" s="207"/>
      <c r="K120" s="210"/>
      <c r="L120" s="195">
        <f>SUM(C120,F120,I120)</f>
        <v>0</v>
      </c>
      <c r="M120" s="196">
        <f>SUM(D120,G120,J120)</f>
        <v>0</v>
      </c>
      <c r="N120" s="197">
        <f>SUM(E120,H120,K120)</f>
        <v>0</v>
      </c>
    </row>
    <row r="121" spans="1:14" ht="19.5" customHeight="1" x14ac:dyDescent="0.2">
      <c r="A121" s="150" t="s">
        <v>249</v>
      </c>
      <c r="B121" s="158" t="s">
        <v>250</v>
      </c>
      <c r="C121" s="216"/>
      <c r="D121" s="217"/>
      <c r="E121" s="218"/>
      <c r="F121" s="216"/>
      <c r="G121" s="217"/>
      <c r="H121" s="218"/>
      <c r="I121" s="219"/>
      <c r="J121" s="217"/>
      <c r="K121" s="220"/>
      <c r="L121" s="195">
        <f>SUM(C121,F121,I121)</f>
        <v>0</v>
      </c>
      <c r="M121" s="196">
        <f>SUM(D121,G121,J121)</f>
        <v>0</v>
      </c>
      <c r="N121" s="197">
        <f>SUM(E121,H121,K121)</f>
        <v>0</v>
      </c>
    </row>
    <row r="122" spans="1:14" ht="16.5" customHeight="1" x14ac:dyDescent="0.2">
      <c r="A122" s="150" t="s">
        <v>251</v>
      </c>
      <c r="B122" s="158" t="s">
        <v>252</v>
      </c>
      <c r="C122" s="216"/>
      <c r="D122" s="217"/>
      <c r="E122" s="218"/>
      <c r="F122" s="216"/>
      <c r="G122" s="217"/>
      <c r="H122" s="218"/>
      <c r="I122" s="219"/>
      <c r="J122" s="217"/>
      <c r="K122" s="220"/>
      <c r="L122" s="195">
        <f>SUM(C122,F122,I122)</f>
        <v>0</v>
      </c>
      <c r="M122" s="196">
        <f>SUM(D122,G122,J122)</f>
        <v>0</v>
      </c>
      <c r="N122" s="197">
        <f>SUM(E122,H122,K122)</f>
        <v>0</v>
      </c>
    </row>
    <row r="123" spans="1:14" ht="16.5" customHeight="1" x14ac:dyDescent="0.2">
      <c r="A123" s="152" t="s">
        <v>253</v>
      </c>
      <c r="B123" s="161" t="s">
        <v>254</v>
      </c>
      <c r="C123" s="221"/>
      <c r="D123" s="222"/>
      <c r="E123" s="223"/>
      <c r="F123" s="221"/>
      <c r="G123" s="222"/>
      <c r="H123" s="223"/>
      <c r="I123" s="224"/>
      <c r="J123" s="222"/>
      <c r="K123" s="225"/>
      <c r="L123" s="195">
        <f>SUM(C123,F123,I123)</f>
        <v>0</v>
      </c>
      <c r="M123" s="196">
        <f>SUM(D123,G123,J123)</f>
        <v>0</v>
      </c>
      <c r="N123" s="197">
        <f>SUM(E123,H123,K123)</f>
        <v>0</v>
      </c>
    </row>
    <row r="124" spans="1:14" ht="29.25" customHeight="1" x14ac:dyDescent="0.2">
      <c r="A124" s="150" t="s">
        <v>255</v>
      </c>
      <c r="B124" s="158" t="s">
        <v>256</v>
      </c>
      <c r="C124" s="206"/>
      <c r="D124" s="207"/>
      <c r="E124" s="208"/>
      <c r="F124" s="206"/>
      <c r="G124" s="207"/>
      <c r="H124" s="208"/>
      <c r="I124" s="209"/>
      <c r="J124" s="207"/>
      <c r="K124" s="210"/>
      <c r="L124" s="195">
        <f>SUM(C124,F124,I124)</f>
        <v>0</v>
      </c>
      <c r="M124" s="196">
        <f>SUM(D124,G124,J124)</f>
        <v>0</v>
      </c>
      <c r="N124" s="197">
        <f>SUM(E124,H124,K124)</f>
        <v>0</v>
      </c>
    </row>
    <row r="125" spans="1:14" ht="23.25" customHeight="1" x14ac:dyDescent="0.2">
      <c r="A125" s="162" t="s">
        <v>257</v>
      </c>
      <c r="B125" s="163" t="s">
        <v>27</v>
      </c>
      <c r="C125" s="221"/>
      <c r="D125" s="222"/>
      <c r="E125" s="223"/>
      <c r="F125" s="221"/>
      <c r="G125" s="222"/>
      <c r="H125" s="223"/>
      <c r="I125" s="224"/>
      <c r="J125" s="222"/>
      <c r="K125" s="225"/>
      <c r="L125" s="195">
        <f>SUM(C125,F125,I125)</f>
        <v>0</v>
      </c>
      <c r="M125" s="196">
        <f>SUM(D125,G125,J125)</f>
        <v>0</v>
      </c>
      <c r="N125" s="197">
        <f>SUM(E125,H125,K125)</f>
        <v>0</v>
      </c>
    </row>
    <row r="126" spans="1:14" ht="18.75" customHeight="1" x14ac:dyDescent="0.25">
      <c r="A126" s="177" t="s">
        <v>258</v>
      </c>
      <c r="B126" s="178"/>
      <c r="C126" s="226">
        <f>SUM(C125,C102)</f>
        <v>62832621</v>
      </c>
      <c r="D126" s="227">
        <f>SUM(D125,D102)</f>
        <v>67771514</v>
      </c>
      <c r="E126" s="228">
        <f>SUM(E125,E102)</f>
        <v>65266799</v>
      </c>
      <c r="F126" s="226">
        <f>SUM(F125,F102)</f>
        <v>0</v>
      </c>
      <c r="G126" s="227">
        <f>SUM(G125,G102)</f>
        <v>0</v>
      </c>
      <c r="H126" s="228">
        <f>SUM(H125,H102)</f>
        <v>0</v>
      </c>
      <c r="I126" s="229"/>
      <c r="J126" s="227"/>
      <c r="K126" s="230"/>
      <c r="L126" s="231">
        <f>SUM(C126,F126,I126)</f>
        <v>62832621</v>
      </c>
      <c r="M126" s="232">
        <f>SUM(D126,G126,J126)</f>
        <v>67771514</v>
      </c>
      <c r="N126" s="233">
        <f>SUM(E126,H126,K126)</f>
        <v>65266799</v>
      </c>
    </row>
    <row r="127" spans="1:14" ht="15.75" x14ac:dyDescent="0.25">
      <c r="A127" s="296"/>
      <c r="B127" s="297"/>
      <c r="C127" s="298"/>
      <c r="D127" s="298"/>
      <c r="E127" s="298"/>
      <c r="F127" s="298"/>
      <c r="G127" s="298"/>
      <c r="H127" s="298"/>
      <c r="I127" s="298"/>
      <c r="J127" s="298"/>
      <c r="K127" s="298"/>
      <c r="L127" s="299"/>
      <c r="M127" s="299"/>
      <c r="N127" s="299"/>
    </row>
    <row r="128" spans="1:14" ht="15.75" x14ac:dyDescent="0.25">
      <c r="A128" s="166"/>
      <c r="B128" s="167"/>
      <c r="C128" s="164"/>
      <c r="D128" s="164"/>
      <c r="E128" s="164"/>
      <c r="F128" s="164"/>
      <c r="G128" s="164"/>
      <c r="H128" s="164"/>
      <c r="I128" s="164"/>
      <c r="J128" s="164"/>
      <c r="K128" s="164"/>
      <c r="L128" s="165"/>
      <c r="M128" s="165"/>
      <c r="N128" s="165"/>
    </row>
    <row r="129" spans="1:14" ht="11.25" customHeight="1" x14ac:dyDescent="0.25">
      <c r="A129" s="166"/>
      <c r="B129" s="167"/>
      <c r="C129" s="164"/>
      <c r="D129" s="164"/>
      <c r="E129" s="164"/>
      <c r="F129" s="164"/>
      <c r="G129" s="164"/>
      <c r="H129" s="164"/>
      <c r="I129" s="164"/>
      <c r="J129" s="164"/>
      <c r="K129" s="164"/>
      <c r="L129" s="165"/>
      <c r="M129" s="165"/>
      <c r="N129" s="165"/>
    </row>
    <row r="130" spans="1:14" ht="18" customHeight="1" x14ac:dyDescent="0.2"/>
    <row r="141" spans="1:14" ht="59.25" customHeight="1" x14ac:dyDescent="0.2"/>
    <row r="142" spans="1:14" ht="65.25" customHeight="1" x14ac:dyDescent="0.2"/>
    <row r="154" ht="30.75" customHeight="1" x14ac:dyDescent="0.2"/>
    <row r="159" s="7" customFormat="1" x14ac:dyDescent="0.2"/>
    <row r="171" ht="57.75" customHeight="1" x14ac:dyDescent="0.2"/>
    <row r="172" ht="59.25" customHeight="1" x14ac:dyDescent="0.2"/>
    <row r="177" ht="63.75" customHeight="1" x14ac:dyDescent="0.2"/>
    <row r="188" ht="64.5" customHeight="1" x14ac:dyDescent="0.2"/>
  </sheetData>
  <mergeCells count="9">
    <mergeCell ref="A1:N1"/>
    <mergeCell ref="A4:N4"/>
    <mergeCell ref="A5:N5"/>
    <mergeCell ref="A6:N6"/>
    <mergeCell ref="A2:F2"/>
    <mergeCell ref="C8:E8"/>
    <mergeCell ref="F8:H8"/>
    <mergeCell ref="I8:K8"/>
    <mergeCell ref="L8:N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1F237-B935-433A-95BD-2D55C31DC667}">
  <dimension ref="A1:N98"/>
  <sheetViews>
    <sheetView workbookViewId="0">
      <selection activeCell="D106" sqref="D106:D107"/>
    </sheetView>
  </sheetViews>
  <sheetFormatPr defaultRowHeight="12.75" x14ac:dyDescent="0.2"/>
  <cols>
    <col min="1" max="1" width="66.5703125" customWidth="1"/>
    <col min="3" max="5" width="9.85546875" bestFit="1" customWidth="1"/>
    <col min="12" max="14" width="9.85546875" bestFit="1" customWidth="1"/>
  </cols>
  <sheetData>
    <row r="1" spans="1:14" x14ac:dyDescent="0.2">
      <c r="A1" s="827" t="s">
        <v>897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</row>
    <row r="3" spans="1:14" ht="15.75" x14ac:dyDescent="0.25">
      <c r="A3" s="837" t="s">
        <v>739</v>
      </c>
      <c r="B3" s="837"/>
      <c r="C3" s="837"/>
      <c r="D3" s="837"/>
      <c r="E3" s="837"/>
      <c r="F3" s="837"/>
      <c r="G3" s="837"/>
      <c r="H3" s="837"/>
      <c r="I3" s="837"/>
      <c r="J3" s="837"/>
      <c r="K3" s="837"/>
      <c r="L3" s="837"/>
      <c r="M3" s="837"/>
      <c r="N3" s="837"/>
    </row>
    <row r="4" spans="1:14" ht="15.75" x14ac:dyDescent="0.25">
      <c r="A4" s="837" t="s">
        <v>898</v>
      </c>
      <c r="B4" s="837"/>
      <c r="C4" s="837"/>
      <c r="D4" s="837"/>
      <c r="E4" s="837"/>
      <c r="F4" s="837"/>
      <c r="G4" s="837"/>
      <c r="H4" s="837"/>
      <c r="I4" s="837"/>
      <c r="J4" s="837"/>
      <c r="K4" s="837"/>
      <c r="L4" s="837"/>
      <c r="M4" s="837"/>
      <c r="N4" s="837"/>
    </row>
    <row r="7" spans="1:14" ht="18" x14ac:dyDescent="0.25">
      <c r="A7" s="846" t="s">
        <v>628</v>
      </c>
      <c r="B7" s="829"/>
      <c r="C7" s="829"/>
      <c r="D7" s="829"/>
      <c r="E7" s="829"/>
      <c r="F7" s="829"/>
      <c r="G7" s="829"/>
      <c r="H7" s="829"/>
      <c r="I7" s="829"/>
      <c r="J7" s="829"/>
      <c r="K7" s="829"/>
      <c r="L7" s="722"/>
      <c r="M7" s="722"/>
      <c r="N7" s="722"/>
    </row>
    <row r="8" spans="1:14" ht="18" x14ac:dyDescent="0.25">
      <c r="A8" s="168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30"/>
      <c r="M8" s="130"/>
      <c r="N8" s="845"/>
    </row>
    <row r="9" spans="1:14" ht="38.25" x14ac:dyDescent="0.25">
      <c r="A9" s="132" t="s">
        <v>29</v>
      </c>
      <c r="B9" s="133" t="s">
        <v>30</v>
      </c>
      <c r="C9" s="709" t="s">
        <v>36</v>
      </c>
      <c r="D9" s="710"/>
      <c r="E9" s="711"/>
      <c r="F9" s="710" t="s">
        <v>37</v>
      </c>
      <c r="G9" s="710"/>
      <c r="H9" s="712"/>
      <c r="I9" s="709" t="s">
        <v>611</v>
      </c>
      <c r="J9" s="710"/>
      <c r="K9" s="711"/>
      <c r="L9" s="713" t="s">
        <v>610</v>
      </c>
      <c r="M9" s="713"/>
      <c r="N9" s="714"/>
    </row>
    <row r="10" spans="1:14" ht="48" x14ac:dyDescent="0.2">
      <c r="A10" s="132"/>
      <c r="B10" s="133"/>
      <c r="C10" s="134" t="s">
        <v>427</v>
      </c>
      <c r="D10" s="135" t="s">
        <v>428</v>
      </c>
      <c r="E10" s="136" t="s">
        <v>429</v>
      </c>
      <c r="F10" s="135" t="s">
        <v>626</v>
      </c>
      <c r="G10" s="135" t="s">
        <v>629</v>
      </c>
      <c r="H10" s="169" t="s">
        <v>429</v>
      </c>
      <c r="I10" s="170" t="s">
        <v>626</v>
      </c>
      <c r="J10" s="137" t="s">
        <v>629</v>
      </c>
      <c r="K10" s="171" t="s">
        <v>429</v>
      </c>
      <c r="L10" s="172" t="s">
        <v>427</v>
      </c>
      <c r="M10" s="135" t="s">
        <v>428</v>
      </c>
      <c r="N10" s="138" t="s">
        <v>429</v>
      </c>
    </row>
    <row r="11" spans="1:14" ht="22.5" customHeight="1" x14ac:dyDescent="0.2">
      <c r="A11" s="142" t="s">
        <v>716</v>
      </c>
      <c r="B11" s="173" t="s">
        <v>263</v>
      </c>
      <c r="C11" s="234"/>
      <c r="D11" s="196"/>
      <c r="E11" s="235"/>
      <c r="F11" s="236"/>
      <c r="G11" s="196"/>
      <c r="H11" s="237"/>
      <c r="I11" s="234"/>
      <c r="J11" s="196"/>
      <c r="K11" s="235"/>
      <c r="L11" s="236">
        <f>SUM(C11,F11,I11)</f>
        <v>0</v>
      </c>
      <c r="M11" s="236">
        <f>SUM(D11,G11,J11)</f>
        <v>0</v>
      </c>
      <c r="N11" s="236">
        <f>SUM(E11,H11,K11)</f>
        <v>0</v>
      </c>
    </row>
    <row r="12" spans="1:14" ht="22.5" customHeight="1" x14ac:dyDescent="0.2">
      <c r="A12" s="142" t="s">
        <v>717</v>
      </c>
      <c r="B12" s="173" t="s">
        <v>265</v>
      </c>
      <c r="C12" s="234"/>
      <c r="D12" s="196"/>
      <c r="E12" s="235"/>
      <c r="F12" s="236"/>
      <c r="G12" s="196"/>
      <c r="H12" s="237"/>
      <c r="I12" s="234"/>
      <c r="J12" s="196"/>
      <c r="K12" s="235"/>
      <c r="L12" s="236">
        <f>SUM(C12,F12,I12)</f>
        <v>0</v>
      </c>
      <c r="M12" s="236">
        <f>SUM(D12,G12,J12)</f>
        <v>0</v>
      </c>
      <c r="N12" s="236">
        <f>SUM(E12,H12,K12)</f>
        <v>0</v>
      </c>
    </row>
    <row r="13" spans="1:14" ht="14.25" customHeight="1" x14ac:dyDescent="0.2">
      <c r="A13" s="142" t="s">
        <v>718</v>
      </c>
      <c r="B13" s="173" t="s">
        <v>267</v>
      </c>
      <c r="C13" s="234"/>
      <c r="D13" s="196"/>
      <c r="E13" s="235"/>
      <c r="F13" s="236"/>
      <c r="G13" s="196"/>
      <c r="H13" s="237"/>
      <c r="I13" s="234"/>
      <c r="J13" s="196"/>
      <c r="K13" s="235"/>
      <c r="L13" s="236">
        <f>SUM(C13,F13,I13)</f>
        <v>0</v>
      </c>
      <c r="M13" s="236">
        <f>SUM(D13,G13,J13)</f>
        <v>0</v>
      </c>
      <c r="N13" s="236">
        <f>SUM(E13,H13,K13)</f>
        <v>0</v>
      </c>
    </row>
    <row r="14" spans="1:14" ht="14.25" customHeight="1" x14ac:dyDescent="0.2">
      <c r="A14" s="142" t="s">
        <v>719</v>
      </c>
      <c r="B14" s="173" t="s">
        <v>268</v>
      </c>
      <c r="C14" s="234"/>
      <c r="D14" s="196"/>
      <c r="E14" s="235"/>
      <c r="F14" s="236"/>
      <c r="G14" s="196"/>
      <c r="H14" s="237"/>
      <c r="I14" s="234"/>
      <c r="J14" s="196"/>
      <c r="K14" s="235"/>
      <c r="L14" s="236">
        <f>SUM(C14,F14,I14)</f>
        <v>0</v>
      </c>
      <c r="M14" s="236">
        <f>SUM(D14,G14,J14)</f>
        <v>0</v>
      </c>
      <c r="N14" s="236">
        <f>SUM(E14,H14,K14)</f>
        <v>0</v>
      </c>
    </row>
    <row r="15" spans="1:14" ht="19.5" customHeight="1" x14ac:dyDescent="0.2">
      <c r="A15" s="142" t="s">
        <v>630</v>
      </c>
      <c r="B15" s="173" t="s">
        <v>269</v>
      </c>
      <c r="C15" s="234"/>
      <c r="D15" s="196"/>
      <c r="E15" s="235"/>
      <c r="F15" s="236"/>
      <c r="G15" s="196"/>
      <c r="H15" s="237"/>
      <c r="I15" s="234"/>
      <c r="J15" s="196"/>
      <c r="K15" s="235"/>
      <c r="L15" s="236">
        <f>SUM(C15,F15,I15)</f>
        <v>0</v>
      </c>
      <c r="M15" s="236">
        <f>SUM(D15,G15,J15)</f>
        <v>0</v>
      </c>
      <c r="N15" s="236">
        <f>SUM(E15,H15,K15)</f>
        <v>0</v>
      </c>
    </row>
    <row r="16" spans="1:14" ht="15.75" customHeight="1" x14ac:dyDescent="0.2">
      <c r="A16" s="145" t="s">
        <v>270</v>
      </c>
      <c r="B16" s="174" t="s">
        <v>271</v>
      </c>
      <c r="C16" s="234"/>
      <c r="D16" s="196"/>
      <c r="E16" s="235"/>
      <c r="F16" s="236"/>
      <c r="G16" s="196"/>
      <c r="H16" s="237"/>
      <c r="I16" s="234"/>
      <c r="J16" s="196"/>
      <c r="K16" s="235"/>
      <c r="L16" s="236">
        <f>SUM(C16,F16,I16)</f>
        <v>0</v>
      </c>
      <c r="M16" s="236">
        <f>SUM(D16,G16,J16)</f>
        <v>0</v>
      </c>
      <c r="N16" s="236">
        <f>SUM(E16,H16,K16)</f>
        <v>0</v>
      </c>
    </row>
    <row r="17" spans="1:14" ht="15.75" customHeight="1" x14ac:dyDescent="0.2">
      <c r="A17" s="142" t="s">
        <v>272</v>
      </c>
      <c r="B17" s="173" t="s">
        <v>273</v>
      </c>
      <c r="C17" s="234"/>
      <c r="D17" s="196"/>
      <c r="E17" s="235"/>
      <c r="F17" s="236"/>
      <c r="G17" s="196"/>
      <c r="H17" s="237"/>
      <c r="I17" s="234"/>
      <c r="J17" s="196"/>
      <c r="K17" s="235"/>
      <c r="L17" s="236">
        <f>SUM(C17,F17,I17)</f>
        <v>0</v>
      </c>
      <c r="M17" s="236">
        <f>SUM(D17,G17,J17)</f>
        <v>0</v>
      </c>
      <c r="N17" s="236">
        <f>SUM(E17,H17,K17)</f>
        <v>0</v>
      </c>
    </row>
    <row r="18" spans="1:14" ht="31.5" customHeight="1" x14ac:dyDescent="0.2">
      <c r="A18" s="142" t="s">
        <v>720</v>
      </c>
      <c r="B18" s="173" t="s">
        <v>275</v>
      </c>
      <c r="C18" s="234"/>
      <c r="D18" s="196"/>
      <c r="E18" s="235"/>
      <c r="F18" s="236"/>
      <c r="G18" s="196"/>
      <c r="H18" s="237"/>
      <c r="I18" s="234"/>
      <c r="J18" s="196"/>
      <c r="K18" s="235"/>
      <c r="L18" s="236">
        <f>SUM(C18,F18,I18)</f>
        <v>0</v>
      </c>
      <c r="M18" s="236">
        <f>SUM(D18,G18,J18)</f>
        <v>0</v>
      </c>
      <c r="N18" s="236">
        <f>SUM(E18,H18,K18)</f>
        <v>0</v>
      </c>
    </row>
    <row r="19" spans="1:14" ht="31.5" customHeight="1" x14ac:dyDescent="0.2">
      <c r="A19" s="142" t="s">
        <v>722</v>
      </c>
      <c r="B19" s="173" t="s">
        <v>277</v>
      </c>
      <c r="C19" s="234"/>
      <c r="D19" s="196"/>
      <c r="E19" s="235"/>
      <c r="F19" s="236"/>
      <c r="G19" s="196"/>
      <c r="H19" s="237"/>
      <c r="I19" s="234"/>
      <c r="J19" s="196"/>
      <c r="K19" s="235"/>
      <c r="L19" s="236">
        <f>SUM(C19,F19,I19)</f>
        <v>0</v>
      </c>
      <c r="M19" s="236">
        <f>SUM(D19,G19,J19)</f>
        <v>0</v>
      </c>
      <c r="N19" s="236">
        <f>SUM(E19,H19,K19)</f>
        <v>0</v>
      </c>
    </row>
    <row r="20" spans="1:14" ht="23.25" customHeight="1" x14ac:dyDescent="0.2">
      <c r="A20" s="142" t="s">
        <v>721</v>
      </c>
      <c r="B20" s="173" t="s">
        <v>279</v>
      </c>
      <c r="C20" s="234"/>
      <c r="D20" s="196"/>
      <c r="E20" s="235"/>
      <c r="F20" s="236"/>
      <c r="G20" s="196"/>
      <c r="H20" s="237"/>
      <c r="I20" s="234"/>
      <c r="J20" s="196"/>
      <c r="K20" s="235"/>
      <c r="L20" s="236">
        <f>SUM(C20,F20,I20)</f>
        <v>0</v>
      </c>
      <c r="M20" s="236">
        <f>SUM(D20,G20,J20)</f>
        <v>0</v>
      </c>
      <c r="N20" s="236">
        <f>SUM(E20,H20,K20)</f>
        <v>0</v>
      </c>
    </row>
    <row r="21" spans="1:14" ht="30.75" customHeight="1" x14ac:dyDescent="0.2">
      <c r="A21" s="142" t="s">
        <v>280</v>
      </c>
      <c r="B21" s="173" t="s">
        <v>281</v>
      </c>
      <c r="C21" s="234">
        <v>4150000</v>
      </c>
      <c r="D21" s="196">
        <v>4621093</v>
      </c>
      <c r="E21" s="235">
        <v>4621093</v>
      </c>
      <c r="F21" s="236"/>
      <c r="G21" s="196"/>
      <c r="H21" s="237"/>
      <c r="I21" s="234"/>
      <c r="J21" s="196"/>
      <c r="K21" s="235"/>
      <c r="L21" s="236">
        <f>SUM(C21,F21,I21)</f>
        <v>4150000</v>
      </c>
      <c r="M21" s="236">
        <f>SUM(D21,G21,J21)</f>
        <v>4621093</v>
      </c>
      <c r="N21" s="236">
        <f>SUM(E21,H21,K21)</f>
        <v>4621093</v>
      </c>
    </row>
    <row r="22" spans="1:14" ht="20.25" customHeight="1" x14ac:dyDescent="0.2">
      <c r="A22" s="148" t="s">
        <v>2</v>
      </c>
      <c r="B22" s="175" t="s">
        <v>1</v>
      </c>
      <c r="C22" s="234">
        <f>SUM(C16:C21)</f>
        <v>4150000</v>
      </c>
      <c r="D22" s="234">
        <f>SUM(D16:D21)</f>
        <v>4621093</v>
      </c>
      <c r="E22" s="234">
        <f>SUM(E16:E21)</f>
        <v>4621093</v>
      </c>
      <c r="F22" s="236"/>
      <c r="G22" s="196"/>
      <c r="H22" s="237"/>
      <c r="I22" s="234"/>
      <c r="J22" s="196"/>
      <c r="K22" s="235"/>
      <c r="L22" s="236">
        <f>SUM(C22,F22,I22)</f>
        <v>4150000</v>
      </c>
      <c r="M22" s="236">
        <f>SUM(D22,G22,J22)</f>
        <v>4621093</v>
      </c>
      <c r="N22" s="236">
        <f>SUM(E22,H22,K22)</f>
        <v>4621093</v>
      </c>
    </row>
    <row r="23" spans="1:14" ht="20.25" customHeight="1" x14ac:dyDescent="0.2">
      <c r="A23" s="142" t="s">
        <v>282</v>
      </c>
      <c r="B23" s="173" t="s">
        <v>283</v>
      </c>
      <c r="C23" s="234"/>
      <c r="D23" s="196"/>
      <c r="E23" s="235"/>
      <c r="F23" s="236"/>
      <c r="G23" s="196"/>
      <c r="H23" s="237"/>
      <c r="I23" s="234"/>
      <c r="J23" s="196"/>
      <c r="K23" s="235"/>
      <c r="L23" s="236">
        <f>SUM(C23,F23,I23)</f>
        <v>0</v>
      </c>
      <c r="M23" s="236">
        <f>SUM(D23,G23,J23)</f>
        <v>0</v>
      </c>
      <c r="N23" s="236">
        <f>SUM(E23,H23,K23)</f>
        <v>0</v>
      </c>
    </row>
    <row r="24" spans="1:14" ht="20.25" customHeight="1" x14ac:dyDescent="0.2">
      <c r="A24" s="142" t="s">
        <v>284</v>
      </c>
      <c r="B24" s="173" t="s">
        <v>285</v>
      </c>
      <c r="C24" s="234"/>
      <c r="D24" s="196"/>
      <c r="E24" s="235"/>
      <c r="F24" s="236"/>
      <c r="G24" s="196"/>
      <c r="H24" s="237"/>
      <c r="I24" s="234"/>
      <c r="J24" s="196"/>
      <c r="K24" s="235"/>
      <c r="L24" s="236">
        <f>SUM(C24,F24,I24)</f>
        <v>0</v>
      </c>
      <c r="M24" s="236">
        <f>SUM(D24,G24,J24)</f>
        <v>0</v>
      </c>
      <c r="N24" s="236">
        <f>SUM(E24,H24,K24)</f>
        <v>0</v>
      </c>
    </row>
    <row r="25" spans="1:14" ht="20.25" customHeight="1" x14ac:dyDescent="0.2">
      <c r="A25" s="145" t="s">
        <v>286</v>
      </c>
      <c r="B25" s="174" t="s">
        <v>287</v>
      </c>
      <c r="C25" s="234"/>
      <c r="D25" s="196"/>
      <c r="E25" s="235"/>
      <c r="F25" s="236"/>
      <c r="G25" s="196"/>
      <c r="H25" s="237"/>
      <c r="I25" s="234"/>
      <c r="J25" s="196"/>
      <c r="K25" s="235"/>
      <c r="L25" s="236">
        <f>SUM(C25,F25,I25)</f>
        <v>0</v>
      </c>
      <c r="M25" s="236">
        <f>SUM(D25,G25,J25)</f>
        <v>0</v>
      </c>
      <c r="N25" s="236">
        <f>SUM(E25,H25,K25)</f>
        <v>0</v>
      </c>
    </row>
    <row r="26" spans="1:14" ht="20.25" customHeight="1" x14ac:dyDescent="0.2">
      <c r="A26" s="142" t="s">
        <v>288</v>
      </c>
      <c r="B26" s="173" t="s">
        <v>289</v>
      </c>
      <c r="C26" s="234"/>
      <c r="D26" s="196"/>
      <c r="E26" s="235"/>
      <c r="F26" s="236"/>
      <c r="G26" s="196"/>
      <c r="H26" s="237"/>
      <c r="I26" s="234"/>
      <c r="J26" s="196"/>
      <c r="K26" s="235"/>
      <c r="L26" s="236">
        <f>SUM(C26,F26,I26)</f>
        <v>0</v>
      </c>
      <c r="M26" s="236">
        <f>SUM(D26,G26,J26)</f>
        <v>0</v>
      </c>
      <c r="N26" s="236">
        <f>SUM(E26,H26,K26)</f>
        <v>0</v>
      </c>
    </row>
    <row r="27" spans="1:14" ht="19.5" customHeight="1" x14ac:dyDescent="0.2">
      <c r="A27" s="142" t="s">
        <v>290</v>
      </c>
      <c r="B27" s="173" t="s">
        <v>291</v>
      </c>
      <c r="C27" s="234"/>
      <c r="D27" s="196"/>
      <c r="E27" s="235"/>
      <c r="F27" s="236"/>
      <c r="G27" s="196"/>
      <c r="H27" s="237"/>
      <c r="I27" s="234"/>
      <c r="J27" s="196"/>
      <c r="K27" s="235"/>
      <c r="L27" s="236">
        <f>SUM(C27,F27,I27)</f>
        <v>0</v>
      </c>
      <c r="M27" s="236">
        <f>SUM(D27,G27,J27)</f>
        <v>0</v>
      </c>
      <c r="N27" s="236">
        <f>SUM(E27,H27,K27)</f>
        <v>0</v>
      </c>
    </row>
    <row r="28" spans="1:14" ht="19.5" customHeight="1" x14ac:dyDescent="0.2">
      <c r="A28" s="142" t="s">
        <v>292</v>
      </c>
      <c r="B28" s="173" t="s">
        <v>293</v>
      </c>
      <c r="C28" s="234"/>
      <c r="D28" s="196"/>
      <c r="E28" s="235"/>
      <c r="F28" s="236"/>
      <c r="G28" s="196"/>
      <c r="H28" s="237"/>
      <c r="I28" s="234"/>
      <c r="J28" s="196"/>
      <c r="K28" s="235"/>
      <c r="L28" s="236">
        <f>SUM(C28,F28,I28)</f>
        <v>0</v>
      </c>
      <c r="M28" s="236">
        <f>SUM(D28,G28,J28)</f>
        <v>0</v>
      </c>
      <c r="N28" s="236">
        <f>SUM(E28,H28,K28)</f>
        <v>0</v>
      </c>
    </row>
    <row r="29" spans="1:14" ht="19.5" customHeight="1" x14ac:dyDescent="0.2">
      <c r="A29" s="142" t="s">
        <v>294</v>
      </c>
      <c r="B29" s="173" t="s">
        <v>295</v>
      </c>
      <c r="C29" s="234"/>
      <c r="D29" s="196"/>
      <c r="E29" s="235"/>
      <c r="F29" s="236"/>
      <c r="G29" s="196"/>
      <c r="H29" s="237"/>
      <c r="I29" s="234"/>
      <c r="J29" s="196"/>
      <c r="K29" s="235"/>
      <c r="L29" s="236">
        <f>SUM(C29,F29,I29)</f>
        <v>0</v>
      </c>
      <c r="M29" s="236">
        <f>SUM(D29,G29,J29)</f>
        <v>0</v>
      </c>
      <c r="N29" s="236">
        <f>SUM(E29,H29,K29)</f>
        <v>0</v>
      </c>
    </row>
    <row r="30" spans="1:14" ht="19.5" customHeight="1" x14ac:dyDescent="0.2">
      <c r="A30" s="142" t="s">
        <v>296</v>
      </c>
      <c r="B30" s="173" t="s">
        <v>297</v>
      </c>
      <c r="C30" s="234"/>
      <c r="D30" s="196"/>
      <c r="E30" s="235"/>
      <c r="F30" s="236"/>
      <c r="G30" s="196"/>
      <c r="H30" s="237"/>
      <c r="I30" s="234"/>
      <c r="J30" s="196"/>
      <c r="K30" s="235"/>
      <c r="L30" s="236">
        <f>SUM(C30,F30,I30)</f>
        <v>0</v>
      </c>
      <c r="M30" s="236">
        <f>SUM(D30,G30,J30)</f>
        <v>0</v>
      </c>
      <c r="N30" s="236">
        <f>SUM(E30,H30,K30)</f>
        <v>0</v>
      </c>
    </row>
    <row r="31" spans="1:14" ht="19.5" customHeight="1" x14ac:dyDescent="0.2">
      <c r="A31" s="142" t="s">
        <v>723</v>
      </c>
      <c r="B31" s="173" t="s">
        <v>299</v>
      </c>
      <c r="C31" s="234"/>
      <c r="D31" s="196"/>
      <c r="E31" s="235"/>
      <c r="F31" s="236"/>
      <c r="G31" s="196"/>
      <c r="H31" s="237"/>
      <c r="I31" s="234"/>
      <c r="J31" s="196"/>
      <c r="K31" s="235"/>
      <c r="L31" s="236">
        <f>SUM(C31,F31,I31)</f>
        <v>0</v>
      </c>
      <c r="M31" s="236">
        <f>SUM(D31,G31,J31)</f>
        <v>0</v>
      </c>
      <c r="N31" s="236">
        <f>SUM(E31,H31,K31)</f>
        <v>0</v>
      </c>
    </row>
    <row r="32" spans="1:14" ht="15.75" customHeight="1" x14ac:dyDescent="0.2">
      <c r="A32" s="142" t="s">
        <v>300</v>
      </c>
      <c r="B32" s="173" t="s">
        <v>301</v>
      </c>
      <c r="C32" s="234"/>
      <c r="D32" s="196"/>
      <c r="E32" s="235"/>
      <c r="F32" s="236"/>
      <c r="G32" s="196"/>
      <c r="H32" s="237"/>
      <c r="I32" s="234"/>
      <c r="J32" s="196"/>
      <c r="K32" s="235"/>
      <c r="L32" s="236">
        <f>SUM(C32,F32,I32)</f>
        <v>0</v>
      </c>
      <c r="M32" s="236">
        <f>SUM(D32,G32,J32)</f>
        <v>0</v>
      </c>
      <c r="N32" s="236">
        <f>SUM(E32,H32,K32)</f>
        <v>0</v>
      </c>
    </row>
    <row r="33" spans="1:14" ht="15.75" customHeight="1" x14ac:dyDescent="0.2">
      <c r="A33" s="142" t="s">
        <v>302</v>
      </c>
      <c r="B33" s="173" t="s">
        <v>303</v>
      </c>
      <c r="C33" s="234"/>
      <c r="D33" s="196"/>
      <c r="E33" s="235"/>
      <c r="F33" s="236"/>
      <c r="G33" s="196"/>
      <c r="H33" s="237"/>
      <c r="I33" s="234"/>
      <c r="J33" s="196"/>
      <c r="K33" s="235"/>
      <c r="L33" s="236">
        <f>SUM(C33,F33,I33)</f>
        <v>0</v>
      </c>
      <c r="M33" s="236">
        <f>SUM(D33,G33,J33)</f>
        <v>0</v>
      </c>
      <c r="N33" s="236">
        <f>SUM(E33,H33,K33)</f>
        <v>0</v>
      </c>
    </row>
    <row r="34" spans="1:14" ht="15.75" customHeight="1" x14ac:dyDescent="0.2">
      <c r="A34" s="145" t="s">
        <v>304</v>
      </c>
      <c r="B34" s="174" t="s">
        <v>305</v>
      </c>
      <c r="C34" s="234"/>
      <c r="D34" s="196"/>
      <c r="E34" s="235"/>
      <c r="F34" s="236"/>
      <c r="G34" s="196"/>
      <c r="H34" s="237"/>
      <c r="I34" s="234"/>
      <c r="J34" s="196"/>
      <c r="K34" s="235"/>
      <c r="L34" s="236">
        <f>SUM(C34,F34,I34)</f>
        <v>0</v>
      </c>
      <c r="M34" s="236">
        <f>SUM(D34,G34,J34)</f>
        <v>0</v>
      </c>
      <c r="N34" s="236">
        <f>SUM(E34,H34,K34)</f>
        <v>0</v>
      </c>
    </row>
    <row r="35" spans="1:14" ht="15.75" customHeight="1" x14ac:dyDescent="0.2">
      <c r="A35" s="142" t="s">
        <v>306</v>
      </c>
      <c r="B35" s="173" t="s">
        <v>307</v>
      </c>
      <c r="C35" s="234"/>
      <c r="D35" s="196">
        <v>1202744</v>
      </c>
      <c r="E35" s="235">
        <v>1203000</v>
      </c>
      <c r="F35" s="236"/>
      <c r="G35" s="196"/>
      <c r="H35" s="237"/>
      <c r="I35" s="234"/>
      <c r="J35" s="196"/>
      <c r="K35" s="235"/>
      <c r="L35" s="236">
        <f>SUM(C35,F35,I35)</f>
        <v>0</v>
      </c>
      <c r="M35" s="236">
        <f>SUM(D35,G35,J35)</f>
        <v>1202744</v>
      </c>
      <c r="N35" s="236">
        <f>SUM(E35,H35,K35)</f>
        <v>1203000</v>
      </c>
    </row>
    <row r="36" spans="1:14" ht="17.25" customHeight="1" x14ac:dyDescent="0.2">
      <c r="A36" s="148" t="s">
        <v>308</v>
      </c>
      <c r="B36" s="175" t="s">
        <v>4</v>
      </c>
      <c r="C36" s="238">
        <f>SUM(C35,C34,C28,C25,C26,C27)</f>
        <v>0</v>
      </c>
      <c r="D36" s="238">
        <f>SUM(D35,D34,D28,D25,D26,D27)</f>
        <v>1202744</v>
      </c>
      <c r="E36" s="238">
        <f>SUM(E35,E34,E28,E25,E26,E27)</f>
        <v>1203000</v>
      </c>
      <c r="F36" s="240"/>
      <c r="G36" s="205"/>
      <c r="H36" s="241"/>
      <c r="I36" s="238"/>
      <c r="J36" s="205"/>
      <c r="K36" s="239"/>
      <c r="L36" s="240">
        <f>SUM(C36,F36,I36)</f>
        <v>0</v>
      </c>
      <c r="M36" s="240">
        <f>SUM(D36,G36,J36)</f>
        <v>1202744</v>
      </c>
      <c r="N36" s="240">
        <f>SUM(E36,H36,K36)</f>
        <v>1203000</v>
      </c>
    </row>
    <row r="37" spans="1:14" ht="17.25" customHeight="1" x14ac:dyDescent="0.2">
      <c r="A37" s="150" t="s">
        <v>309</v>
      </c>
      <c r="B37" s="173" t="s">
        <v>310</v>
      </c>
      <c r="C37" s="234"/>
      <c r="D37" s="196"/>
      <c r="E37" s="235"/>
      <c r="F37" s="236"/>
      <c r="G37" s="196"/>
      <c r="H37" s="237"/>
      <c r="I37" s="234"/>
      <c r="J37" s="196"/>
      <c r="K37" s="235"/>
      <c r="L37" s="236">
        <f>SUM(C37,F37,I37)</f>
        <v>0</v>
      </c>
      <c r="M37" s="236">
        <f>SUM(D37,G37,J37)</f>
        <v>0</v>
      </c>
      <c r="N37" s="236">
        <f>SUM(E37,H37,K37)</f>
        <v>0</v>
      </c>
    </row>
    <row r="38" spans="1:14" ht="17.25" customHeight="1" x14ac:dyDescent="0.2">
      <c r="A38" s="150" t="s">
        <v>311</v>
      </c>
      <c r="B38" s="173" t="s">
        <v>312</v>
      </c>
      <c r="C38" s="234"/>
      <c r="D38" s="196"/>
      <c r="E38" s="235"/>
      <c r="F38" s="236"/>
      <c r="G38" s="196"/>
      <c r="H38" s="237"/>
      <c r="I38" s="234"/>
      <c r="J38" s="196"/>
      <c r="K38" s="235"/>
      <c r="L38" s="236">
        <f>SUM(C38,F38,I38)</f>
        <v>0</v>
      </c>
      <c r="M38" s="236">
        <f>SUM(D38,G38,J38)</f>
        <v>0</v>
      </c>
      <c r="N38" s="236">
        <f>SUM(E38,H38,K38)</f>
        <v>0</v>
      </c>
    </row>
    <row r="39" spans="1:14" ht="18" customHeight="1" x14ac:dyDescent="0.2">
      <c r="A39" s="150" t="s">
        <v>313</v>
      </c>
      <c r="B39" s="173" t="s">
        <v>314</v>
      </c>
      <c r="C39" s="234"/>
      <c r="D39" s="235"/>
      <c r="E39" s="235"/>
      <c r="F39" s="236"/>
      <c r="G39" s="196"/>
      <c r="H39" s="237"/>
      <c r="I39" s="234"/>
      <c r="J39" s="196"/>
      <c r="K39" s="235"/>
      <c r="L39" s="236">
        <f>SUM(C39,F39,I39)</f>
        <v>0</v>
      </c>
      <c r="M39" s="236">
        <f>SUM(D39,G39,J39)</f>
        <v>0</v>
      </c>
      <c r="N39" s="236">
        <f>SUM(E39,H39,K39)</f>
        <v>0</v>
      </c>
    </row>
    <row r="40" spans="1:14" ht="18" customHeight="1" x14ac:dyDescent="0.2">
      <c r="A40" s="150" t="s">
        <v>315</v>
      </c>
      <c r="B40" s="173" t="s">
        <v>316</v>
      </c>
      <c r="C40" s="234"/>
      <c r="D40" s="235"/>
      <c r="E40" s="235"/>
      <c r="F40" s="236"/>
      <c r="G40" s="196"/>
      <c r="H40" s="237"/>
      <c r="I40" s="234"/>
      <c r="J40" s="196"/>
      <c r="K40" s="235"/>
      <c r="L40" s="236">
        <f>SUM(C40,F40,I40)</f>
        <v>0</v>
      </c>
      <c r="M40" s="236">
        <f>SUM(D40,G40,J40)</f>
        <v>0</v>
      </c>
      <c r="N40" s="236">
        <f>SUM(E40,H40,K40)</f>
        <v>0</v>
      </c>
    </row>
    <row r="41" spans="1:14" ht="18" customHeight="1" x14ac:dyDescent="0.2">
      <c r="A41" s="150" t="s">
        <v>317</v>
      </c>
      <c r="B41" s="173" t="s">
        <v>318</v>
      </c>
      <c r="C41" s="234"/>
      <c r="D41" s="235"/>
      <c r="E41" s="235"/>
      <c r="F41" s="236"/>
      <c r="G41" s="196"/>
      <c r="H41" s="237"/>
      <c r="I41" s="234"/>
      <c r="J41" s="196"/>
      <c r="K41" s="235"/>
      <c r="L41" s="236">
        <f>SUM(C41,F41,I41)</f>
        <v>0</v>
      </c>
      <c r="M41" s="236">
        <f>SUM(D41,G41,J41)</f>
        <v>0</v>
      </c>
      <c r="N41" s="236">
        <f>SUM(E41,H41,K41)</f>
        <v>0</v>
      </c>
    </row>
    <row r="42" spans="1:14" ht="18" customHeight="1" x14ac:dyDescent="0.2">
      <c r="A42" s="150" t="s">
        <v>319</v>
      </c>
      <c r="B42" s="173" t="s">
        <v>320</v>
      </c>
      <c r="C42" s="234"/>
      <c r="D42" s="235"/>
      <c r="E42" s="235"/>
      <c r="F42" s="236"/>
      <c r="G42" s="196"/>
      <c r="H42" s="237"/>
      <c r="I42" s="234"/>
      <c r="J42" s="196"/>
      <c r="K42" s="235"/>
      <c r="L42" s="236">
        <f>SUM(C42,F42,I42)</f>
        <v>0</v>
      </c>
      <c r="M42" s="236">
        <f>SUM(D42,G42,J42)</f>
        <v>0</v>
      </c>
      <c r="N42" s="236">
        <f>SUM(E42,H42,K42)</f>
        <v>0</v>
      </c>
    </row>
    <row r="43" spans="1:14" ht="18" customHeight="1" x14ac:dyDescent="0.2">
      <c r="A43" s="150" t="s">
        <v>321</v>
      </c>
      <c r="B43" s="173" t="s">
        <v>322</v>
      </c>
      <c r="C43" s="234"/>
      <c r="D43" s="196"/>
      <c r="E43" s="235"/>
      <c r="F43" s="236"/>
      <c r="G43" s="196"/>
      <c r="H43" s="237"/>
      <c r="I43" s="234"/>
      <c r="J43" s="196"/>
      <c r="K43" s="235"/>
      <c r="L43" s="236">
        <f>SUM(C43,F43,I43)</f>
        <v>0</v>
      </c>
      <c r="M43" s="236">
        <f>SUM(D43,G43,J43)</f>
        <v>0</v>
      </c>
      <c r="N43" s="236">
        <f>SUM(E43,H43,K43)</f>
        <v>0</v>
      </c>
    </row>
    <row r="44" spans="1:14" ht="18" customHeight="1" x14ac:dyDescent="0.2">
      <c r="A44" s="150" t="s">
        <v>323</v>
      </c>
      <c r="B44" s="173" t="s">
        <v>324</v>
      </c>
      <c r="C44" s="234"/>
      <c r="D44" s="196"/>
      <c r="E44" s="235">
        <v>15</v>
      </c>
      <c r="F44" s="236"/>
      <c r="G44" s="196"/>
      <c r="H44" s="237"/>
      <c r="I44" s="234"/>
      <c r="J44" s="196"/>
      <c r="K44" s="235"/>
      <c r="L44" s="236">
        <f>SUM(C44,F44,I44)</f>
        <v>0</v>
      </c>
      <c r="M44" s="236">
        <f>SUM(D44,G44,J44)</f>
        <v>0</v>
      </c>
      <c r="N44" s="236">
        <f>SUM(E44,H44,K44)</f>
        <v>15</v>
      </c>
    </row>
    <row r="45" spans="1:14" ht="21.75" customHeight="1" x14ac:dyDescent="0.2">
      <c r="A45" s="150" t="s">
        <v>325</v>
      </c>
      <c r="B45" s="173" t="s">
        <v>326</v>
      </c>
      <c r="C45" s="234"/>
      <c r="D45" s="196"/>
      <c r="E45" s="235"/>
      <c r="F45" s="236"/>
      <c r="G45" s="196"/>
      <c r="H45" s="237"/>
      <c r="I45" s="234"/>
      <c r="J45" s="196"/>
      <c r="K45" s="235"/>
      <c r="L45" s="236">
        <f>SUM(C45,F45,I45)</f>
        <v>0</v>
      </c>
      <c r="M45" s="236">
        <f>SUM(D45,G45,J45)</f>
        <v>0</v>
      </c>
      <c r="N45" s="236">
        <f>SUM(E45,H45,K45)</f>
        <v>0</v>
      </c>
    </row>
    <row r="46" spans="1:14" ht="21.75" customHeight="1" x14ac:dyDescent="0.2">
      <c r="A46" s="150" t="s">
        <v>327</v>
      </c>
      <c r="B46" s="173" t="s">
        <v>328</v>
      </c>
      <c r="C46" s="234"/>
      <c r="D46" s="196">
        <v>22000</v>
      </c>
      <c r="E46" s="235">
        <v>22000</v>
      </c>
      <c r="F46" s="236"/>
      <c r="G46" s="196"/>
      <c r="H46" s="237"/>
      <c r="I46" s="234"/>
      <c r="J46" s="196"/>
      <c r="K46" s="235"/>
      <c r="L46" s="236">
        <f>SUM(C46,F46,I46)</f>
        <v>0</v>
      </c>
      <c r="M46" s="236">
        <f>SUM(D46,G46,J46)</f>
        <v>22000</v>
      </c>
      <c r="N46" s="236">
        <f>SUM(E46,H46,K46)</f>
        <v>22000</v>
      </c>
    </row>
    <row r="47" spans="1:14" ht="21.75" customHeight="1" x14ac:dyDescent="0.2">
      <c r="A47" s="152" t="s">
        <v>329</v>
      </c>
      <c r="B47" s="175" t="s">
        <v>6</v>
      </c>
      <c r="C47" s="238">
        <f>SUM(C37:C46)</f>
        <v>0</v>
      </c>
      <c r="D47" s="238">
        <f>SUM(D37:D46)</f>
        <v>22000</v>
      </c>
      <c r="E47" s="239">
        <f>SUM(E37:E46)</f>
        <v>22015</v>
      </c>
      <c r="F47" s="240">
        <f>SUM(F37:F46)</f>
        <v>0</v>
      </c>
      <c r="G47" s="240">
        <f>SUM(G37:G46)</f>
        <v>0</v>
      </c>
      <c r="H47" s="241">
        <f>SUM(H37:H46)</f>
        <v>0</v>
      </c>
      <c r="I47" s="238"/>
      <c r="J47" s="205"/>
      <c r="K47" s="239"/>
      <c r="L47" s="240">
        <f>SUM(C47,F47,I47)</f>
        <v>0</v>
      </c>
      <c r="M47" s="240">
        <f>SUM(D47,G47,J47)</f>
        <v>22000</v>
      </c>
      <c r="N47" s="240">
        <f>SUM(E47,H47,K47)</f>
        <v>22015</v>
      </c>
    </row>
    <row r="48" spans="1:14" ht="30.75" customHeight="1" x14ac:dyDescent="0.2">
      <c r="A48" s="150" t="s">
        <v>724</v>
      </c>
      <c r="B48" s="173" t="s">
        <v>331</v>
      </c>
      <c r="C48" s="234"/>
      <c r="D48" s="196"/>
      <c r="E48" s="235"/>
      <c r="F48" s="236"/>
      <c r="G48" s="196"/>
      <c r="H48" s="237"/>
      <c r="I48" s="234"/>
      <c r="J48" s="196"/>
      <c r="K48" s="235"/>
      <c r="L48" s="236">
        <f>SUM(C48,F48,I48)</f>
        <v>0</v>
      </c>
      <c r="M48" s="236">
        <f>SUM(D48,G48,J48)</f>
        <v>0</v>
      </c>
      <c r="N48" s="236">
        <f>SUM(E48,H48,K48)</f>
        <v>0</v>
      </c>
    </row>
    <row r="49" spans="1:14" ht="30.75" customHeight="1" x14ac:dyDescent="0.2">
      <c r="A49" s="142" t="s">
        <v>725</v>
      </c>
      <c r="B49" s="173" t="s">
        <v>332</v>
      </c>
      <c r="C49" s="234"/>
      <c r="D49" s="196"/>
      <c r="E49" s="235"/>
      <c r="F49" s="236"/>
      <c r="G49" s="196"/>
      <c r="H49" s="237"/>
      <c r="I49" s="234"/>
      <c r="J49" s="196"/>
      <c r="K49" s="235"/>
      <c r="L49" s="236">
        <f>SUM(C49,F49,I49)</f>
        <v>0</v>
      </c>
      <c r="M49" s="236">
        <f>SUM(D49,G49,J49)</f>
        <v>0</v>
      </c>
      <c r="N49" s="236">
        <f>SUM(E49,H49,K49)</f>
        <v>0</v>
      </c>
    </row>
    <row r="50" spans="1:14" ht="21" customHeight="1" x14ac:dyDescent="0.2">
      <c r="A50" s="150" t="s">
        <v>333</v>
      </c>
      <c r="B50" s="173" t="s">
        <v>334</v>
      </c>
      <c r="C50" s="234"/>
      <c r="D50" s="196"/>
      <c r="E50" s="235"/>
      <c r="F50" s="236"/>
      <c r="G50" s="196"/>
      <c r="H50" s="237"/>
      <c r="I50" s="234"/>
      <c r="J50" s="196"/>
      <c r="K50" s="235"/>
      <c r="L50" s="236">
        <f>SUM(C50,F50,I50)</f>
        <v>0</v>
      </c>
      <c r="M50" s="236">
        <f>SUM(D50,G50,J50)</f>
        <v>0</v>
      </c>
      <c r="N50" s="236">
        <f>SUM(E50,H50,K50)</f>
        <v>0</v>
      </c>
    </row>
    <row r="51" spans="1:14" ht="21" customHeight="1" x14ac:dyDescent="0.2">
      <c r="A51" s="148" t="s">
        <v>335</v>
      </c>
      <c r="B51" s="175" t="s">
        <v>10</v>
      </c>
      <c r="C51" s="234"/>
      <c r="D51" s="196"/>
      <c r="E51" s="235"/>
      <c r="F51" s="236"/>
      <c r="G51" s="196"/>
      <c r="H51" s="237"/>
      <c r="I51" s="234"/>
      <c r="J51" s="196"/>
      <c r="K51" s="235"/>
      <c r="L51" s="236">
        <f>SUM(C51,F51,I51)</f>
        <v>0</v>
      </c>
      <c r="M51" s="236">
        <f>SUM(D51,G51,J51)</f>
        <v>0</v>
      </c>
      <c r="N51" s="236">
        <f>SUM(E51,H51,K51)</f>
        <v>0</v>
      </c>
    </row>
    <row r="52" spans="1:14" ht="21" customHeight="1" x14ac:dyDescent="0.25">
      <c r="A52" s="154" t="s">
        <v>168</v>
      </c>
      <c r="B52" s="176"/>
      <c r="C52" s="238">
        <f>SUM(C51,C47,C36,C22)</f>
        <v>4150000</v>
      </c>
      <c r="D52" s="238">
        <f>SUM(D51,D47,D36,D22)</f>
        <v>5845837</v>
      </c>
      <c r="E52" s="239">
        <f>SUM(E51,E47,E36,E22)</f>
        <v>5846108</v>
      </c>
      <c r="F52" s="240">
        <f>SUM(F51,F47,F36,F22)</f>
        <v>0</v>
      </c>
      <c r="G52" s="240">
        <f>SUM(G51,G47,G36,G22)</f>
        <v>0</v>
      </c>
      <c r="H52" s="241">
        <f>SUM(H51,H47,H36,H22)</f>
        <v>0</v>
      </c>
      <c r="I52" s="238"/>
      <c r="J52" s="205"/>
      <c r="K52" s="239"/>
      <c r="L52" s="240">
        <f>SUM(C52,F52,I52)</f>
        <v>4150000</v>
      </c>
      <c r="M52" s="240">
        <f>SUM(D52,G52,J52)</f>
        <v>5845837</v>
      </c>
      <c r="N52" s="240">
        <f>SUM(E52,H52,K52)</f>
        <v>5846108</v>
      </c>
    </row>
    <row r="53" spans="1:14" ht="21.75" customHeight="1" x14ac:dyDescent="0.2">
      <c r="A53" s="142" t="s">
        <v>726</v>
      </c>
      <c r="B53" s="173" t="s">
        <v>337</v>
      </c>
      <c r="C53" s="234"/>
      <c r="D53" s="196"/>
      <c r="E53" s="235"/>
      <c r="F53" s="236"/>
      <c r="G53" s="196"/>
      <c r="H53" s="237"/>
      <c r="I53" s="234"/>
      <c r="J53" s="196"/>
      <c r="K53" s="235"/>
      <c r="L53" s="236">
        <f>SUM(C53,F53,I53)</f>
        <v>0</v>
      </c>
      <c r="M53" s="236">
        <f>SUM(D53,G53,J53)</f>
        <v>0</v>
      </c>
      <c r="N53" s="236">
        <f>SUM(E53,H53,K53)</f>
        <v>0</v>
      </c>
    </row>
    <row r="54" spans="1:14" ht="32.25" customHeight="1" x14ac:dyDescent="0.2">
      <c r="A54" s="142" t="s">
        <v>727</v>
      </c>
      <c r="B54" s="173" t="s">
        <v>338</v>
      </c>
      <c r="C54" s="234"/>
      <c r="D54" s="196"/>
      <c r="E54" s="235"/>
      <c r="F54" s="236"/>
      <c r="G54" s="196"/>
      <c r="H54" s="237"/>
      <c r="I54" s="234"/>
      <c r="J54" s="196"/>
      <c r="K54" s="235"/>
      <c r="L54" s="236">
        <f>SUM(C54,F54,I54)</f>
        <v>0</v>
      </c>
      <c r="M54" s="236">
        <f>SUM(D54,G54,J54)</f>
        <v>0</v>
      </c>
      <c r="N54" s="236">
        <f>SUM(E54,H54,K54)</f>
        <v>0</v>
      </c>
    </row>
    <row r="55" spans="1:14" ht="32.25" customHeight="1" x14ac:dyDescent="0.2">
      <c r="A55" s="142" t="s">
        <v>728</v>
      </c>
      <c r="B55" s="173" t="s">
        <v>339</v>
      </c>
      <c r="C55" s="234"/>
      <c r="D55" s="196"/>
      <c r="E55" s="235"/>
      <c r="F55" s="236"/>
      <c r="G55" s="196"/>
      <c r="H55" s="237"/>
      <c r="I55" s="234"/>
      <c r="J55" s="196"/>
      <c r="K55" s="235"/>
      <c r="L55" s="236">
        <f>SUM(C55,F55,I55)</f>
        <v>0</v>
      </c>
      <c r="M55" s="236">
        <f>SUM(D55,G55,J55)</f>
        <v>0</v>
      </c>
      <c r="N55" s="236">
        <f>SUM(E55,H55,K55)</f>
        <v>0</v>
      </c>
    </row>
    <row r="56" spans="1:14" ht="32.25" customHeight="1" x14ac:dyDescent="0.2">
      <c r="A56" s="142" t="s">
        <v>729</v>
      </c>
      <c r="B56" s="173" t="s">
        <v>341</v>
      </c>
      <c r="C56" s="234"/>
      <c r="D56" s="196"/>
      <c r="E56" s="235"/>
      <c r="F56" s="236"/>
      <c r="G56" s="196"/>
      <c r="H56" s="237"/>
      <c r="I56" s="234"/>
      <c r="J56" s="196"/>
      <c r="K56" s="235"/>
      <c r="L56" s="236">
        <f>SUM(C56,F56,I56)</f>
        <v>0</v>
      </c>
      <c r="M56" s="236">
        <f>SUM(D56,G56,J56)</f>
        <v>0</v>
      </c>
      <c r="N56" s="236">
        <f>SUM(E56,H56,K56)</f>
        <v>0</v>
      </c>
    </row>
    <row r="57" spans="1:14" ht="18.75" customHeight="1" x14ac:dyDescent="0.2">
      <c r="A57" s="142" t="s">
        <v>730</v>
      </c>
      <c r="B57" s="173" t="s">
        <v>343</v>
      </c>
      <c r="C57" s="234"/>
      <c r="D57" s="196"/>
      <c r="E57" s="235"/>
      <c r="F57" s="236"/>
      <c r="G57" s="196"/>
      <c r="H57" s="237"/>
      <c r="I57" s="234"/>
      <c r="J57" s="196"/>
      <c r="K57" s="235"/>
      <c r="L57" s="236">
        <f>SUM(C57,F57,I57)</f>
        <v>0</v>
      </c>
      <c r="M57" s="236">
        <f>SUM(D57,G57,J57)</f>
        <v>0</v>
      </c>
      <c r="N57" s="236">
        <f>SUM(E57,H57,K57)</f>
        <v>0</v>
      </c>
    </row>
    <row r="58" spans="1:14" ht="18.75" customHeight="1" x14ac:dyDescent="0.2">
      <c r="A58" s="148" t="s">
        <v>344</v>
      </c>
      <c r="B58" s="175" t="s">
        <v>3</v>
      </c>
      <c r="C58" s="234"/>
      <c r="D58" s="196"/>
      <c r="E58" s="235"/>
      <c r="F58" s="236"/>
      <c r="G58" s="196"/>
      <c r="H58" s="237"/>
      <c r="I58" s="234"/>
      <c r="J58" s="196"/>
      <c r="K58" s="235"/>
      <c r="L58" s="236">
        <f>SUM(C58,F58,I58)</f>
        <v>0</v>
      </c>
      <c r="M58" s="236">
        <f>SUM(D58,G58,J58)</f>
        <v>0</v>
      </c>
      <c r="N58" s="236">
        <f>SUM(E58,H58,K58)</f>
        <v>0</v>
      </c>
    </row>
    <row r="59" spans="1:14" ht="18.75" customHeight="1" x14ac:dyDescent="0.2">
      <c r="A59" s="150" t="s">
        <v>345</v>
      </c>
      <c r="B59" s="173" t="s">
        <v>346</v>
      </c>
      <c r="C59" s="234"/>
      <c r="D59" s="196"/>
      <c r="E59" s="235"/>
      <c r="F59" s="236"/>
      <c r="G59" s="196"/>
      <c r="H59" s="237"/>
      <c r="I59" s="234"/>
      <c r="J59" s="196"/>
      <c r="K59" s="235"/>
      <c r="L59" s="236">
        <f>SUM(C59,F59,I59)</f>
        <v>0</v>
      </c>
      <c r="M59" s="236">
        <f>SUM(D59,G59,J59)</f>
        <v>0</v>
      </c>
      <c r="N59" s="236">
        <f>SUM(E59,H59,K59)</f>
        <v>0</v>
      </c>
    </row>
    <row r="60" spans="1:14" ht="18.75" customHeight="1" x14ac:dyDescent="0.2">
      <c r="A60" s="150" t="s">
        <v>347</v>
      </c>
      <c r="B60" s="173" t="s">
        <v>348</v>
      </c>
      <c r="C60" s="234"/>
      <c r="D60" s="196"/>
      <c r="E60" s="235"/>
      <c r="F60" s="236"/>
      <c r="G60" s="196"/>
      <c r="H60" s="237"/>
      <c r="I60" s="234"/>
      <c r="J60" s="196"/>
      <c r="K60" s="235"/>
      <c r="L60" s="236">
        <f>SUM(C60,F60,I60)</f>
        <v>0</v>
      </c>
      <c r="M60" s="236">
        <f>SUM(D60,G60,J60)</f>
        <v>0</v>
      </c>
      <c r="N60" s="236">
        <f>SUM(E60,H60,K60)</f>
        <v>0</v>
      </c>
    </row>
    <row r="61" spans="1:14" ht="18.75" customHeight="1" x14ac:dyDescent="0.2">
      <c r="A61" s="150" t="s">
        <v>349</v>
      </c>
      <c r="B61" s="173" t="s">
        <v>350</v>
      </c>
      <c r="C61" s="234"/>
      <c r="D61" s="196"/>
      <c r="E61" s="235"/>
      <c r="F61" s="236"/>
      <c r="G61" s="196"/>
      <c r="H61" s="237"/>
      <c r="I61" s="234"/>
      <c r="J61" s="196"/>
      <c r="K61" s="235"/>
      <c r="L61" s="236">
        <f>SUM(C61,F61,I61)</f>
        <v>0</v>
      </c>
      <c r="M61" s="236">
        <f>SUM(D61,G61,J61)</f>
        <v>0</v>
      </c>
      <c r="N61" s="236">
        <f>SUM(E61,H61,K61)</f>
        <v>0</v>
      </c>
    </row>
    <row r="62" spans="1:14" ht="18.75" customHeight="1" x14ac:dyDescent="0.2">
      <c r="A62" s="150" t="s">
        <v>351</v>
      </c>
      <c r="B62" s="173" t="s">
        <v>352</v>
      </c>
      <c r="C62" s="234"/>
      <c r="D62" s="196"/>
      <c r="E62" s="235"/>
      <c r="F62" s="236"/>
      <c r="G62" s="196"/>
      <c r="H62" s="237"/>
      <c r="I62" s="234"/>
      <c r="J62" s="196"/>
      <c r="K62" s="235"/>
      <c r="L62" s="236">
        <f>SUM(C62,F62,I62)</f>
        <v>0</v>
      </c>
      <c r="M62" s="236">
        <f>SUM(D62,G62,J62)</f>
        <v>0</v>
      </c>
      <c r="N62" s="236">
        <f>SUM(E62,H62,K62)</f>
        <v>0</v>
      </c>
    </row>
    <row r="63" spans="1:14" ht="18.75" customHeight="1" x14ac:dyDescent="0.2">
      <c r="A63" s="150" t="s">
        <v>353</v>
      </c>
      <c r="B63" s="173" t="s">
        <v>354</v>
      </c>
      <c r="C63" s="234"/>
      <c r="D63" s="196"/>
      <c r="E63" s="235"/>
      <c r="F63" s="236"/>
      <c r="G63" s="196"/>
      <c r="H63" s="237"/>
      <c r="I63" s="234"/>
      <c r="J63" s="196"/>
      <c r="K63" s="235"/>
      <c r="L63" s="236">
        <f>SUM(C63,F63,I63)</f>
        <v>0</v>
      </c>
      <c r="M63" s="236">
        <f>SUM(D63,G63,J63)</f>
        <v>0</v>
      </c>
      <c r="N63" s="236">
        <f>SUM(E63,H63,K63)</f>
        <v>0</v>
      </c>
    </row>
    <row r="64" spans="1:14" ht="18.75" customHeight="1" x14ac:dyDescent="0.2">
      <c r="A64" s="148" t="s">
        <v>355</v>
      </c>
      <c r="B64" s="175" t="s">
        <v>8</v>
      </c>
      <c r="C64" s="234"/>
      <c r="D64" s="196"/>
      <c r="E64" s="235"/>
      <c r="F64" s="236"/>
      <c r="G64" s="196"/>
      <c r="H64" s="237"/>
      <c r="I64" s="234"/>
      <c r="J64" s="196"/>
      <c r="K64" s="235"/>
      <c r="L64" s="236">
        <f>SUM(C64,F64,I64)</f>
        <v>0</v>
      </c>
      <c r="M64" s="236">
        <f>SUM(D64,G64,J64)</f>
        <v>0</v>
      </c>
      <c r="N64" s="236">
        <f>SUM(E64,H64,K64)</f>
        <v>0</v>
      </c>
    </row>
    <row r="65" spans="1:14" ht="30.75" customHeight="1" x14ac:dyDescent="0.2">
      <c r="A65" s="150" t="s">
        <v>731</v>
      </c>
      <c r="B65" s="173" t="s">
        <v>356</v>
      </c>
      <c r="C65" s="234"/>
      <c r="D65" s="196"/>
      <c r="E65" s="235"/>
      <c r="F65" s="236"/>
      <c r="G65" s="196"/>
      <c r="H65" s="237"/>
      <c r="I65" s="234"/>
      <c r="J65" s="196"/>
      <c r="K65" s="235"/>
      <c r="L65" s="236">
        <f>SUM(C65,F65,I65)</f>
        <v>0</v>
      </c>
      <c r="M65" s="236">
        <f>SUM(D65,G65,J65)</f>
        <v>0</v>
      </c>
      <c r="N65" s="236">
        <f>SUM(E65,H65,K65)</f>
        <v>0</v>
      </c>
    </row>
    <row r="66" spans="1:14" ht="30.75" customHeight="1" x14ac:dyDescent="0.2">
      <c r="A66" s="142" t="s">
        <v>732</v>
      </c>
      <c r="B66" s="173" t="s">
        <v>357</v>
      </c>
      <c r="C66" s="234"/>
      <c r="D66" s="196"/>
      <c r="E66" s="235"/>
      <c r="F66" s="236"/>
      <c r="G66" s="196"/>
      <c r="H66" s="237"/>
      <c r="I66" s="234"/>
      <c r="J66" s="196"/>
      <c r="K66" s="235"/>
      <c r="L66" s="236">
        <f>SUM(C66,F66,I66)</f>
        <v>0</v>
      </c>
      <c r="M66" s="236">
        <f>SUM(D66,G66,J66)</f>
        <v>0</v>
      </c>
      <c r="N66" s="236">
        <f>SUM(E66,H66,K66)</f>
        <v>0</v>
      </c>
    </row>
    <row r="67" spans="1:14" ht="20.25" customHeight="1" x14ac:dyDescent="0.2">
      <c r="A67" s="150" t="s">
        <v>358</v>
      </c>
      <c r="B67" s="173" t="s">
        <v>359</v>
      </c>
      <c r="C67" s="234"/>
      <c r="D67" s="196"/>
      <c r="E67" s="235"/>
      <c r="F67" s="236"/>
      <c r="G67" s="196"/>
      <c r="H67" s="237"/>
      <c r="I67" s="234"/>
      <c r="J67" s="196"/>
      <c r="K67" s="235"/>
      <c r="L67" s="236">
        <f>SUM(C67,F67,I67)</f>
        <v>0</v>
      </c>
      <c r="M67" s="236">
        <f>SUM(D67,G67,J67)</f>
        <v>0</v>
      </c>
      <c r="N67" s="236">
        <f>SUM(E67,H67,K67)</f>
        <v>0</v>
      </c>
    </row>
    <row r="68" spans="1:14" ht="20.25" customHeight="1" x14ac:dyDescent="0.2">
      <c r="A68" s="148" t="s">
        <v>360</v>
      </c>
      <c r="B68" s="175" t="s">
        <v>11</v>
      </c>
      <c r="C68" s="234"/>
      <c r="D68" s="234"/>
      <c r="E68" s="235"/>
      <c r="F68" s="236"/>
      <c r="G68" s="236"/>
      <c r="H68" s="237"/>
      <c r="I68" s="234"/>
      <c r="J68" s="196"/>
      <c r="K68" s="235"/>
      <c r="L68" s="236">
        <f>SUM(C68,F68,I68)</f>
        <v>0</v>
      </c>
      <c r="M68" s="236">
        <f>SUM(D68,G68,J68)</f>
        <v>0</v>
      </c>
      <c r="N68" s="236">
        <f>SUM(E68,H68,K68)</f>
        <v>0</v>
      </c>
    </row>
    <row r="69" spans="1:14" ht="20.25" customHeight="1" x14ac:dyDescent="0.25">
      <c r="A69" s="382" t="s">
        <v>210</v>
      </c>
      <c r="B69" s="394"/>
      <c r="C69" s="383"/>
      <c r="D69" s="383"/>
      <c r="E69" s="384"/>
      <c r="F69" s="385"/>
      <c r="G69" s="385"/>
      <c r="H69" s="386"/>
      <c r="I69" s="383"/>
      <c r="J69" s="380"/>
      <c r="K69" s="384"/>
      <c r="L69" s="395">
        <f>SUM(C69,F69,I69)</f>
        <v>0</v>
      </c>
      <c r="M69" s="395">
        <f>SUM(D69,G69,J69)</f>
        <v>0</v>
      </c>
      <c r="N69" s="395">
        <f>SUM(E69,H69,K69)</f>
        <v>0</v>
      </c>
    </row>
    <row r="70" spans="1:14" ht="20.25" customHeight="1" x14ac:dyDescent="0.2">
      <c r="A70" s="387" t="s">
        <v>361</v>
      </c>
      <c r="B70" s="388" t="s">
        <v>362</v>
      </c>
      <c r="C70" s="389">
        <f>SUM(C69,C52)</f>
        <v>4150000</v>
      </c>
      <c r="D70" s="389">
        <f>SUM(D69,D52)</f>
        <v>5845837</v>
      </c>
      <c r="E70" s="390">
        <f>SUM(E69,E52)</f>
        <v>5846108</v>
      </c>
      <c r="F70" s="391">
        <f>SUM(F69,F52)</f>
        <v>0</v>
      </c>
      <c r="G70" s="391">
        <f>SUM(G69,G52)</f>
        <v>0</v>
      </c>
      <c r="H70" s="392">
        <f>SUM(H69,H52)</f>
        <v>0</v>
      </c>
      <c r="I70" s="389"/>
      <c r="J70" s="393"/>
      <c r="K70" s="390"/>
      <c r="L70" s="391">
        <f>SUM(C70,F70,I70)</f>
        <v>4150000</v>
      </c>
      <c r="M70" s="391">
        <f>SUM(D70,G70,J70)</f>
        <v>5845837</v>
      </c>
      <c r="N70" s="391">
        <f>SUM(E70,H70,K70)</f>
        <v>5846108</v>
      </c>
    </row>
    <row r="71" spans="1:14" ht="20.25" customHeight="1" x14ac:dyDescent="0.2">
      <c r="A71" s="150" t="s">
        <v>363</v>
      </c>
      <c r="B71" s="158" t="s">
        <v>364</v>
      </c>
      <c r="C71" s="234"/>
      <c r="D71" s="196"/>
      <c r="E71" s="235"/>
      <c r="F71" s="236"/>
      <c r="G71" s="196"/>
      <c r="H71" s="237"/>
      <c r="I71" s="234"/>
      <c r="J71" s="196"/>
      <c r="K71" s="235"/>
      <c r="L71" s="236">
        <f>SUM(C71,F71,I71)</f>
        <v>0</v>
      </c>
      <c r="M71" s="236">
        <f>SUM(D71,G71,J71)</f>
        <v>0</v>
      </c>
      <c r="N71" s="236">
        <f>SUM(E71,H71,K71)</f>
        <v>0</v>
      </c>
    </row>
    <row r="72" spans="1:14" ht="20.25" customHeight="1" x14ac:dyDescent="0.2">
      <c r="A72" s="150" t="s">
        <v>31</v>
      </c>
      <c r="B72" s="158" t="s">
        <v>365</v>
      </c>
      <c r="C72" s="234"/>
      <c r="D72" s="196"/>
      <c r="E72" s="235"/>
      <c r="F72" s="236"/>
      <c r="G72" s="196"/>
      <c r="H72" s="237"/>
      <c r="I72" s="234"/>
      <c r="J72" s="196"/>
      <c r="K72" s="235"/>
      <c r="L72" s="236">
        <f>SUM(C72,F72,I72)</f>
        <v>0</v>
      </c>
      <c r="M72" s="236">
        <f>SUM(D72,G72,J72)</f>
        <v>0</v>
      </c>
      <c r="N72" s="236">
        <f>SUM(E72,H72,K72)</f>
        <v>0</v>
      </c>
    </row>
    <row r="73" spans="1:14" ht="19.5" customHeight="1" x14ac:dyDescent="0.2">
      <c r="A73" s="150" t="s">
        <v>366</v>
      </c>
      <c r="B73" s="158" t="s">
        <v>367</v>
      </c>
      <c r="C73" s="234"/>
      <c r="D73" s="196"/>
      <c r="E73" s="235"/>
      <c r="F73" s="236"/>
      <c r="G73" s="196"/>
      <c r="H73" s="237"/>
      <c r="I73" s="234"/>
      <c r="J73" s="196"/>
      <c r="K73" s="235"/>
      <c r="L73" s="236">
        <f>SUM(C73,F73,I73)</f>
        <v>0</v>
      </c>
      <c r="M73" s="236">
        <f>SUM(D73,G73,J73)</f>
        <v>0</v>
      </c>
      <c r="N73" s="236">
        <f>SUM(E73,H73,K73)</f>
        <v>0</v>
      </c>
    </row>
    <row r="74" spans="1:14" ht="19.5" customHeight="1" x14ac:dyDescent="0.2">
      <c r="A74" s="159" t="s">
        <v>631</v>
      </c>
      <c r="B74" s="160" t="s">
        <v>368</v>
      </c>
      <c r="C74" s="234"/>
      <c r="D74" s="196"/>
      <c r="E74" s="235"/>
      <c r="F74" s="236"/>
      <c r="G74" s="196"/>
      <c r="H74" s="237"/>
      <c r="I74" s="234"/>
      <c r="J74" s="196"/>
      <c r="K74" s="235"/>
      <c r="L74" s="236">
        <f>SUM(C74,F74,I74)</f>
        <v>0</v>
      </c>
      <c r="M74" s="236">
        <f>SUM(D74,G74,J74)</f>
        <v>0</v>
      </c>
      <c r="N74" s="236">
        <f>SUM(E74,H74,K74)</f>
        <v>0</v>
      </c>
    </row>
    <row r="75" spans="1:14" ht="19.5" customHeight="1" x14ac:dyDescent="0.2">
      <c r="A75" s="150" t="s">
        <v>35</v>
      </c>
      <c r="B75" s="158" t="s">
        <v>369</v>
      </c>
      <c r="C75" s="234"/>
      <c r="D75" s="196"/>
      <c r="E75" s="235"/>
      <c r="F75" s="236"/>
      <c r="G75" s="196"/>
      <c r="H75" s="237"/>
      <c r="I75" s="234"/>
      <c r="J75" s="196"/>
      <c r="K75" s="235"/>
      <c r="L75" s="236">
        <f>SUM(C75,F75,I75)</f>
        <v>0</v>
      </c>
      <c r="M75" s="236">
        <f>SUM(D75,G75,J75)</f>
        <v>0</v>
      </c>
      <c r="N75" s="236">
        <f>SUM(E75,H75,K75)</f>
        <v>0</v>
      </c>
    </row>
    <row r="76" spans="1:14" ht="18.75" customHeight="1" x14ac:dyDescent="0.2">
      <c r="A76" s="150" t="s">
        <v>32</v>
      </c>
      <c r="B76" s="158" t="s">
        <v>370</v>
      </c>
      <c r="C76" s="234"/>
      <c r="D76" s="196"/>
      <c r="E76" s="235"/>
      <c r="F76" s="236"/>
      <c r="G76" s="196"/>
      <c r="H76" s="237"/>
      <c r="I76" s="234"/>
      <c r="J76" s="196"/>
      <c r="K76" s="235"/>
      <c r="L76" s="236">
        <f>SUM(C76,F76,I76)</f>
        <v>0</v>
      </c>
      <c r="M76" s="236">
        <f>SUM(D76,G76,J76)</f>
        <v>0</v>
      </c>
      <c r="N76" s="236">
        <f>SUM(E76,H76,K76)</f>
        <v>0</v>
      </c>
    </row>
    <row r="77" spans="1:14" ht="18.75" customHeight="1" x14ac:dyDescent="0.2">
      <c r="A77" s="150" t="s">
        <v>371</v>
      </c>
      <c r="B77" s="158" t="s">
        <v>372</v>
      </c>
      <c r="C77" s="234"/>
      <c r="D77" s="196"/>
      <c r="E77" s="235"/>
      <c r="F77" s="236"/>
      <c r="G77" s="196"/>
      <c r="H77" s="237"/>
      <c r="I77" s="234"/>
      <c r="J77" s="196"/>
      <c r="K77" s="235"/>
      <c r="L77" s="236">
        <f>SUM(C77,F77,I77)</f>
        <v>0</v>
      </c>
      <c r="M77" s="236">
        <f>SUM(D77,G77,J77)</f>
        <v>0</v>
      </c>
      <c r="N77" s="236">
        <f>SUM(E77,H77,K77)</f>
        <v>0</v>
      </c>
    </row>
    <row r="78" spans="1:14" ht="18.75" customHeight="1" x14ac:dyDescent="0.2">
      <c r="A78" s="150" t="s">
        <v>33</v>
      </c>
      <c r="B78" s="158" t="s">
        <v>373</v>
      </c>
      <c r="C78" s="234"/>
      <c r="D78" s="196"/>
      <c r="E78" s="235"/>
      <c r="F78" s="236"/>
      <c r="G78" s="196"/>
      <c r="H78" s="237"/>
      <c r="I78" s="234"/>
      <c r="J78" s="196"/>
      <c r="K78" s="235"/>
      <c r="L78" s="236">
        <f>SUM(C78,F78,I78)</f>
        <v>0</v>
      </c>
      <c r="M78" s="236">
        <f>SUM(D78,G78,J78)</f>
        <v>0</v>
      </c>
      <c r="N78" s="236">
        <f>SUM(E78,H78,K78)</f>
        <v>0</v>
      </c>
    </row>
    <row r="79" spans="1:14" ht="18.75" customHeight="1" x14ac:dyDescent="0.2">
      <c r="A79" s="159" t="s">
        <v>374</v>
      </c>
      <c r="B79" s="160" t="s">
        <v>375</v>
      </c>
      <c r="C79" s="234"/>
      <c r="D79" s="196"/>
      <c r="E79" s="235"/>
      <c r="F79" s="236"/>
      <c r="G79" s="196"/>
      <c r="H79" s="237"/>
      <c r="I79" s="234"/>
      <c r="J79" s="196"/>
      <c r="K79" s="235"/>
      <c r="L79" s="236">
        <f>SUM(C79,F79,I79)</f>
        <v>0</v>
      </c>
      <c r="M79" s="236">
        <f>SUM(D79,G79,J79)</f>
        <v>0</v>
      </c>
      <c r="N79" s="236">
        <f>SUM(E79,H79,K79)</f>
        <v>0</v>
      </c>
    </row>
    <row r="80" spans="1:14" ht="18.75" customHeight="1" x14ac:dyDescent="0.2">
      <c r="A80" s="142" t="s">
        <v>376</v>
      </c>
      <c r="B80" s="158" t="s">
        <v>377</v>
      </c>
      <c r="C80" s="234"/>
      <c r="D80" s="196"/>
      <c r="E80" s="235"/>
      <c r="F80" s="236">
        <v>1073501</v>
      </c>
      <c r="G80" s="196">
        <v>1073501</v>
      </c>
      <c r="H80" s="237">
        <v>1073501</v>
      </c>
      <c r="I80" s="234"/>
      <c r="J80" s="196"/>
      <c r="K80" s="235"/>
      <c r="L80" s="236">
        <f>SUM(C80,F80,I80)</f>
        <v>1073501</v>
      </c>
      <c r="M80" s="236">
        <f>SUM(D80,G80,J80)</f>
        <v>1073501</v>
      </c>
      <c r="N80" s="236">
        <f>SUM(E80,H80,K80)</f>
        <v>1073501</v>
      </c>
    </row>
    <row r="81" spans="1:14" ht="27" customHeight="1" x14ac:dyDescent="0.2">
      <c r="A81" s="142" t="s">
        <v>378</v>
      </c>
      <c r="B81" s="158" t="s">
        <v>377</v>
      </c>
      <c r="C81" s="234"/>
      <c r="D81" s="196"/>
      <c r="E81" s="235"/>
      <c r="F81" s="236"/>
      <c r="G81" s="196"/>
      <c r="H81" s="237"/>
      <c r="I81" s="234"/>
      <c r="J81" s="196"/>
      <c r="K81" s="235"/>
      <c r="L81" s="236">
        <f>SUM(C81,F81,I81)</f>
        <v>0</v>
      </c>
      <c r="M81" s="236">
        <f>SUM(D81,G81,J81)</f>
        <v>0</v>
      </c>
      <c r="N81" s="236">
        <f>SUM(E81,H81,K81)</f>
        <v>0</v>
      </c>
    </row>
    <row r="82" spans="1:14" ht="21.75" customHeight="1" x14ac:dyDescent="0.2">
      <c r="A82" s="142" t="s">
        <v>379</v>
      </c>
      <c r="B82" s="158" t="s">
        <v>380</v>
      </c>
      <c r="C82" s="234"/>
      <c r="D82" s="196"/>
      <c r="E82" s="235"/>
      <c r="F82" s="236"/>
      <c r="G82" s="196"/>
      <c r="H82" s="237"/>
      <c r="I82" s="234"/>
      <c r="J82" s="196"/>
      <c r="K82" s="235"/>
      <c r="L82" s="236">
        <f>SUM(C82,F82,I82)</f>
        <v>0</v>
      </c>
      <c r="M82" s="236">
        <f>SUM(D82,G82,J82)</f>
        <v>0</v>
      </c>
      <c r="N82" s="236">
        <f>SUM(E82,H82,K82)</f>
        <v>0</v>
      </c>
    </row>
    <row r="83" spans="1:14" ht="21.75" customHeight="1" x14ac:dyDescent="0.2">
      <c r="A83" s="142" t="s">
        <v>381</v>
      </c>
      <c r="B83" s="158" t="s">
        <v>380</v>
      </c>
      <c r="C83" s="234"/>
      <c r="D83" s="196"/>
      <c r="E83" s="235"/>
      <c r="F83" s="236"/>
      <c r="G83" s="196"/>
      <c r="H83" s="237"/>
      <c r="I83" s="234"/>
      <c r="J83" s="196"/>
      <c r="K83" s="235"/>
      <c r="L83" s="236">
        <f>SUM(C83,F83,I83)</f>
        <v>0</v>
      </c>
      <c r="M83" s="236">
        <f>SUM(D83,G83,J83)</f>
        <v>0</v>
      </c>
      <c r="N83" s="236">
        <f>SUM(E83,H83,K83)</f>
        <v>0</v>
      </c>
    </row>
    <row r="84" spans="1:14" ht="18" customHeight="1" x14ac:dyDescent="0.2">
      <c r="A84" s="145" t="s">
        <v>382</v>
      </c>
      <c r="B84" s="160" t="s">
        <v>383</v>
      </c>
      <c r="C84" s="238"/>
      <c r="D84" s="205"/>
      <c r="E84" s="239"/>
      <c r="F84" s="240">
        <f>SUM(F80:F83)</f>
        <v>1073501</v>
      </c>
      <c r="G84" s="240">
        <f>SUM(G80:G83)</f>
        <v>1073501</v>
      </c>
      <c r="H84" s="240">
        <f>SUM(H80:H83)</f>
        <v>1073501</v>
      </c>
      <c r="I84" s="238"/>
      <c r="J84" s="205"/>
      <c r="K84" s="239"/>
      <c r="L84" s="240">
        <f>SUM(C84,F84,I84)</f>
        <v>1073501</v>
      </c>
      <c r="M84" s="240">
        <f>SUM(D84,G84,J84)</f>
        <v>1073501</v>
      </c>
      <c r="N84" s="240">
        <f>SUM(E84,H84,K84)</f>
        <v>1073501</v>
      </c>
    </row>
    <row r="85" spans="1:14" ht="18" customHeight="1" x14ac:dyDescent="0.2">
      <c r="A85" s="150" t="s">
        <v>384</v>
      </c>
      <c r="B85" s="158" t="s">
        <v>385</v>
      </c>
      <c r="C85" s="234"/>
      <c r="D85" s="196"/>
      <c r="E85" s="235"/>
      <c r="F85" s="236"/>
      <c r="G85" s="196"/>
      <c r="H85" s="237"/>
      <c r="I85" s="234"/>
      <c r="J85" s="196"/>
      <c r="K85" s="235"/>
      <c r="L85" s="236">
        <f>SUM(C85,F85,I85)</f>
        <v>0</v>
      </c>
      <c r="M85" s="236">
        <f>SUM(D85,G85,J85)</f>
        <v>0</v>
      </c>
      <c r="N85" s="236">
        <f>SUM(E85,H85,K85)</f>
        <v>0</v>
      </c>
    </row>
    <row r="86" spans="1:14" ht="18" customHeight="1" x14ac:dyDescent="0.2">
      <c r="A86" s="150" t="s">
        <v>386</v>
      </c>
      <c r="B86" s="158" t="s">
        <v>387</v>
      </c>
      <c r="C86" s="234"/>
      <c r="D86" s="196"/>
      <c r="E86" s="235"/>
      <c r="F86" s="236"/>
      <c r="G86" s="196"/>
      <c r="H86" s="237"/>
      <c r="I86" s="234"/>
      <c r="J86" s="196"/>
      <c r="K86" s="235"/>
      <c r="L86" s="236">
        <f>SUM(C86,F86,I86)</f>
        <v>0</v>
      </c>
      <c r="M86" s="236">
        <f>SUM(D86,G86,J86)</f>
        <v>0</v>
      </c>
      <c r="N86" s="236">
        <f>SUM(E86,H86,K86)</f>
        <v>0</v>
      </c>
    </row>
    <row r="87" spans="1:14" ht="18" customHeight="1" x14ac:dyDescent="0.2">
      <c r="A87" s="150" t="s">
        <v>388</v>
      </c>
      <c r="B87" s="158" t="s">
        <v>389</v>
      </c>
      <c r="C87" s="234">
        <v>57609120</v>
      </c>
      <c r="D87" s="196">
        <v>60852176</v>
      </c>
      <c r="E87" s="235">
        <v>60852176</v>
      </c>
      <c r="F87" s="236"/>
      <c r="G87" s="196"/>
      <c r="H87" s="237"/>
      <c r="I87" s="234"/>
      <c r="J87" s="196"/>
      <c r="K87" s="235"/>
      <c r="L87" s="236">
        <f>SUM(C87,F87,I87)</f>
        <v>57609120</v>
      </c>
      <c r="M87" s="236">
        <f>SUM(D87,G87,J87)</f>
        <v>60852176</v>
      </c>
      <c r="N87" s="236">
        <f>SUM(E87,H87,K87)</f>
        <v>60852176</v>
      </c>
    </row>
    <row r="88" spans="1:14" ht="18" customHeight="1" x14ac:dyDescent="0.2">
      <c r="A88" s="150" t="s">
        <v>390</v>
      </c>
      <c r="B88" s="158" t="s">
        <v>391</v>
      </c>
      <c r="C88" s="234"/>
      <c r="D88" s="196"/>
      <c r="E88" s="235"/>
      <c r="F88" s="236"/>
      <c r="G88" s="196"/>
      <c r="H88" s="237"/>
      <c r="I88" s="234"/>
      <c r="J88" s="196"/>
      <c r="K88" s="235"/>
      <c r="L88" s="236">
        <f>SUM(C88,F88,I88)</f>
        <v>0</v>
      </c>
      <c r="M88" s="236">
        <f>SUM(D88,G88,J88)</f>
        <v>0</v>
      </c>
      <c r="N88" s="236">
        <f>SUM(E88,H88,K88)</f>
        <v>0</v>
      </c>
    </row>
    <row r="89" spans="1:14" ht="20.25" customHeight="1" x14ac:dyDescent="0.2">
      <c r="A89" s="150" t="s">
        <v>392</v>
      </c>
      <c r="B89" s="158" t="s">
        <v>393</v>
      </c>
      <c r="C89" s="234"/>
      <c r="D89" s="196"/>
      <c r="E89" s="235"/>
      <c r="F89" s="236"/>
      <c r="G89" s="196"/>
      <c r="H89" s="237"/>
      <c r="I89" s="234"/>
      <c r="J89" s="196"/>
      <c r="K89" s="235"/>
      <c r="L89" s="236">
        <f>SUM(C89,F89,I89)</f>
        <v>0</v>
      </c>
      <c r="M89" s="236">
        <f>SUM(D89,G89,J89)</f>
        <v>0</v>
      </c>
      <c r="N89" s="236">
        <f>SUM(E89,H89,K89)</f>
        <v>0</v>
      </c>
    </row>
    <row r="90" spans="1:14" ht="20.25" customHeight="1" x14ac:dyDescent="0.2">
      <c r="A90" s="159" t="s">
        <v>394</v>
      </c>
      <c r="B90" s="160" t="s">
        <v>395</v>
      </c>
      <c r="C90" s="238">
        <f>SUM(C85:C89)</f>
        <v>57609120</v>
      </c>
      <c r="D90" s="238">
        <f>SUM(D85:D89)</f>
        <v>60852176</v>
      </c>
      <c r="E90" s="239">
        <f>SUM(E85:E89)</f>
        <v>60852176</v>
      </c>
      <c r="F90" s="240">
        <f>SUM(F84:F89)</f>
        <v>1073501</v>
      </c>
      <c r="G90" s="240">
        <f>SUM(G84:G89)</f>
        <v>1073501</v>
      </c>
      <c r="H90" s="241">
        <f>SUM(H84:H89)</f>
        <v>1073501</v>
      </c>
      <c r="I90" s="238"/>
      <c r="J90" s="205"/>
      <c r="K90" s="239"/>
      <c r="L90" s="240">
        <f>SUM(C90,F90,I90)</f>
        <v>58682621</v>
      </c>
      <c r="M90" s="240">
        <f>SUM(D90,G90,J90)</f>
        <v>61925677</v>
      </c>
      <c r="N90" s="240">
        <f>SUM(E90,H90,K90)</f>
        <v>61925677</v>
      </c>
    </row>
    <row r="91" spans="1:14" ht="20.25" customHeight="1" x14ac:dyDescent="0.2">
      <c r="A91" s="150" t="s">
        <v>396</v>
      </c>
      <c r="B91" s="158" t="s">
        <v>397</v>
      </c>
      <c r="C91" s="234"/>
      <c r="D91" s="196"/>
      <c r="E91" s="235"/>
      <c r="F91" s="236"/>
      <c r="G91" s="196"/>
      <c r="H91" s="237"/>
      <c r="I91" s="234"/>
      <c r="J91" s="196"/>
      <c r="K91" s="235"/>
      <c r="L91" s="236">
        <f>SUM(C91,F91,I91)</f>
        <v>0</v>
      </c>
      <c r="M91" s="236">
        <f>SUM(D91,G91,J91)</f>
        <v>0</v>
      </c>
      <c r="N91" s="236">
        <f>SUM(E91,H91,K91)</f>
        <v>0</v>
      </c>
    </row>
    <row r="92" spans="1:14" ht="20.25" customHeight="1" x14ac:dyDescent="0.2">
      <c r="A92" s="150" t="s">
        <v>398</v>
      </c>
      <c r="B92" s="158" t="s">
        <v>399</v>
      </c>
      <c r="C92" s="234"/>
      <c r="D92" s="196"/>
      <c r="E92" s="235"/>
      <c r="F92" s="236"/>
      <c r="G92" s="196"/>
      <c r="H92" s="237"/>
      <c r="I92" s="234"/>
      <c r="J92" s="196"/>
      <c r="K92" s="235"/>
      <c r="L92" s="236">
        <f>SUM(C92,F92,I92)</f>
        <v>0</v>
      </c>
      <c r="M92" s="236">
        <f>SUM(D92,G92,J92)</f>
        <v>0</v>
      </c>
      <c r="N92" s="236">
        <f>SUM(E92,H92,K92)</f>
        <v>0</v>
      </c>
    </row>
    <row r="93" spans="1:14" ht="20.25" customHeight="1" x14ac:dyDescent="0.2">
      <c r="A93" s="150" t="s">
        <v>400</v>
      </c>
      <c r="B93" s="158" t="s">
        <v>401</v>
      </c>
      <c r="C93" s="234"/>
      <c r="D93" s="196"/>
      <c r="E93" s="235"/>
      <c r="F93" s="236"/>
      <c r="G93" s="196"/>
      <c r="H93" s="237"/>
      <c r="I93" s="234"/>
      <c r="J93" s="196"/>
      <c r="K93" s="235"/>
      <c r="L93" s="236">
        <f>SUM(C93,F93,I93)</f>
        <v>0</v>
      </c>
      <c r="M93" s="236">
        <f>SUM(D93,G93,J93)</f>
        <v>0</v>
      </c>
      <c r="N93" s="236">
        <f>SUM(E93,H93,K93)</f>
        <v>0</v>
      </c>
    </row>
    <row r="94" spans="1:14" ht="20.25" customHeight="1" x14ac:dyDescent="0.2">
      <c r="A94" s="150" t="s">
        <v>402</v>
      </c>
      <c r="B94" s="158" t="s">
        <v>403</v>
      </c>
      <c r="C94" s="234"/>
      <c r="D94" s="196"/>
      <c r="E94" s="235"/>
      <c r="F94" s="236"/>
      <c r="G94" s="196"/>
      <c r="H94" s="237"/>
      <c r="I94" s="234"/>
      <c r="J94" s="196"/>
      <c r="K94" s="235"/>
      <c r="L94" s="236">
        <f>SUM(C94,F94,I94)</f>
        <v>0</v>
      </c>
      <c r="M94" s="236">
        <f>SUM(D94,G94,J94)</f>
        <v>0</v>
      </c>
      <c r="N94" s="236">
        <f>SUM(E94,H94,K94)</f>
        <v>0</v>
      </c>
    </row>
    <row r="95" spans="1:14" ht="18" customHeight="1" x14ac:dyDescent="0.2">
      <c r="A95" s="159" t="s">
        <v>404</v>
      </c>
      <c r="B95" s="160" t="s">
        <v>405</v>
      </c>
      <c r="C95" s="234"/>
      <c r="D95" s="196"/>
      <c r="E95" s="235"/>
      <c r="F95" s="236"/>
      <c r="G95" s="196"/>
      <c r="H95" s="237"/>
      <c r="I95" s="234"/>
      <c r="J95" s="196"/>
      <c r="K95" s="235"/>
      <c r="L95" s="236">
        <f>SUM(C95,F95,I95)</f>
        <v>0</v>
      </c>
      <c r="M95" s="236">
        <f>SUM(D95,G95,J95)</f>
        <v>0</v>
      </c>
      <c r="N95" s="236">
        <f>SUM(E95,H95,K95)</f>
        <v>0</v>
      </c>
    </row>
    <row r="96" spans="1:14" ht="18" customHeight="1" x14ac:dyDescent="0.2">
      <c r="A96" s="159" t="s">
        <v>406</v>
      </c>
      <c r="B96" s="160" t="s">
        <v>407</v>
      </c>
      <c r="C96" s="234"/>
      <c r="D96" s="196"/>
      <c r="E96" s="235"/>
      <c r="F96" s="236"/>
      <c r="G96" s="196"/>
      <c r="H96" s="237"/>
      <c r="I96" s="234"/>
      <c r="J96" s="196"/>
      <c r="K96" s="235"/>
      <c r="L96" s="236">
        <f>SUM(C96,F96,I96)</f>
        <v>0</v>
      </c>
      <c r="M96" s="236">
        <f>SUM(D96,G96,J96)</f>
        <v>0</v>
      </c>
      <c r="N96" s="236">
        <f>SUM(E96,H96,K96)</f>
        <v>0</v>
      </c>
    </row>
    <row r="97" spans="1:14" ht="18" customHeight="1" x14ac:dyDescent="0.2">
      <c r="A97" s="162" t="s">
        <v>408</v>
      </c>
      <c r="B97" s="163" t="s">
        <v>12</v>
      </c>
      <c r="C97" s="238">
        <f>SUM(C95:C96,C90)</f>
        <v>57609120</v>
      </c>
      <c r="D97" s="238">
        <f>SUM(D90:D96)</f>
        <v>60852176</v>
      </c>
      <c r="E97" s="239">
        <f>SUM(E90:E96)</f>
        <v>60852176</v>
      </c>
      <c r="F97" s="240">
        <f>SUM(F90:F96)</f>
        <v>1073501</v>
      </c>
      <c r="G97" s="240">
        <f>SUM(G90:G96)</f>
        <v>1073501</v>
      </c>
      <c r="H97" s="241">
        <f>SUM(H90:H96)</f>
        <v>1073501</v>
      </c>
      <c r="I97" s="238"/>
      <c r="J97" s="205"/>
      <c r="K97" s="239"/>
      <c r="L97" s="240">
        <f>SUM(C97,F97,I97)</f>
        <v>58682621</v>
      </c>
      <c r="M97" s="240">
        <f>SUM(D97,G97,J97)</f>
        <v>61925677</v>
      </c>
      <c r="N97" s="240">
        <f>SUM(E97,H97,K97)</f>
        <v>61925677</v>
      </c>
    </row>
    <row r="98" spans="1:14" ht="18" customHeight="1" x14ac:dyDescent="0.25">
      <c r="A98" s="177" t="s">
        <v>409</v>
      </c>
      <c r="B98" s="178"/>
      <c r="C98" s="242">
        <f>SUM(C97,C70)</f>
        <v>61759120</v>
      </c>
      <c r="D98" s="242">
        <f>SUM(D97,D70)</f>
        <v>66698013</v>
      </c>
      <c r="E98" s="243">
        <f>SUM(E97,E70)</f>
        <v>66698284</v>
      </c>
      <c r="F98" s="244">
        <f>SUM(F97,F70)</f>
        <v>1073501</v>
      </c>
      <c r="G98" s="244">
        <f>SUM(G97,G70)</f>
        <v>1073501</v>
      </c>
      <c r="H98" s="245">
        <f>SUM(H97,H70)</f>
        <v>1073501</v>
      </c>
      <c r="I98" s="242"/>
      <c r="J98" s="232"/>
      <c r="K98" s="243"/>
      <c r="L98" s="244">
        <f>SUM(C98,F98,I98)</f>
        <v>62832621</v>
      </c>
      <c r="M98" s="244">
        <f>SUM(D98,G98,J98)</f>
        <v>67771514</v>
      </c>
      <c r="N98" s="244">
        <f>SUM(E98,H98,K98)</f>
        <v>67771785</v>
      </c>
    </row>
  </sheetData>
  <mergeCells count="8">
    <mergeCell ref="C9:E9"/>
    <mergeCell ref="F9:H9"/>
    <mergeCell ref="I9:K9"/>
    <mergeCell ref="L9:N9"/>
    <mergeCell ref="A1:N1"/>
    <mergeCell ref="A3:N3"/>
    <mergeCell ref="A4:N4"/>
    <mergeCell ref="A7:N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36"/>
  <sheetViews>
    <sheetView workbookViewId="0">
      <selection activeCell="H51" sqref="H51"/>
    </sheetView>
  </sheetViews>
  <sheetFormatPr defaultRowHeight="12.75" x14ac:dyDescent="0.2"/>
  <cols>
    <col min="1" max="1" width="72.42578125" customWidth="1"/>
    <col min="2" max="2" width="14.7109375" customWidth="1"/>
  </cols>
  <sheetData>
    <row r="1" spans="1:8" x14ac:dyDescent="0.2">
      <c r="A1" s="827" t="s">
        <v>899</v>
      </c>
      <c r="B1" s="827"/>
    </row>
    <row r="2" spans="1:8" x14ac:dyDescent="0.2">
      <c r="A2" s="834"/>
      <c r="B2" s="834"/>
    </row>
    <row r="3" spans="1:8" x14ac:dyDescent="0.2">
      <c r="A3" s="834"/>
      <c r="B3" s="834"/>
    </row>
    <row r="4" spans="1:8" x14ac:dyDescent="0.2">
      <c r="A4" s="847" t="str">
        <f>'2a.mellékletkiadás'!A3:F3</f>
        <v>Vasszécseny Község Önkormányzata 2017. évi zárszámadása</v>
      </c>
      <c r="B4" s="722"/>
    </row>
    <row r="5" spans="1:8" x14ac:dyDescent="0.2">
      <c r="A5" s="253"/>
    </row>
    <row r="6" spans="1:8" x14ac:dyDescent="0.2">
      <c r="A6" s="847" t="s">
        <v>432</v>
      </c>
      <c r="B6" s="722"/>
    </row>
    <row r="8" spans="1:8" ht="60" x14ac:dyDescent="0.2">
      <c r="A8" s="248" t="s">
        <v>632</v>
      </c>
      <c r="B8" s="249" t="s">
        <v>633</v>
      </c>
    </row>
    <row r="9" spans="1:8" ht="15" x14ac:dyDescent="0.2">
      <c r="A9" s="249" t="s">
        <v>634</v>
      </c>
      <c r="B9" s="250"/>
    </row>
    <row r="10" spans="1:8" ht="15" x14ac:dyDescent="0.2">
      <c r="A10" s="249" t="s">
        <v>635</v>
      </c>
      <c r="B10" s="250"/>
      <c r="H10" s="17"/>
    </row>
    <row r="11" spans="1:8" ht="15" x14ac:dyDescent="0.2">
      <c r="A11" s="249" t="s">
        <v>636</v>
      </c>
      <c r="B11" s="250"/>
      <c r="H11" s="17"/>
    </row>
    <row r="12" spans="1:8" ht="15" x14ac:dyDescent="0.2">
      <c r="A12" s="249" t="s">
        <v>637</v>
      </c>
      <c r="B12" s="250"/>
      <c r="H12" s="17"/>
    </row>
    <row r="13" spans="1:8" ht="15" x14ac:dyDescent="0.2">
      <c r="A13" s="248" t="s">
        <v>638</v>
      </c>
      <c r="B13" s="250"/>
      <c r="H13" s="17"/>
    </row>
    <row r="14" spans="1:8" ht="15" x14ac:dyDescent="0.2">
      <c r="A14" s="249" t="s">
        <v>639</v>
      </c>
      <c r="B14" s="250"/>
      <c r="H14" s="17"/>
    </row>
    <row r="15" spans="1:8" ht="30" x14ac:dyDescent="0.2">
      <c r="A15" s="249" t="s">
        <v>640</v>
      </c>
      <c r="B15" s="250"/>
      <c r="H15" s="17"/>
    </row>
    <row r="16" spans="1:8" ht="15" x14ac:dyDescent="0.2">
      <c r="A16" s="249" t="s">
        <v>641</v>
      </c>
      <c r="B16" s="250"/>
      <c r="H16" s="17"/>
    </row>
    <row r="17" spans="1:8" ht="15" x14ac:dyDescent="0.2">
      <c r="A17" s="249" t="s">
        <v>642</v>
      </c>
      <c r="B17" s="250">
        <v>1</v>
      </c>
      <c r="H17" s="17"/>
    </row>
    <row r="18" spans="1:8" ht="15" x14ac:dyDescent="0.2">
      <c r="A18" s="249" t="s">
        <v>643</v>
      </c>
      <c r="B18" s="250">
        <v>1</v>
      </c>
      <c r="H18" s="17"/>
    </row>
    <row r="19" spans="1:8" ht="15" x14ac:dyDescent="0.2">
      <c r="A19" s="249" t="s">
        <v>644</v>
      </c>
      <c r="B19" s="250">
        <v>4</v>
      </c>
      <c r="H19" s="17"/>
    </row>
    <row r="20" spans="1:8" ht="15" x14ac:dyDescent="0.2">
      <c r="A20" s="249" t="s">
        <v>645</v>
      </c>
      <c r="B20" s="250">
        <v>0</v>
      </c>
      <c r="H20" s="17"/>
    </row>
    <row r="21" spans="1:8" ht="15" x14ac:dyDescent="0.2">
      <c r="A21" s="249" t="s">
        <v>646</v>
      </c>
      <c r="B21" s="250">
        <v>0</v>
      </c>
      <c r="H21" s="17"/>
    </row>
    <row r="22" spans="1:8" x14ac:dyDescent="0.2">
      <c r="A22" s="248" t="s">
        <v>647</v>
      </c>
      <c r="B22" s="251">
        <f>SUM(B14:B21)</f>
        <v>6</v>
      </c>
      <c r="H22" s="17"/>
    </row>
    <row r="23" spans="1:8" ht="45" x14ac:dyDescent="0.2">
      <c r="A23" s="249" t="s">
        <v>648</v>
      </c>
      <c r="B23" s="250"/>
    </row>
    <row r="24" spans="1:8" ht="15" x14ac:dyDescent="0.2">
      <c r="A24" s="249" t="s">
        <v>649</v>
      </c>
      <c r="B24" s="250"/>
      <c r="E24" s="6"/>
      <c r="G24" s="6"/>
    </row>
    <row r="25" spans="1:8" ht="15" x14ac:dyDescent="0.2">
      <c r="A25" s="249" t="s">
        <v>650</v>
      </c>
      <c r="B25" s="250">
        <v>5</v>
      </c>
    </row>
    <row r="26" spans="1:8" x14ac:dyDescent="0.2">
      <c r="A26" s="248" t="s">
        <v>651</v>
      </c>
      <c r="B26" s="251">
        <v>5</v>
      </c>
    </row>
    <row r="27" spans="1:8" ht="15" x14ac:dyDescent="0.2">
      <c r="A27" s="249" t="s">
        <v>652</v>
      </c>
      <c r="B27" s="250">
        <v>1</v>
      </c>
    </row>
    <row r="28" spans="1:8" ht="15" x14ac:dyDescent="0.2">
      <c r="A28" s="249" t="s">
        <v>653</v>
      </c>
      <c r="B28" s="250">
        <v>6</v>
      </c>
    </row>
    <row r="29" spans="1:8" ht="30" x14ac:dyDescent="0.2">
      <c r="A29" s="249" t="s">
        <v>654</v>
      </c>
      <c r="B29" s="250"/>
    </row>
    <row r="30" spans="1:8" x14ac:dyDescent="0.2">
      <c r="A30" s="248" t="s">
        <v>655</v>
      </c>
      <c r="B30" s="251">
        <v>7</v>
      </c>
    </row>
    <row r="31" spans="1:8" ht="25.5" x14ac:dyDescent="0.2">
      <c r="A31" s="248" t="s">
        <v>656</v>
      </c>
      <c r="B31" s="252">
        <f>SUM(B30,B26,B22)</f>
        <v>18</v>
      </c>
    </row>
    <row r="32" spans="1:8" ht="30" x14ac:dyDescent="0.2">
      <c r="A32" s="249" t="s">
        <v>657</v>
      </c>
      <c r="B32" s="250"/>
    </row>
    <row r="33" spans="1:2" ht="45" x14ac:dyDescent="0.2">
      <c r="A33" s="249" t="s">
        <v>658</v>
      </c>
      <c r="B33" s="250"/>
    </row>
    <row r="34" spans="1:2" ht="30" x14ac:dyDescent="0.2">
      <c r="A34" s="249" t="s">
        <v>659</v>
      </c>
      <c r="B34" s="250"/>
    </row>
    <row r="35" spans="1:2" ht="15" x14ac:dyDescent="0.2">
      <c r="A35" s="249" t="s">
        <v>660</v>
      </c>
      <c r="B35" s="250"/>
    </row>
    <row r="36" spans="1:2" ht="38.25" x14ac:dyDescent="0.2">
      <c r="A36" s="248" t="s">
        <v>661</v>
      </c>
      <c r="B36" s="250"/>
    </row>
  </sheetData>
  <mergeCells count="3">
    <mergeCell ref="A1:B1"/>
    <mergeCell ref="A4:B4"/>
    <mergeCell ref="A6:B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3641F-0B87-4234-ABBD-E5890FECE5ED}">
  <sheetPr>
    <tabColor rgb="FFFFFF00"/>
  </sheetPr>
  <dimension ref="A1:B35"/>
  <sheetViews>
    <sheetView workbookViewId="0">
      <selection activeCell="A23" sqref="A23:XFD26"/>
    </sheetView>
  </sheetViews>
  <sheetFormatPr defaultRowHeight="12.75" x14ac:dyDescent="0.2"/>
  <cols>
    <col min="1" max="1" width="62.5703125" customWidth="1"/>
    <col min="2" max="2" width="15" customWidth="1"/>
  </cols>
  <sheetData>
    <row r="1" spans="1:2" x14ac:dyDescent="0.2">
      <c r="A1" s="827" t="s">
        <v>900</v>
      </c>
      <c r="B1" s="827"/>
    </row>
    <row r="2" spans="1:2" x14ac:dyDescent="0.2">
      <c r="A2" s="254"/>
    </row>
    <row r="4" spans="1:2" ht="15" x14ac:dyDescent="0.25">
      <c r="A4" s="716" t="s">
        <v>740</v>
      </c>
      <c r="B4" s="717"/>
    </row>
    <row r="5" spans="1:2" ht="15" x14ac:dyDescent="0.25">
      <c r="A5" s="718" t="s">
        <v>662</v>
      </c>
      <c r="B5" s="719"/>
    </row>
    <row r="6" spans="1:2" ht="15" x14ac:dyDescent="0.25">
      <c r="A6" s="255"/>
      <c r="B6" s="256"/>
    </row>
    <row r="7" spans="1:2" ht="63.75" customHeight="1" x14ac:dyDescent="0.2">
      <c r="A7" s="248" t="s">
        <v>632</v>
      </c>
      <c r="B7" s="249" t="s">
        <v>633</v>
      </c>
    </row>
    <row r="8" spans="1:2" ht="20.25" customHeight="1" x14ac:dyDescent="0.2">
      <c r="A8" s="249" t="s">
        <v>634</v>
      </c>
      <c r="B8" s="250">
        <v>2</v>
      </c>
    </row>
    <row r="9" spans="1:2" ht="20.25" customHeight="1" x14ac:dyDescent="0.2">
      <c r="A9" s="249" t="s">
        <v>635</v>
      </c>
      <c r="B9" s="250">
        <v>3</v>
      </c>
    </row>
    <row r="10" spans="1:2" ht="20.25" customHeight="1" x14ac:dyDescent="0.2">
      <c r="A10" s="249" t="s">
        <v>636</v>
      </c>
      <c r="B10" s="250">
        <v>7</v>
      </c>
    </row>
    <row r="11" spans="1:2" ht="19.5" customHeight="1" x14ac:dyDescent="0.2">
      <c r="A11" s="249" t="s">
        <v>637</v>
      </c>
      <c r="B11" s="250"/>
    </row>
    <row r="12" spans="1:2" ht="19.5" customHeight="1" x14ac:dyDescent="0.2">
      <c r="A12" s="248" t="s">
        <v>638</v>
      </c>
      <c r="B12" s="251">
        <f>SUM(B8:B11)</f>
        <v>12</v>
      </c>
    </row>
    <row r="13" spans="1:2" ht="22.5" customHeight="1" x14ac:dyDescent="0.2">
      <c r="A13" s="249" t="s">
        <v>639</v>
      </c>
      <c r="B13" s="250"/>
    </row>
    <row r="14" spans="1:2" ht="27" customHeight="1" x14ac:dyDescent="0.2">
      <c r="A14" s="249" t="s">
        <v>640</v>
      </c>
      <c r="B14" s="250"/>
    </row>
    <row r="15" spans="1:2" ht="18.75" customHeight="1" x14ac:dyDescent="0.2">
      <c r="A15" s="249" t="s">
        <v>641</v>
      </c>
      <c r="B15" s="250"/>
    </row>
    <row r="16" spans="1:2" ht="18.75" customHeight="1" x14ac:dyDescent="0.2">
      <c r="A16" s="249" t="s">
        <v>642</v>
      </c>
      <c r="B16" s="250"/>
    </row>
    <row r="17" spans="1:2" ht="18.75" customHeight="1" x14ac:dyDescent="0.2">
      <c r="A17" s="249" t="s">
        <v>643</v>
      </c>
      <c r="B17" s="250"/>
    </row>
    <row r="18" spans="1:2" ht="18.75" customHeight="1" x14ac:dyDescent="0.2">
      <c r="A18" s="249" t="s">
        <v>644</v>
      </c>
      <c r="B18" s="250"/>
    </row>
    <row r="19" spans="1:2" ht="18.75" customHeight="1" x14ac:dyDescent="0.2">
      <c r="A19" s="249" t="s">
        <v>645</v>
      </c>
      <c r="B19" s="250"/>
    </row>
    <row r="20" spans="1:2" ht="18.75" customHeight="1" x14ac:dyDescent="0.2">
      <c r="A20" s="249" t="s">
        <v>646</v>
      </c>
      <c r="B20" s="250"/>
    </row>
    <row r="21" spans="1:2" ht="18.75" customHeight="1" x14ac:dyDescent="0.2">
      <c r="A21" s="248" t="s">
        <v>647</v>
      </c>
      <c r="B21" s="251">
        <f>SUM(B13:B20)</f>
        <v>0</v>
      </c>
    </row>
    <row r="22" spans="1:2" ht="42" customHeight="1" x14ac:dyDescent="0.2">
      <c r="A22" s="249" t="s">
        <v>648</v>
      </c>
      <c r="B22" s="250"/>
    </row>
    <row r="23" spans="1:2" ht="15" customHeight="1" x14ac:dyDescent="0.2">
      <c r="A23" s="249" t="s">
        <v>649</v>
      </c>
      <c r="B23" s="250"/>
    </row>
    <row r="24" spans="1:2" ht="15" customHeight="1" x14ac:dyDescent="0.2">
      <c r="A24" s="249" t="s">
        <v>650</v>
      </c>
      <c r="B24" s="250"/>
    </row>
    <row r="25" spans="1:2" ht="15" customHeight="1" x14ac:dyDescent="0.2">
      <c r="A25" s="248" t="s">
        <v>651</v>
      </c>
      <c r="B25" s="250"/>
    </row>
    <row r="26" spans="1:2" ht="15" customHeight="1" x14ac:dyDescent="0.2">
      <c r="A26" s="249" t="s">
        <v>652</v>
      </c>
      <c r="B26" s="250"/>
    </row>
    <row r="27" spans="1:2" ht="27" customHeight="1" x14ac:dyDescent="0.2">
      <c r="A27" s="249" t="s">
        <v>653</v>
      </c>
      <c r="B27" s="250"/>
    </row>
    <row r="28" spans="1:2" ht="24.75" customHeight="1" x14ac:dyDescent="0.2">
      <c r="A28" s="249" t="s">
        <v>654</v>
      </c>
      <c r="B28" s="250"/>
    </row>
    <row r="29" spans="1:2" ht="18.75" customHeight="1" x14ac:dyDescent="0.2">
      <c r="A29" s="248" t="s">
        <v>655</v>
      </c>
      <c r="B29" s="250"/>
    </row>
    <row r="30" spans="1:2" ht="45.75" customHeight="1" x14ac:dyDescent="0.2">
      <c r="A30" s="248" t="s">
        <v>656</v>
      </c>
      <c r="B30" s="252">
        <f>SUM(B29,B25,B21,B12)</f>
        <v>12</v>
      </c>
    </row>
    <row r="31" spans="1:2" ht="49.5" customHeight="1" x14ac:dyDescent="0.2">
      <c r="A31" s="249" t="s">
        <v>657</v>
      </c>
      <c r="B31" s="250"/>
    </row>
    <row r="32" spans="1:2" ht="58.5" customHeight="1" x14ac:dyDescent="0.2">
      <c r="A32" s="249" t="s">
        <v>658</v>
      </c>
      <c r="B32" s="250"/>
    </row>
    <row r="33" spans="1:2" ht="41.25" customHeight="1" x14ac:dyDescent="0.2">
      <c r="A33" s="249" t="s">
        <v>659</v>
      </c>
      <c r="B33" s="250"/>
    </row>
    <row r="34" spans="1:2" ht="20.25" customHeight="1" x14ac:dyDescent="0.2">
      <c r="A34" s="249" t="s">
        <v>660</v>
      </c>
      <c r="B34" s="250"/>
    </row>
    <row r="35" spans="1:2" ht="41.25" customHeight="1" x14ac:dyDescent="0.2">
      <c r="A35" s="248" t="s">
        <v>661</v>
      </c>
      <c r="B35" s="250"/>
    </row>
  </sheetData>
  <mergeCells count="3">
    <mergeCell ref="A4:B4"/>
    <mergeCell ref="A5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35"/>
  <sheetViews>
    <sheetView workbookViewId="0">
      <selection activeCell="M30" sqref="M30"/>
    </sheetView>
  </sheetViews>
  <sheetFormatPr defaultRowHeight="12.75" x14ac:dyDescent="0.2"/>
  <cols>
    <col min="5" max="6" width="7.42578125" customWidth="1"/>
    <col min="7" max="7" width="11.42578125" customWidth="1"/>
    <col min="8" max="8" width="11.28515625" bestFit="1" customWidth="1"/>
    <col min="9" max="9" width="12.42578125" customWidth="1"/>
    <col min="10" max="10" width="11.7109375" customWidth="1"/>
  </cols>
  <sheetData>
    <row r="1" spans="1:9" x14ac:dyDescent="0.2">
      <c r="A1" s="827" t="s">
        <v>901</v>
      </c>
      <c r="B1" s="827"/>
      <c r="C1" s="827"/>
      <c r="D1" s="827"/>
      <c r="E1" s="827"/>
      <c r="F1" s="827"/>
      <c r="G1" s="827"/>
      <c r="H1" s="827"/>
      <c r="I1" s="827"/>
    </row>
    <row r="2" spans="1:9" x14ac:dyDescent="0.2">
      <c r="G2" s="17"/>
      <c r="I2" s="834"/>
    </row>
    <row r="3" spans="1:9" x14ac:dyDescent="0.2">
      <c r="C3" s="7"/>
    </row>
    <row r="4" spans="1:9" x14ac:dyDescent="0.2">
      <c r="C4" s="7"/>
    </row>
    <row r="5" spans="1:9" x14ac:dyDescent="0.2">
      <c r="A5" s="758" t="s">
        <v>741</v>
      </c>
      <c r="B5" s="758"/>
      <c r="C5" s="758"/>
      <c r="D5" s="758"/>
      <c r="E5" s="758"/>
      <c r="F5" s="758"/>
      <c r="G5" s="758"/>
      <c r="H5" s="758"/>
      <c r="I5" s="758"/>
    </row>
    <row r="6" spans="1:9" x14ac:dyDescent="0.2">
      <c r="B6" s="7"/>
    </row>
    <row r="7" spans="1:9" x14ac:dyDescent="0.2">
      <c r="A7" s="758" t="s">
        <v>902</v>
      </c>
      <c r="B7" s="758"/>
      <c r="C7" s="758"/>
      <c r="D7" s="758"/>
      <c r="E7" s="758"/>
      <c r="F7" s="758"/>
      <c r="G7" s="758"/>
      <c r="H7" s="758"/>
      <c r="I7" s="758"/>
    </row>
    <row r="8" spans="1:9" x14ac:dyDescent="0.2">
      <c r="C8" s="7" t="s">
        <v>903</v>
      </c>
    </row>
    <row r="9" spans="1:9" x14ac:dyDescent="0.2">
      <c r="C9" s="17"/>
      <c r="I9" s="17"/>
    </row>
    <row r="10" spans="1:9" ht="13.5" thickBot="1" x14ac:dyDescent="0.25">
      <c r="I10" s="848" t="s">
        <v>663</v>
      </c>
    </row>
    <row r="11" spans="1:9" ht="12.75" customHeight="1" x14ac:dyDescent="0.2">
      <c r="A11" s="8"/>
      <c r="B11" s="9"/>
      <c r="C11" s="9"/>
      <c r="D11" s="9"/>
      <c r="E11" s="10"/>
      <c r="F11" s="11"/>
      <c r="G11" s="723" t="s">
        <v>427</v>
      </c>
      <c r="H11" s="723" t="s">
        <v>428</v>
      </c>
      <c r="I11" s="726" t="s">
        <v>429</v>
      </c>
    </row>
    <row r="12" spans="1:9" ht="12.75" customHeight="1" x14ac:dyDescent="0.2">
      <c r="A12" s="12"/>
      <c r="B12" s="28" t="s">
        <v>29</v>
      </c>
      <c r="C12" s="1"/>
      <c r="D12" s="1"/>
      <c r="E12" s="13"/>
      <c r="F12" s="29" t="s">
        <v>411</v>
      </c>
      <c r="G12" s="724"/>
      <c r="H12" s="724"/>
      <c r="I12" s="727"/>
    </row>
    <row r="13" spans="1:9" ht="13.5" customHeight="1" thickBot="1" x14ac:dyDescent="0.25">
      <c r="A13" s="14"/>
      <c r="B13" s="15"/>
      <c r="C13" s="15"/>
      <c r="D13" s="15"/>
      <c r="E13" s="16"/>
      <c r="F13" s="3"/>
      <c r="G13" s="725"/>
      <c r="H13" s="725"/>
      <c r="I13" s="728"/>
    </row>
    <row r="14" spans="1:9" x14ac:dyDescent="0.2">
      <c r="A14" s="19" t="s">
        <v>14</v>
      </c>
      <c r="B14" s="20"/>
      <c r="C14" s="20"/>
      <c r="D14" s="20"/>
      <c r="E14" s="20"/>
      <c r="F14" s="23" t="s">
        <v>13</v>
      </c>
      <c r="G14" s="396">
        <v>29755000</v>
      </c>
      <c r="H14" s="262">
        <v>36761001</v>
      </c>
      <c r="I14" s="262">
        <v>31987386</v>
      </c>
    </row>
    <row r="15" spans="1:9" x14ac:dyDescent="0.2">
      <c r="A15" s="30" t="s">
        <v>410</v>
      </c>
      <c r="B15" s="21"/>
      <c r="C15" s="21"/>
      <c r="D15" s="21"/>
      <c r="E15" s="21"/>
      <c r="F15" s="24" t="s">
        <v>15</v>
      </c>
      <c r="G15" s="397">
        <v>6330000</v>
      </c>
      <c r="H15" s="275">
        <v>7312709</v>
      </c>
      <c r="I15" s="275">
        <v>6469549</v>
      </c>
    </row>
    <row r="16" spans="1:9" x14ac:dyDescent="0.2">
      <c r="A16" s="30" t="s">
        <v>17</v>
      </c>
      <c r="B16" s="21"/>
      <c r="C16" s="21"/>
      <c r="D16" s="21"/>
      <c r="E16" s="21"/>
      <c r="F16" s="33" t="s">
        <v>16</v>
      </c>
      <c r="G16" s="397">
        <v>77458966</v>
      </c>
      <c r="H16" s="275">
        <v>92260553</v>
      </c>
      <c r="I16" s="275">
        <v>90548197</v>
      </c>
    </row>
    <row r="17" spans="1:9" x14ac:dyDescent="0.2">
      <c r="A17" s="30" t="s">
        <v>19</v>
      </c>
      <c r="B17" s="21"/>
      <c r="C17" s="21"/>
      <c r="D17" s="21"/>
      <c r="E17" s="21"/>
      <c r="F17" s="33" t="s">
        <v>18</v>
      </c>
      <c r="G17" s="397">
        <v>3099000</v>
      </c>
      <c r="H17" s="275">
        <v>4096900</v>
      </c>
      <c r="I17" s="275">
        <v>3872415</v>
      </c>
    </row>
    <row r="18" spans="1:9" x14ac:dyDescent="0.2">
      <c r="A18" s="30" t="s">
        <v>21</v>
      </c>
      <c r="B18" s="21"/>
      <c r="C18" s="21"/>
      <c r="D18" s="21"/>
      <c r="E18" s="21"/>
      <c r="F18" s="33" t="s">
        <v>20</v>
      </c>
      <c r="G18" s="397">
        <v>80603000</v>
      </c>
      <c r="H18" s="275">
        <v>86950563</v>
      </c>
      <c r="I18" s="275">
        <v>86379043</v>
      </c>
    </row>
    <row r="19" spans="1:9" ht="15" x14ac:dyDescent="0.25">
      <c r="A19" s="31" t="s">
        <v>412</v>
      </c>
      <c r="B19" s="21"/>
      <c r="C19" s="21"/>
      <c r="D19" s="21"/>
      <c r="E19" s="21"/>
      <c r="F19" s="4"/>
      <c r="G19" s="398">
        <f>SUM(G14:G18)</f>
        <v>197245966</v>
      </c>
      <c r="H19" s="276">
        <f>SUM(H14:H18)</f>
        <v>227381726</v>
      </c>
      <c r="I19" s="399">
        <f>SUM(I14:I18)</f>
        <v>219256590</v>
      </c>
    </row>
    <row r="20" spans="1:9" x14ac:dyDescent="0.2">
      <c r="A20" s="30" t="s">
        <v>413</v>
      </c>
      <c r="B20" s="21"/>
      <c r="C20" s="21"/>
      <c r="D20" s="21"/>
      <c r="E20" s="21"/>
      <c r="F20" s="33" t="s">
        <v>1</v>
      </c>
      <c r="G20" s="397">
        <v>181587751</v>
      </c>
      <c r="H20" s="275">
        <v>247347446</v>
      </c>
      <c r="I20" s="275">
        <v>247347446</v>
      </c>
    </row>
    <row r="21" spans="1:9" x14ac:dyDescent="0.2">
      <c r="A21" s="30" t="s">
        <v>5</v>
      </c>
      <c r="B21" s="21"/>
      <c r="C21" s="21"/>
      <c r="D21" s="21"/>
      <c r="E21" s="21"/>
      <c r="F21" s="33" t="s">
        <v>4</v>
      </c>
      <c r="G21" s="397">
        <v>14600000</v>
      </c>
      <c r="H21" s="275">
        <v>18925896</v>
      </c>
      <c r="I21" s="275">
        <v>18925896</v>
      </c>
    </row>
    <row r="22" spans="1:9" x14ac:dyDescent="0.2">
      <c r="A22" s="30" t="s">
        <v>7</v>
      </c>
      <c r="B22" s="21"/>
      <c r="C22" s="21"/>
      <c r="D22" s="21"/>
      <c r="E22" s="21"/>
      <c r="F22" s="33" t="s">
        <v>6</v>
      </c>
      <c r="G22" s="397">
        <v>3478865</v>
      </c>
      <c r="H22" s="275">
        <v>6995090</v>
      </c>
      <c r="I22" s="275">
        <v>6487964</v>
      </c>
    </row>
    <row r="23" spans="1:9" x14ac:dyDescent="0.2">
      <c r="A23" s="30" t="s">
        <v>414</v>
      </c>
      <c r="B23" s="21"/>
      <c r="C23" s="21"/>
      <c r="D23" s="21"/>
      <c r="E23" s="21"/>
      <c r="F23" s="33" t="s">
        <v>10</v>
      </c>
      <c r="G23" s="397">
        <v>0</v>
      </c>
      <c r="H23" s="275">
        <v>1000000</v>
      </c>
      <c r="I23" s="275">
        <v>1000000</v>
      </c>
    </row>
    <row r="24" spans="1:9" ht="15.75" thickBot="1" x14ac:dyDescent="0.3">
      <c r="A24" s="32" t="s">
        <v>415</v>
      </c>
      <c r="B24" s="22"/>
      <c r="C24" s="22"/>
      <c r="D24" s="22"/>
      <c r="E24" s="22"/>
      <c r="F24" s="5"/>
      <c r="G24" s="400">
        <f>SUM(G20:G23)</f>
        <v>199666616</v>
      </c>
      <c r="H24" s="277">
        <f>SUM(H20:H23)</f>
        <v>274268432</v>
      </c>
      <c r="I24" s="401">
        <f>SUM(I20:I23)</f>
        <v>273761306</v>
      </c>
    </row>
    <row r="25" spans="1:9" ht="15.75" thickBot="1" x14ac:dyDescent="0.3">
      <c r="A25" s="720" t="s">
        <v>416</v>
      </c>
      <c r="B25" s="721"/>
      <c r="C25" s="721"/>
      <c r="D25" s="721"/>
      <c r="E25" s="721"/>
      <c r="F25" s="2"/>
      <c r="G25" s="402">
        <f>G24-G19</f>
        <v>2420650</v>
      </c>
      <c r="H25" s="280">
        <f>H24-H19</f>
        <v>46886706</v>
      </c>
      <c r="I25" s="403">
        <f>I24-I19</f>
        <v>54504716</v>
      </c>
    </row>
    <row r="26" spans="1:9" x14ac:dyDescent="0.2">
      <c r="A26" s="12"/>
      <c r="B26" s="1"/>
      <c r="C26" s="1"/>
      <c r="D26" s="1"/>
      <c r="E26" s="1"/>
      <c r="F26" s="11"/>
      <c r="G26" s="273"/>
      <c r="H26" s="262"/>
      <c r="I26" s="262"/>
    </row>
    <row r="27" spans="1:9" x14ac:dyDescent="0.2">
      <c r="A27" s="30" t="s">
        <v>23</v>
      </c>
      <c r="B27" s="21"/>
      <c r="C27" s="21"/>
      <c r="D27" s="21"/>
      <c r="E27" s="21"/>
      <c r="F27" s="24" t="s">
        <v>22</v>
      </c>
      <c r="G27" s="397">
        <v>25382000</v>
      </c>
      <c r="H27" s="275">
        <v>12297000</v>
      </c>
      <c r="I27" s="275">
        <v>9262245</v>
      </c>
    </row>
    <row r="28" spans="1:9" x14ac:dyDescent="0.2">
      <c r="A28" s="30" t="s">
        <v>25</v>
      </c>
      <c r="B28" s="21"/>
      <c r="C28" s="21"/>
      <c r="D28" s="21"/>
      <c r="E28" s="21"/>
      <c r="F28" s="24" t="s">
        <v>24</v>
      </c>
      <c r="G28" s="397">
        <v>50009000</v>
      </c>
      <c r="H28" s="275">
        <v>319042874</v>
      </c>
      <c r="I28" s="275">
        <v>0</v>
      </c>
    </row>
    <row r="29" spans="1:9" x14ac:dyDescent="0.2">
      <c r="A29" s="30" t="s">
        <v>417</v>
      </c>
      <c r="B29" s="21"/>
      <c r="C29" s="21"/>
      <c r="D29" s="21"/>
      <c r="E29" s="21"/>
      <c r="F29" s="24" t="s">
        <v>26</v>
      </c>
      <c r="G29" s="397"/>
      <c r="H29" s="275"/>
      <c r="I29" s="275"/>
    </row>
    <row r="30" spans="1:9" ht="15" x14ac:dyDescent="0.25">
      <c r="A30" s="31" t="s">
        <v>418</v>
      </c>
      <c r="B30" s="21"/>
      <c r="C30" s="21"/>
      <c r="D30" s="21"/>
      <c r="E30" s="21"/>
      <c r="F30" s="4"/>
      <c r="G30" s="398">
        <f>SUM(G27:G29)</f>
        <v>75391000</v>
      </c>
      <c r="H30" s="276">
        <f>SUM(H27:H29)</f>
        <v>331339874</v>
      </c>
      <c r="I30" s="399">
        <f>SUM(I27:I29)</f>
        <v>9262245</v>
      </c>
    </row>
    <row r="31" spans="1:9" x14ac:dyDescent="0.2">
      <c r="A31" s="30" t="s">
        <v>419</v>
      </c>
      <c r="B31" s="21"/>
      <c r="C31" s="21"/>
      <c r="D31" s="21"/>
      <c r="E31" s="21"/>
      <c r="F31" s="24" t="s">
        <v>3</v>
      </c>
      <c r="G31" s="397">
        <v>0</v>
      </c>
      <c r="H31" s="275">
        <v>293908874</v>
      </c>
      <c r="I31" s="275">
        <v>293908874</v>
      </c>
    </row>
    <row r="32" spans="1:9" x14ac:dyDescent="0.2">
      <c r="A32" s="30" t="s">
        <v>9</v>
      </c>
      <c r="B32" s="21"/>
      <c r="C32" s="21"/>
      <c r="D32" s="21"/>
      <c r="E32" s="21"/>
      <c r="F32" s="24" t="s">
        <v>8</v>
      </c>
      <c r="G32" s="397"/>
      <c r="H32" s="275"/>
      <c r="I32" s="275"/>
    </row>
    <row r="33" spans="1:9" x14ac:dyDescent="0.2">
      <c r="A33" s="30" t="s">
        <v>420</v>
      </c>
      <c r="B33" s="21"/>
      <c r="C33" s="21"/>
      <c r="D33" s="21"/>
      <c r="E33" s="21"/>
      <c r="F33" s="24" t="s">
        <v>11</v>
      </c>
      <c r="G33" s="397">
        <v>54308000</v>
      </c>
      <c r="H33" s="275"/>
      <c r="I33" s="275"/>
    </row>
    <row r="34" spans="1:9" ht="15.75" thickBot="1" x14ac:dyDescent="0.3">
      <c r="A34" s="32" t="s">
        <v>421</v>
      </c>
      <c r="B34" s="22"/>
      <c r="C34" s="22"/>
      <c r="D34" s="22"/>
      <c r="E34" s="22"/>
      <c r="F34" s="5"/>
      <c r="G34" s="400">
        <f>SUM(G31:G33)</f>
        <v>54308000</v>
      </c>
      <c r="H34" s="277">
        <f>SUM(H31:H33)</f>
        <v>293908874</v>
      </c>
      <c r="I34" s="401">
        <f>SUM(I31:I33)</f>
        <v>293908874</v>
      </c>
    </row>
    <row r="35" spans="1:9" ht="15.75" thickBot="1" x14ac:dyDescent="0.3">
      <c r="A35" s="26" t="s">
        <v>422</v>
      </c>
      <c r="B35" s="49"/>
      <c r="C35" s="49"/>
      <c r="D35" s="49"/>
      <c r="E35" s="49"/>
      <c r="F35" s="2"/>
      <c r="G35" s="402">
        <f>SUM(G34-G30)</f>
        <v>-21083000</v>
      </c>
      <c r="H35" s="280">
        <f>SUM(H34-H30)</f>
        <v>-37431000</v>
      </c>
      <c r="I35" s="403">
        <f>I34-I30</f>
        <v>284646629</v>
      </c>
    </row>
  </sheetData>
  <mergeCells count="7">
    <mergeCell ref="A1:I1"/>
    <mergeCell ref="A5:I5"/>
    <mergeCell ref="A7:I7"/>
    <mergeCell ref="G11:G13"/>
    <mergeCell ref="A25:E25"/>
    <mergeCell ref="H11:H13"/>
    <mergeCell ref="I11:I1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28</vt:i4>
      </vt:variant>
    </vt:vector>
  </HeadingPairs>
  <TitlesOfParts>
    <vt:vector size="28" baseType="lpstr">
      <vt:lpstr>1a. melléklet</vt:lpstr>
      <vt:lpstr>1b. melléklet</vt:lpstr>
      <vt:lpstr>2a.mellékletkiadás</vt:lpstr>
      <vt:lpstr>2a. melléklet bevétel</vt:lpstr>
      <vt:lpstr>2b. mellVKÖHkiadás</vt:lpstr>
      <vt:lpstr>2b. mellVKÖHbevétel</vt:lpstr>
      <vt:lpstr>3a. melléklet</vt:lpstr>
      <vt:lpstr>3b. melléklet</vt:lpstr>
      <vt:lpstr>4a.melléklet</vt:lpstr>
      <vt:lpstr>4b. melléklet</vt:lpstr>
      <vt:lpstr>5a. melléklet</vt:lpstr>
      <vt:lpstr>5b. melléklet</vt:lpstr>
      <vt:lpstr>6a. melléklet</vt:lpstr>
      <vt:lpstr>6b. melléklet</vt:lpstr>
      <vt:lpstr>7a. melléklet</vt:lpstr>
      <vt:lpstr>7b. melléklet</vt:lpstr>
      <vt:lpstr>8a. melléklet</vt:lpstr>
      <vt:lpstr>8b. melléklet</vt:lpstr>
      <vt:lpstr>9a és 9b. melléklet</vt:lpstr>
      <vt:lpstr>10a. melléklet</vt:lpstr>
      <vt:lpstr>10b. melléklet</vt:lpstr>
      <vt:lpstr>11a. és 11b. melléklet</vt:lpstr>
      <vt:lpstr>12a. és 12b.melléklet</vt:lpstr>
      <vt:lpstr>13a. melléklet</vt:lpstr>
      <vt:lpstr>13b.  melléklet</vt:lpstr>
      <vt:lpstr>14a. melléklet</vt:lpstr>
      <vt:lpstr>14b. melléklet</vt:lpstr>
      <vt:lpstr>15.melléklet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2018-06-04T08:51:08Z</cp:lastPrinted>
  <dcterms:created xsi:type="dcterms:W3CDTF">2004-08-25T07:05:16Z</dcterms:created>
  <dcterms:modified xsi:type="dcterms:W3CDTF">2018-06-04T09:22:37Z</dcterms:modified>
</cp:coreProperties>
</file>