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0" yWindow="0" windowWidth="9630" windowHeight="1875" tabRatio="602" activeTab="2"/>
  </bookViews>
  <sheets>
    <sheet name="Címrend" sheetId="1" r:id="rId1"/>
    <sheet name="Bevétel és kiadás" sheetId="2" r:id="rId2"/>
    <sheet name="Bevételek " sheetId="3" r:id="rId3"/>
    <sheet name="Bevételek feladatonként" sheetId="4" r:id="rId4"/>
    <sheet name="összetolt bevétel" sheetId="5" r:id="rId5"/>
    <sheet name="Összetolt bev. feladatonként " sheetId="6" r:id="rId6"/>
    <sheet name="Állami támogatások " sheetId="7" r:id="rId7"/>
    <sheet name="önk-i hivatal ktgv." sheetId="8" r:id="rId8"/>
    <sheet name="Kiadások" sheetId="9" r:id="rId9"/>
    <sheet name="Kiadások feladatonként" sheetId="10" r:id="rId10"/>
    <sheet name="összetolt kiad." sheetId="11" r:id="rId11"/>
    <sheet name="Összetolt kiad.feladatonként" sheetId="12" r:id="rId12"/>
    <sheet name="Szakfeladatos" sheetId="13" r:id="rId13"/>
    <sheet name="Felújítás" sheetId="14" r:id="rId14"/>
    <sheet name="adósságot keletk." sheetId="15" r:id="rId15"/>
    <sheet name="Létszám" sheetId="16" r:id="rId16"/>
    <sheet name="Előirányzat ütemezés" sheetId="17" r:id="rId17"/>
    <sheet name="támogatások" sheetId="18" r:id="rId18"/>
    <sheet name="Beruházás" sheetId="19" r:id="rId19"/>
  </sheets>
  <definedNames/>
  <calcPr fullCalcOnLoad="1"/>
</workbook>
</file>

<file path=xl/sharedStrings.xml><?xml version="1.0" encoding="utf-8"?>
<sst xmlns="http://schemas.openxmlformats.org/spreadsheetml/2006/main" count="2376" uniqueCount="659">
  <si>
    <t>támogatás</t>
  </si>
  <si>
    <t>támogatás értékű bevétel</t>
  </si>
  <si>
    <t>központi költségvetési szervtől</t>
  </si>
  <si>
    <t>fejezeti kezelésű előirányzattól</t>
  </si>
  <si>
    <t>saját bevétel</t>
  </si>
  <si>
    <t>gépjárműadó</t>
  </si>
  <si>
    <t>iparűzési adó</t>
  </si>
  <si>
    <t>talajterhelési díj</t>
  </si>
  <si>
    <t>áru- és készletértékesítés ellenértéke</t>
  </si>
  <si>
    <t>szolgáltatások ellenértéke</t>
  </si>
  <si>
    <t>bérleti és lízingdíj</t>
  </si>
  <si>
    <t>átvett pénzeszköz államháztartáson kívülről</t>
  </si>
  <si>
    <t>háztartásoktól</t>
  </si>
  <si>
    <t>intézményi felhalmozási kiadások támogatása</t>
  </si>
  <si>
    <t>támogatásértékű felhalmozási bevételek</t>
  </si>
  <si>
    <t>felhalmozási célú egyéb bevételek</t>
  </si>
  <si>
    <t>támogatások folyósítása</t>
  </si>
  <si>
    <t>személyi juttatás</t>
  </si>
  <si>
    <t>munkaadót terhelő járulékok</t>
  </si>
  <si>
    <t>támogatásértékű működési kiadás</t>
  </si>
  <si>
    <t>helyi önkormányzatoknak és költségvetési szerveinek</t>
  </si>
  <si>
    <t>önkormányzati működési kiadások</t>
  </si>
  <si>
    <t>folyószámla hitel kamata</t>
  </si>
  <si>
    <t>folyószámla hitel törlesztése</t>
  </si>
  <si>
    <t>előző évi támogatás visszafizetése</t>
  </si>
  <si>
    <t>felújítási cél megnevezése</t>
  </si>
  <si>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</si>
  <si>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</si>
  <si>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</si>
  <si>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</si>
  <si>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</si>
  <si>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</si>
  <si>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</si>
  <si>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</si>
  <si>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</si>
  <si>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</si>
  <si>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</si>
  <si>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</si>
  <si>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</si>
  <si>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</t>
  </si>
  <si>
    <t>működési bevételek összesen</t>
  </si>
  <si>
    <t>bevételek</t>
  </si>
  <si>
    <t>kiadások</t>
  </si>
  <si>
    <t>önkormányzati működési kiadás</t>
  </si>
  <si>
    <t>támogatásértékű felhalmozási kiadások</t>
  </si>
  <si>
    <t>önkormányzati felhalmozási kiadások</t>
  </si>
  <si>
    <t>kiadások összesen</t>
  </si>
  <si>
    <t>támogatások</t>
  </si>
  <si>
    <t>támogatás értékű bevételek</t>
  </si>
  <si>
    <t>saját bevételek</t>
  </si>
  <si>
    <t>átvett pénzeszközök ÁHT-n kívülről</t>
  </si>
  <si>
    <t>működési kiadások összesen</t>
  </si>
  <si>
    <t>felhalmozási kiadások összesen</t>
  </si>
  <si>
    <t>1.</t>
  </si>
  <si>
    <t>2.</t>
  </si>
  <si>
    <t>3.</t>
  </si>
  <si>
    <t>4.</t>
  </si>
  <si>
    <t>eredeti ei.</t>
  </si>
  <si>
    <t>5.</t>
  </si>
  <si>
    <t>6.</t>
  </si>
  <si>
    <t>ÖSSZESEN</t>
  </si>
  <si>
    <t>7.</t>
  </si>
  <si>
    <t>8.</t>
  </si>
  <si>
    <t>bérleti díj</t>
  </si>
  <si>
    <t>Állami támogatások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</si>
  <si>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</si>
  <si>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</si>
  <si>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</si>
  <si>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</si>
  <si>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</si>
  <si>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</si>
  <si>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</si>
  <si>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</si>
  <si>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</si>
  <si>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</si>
  <si>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</si>
  <si>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22.</t>
  </si>
  <si>
    <t>24.</t>
  </si>
  <si>
    <t>pénzmaradvány</t>
  </si>
  <si>
    <t>működési kiadások</t>
  </si>
  <si>
    <t>ezen belül:</t>
  </si>
  <si>
    <t>személyi jellegű kiadások</t>
  </si>
  <si>
    <t>munkaadókat terhelő járulékok</t>
  </si>
  <si>
    <t xml:space="preserve">dologi kiadások </t>
  </si>
  <si>
    <t>átadott pénzeszközök</t>
  </si>
  <si>
    <t>fejlesztési kiadások (célonként)</t>
  </si>
  <si>
    <t>9.</t>
  </si>
  <si>
    <t>21.</t>
  </si>
  <si>
    <t>23.</t>
  </si>
  <si>
    <t>25.</t>
  </si>
  <si>
    <t>felújítás</t>
  </si>
  <si>
    <t>beruházás</t>
  </si>
  <si>
    <t>támogatási kölcsön nyújtása áh.kívülre</t>
  </si>
  <si>
    <t>Hosszú lejáratú hitelek v.fizetése</t>
  </si>
  <si>
    <t>Felhalmozási kiadások összesen</t>
  </si>
  <si>
    <t>Kiadások összesen:</t>
  </si>
  <si>
    <t>Felhalmozási célú egyéb bevétel</t>
  </si>
  <si>
    <t>Megnevezés</t>
  </si>
  <si>
    <t>Áfa</t>
  </si>
  <si>
    <t>Dologi kiadások összesen:</t>
  </si>
  <si>
    <t>Személyi juttatások összesen:</t>
  </si>
  <si>
    <t>Járulékok összesen:</t>
  </si>
  <si>
    <t>Telefondíj</t>
  </si>
  <si>
    <t>Kisértékű tárgyi eszköz</t>
  </si>
  <si>
    <t>Egyéb üzemeltetési és fenntartási szolgáltatás</t>
  </si>
  <si>
    <t>Egyéb különféle dologi kiadás</t>
  </si>
  <si>
    <t>Áramdíj</t>
  </si>
  <si>
    <t>Vízdíj</t>
  </si>
  <si>
    <t>Gázdíj</t>
  </si>
  <si>
    <t>Fogászati ügyelet</t>
  </si>
  <si>
    <t>Személyi juttatás összesen:</t>
  </si>
  <si>
    <t>Dologi kiadás összesen:</t>
  </si>
  <si>
    <t>Temetési segély</t>
  </si>
  <si>
    <t>TÖOSZ tagdíj</t>
  </si>
  <si>
    <t>Egyéb üzemeltetési és fenntartási szolg.</t>
  </si>
  <si>
    <t>Belföldi kiküldetés</t>
  </si>
  <si>
    <t>26.</t>
  </si>
  <si>
    <t>27.</t>
  </si>
  <si>
    <t>28.</t>
  </si>
  <si>
    <t>29.</t>
  </si>
  <si>
    <t>30.</t>
  </si>
  <si>
    <t>Irodaszer, nyomtatvány</t>
  </si>
  <si>
    <t>Pénzügyi szolg.</t>
  </si>
  <si>
    <t>Hajtó és kenőanyag</t>
  </si>
  <si>
    <t>Egyéb készletbeszerzés</t>
  </si>
  <si>
    <t>31.</t>
  </si>
  <si>
    <t>Karbantartás, kisjavítás</t>
  </si>
  <si>
    <t>Belsőellenőrzési tagdíj</t>
  </si>
  <si>
    <t>Rövid lejáratú belföldi értékpapírok vásárlása</t>
  </si>
  <si>
    <t>841126 Önkormányzatok és TKT-ok igazgatási tevékenysége</t>
  </si>
  <si>
    <t>841402 Közvilágítás</t>
  </si>
  <si>
    <t>Egyéb különféle dologi kiadások</t>
  </si>
  <si>
    <t>851011 Óvodai nevelés, ellátás</t>
  </si>
  <si>
    <t>869049 Egyéb betegségmegelőzés, népegészségügyi ellátás</t>
  </si>
  <si>
    <t>Egyéb üzemeltetési, fenntart.szolg.(fogl.eü.ellátás)</t>
  </si>
  <si>
    <t>882111 Rendszeres szociális segély</t>
  </si>
  <si>
    <t>882113 Lakásfenntartási támogatás normatív</t>
  </si>
  <si>
    <t>Lakásfenntartási támogatás</t>
  </si>
  <si>
    <t>882117 Rendszeres gyermekvédelmi pénzbeli ellátás</t>
  </si>
  <si>
    <t>882122 Átmeneti segély</t>
  </si>
  <si>
    <t>882123 Temetési segély</t>
  </si>
  <si>
    <t>882129 Egyéb önkormányzati eseti pénzbeni ellátások</t>
  </si>
  <si>
    <t>BURSA</t>
  </si>
  <si>
    <t>Gyermekjóléti szolgáltatáshoz hozzájárulás</t>
  </si>
  <si>
    <t>889922 Házi segítségnyújtás</t>
  </si>
  <si>
    <t>Házi segítségnyújtáshoz hozzájárulás</t>
  </si>
  <si>
    <t>889924 Családsegítés</t>
  </si>
  <si>
    <t>960302 Köztemető fenntartás és működtetés</t>
  </si>
  <si>
    <t>889928 Falugondnoki, tanyagondnoki szolgáltatás</t>
  </si>
  <si>
    <t>841403 Város-,községgazdálkodási m.n.s. szolgáltatások</t>
  </si>
  <si>
    <t>852011 Általános isk. tanulók nappali rendszerű nevelése, oktatása</t>
  </si>
  <si>
    <t>869041 Család és nővédelmi egészségügyi gondozás</t>
  </si>
  <si>
    <t>890509 Egyéb m.n.s. közösségi, társadalmi tevékenységek támogatása</t>
  </si>
  <si>
    <t>Címrend jogcímcsoportonkénti bontásban</t>
  </si>
  <si>
    <t>Alcím</t>
  </si>
  <si>
    <t>Jogcímcsoport</t>
  </si>
  <si>
    <t>Előirányzat csoport</t>
  </si>
  <si>
    <t>Kiemelt előirányzat</t>
  </si>
  <si>
    <t>Kötelező feladat</t>
  </si>
  <si>
    <t>Működés</t>
  </si>
  <si>
    <t>Személyi jellegű juttatások</t>
  </si>
  <si>
    <t>Munkaadókat terhelő járulékok</t>
  </si>
  <si>
    <t>Dologi jellegű kiadások</t>
  </si>
  <si>
    <t>Ellátottak pénzbeli juttatásai</t>
  </si>
  <si>
    <t>Egyéb működési célú támogatások</t>
  </si>
  <si>
    <t>Felhalmozás</t>
  </si>
  <si>
    <t xml:space="preserve">Felújítás </t>
  </si>
  <si>
    <t>Beruházás</t>
  </si>
  <si>
    <t>Működési kiadások</t>
  </si>
  <si>
    <t>működési hitel felvétele</t>
  </si>
  <si>
    <t>felhalmozási célú támogatások</t>
  </si>
  <si>
    <t>felhalmozási és tőke jellegű bevételek</t>
  </si>
  <si>
    <t>Felhalmozási bevételek összesen</t>
  </si>
  <si>
    <t>felhalmozási hitel felvétele</t>
  </si>
  <si>
    <t>Cím</t>
  </si>
  <si>
    <t>közfoglalkoztatottak létszáma</t>
  </si>
  <si>
    <t>Vízdíj, csatornadíj</t>
  </si>
  <si>
    <t>841402-1 Közvilágítás (alaptevékenység)</t>
  </si>
  <si>
    <t xml:space="preserve">Védőnő bére </t>
  </si>
  <si>
    <t>Víz-, és csatornadíj</t>
  </si>
  <si>
    <t>869049-1 Egyéb betegségmegelőzés, népegészségügyi ellátás (alaptevékenység)</t>
  </si>
  <si>
    <t>882111-1 Rendszeres szociális segély (alaptevékenység)</t>
  </si>
  <si>
    <t>882113-1 Lakásfenntartási támogatás normatív (alaptevékenység)</t>
  </si>
  <si>
    <t>882117-1 Rendszeres gyermekvédelmi pénzbeli ellátás (alaptevékenység)</t>
  </si>
  <si>
    <t>882122-1 Átmeneti segély (alaptevékenység)</t>
  </si>
  <si>
    <t>882123-1 Temetési segély (alaptevékenység)</t>
  </si>
  <si>
    <t>882129-1 Egyéb önkormányzati eseti pénzbeni ellátások (alaptevékenység)</t>
  </si>
  <si>
    <t>Jelzőrendszeres házi segítségnyújtáshoz hj.</t>
  </si>
  <si>
    <t>Tanyagondnok bér</t>
  </si>
  <si>
    <t>LEADER tagdíj</t>
  </si>
  <si>
    <t>960302-1 Köztemető fenntartás és működtetés (alaptevékenység)</t>
  </si>
  <si>
    <t>magánszemélyek kommunális adója</t>
  </si>
  <si>
    <t>egyéb sajátos bevétel</t>
  </si>
  <si>
    <t xml:space="preserve">Helyi adó kedvezmény </t>
  </si>
  <si>
    <t>Közvetett támogatások összesen</t>
  </si>
  <si>
    <t>841907 Önkormányzatok elszámolásai költségvetési szerveikkel</t>
  </si>
  <si>
    <t>889923 Jelzőrendszeres házi segítségnyújtás</t>
  </si>
  <si>
    <t>A</t>
  </si>
  <si>
    <t>B</t>
  </si>
  <si>
    <t>C</t>
  </si>
  <si>
    <t>D</t>
  </si>
  <si>
    <t>E</t>
  </si>
  <si>
    <t>33.</t>
  </si>
  <si>
    <t>Szociális hozzájárulási adó</t>
  </si>
  <si>
    <t>852011-1 Ált.isk.tanulók nappali rendsz.nevelése, okt. (1-4.évf.) (alaptevékenység)</t>
  </si>
  <si>
    <t>890509-5 Egyéb m.n.s. közösségi, társadalmi, tevékenységek tám. (támogatás)</t>
  </si>
  <si>
    <t xml:space="preserve">1. </t>
  </si>
  <si>
    <t xml:space="preserve">2. </t>
  </si>
  <si>
    <t>2013. évi költségvetés</t>
  </si>
  <si>
    <t>Szakfeladatos részletezéssel</t>
  </si>
  <si>
    <t>Kötelező önkormányzati feladatok</t>
  </si>
  <si>
    <t>Szakfeladat összesen</t>
  </si>
  <si>
    <t>370000-1 Szennyvíz gyűjtése, tisztítása, elhelyezése (alaptevékenység)</t>
  </si>
  <si>
    <t>Pénzügyi szolgáltatás</t>
  </si>
  <si>
    <t>522001-1 Közutak, hidak, alagutak üzemeltetése, fenntartása (alaptevékenység)</t>
  </si>
  <si>
    <t>Egyéb üzemeltetési, fenntartási szolgáltatás</t>
  </si>
  <si>
    <t>841126-1 Önkormányzatok igazgatási tevékenysége (alaptevékenység)</t>
  </si>
  <si>
    <t>Polgármester tiszteletdíja</t>
  </si>
  <si>
    <t>Polgármester költségátalány</t>
  </si>
  <si>
    <t>Képviselők tiszteletdíj</t>
  </si>
  <si>
    <t>Könyv beszerzés</t>
  </si>
  <si>
    <t xml:space="preserve">Egyéb készletbeszerzés </t>
  </si>
  <si>
    <t xml:space="preserve">Egyéb kommunikációs szolgáltatás </t>
  </si>
  <si>
    <t>Egyéb üzemeltetési, fenntartási szolg.</t>
  </si>
  <si>
    <t xml:space="preserve">Pénzügyi szolgáltatás </t>
  </si>
  <si>
    <t>ÁFA</t>
  </si>
  <si>
    <t>Díjak, egyéb befizetések</t>
  </si>
  <si>
    <t>Magántelefondíj adója</t>
  </si>
  <si>
    <t>Általános tartalék</t>
  </si>
  <si>
    <t>Céltartalék</t>
  </si>
  <si>
    <t>Szakfeladat összesen:</t>
  </si>
  <si>
    <t>841403-1 Város- és községgazdálkodási m.n.s. szolgáltatások (alaptevékenység)</t>
  </si>
  <si>
    <t>Pénzügyi szolgáltatások</t>
  </si>
  <si>
    <t>851011-6 Óvodai nevelés,ellátás (támogatás)</t>
  </si>
  <si>
    <t xml:space="preserve">Óvoda működésére átadott </t>
  </si>
  <si>
    <t>Tám.értékű műk.kiad.önk.-nak összesen:</t>
  </si>
  <si>
    <t>869049-6 Egyéb betegségmegelőzés, népegészségügyi ellátás (támogatás)</t>
  </si>
  <si>
    <t>Támogatásértékű műk.kiadás önk-nak öszesen:</t>
  </si>
  <si>
    <t>Aktív korúak ellátása</t>
  </si>
  <si>
    <t>Rendszeres gyerekvédelmi támogatás</t>
  </si>
  <si>
    <t>Átmeneti segély</t>
  </si>
  <si>
    <t>889201-6 Gyermekjóléti szolgáltatás (támogatás)</t>
  </si>
  <si>
    <t>Támogatásértékű műk.kiadás önk-nak összesen</t>
  </si>
  <si>
    <t>Járulékok összesen</t>
  </si>
  <si>
    <t>889922-6 Házi segítségnyújtás (támogatás)</t>
  </si>
  <si>
    <t>Támogatásértékű műk.kiadás önk-nak összesen:</t>
  </si>
  <si>
    <t>889923-6 Jelzőrendszeres házi segítségnyújtás (támogatás)</t>
  </si>
  <si>
    <t>Támogatásértékű műk.kiadás önk.-nak összesen:</t>
  </si>
  <si>
    <t>889924-6 Családsegítés (támogatás)</t>
  </si>
  <si>
    <t>Családsegítésre átadott</t>
  </si>
  <si>
    <t>Tám.értékű műk.kiadás önk-nak összesen:</t>
  </si>
  <si>
    <t xml:space="preserve">889928-1 Falugondnoki, tanyagondnoki szolgáltatás (alaptevékenység) </t>
  </si>
  <si>
    <t>Szociális hj. adó</t>
  </si>
  <si>
    <t>Étkezési hj.EHO-ja</t>
  </si>
  <si>
    <t>Hajtó-, és kenőanyag</t>
  </si>
  <si>
    <t>Étkezési hj. adója</t>
  </si>
  <si>
    <t>890442-1 Közfoglalkoztatás (alaptevékenység)</t>
  </si>
  <si>
    <t>Közfoglalkoztatottak bére</t>
  </si>
  <si>
    <t>Munka- és védőruházat</t>
  </si>
  <si>
    <t>Dologi kiadások összesen</t>
  </si>
  <si>
    <t>Kaposmenti Hulladékgazdálkodási Társ.tagdíj+kamattörlesztés</t>
  </si>
  <si>
    <t xml:space="preserve">Katasztrófavédelem </t>
  </si>
  <si>
    <t>Munka-,Tűzvéd-,Adótan.Társ.tagdíj</t>
  </si>
  <si>
    <t>Tám.értékű műk.kiadás önk.:</t>
  </si>
  <si>
    <t>910502-1 Közművelődési intézm. és közösségi színterek tám. (alaptevékenység)</t>
  </si>
  <si>
    <t>Könyvtáros megbízási díj</t>
  </si>
  <si>
    <t>Szoc.hj.adó</t>
  </si>
  <si>
    <t>931102-1 Sportlétesítmények működtetése, fejlesztése (alaptevékenység)</t>
  </si>
  <si>
    <t>Telefondíj (riasztó)</t>
  </si>
  <si>
    <t>Hajtó- és kenőanyag</t>
  </si>
  <si>
    <t>KÖTELEZŐ FELADATOK MŰKÖDÉSI KIAD.ÖSSZ:</t>
  </si>
  <si>
    <t>ebből</t>
  </si>
  <si>
    <t>Személyi juttatás összesen</t>
  </si>
  <si>
    <t>Tám.értékű műk.kiadás önk.-nak összesen:</t>
  </si>
  <si>
    <t>Önként vállalt önkormányzati feladatok</t>
  </si>
  <si>
    <t>Hulladékártalmatlanítási díj</t>
  </si>
  <si>
    <t>Tám.értékű működési kiadások</t>
  </si>
  <si>
    <t>Önként vállalt önkormányzati feladatok összesen:</t>
  </si>
  <si>
    <t>ÖNKÉNT VÁLLALT ÉS KÖTELEZŐ FELADATOK ÖSSZ.</t>
  </si>
  <si>
    <t>Magyaratád Községi Önkormányzat</t>
  </si>
  <si>
    <t>Továbbszámlázott szolgáltatás (lépcsőház világítás)</t>
  </si>
  <si>
    <t>Takarító bér</t>
  </si>
  <si>
    <t>Étkezési utalvány</t>
  </si>
  <si>
    <t>Magántelefondíj, étkezési utalvány EHO</t>
  </si>
  <si>
    <t>Vegyszer beszerzés</t>
  </si>
  <si>
    <t>Étkezési hj.</t>
  </si>
  <si>
    <t>Étkezési hj. EHO</t>
  </si>
  <si>
    <t>Gyógyszer beszerzés</t>
  </si>
  <si>
    <t>Internetdíj</t>
  </si>
  <si>
    <t>Egyéb díjak, befizetések</t>
  </si>
  <si>
    <t>Bérleti díj</t>
  </si>
  <si>
    <t>680001-1 Lakóingatlan bérbeadása, üzemeltetése (alaptevékenység)</t>
  </si>
  <si>
    <t>2013.ÉVI KÖLTSÉGVETÉS</t>
  </si>
  <si>
    <t>összeg(e Ft)</t>
  </si>
  <si>
    <t>Önkormányzati hivatal működésének támogatása</t>
  </si>
  <si>
    <t>Település-üzemeltetéshez kapcsolódó feladatellátás támogatás</t>
  </si>
  <si>
    <t>2.a</t>
  </si>
  <si>
    <t>A zöldterület-gazdálkodással kapcs. feladatok ellátásának támogatása</t>
  </si>
  <si>
    <t>2.b</t>
  </si>
  <si>
    <t>Közvilágítás fenntartásának támogatás</t>
  </si>
  <si>
    <t>2.c</t>
  </si>
  <si>
    <t>Köztemető fenntartással kapcsolatos feladatok támogatása</t>
  </si>
  <si>
    <t>2.d</t>
  </si>
  <si>
    <t>Közutak fenntartásának támogatása</t>
  </si>
  <si>
    <t>Egyéb kötelező önkormányzati feladatok</t>
  </si>
  <si>
    <t>Általános feladatok támogatása összesen(1+2+3)</t>
  </si>
  <si>
    <t>Egyes jövedelempótló, támogatások kiegészítése</t>
  </si>
  <si>
    <t>Hozzájárulás a pénzbeli szociális ellátásokhoz</t>
  </si>
  <si>
    <t>Falugondnoki, tanyagondnoki szolgáltatás</t>
  </si>
  <si>
    <t>Települési önkormányzatok szociális és gyermekjóléti feladatainak támogatása összesen (5+6+7)</t>
  </si>
  <si>
    <t>Könyvtári, közművelődési és múzeumi feladatok támogatása</t>
  </si>
  <si>
    <t xml:space="preserve">A települési önkormányzatok közművelődési és múzeumi feladatainak támogatása összesen </t>
  </si>
  <si>
    <t>Beszámítás összege (-)</t>
  </si>
  <si>
    <t>Állami támogatások összesen (11+12)</t>
  </si>
  <si>
    <t xml:space="preserve">MAGYARATÁD KÖZSÉGI ÖNKORMÁNYZAT </t>
  </si>
  <si>
    <t>Állami támogatások(4+7+9+10+11)</t>
  </si>
  <si>
    <t>Lakott külterülettel kapcsolatos feladatok támogatása</t>
  </si>
  <si>
    <t>2013. ÉVI KÖLTSÉGVETÉS</t>
  </si>
  <si>
    <t>sor-szám</t>
  </si>
  <si>
    <t>előirányzat</t>
  </si>
  <si>
    <t>1.1</t>
  </si>
  <si>
    <t>1.2</t>
  </si>
  <si>
    <t>általános feladatok támogatása</t>
  </si>
  <si>
    <t>1.3</t>
  </si>
  <si>
    <t>szociális és gyermekjóléti feladatok támogatása</t>
  </si>
  <si>
    <t>1.4</t>
  </si>
  <si>
    <t>kulturális feladatok támogatása</t>
  </si>
  <si>
    <t>2.1</t>
  </si>
  <si>
    <t>2.2</t>
  </si>
  <si>
    <t>2.3</t>
  </si>
  <si>
    <t>2.4</t>
  </si>
  <si>
    <t>2.5</t>
  </si>
  <si>
    <t>3.1</t>
  </si>
  <si>
    <t>igazgatási szolgáltatási díj</t>
  </si>
  <si>
    <t>3.2</t>
  </si>
  <si>
    <t>termőföld bérbeadásból származó jövedelemadó</t>
  </si>
  <si>
    <t>3,3,1</t>
  </si>
  <si>
    <t>3.3.2</t>
  </si>
  <si>
    <t>3.3.3</t>
  </si>
  <si>
    <t>idegenforgalmi adó</t>
  </si>
  <si>
    <t>3.4</t>
  </si>
  <si>
    <t>3.5</t>
  </si>
  <si>
    <t>3.5.1</t>
  </si>
  <si>
    <t>32.</t>
  </si>
  <si>
    <t>34.</t>
  </si>
  <si>
    <t>35.</t>
  </si>
  <si>
    <t>36.</t>
  </si>
  <si>
    <t>alkalmazottak térítései</t>
  </si>
  <si>
    <t>37.</t>
  </si>
  <si>
    <t>38.</t>
  </si>
  <si>
    <t>3.6</t>
  </si>
  <si>
    <t>39.</t>
  </si>
  <si>
    <t>3.7</t>
  </si>
  <si>
    <t>40.</t>
  </si>
  <si>
    <t>41.</t>
  </si>
  <si>
    <t>4.1</t>
  </si>
  <si>
    <t>42.</t>
  </si>
  <si>
    <t>4.2</t>
  </si>
  <si>
    <t>43.</t>
  </si>
  <si>
    <t>4.3</t>
  </si>
  <si>
    <t>44.</t>
  </si>
  <si>
    <t>4.4</t>
  </si>
  <si>
    <t>45.</t>
  </si>
  <si>
    <t>Működési bevételek összesen</t>
  </si>
  <si>
    <t>3.3</t>
  </si>
  <si>
    <t>5.1</t>
  </si>
  <si>
    <t>vízi közmű koncessziós díj / eszközhasználati díj</t>
  </si>
  <si>
    <t>5.2</t>
  </si>
  <si>
    <t>5.3</t>
  </si>
  <si>
    <t>Önkormányzati bevételek összesen:</t>
  </si>
  <si>
    <t>MAGYARATÁD KÖZSÉGI ÖNKORMÁNYZAT</t>
  </si>
  <si>
    <t>lakott külterülettel kapcsolatos feladatok támogatása</t>
  </si>
  <si>
    <t>1.5</t>
  </si>
  <si>
    <t>továbbszámlázott szolgáltatás</t>
  </si>
  <si>
    <t>370000-5 Szennyvíz gyűjtése,kezelése</t>
  </si>
  <si>
    <t>Átadott pénzeszköz háztartásoknak</t>
  </si>
  <si>
    <t>Átadott pénze. háztartásoknak (2012.évi elmaradás)</t>
  </si>
  <si>
    <t xml:space="preserve">(lakossági szennyvízdíj támogatás) </t>
  </si>
  <si>
    <t>562913-6 Iskolai intézményi étkeztetés (támogatás)</t>
  </si>
  <si>
    <t>Iskolai étkeztetéshez hj.</t>
  </si>
  <si>
    <t>Tám.értékű műk.kiadás önk.-nak</t>
  </si>
  <si>
    <t>841403-5 Város- és községgazdálkodási m.n.s. szolgáltatások (támogatás)</t>
  </si>
  <si>
    <t>Sportcsarnok fenntartási költsége</t>
  </si>
  <si>
    <t>kiegészítő támogatás</t>
  </si>
  <si>
    <t>I/1. Államigazgatási feladatok</t>
  </si>
  <si>
    <t>I/1. Önkormányzati feladatok</t>
  </si>
  <si>
    <t>882203-1 Köztemetés (alaptevékenység)</t>
  </si>
  <si>
    <t>Köztemetés</t>
  </si>
  <si>
    <t>Működési költségvetési bevételek</t>
  </si>
  <si>
    <t>Helyi önkorm. működőképességének megőrz. kiegészítő támogatás (tervezett)</t>
  </si>
  <si>
    <t>360000 Víztermelés-, kezelés-, ellátás</t>
  </si>
  <si>
    <t>370000 Szennyvíz gyűjtése,tisztítása, elhelyezése</t>
  </si>
  <si>
    <t>522001 Közutak, hidak, alagutak üzemeltetése, fenntartása</t>
  </si>
  <si>
    <t>841901 Önkormányzatok, valamint TKT-ok elszámolásai</t>
  </si>
  <si>
    <t>882203 Köztemetés</t>
  </si>
  <si>
    <t>889201 Gyermekjóléti hozzájárulás</t>
  </si>
  <si>
    <t>890442 Foglalkoztatást hely. tám-ra juttatásra jogosultak hosszabb időtartamú foglal.</t>
  </si>
  <si>
    <t>910502 Közművelődési intézmények működtetése</t>
  </si>
  <si>
    <t>931102 Sportlétesítmények működtetése és fejlesztése</t>
  </si>
  <si>
    <t>Önként vállalt feladat</t>
  </si>
  <si>
    <t>562913 Iskolai Intézményi étkeztetés</t>
  </si>
  <si>
    <t>680001 Lakóingatlan bérbeadása, üzemeltetése</t>
  </si>
  <si>
    <t>Önkormányzat</t>
  </si>
  <si>
    <t>Az önkormányzat önállóan működő és gazdálkodó szerve</t>
  </si>
  <si>
    <t>Magyaratádi Közös Önkormányzati Hivatal</t>
  </si>
  <si>
    <t>Magyaratádi Közös Önkormányzati Hivatal
(7463 Magyaratád Hősök tere 4.)</t>
  </si>
  <si>
    <t>2013. ÉVI  KÖLTSÉGVETÉS</t>
  </si>
  <si>
    <t>Az önkormányzat költségvetési mérlege</t>
  </si>
  <si>
    <t>Működési költségvetési kiadások</t>
  </si>
  <si>
    <t>működési célú pénzeszköz átadás</t>
  </si>
  <si>
    <t>Működési költségvetési hiány</t>
  </si>
  <si>
    <t>2.3.1</t>
  </si>
  <si>
    <t>Felhalmozási költségvetési bevételek</t>
  </si>
  <si>
    <t>Felhalmozási költségvetési kiadások</t>
  </si>
  <si>
    <t>Felhalmozási költségvetési hiány</t>
  </si>
  <si>
    <t>5.2.1</t>
  </si>
  <si>
    <t>Bevételek összesen</t>
  </si>
  <si>
    <t>Kiadások összesen</t>
  </si>
  <si>
    <r>
      <t xml:space="preserve">A működési költségvetési hiány </t>
    </r>
    <r>
      <rPr>
        <b/>
        <i/>
        <sz val="10"/>
        <rFont val="Arial"/>
        <family val="2"/>
      </rPr>
      <t xml:space="preserve">belső finanszírozására </t>
    </r>
    <r>
      <rPr>
        <sz val="10"/>
        <rFont val="Arial"/>
        <family val="2"/>
      </rPr>
      <t xml:space="preserve">szolgáló </t>
    </r>
    <r>
      <rPr>
        <b/>
        <sz val="10"/>
        <rFont val="Arial"/>
        <family val="2"/>
      </rPr>
      <t>p</t>
    </r>
    <r>
      <rPr>
        <b/>
        <i/>
        <sz val="10"/>
        <rFont val="Arial"/>
        <family val="2"/>
      </rPr>
      <t>énzmaradvány</t>
    </r>
  </si>
  <si>
    <r>
      <t xml:space="preserve">A működési költségvetési hiány </t>
    </r>
    <r>
      <rPr>
        <b/>
        <i/>
        <sz val="10"/>
        <rFont val="Arial"/>
        <family val="2"/>
      </rPr>
      <t>belső finanszírozására</t>
    </r>
    <r>
      <rPr>
        <sz val="10"/>
        <rFont val="Arial"/>
        <family val="2"/>
      </rPr>
      <t xml:space="preserve"> szolgáló </t>
    </r>
    <r>
      <rPr>
        <b/>
        <i/>
        <sz val="10"/>
        <rFont val="Arial"/>
        <family val="2"/>
      </rPr>
      <t>kiegészítő támogatás</t>
    </r>
  </si>
  <si>
    <r>
      <t xml:space="preserve">A működési költségvetési hiány </t>
    </r>
    <r>
      <rPr>
        <b/>
        <i/>
        <sz val="10"/>
        <rFont val="Arial"/>
        <family val="2"/>
      </rPr>
      <t>külső finanszírozására</t>
    </r>
    <r>
      <rPr>
        <sz val="10"/>
        <rFont val="Arial"/>
        <family val="2"/>
      </rPr>
      <t xml:space="preserve"> szolgáló </t>
    </r>
    <r>
      <rPr>
        <b/>
        <i/>
        <sz val="10"/>
        <rFont val="Arial"/>
        <family val="2"/>
      </rPr>
      <t>finanszírozási célú műveletek</t>
    </r>
  </si>
  <si>
    <r>
      <t xml:space="preserve">A költségvetési hiány </t>
    </r>
    <r>
      <rPr>
        <b/>
        <i/>
        <sz val="10"/>
        <rFont val="Arial"/>
        <family val="2"/>
      </rPr>
      <t xml:space="preserve">belső finanszírozására </t>
    </r>
    <r>
      <rPr>
        <sz val="10"/>
        <rFont val="Arial"/>
        <family val="2"/>
      </rPr>
      <t xml:space="preserve">szolgáló felhalmozási </t>
    </r>
    <r>
      <rPr>
        <b/>
        <sz val="10"/>
        <rFont val="Arial"/>
        <family val="2"/>
      </rPr>
      <t>p</t>
    </r>
    <r>
      <rPr>
        <b/>
        <i/>
        <sz val="10"/>
        <rFont val="Arial"/>
        <family val="2"/>
      </rPr>
      <t>énzmaradvány</t>
    </r>
  </si>
  <si>
    <r>
      <t xml:space="preserve">A költségvetési hiány </t>
    </r>
    <r>
      <rPr>
        <b/>
        <i/>
        <sz val="10"/>
        <rFont val="Arial"/>
        <family val="2"/>
      </rPr>
      <t>külső finanszírozására</t>
    </r>
    <r>
      <rPr>
        <sz val="10"/>
        <rFont val="Arial"/>
        <family val="2"/>
      </rPr>
      <t xml:space="preserve"> szolgáló </t>
    </r>
    <r>
      <rPr>
        <b/>
        <i/>
        <sz val="10"/>
        <rFont val="Arial"/>
        <family val="2"/>
      </rPr>
      <t>finanszírozási célú műveletek</t>
    </r>
  </si>
  <si>
    <t>háztartásoknak</t>
  </si>
  <si>
    <t>az önkormányzat költségvetési  kiadásai</t>
  </si>
  <si>
    <t>F</t>
  </si>
  <si>
    <t>1</t>
  </si>
  <si>
    <t>nonprofit szerv.nek</t>
  </si>
  <si>
    <t>3</t>
  </si>
  <si>
    <t>általános tartalék</t>
  </si>
  <si>
    <t>3.8</t>
  </si>
  <si>
    <t>céltartalék</t>
  </si>
  <si>
    <t>3.9</t>
  </si>
  <si>
    <t>4</t>
  </si>
  <si>
    <t>Működési kiadások összesen</t>
  </si>
  <si>
    <t>2</t>
  </si>
  <si>
    <t>társulati hiteltörlesztés</t>
  </si>
  <si>
    <t>2.6</t>
  </si>
  <si>
    <t>kamatkiadás</t>
  </si>
  <si>
    <t>2.7</t>
  </si>
  <si>
    <t>5</t>
  </si>
  <si>
    <t>Működési költségvetési bevételek feladatok szerinti bontásban</t>
  </si>
  <si>
    <t>Önkormányzati</t>
  </si>
  <si>
    <t>Államigazgatási</t>
  </si>
  <si>
    <t>kötelező feladatok</t>
  </si>
  <si>
    <t>önként vállalt feladatok</t>
  </si>
  <si>
    <t>az önkormányzat költségvetési kiadásai</t>
  </si>
  <si>
    <t>feladatok szerinti bontásban</t>
  </si>
  <si>
    <t>Felhalmozási költségvetési kiadások feladat szerinti bontásban</t>
  </si>
  <si>
    <t>az önkormányzat és költségvetési szervei felújítási előirányzatai célonként</t>
  </si>
  <si>
    <t>felújítás áfája</t>
  </si>
  <si>
    <t>önkormányzati épület, faluház felújítás</t>
  </si>
  <si>
    <t>MAGYARATÁD KÖZSÉGI ÖNKOMÁNYZAT</t>
  </si>
  <si>
    <t>fő</t>
  </si>
  <si>
    <t>Összesen:</t>
  </si>
  <si>
    <t xml:space="preserve">közfoglalkoztatottak </t>
  </si>
  <si>
    <t>Tanyagondnok</t>
  </si>
  <si>
    <t>Védőnő</t>
  </si>
  <si>
    <t>Takarító</t>
  </si>
  <si>
    <t>az önkormányzat és a hivatal engedélyezett létszáma</t>
  </si>
  <si>
    <t>Hivatal</t>
  </si>
  <si>
    <t>előirányzat - felhasználási ütemterv</t>
  </si>
  <si>
    <t>előirányzat felhasználási - ütemterv</t>
  </si>
  <si>
    <t>G</t>
  </si>
  <si>
    <t>H</t>
  </si>
  <si>
    <t>I</t>
  </si>
  <si>
    <t>J</t>
  </si>
  <si>
    <t>K</t>
  </si>
  <si>
    <t>L</t>
  </si>
  <si>
    <t>M</t>
  </si>
  <si>
    <t>N</t>
  </si>
  <si>
    <t>előző évi pénzmaradvány</t>
  </si>
  <si>
    <t>Felhalmozási és tőke jellegű bevételek</t>
  </si>
  <si>
    <t>Értékpapír értékesítés</t>
  </si>
  <si>
    <t>Támogatások</t>
  </si>
  <si>
    <t>Közvetett támogatások</t>
  </si>
  <si>
    <t>Hulladékártalmatlanítási díj átvállalása</t>
  </si>
  <si>
    <t>Lakosságnak juttatott pénzbeni támogatások</t>
  </si>
  <si>
    <t>Lakosságnak juttatott támogatások összesen</t>
  </si>
  <si>
    <t xml:space="preserve">3. </t>
  </si>
  <si>
    <t>Támogatások összesen</t>
  </si>
  <si>
    <t>Helyiség használat mentesség (faluház)</t>
  </si>
  <si>
    <t>Lakossági szennyvízdíj támogatás</t>
  </si>
  <si>
    <t>Összetolt működési költségvetési bevételek</t>
  </si>
  <si>
    <t>Összetolt felhalmozási költségvetési bevételek</t>
  </si>
  <si>
    <t>Összetolt működési költségvetési kiadások</t>
  </si>
  <si>
    <t>Összetolt működési költségvetési bevételek feladatok szerinti bontásban</t>
  </si>
  <si>
    <t>Összetolt felhalmozási költségvetési bevételek feladatok szerinti bontásban</t>
  </si>
  <si>
    <t>Összetolt felhalmozási költségvetési kiadások feladat szerinti bontásban</t>
  </si>
  <si>
    <t>önk.</t>
  </si>
  <si>
    <t>államig.</t>
  </si>
  <si>
    <t>MAGYARATÁDI KÖZÖS ÖNKORMÁNYZATI HIVATAL KÖLTSÉGVETÉSE</t>
  </si>
  <si>
    <t>2013. költségvetés</t>
  </si>
  <si>
    <t>az önkormányzat adósságot keletkeztető ügyleteiből és kezességvállalásaiból fennálló kötelezettségei, valamint saját bevételei arányának bemutatása</t>
  </si>
  <si>
    <t>SAJÁT BEVÉTELEK</t>
  </si>
  <si>
    <t>helyi adóból származó bevétel</t>
  </si>
  <si>
    <t xml:space="preserve">önkormányzati vagyon és az önkormányzatot megillető vagyoni jog értékesítéséből és hasznosításából származó bevétel </t>
  </si>
  <si>
    <t>osztalék, koncessziós díj és hozambevétel</t>
  </si>
  <si>
    <t>tárgyi eszköz és immateriális jószág, részvény, részesedés, vállalat értékesítéséből, vagy privatizációjából származó bevétel</t>
  </si>
  <si>
    <t>bírság, pótlék- és díjbevétel</t>
  </si>
  <si>
    <t>kezességvállalással kapcsolatos megtérülés</t>
  </si>
  <si>
    <t>ÖSSZES SAJÁT BEVÉTEL</t>
  </si>
  <si>
    <t>SAJÁT BEVÉTEL 50 %-A</t>
  </si>
  <si>
    <t>ADÓSSÁGOT KELETKEZTETŐ ÜGYLET</t>
  </si>
  <si>
    <t>hitel, kölcsön felvétele, átvállalása a folyósítás napjától a végtörlesztés napjáig, és annak aktuális tőketartozása</t>
  </si>
  <si>
    <t>a számvitelről szóló törvény szerinti hitelviszonyt megtestetesítő értékpapír forgalomba hozatala a forgalomba hozatal napjától a beváltás napjáig</t>
  </si>
  <si>
    <t>váltó kibocsátása a kibocsátás napjától a beváltás napjáig</t>
  </si>
  <si>
    <t>pénzügyi lízing, lízingbevevői félként történő megkötése</t>
  </si>
  <si>
    <t>visszavásárlási kötelezettség kikötésével megkötött adás-vételi szerződés eladói félként történő megkötése</t>
  </si>
  <si>
    <t>szerződésben kapott, legalább 365 nap időtartamú, halasztott fizetés, részletfizetés és a még ki nem fizetett ellenérték</t>
  </si>
  <si>
    <t>külföldi hitelintézetek által, származékos műveletek különbözeteként az Államadósság Kezelő Központ Zrt-nél elhelyezett fedezeti betétek és azok összege</t>
  </si>
  <si>
    <t>ÖSSZES ADÓSSÁGOT KELETKEZTETŐ ÜGYLET</t>
  </si>
  <si>
    <t>MAGYARATÁD  KÖZSÉGI ÖNKORMÁNYZAT</t>
  </si>
  <si>
    <t>I.mód.</t>
  </si>
  <si>
    <t>önk-ok műk.célú költségvetési támogatása</t>
  </si>
  <si>
    <t>1.1.1</t>
  </si>
  <si>
    <t>1.1.2</t>
  </si>
  <si>
    <t>1.1.3</t>
  </si>
  <si>
    <t>1.1.4</t>
  </si>
  <si>
    <t>1.1.5</t>
  </si>
  <si>
    <t>Szerkezetátalakítási tartalék</t>
  </si>
  <si>
    <t>1.1.6</t>
  </si>
  <si>
    <t>egyéb műk.célú központi támogatás</t>
  </si>
  <si>
    <t>1.1.7</t>
  </si>
  <si>
    <t>műk.célú támogatás- értékű bevételek</t>
  </si>
  <si>
    <t>TB pénzügyi alapjaitól</t>
  </si>
  <si>
    <t>elkülönített állami pénzalapoktól</t>
  </si>
  <si>
    <t>helyi önkormányzatoktól és költségvetési szerveitől</t>
  </si>
  <si>
    <t>Közhatalmi bevételek</t>
  </si>
  <si>
    <t>önk.-nak átengedett közhatalmi bevételek</t>
  </si>
  <si>
    <t>3.2.1</t>
  </si>
  <si>
    <t>3.2.2</t>
  </si>
  <si>
    <t>helyi adók és adójellegű bevételek</t>
  </si>
  <si>
    <t>vállalkozók kommunális adója</t>
  </si>
  <si>
    <t>3.3.4</t>
  </si>
  <si>
    <t>3.3.5</t>
  </si>
  <si>
    <t>adópótlék, adóbírság</t>
  </si>
  <si>
    <t>bírságbevételek</t>
  </si>
  <si>
    <t>egyéb bírság</t>
  </si>
  <si>
    <t>Intézményi műk.bevételek</t>
  </si>
  <si>
    <t>egyéb saját műk.bevétel</t>
  </si>
  <si>
    <t>4.1.1</t>
  </si>
  <si>
    <t>4.1.2</t>
  </si>
  <si>
    <t>4.1.3</t>
  </si>
  <si>
    <t>4.1.4</t>
  </si>
  <si>
    <t>4.1.5</t>
  </si>
  <si>
    <t>4.1.6</t>
  </si>
  <si>
    <t>Műk.célú hozam- és kamatbevételek</t>
  </si>
  <si>
    <t>4.2.1</t>
  </si>
  <si>
    <t>Kamatbevétel áht-n kívülről</t>
  </si>
  <si>
    <t>4.2.2</t>
  </si>
  <si>
    <t>Műk.célú realizált árfolyamnyereség</t>
  </si>
  <si>
    <t>működési célú pénzeszközátvétel áht-n kívülről</t>
  </si>
  <si>
    <t>egyéb vállalkozásoktól</t>
  </si>
  <si>
    <t>non-profit és egyéb civil szervezetektől</t>
  </si>
  <si>
    <t>6</t>
  </si>
  <si>
    <t>felhalmozási célú támogatásértékű bevételek</t>
  </si>
  <si>
    <t>központi költségvetési szervektől</t>
  </si>
  <si>
    <t>felhalmozási célú pénzeszközátvétel</t>
  </si>
  <si>
    <t>felhalmozási célú visszatérítendő támogatások, kölcsönök visszatérülése</t>
  </si>
  <si>
    <t>felhalmozási egyéb bevételek</t>
  </si>
  <si>
    <t>egyéb felhalmozási bevételek</t>
  </si>
  <si>
    <t>pénzügyi befektetések bevételei</t>
  </si>
  <si>
    <t>4.3.1</t>
  </si>
  <si>
    <t>osztalék- és hozambevétel</t>
  </si>
  <si>
    <t>felhalmozási bevételek mindösszesen:</t>
  </si>
  <si>
    <t>Finanszírozási bevételek</t>
  </si>
  <si>
    <t>belföldi értékpapírok bevételei</t>
  </si>
  <si>
    <t>forg.célú belföldi értékpapírok értékesítése (felhalmozási)</t>
  </si>
  <si>
    <t>maradvány igénybevétele</t>
  </si>
  <si>
    <t>előző év pénzmaradványának működési célú igénybevétele</t>
  </si>
  <si>
    <t>előző év pénzmaradványának felhalmozási célú igénybevétele</t>
  </si>
  <si>
    <t>finanszírozási bevételek összesen</t>
  </si>
  <si>
    <t>Függő, átfutó, kiegyenlítő bevételek</t>
  </si>
  <si>
    <t>Eredeti ei.</t>
  </si>
  <si>
    <t>Módosított ei.</t>
  </si>
  <si>
    <t>Felhalmozási költségvetési bevételek feladatok szerinti bontásban</t>
  </si>
  <si>
    <t>Önkormányzati bevételek mindösszesen:</t>
  </si>
  <si>
    <t>Összetolt finanszírozási bevételek</t>
  </si>
  <si>
    <t>Összetolt önkormányzati bevételek összesen:</t>
  </si>
  <si>
    <t>Költségvetési bevételek</t>
  </si>
  <si>
    <t>támogatásértékű bevétel</t>
  </si>
  <si>
    <t>Költségvetési kiadások</t>
  </si>
  <si>
    <t>felhalmozási kiadások</t>
  </si>
  <si>
    <t>függő,átfutó, kiegyenlítő kiadások</t>
  </si>
  <si>
    <t>Költségvetési bevételek feladatok szerinti bontásban</t>
  </si>
  <si>
    <t>eredeti előirányzat</t>
  </si>
  <si>
    <t>I.módosítás</t>
  </si>
  <si>
    <t>Költségvetési kiadások feladatok szerinti bontásban</t>
  </si>
  <si>
    <t>működési célú támogatásértékű kiadás</t>
  </si>
  <si>
    <t>működési célú pénzeszközátadás áht-n kívülre</t>
  </si>
  <si>
    <t>dologi kiadások</t>
  </si>
  <si>
    <t>ellátottak pénzbeli juttatásai</t>
  </si>
  <si>
    <t>felhalmozási célú támogatásértékű kiadás</t>
  </si>
  <si>
    <t>Finanszírozási kiadások</t>
  </si>
  <si>
    <t>belföldi értékpapírok kiadásai</t>
  </si>
  <si>
    <t>Forgatási célú belföldi értékpapírok vásárlása (működ.)</t>
  </si>
  <si>
    <t>Forgatási célú belföldi értékpapírok vásárlása (felhalm.)</t>
  </si>
  <si>
    <t>irányító szervi támogatás folyósítása</t>
  </si>
  <si>
    <t>működési támogatás</t>
  </si>
  <si>
    <t>felhalmozási támogatás</t>
  </si>
  <si>
    <t>Finanszírozási kiadások összesen</t>
  </si>
  <si>
    <t>Önkormányzati kiadások összesen</t>
  </si>
  <si>
    <t>Működési költségvetési kiadások feladat szerinti bontásban</t>
  </si>
  <si>
    <t>módosított ei.</t>
  </si>
  <si>
    <t>Finanszírozási kiadások feladat szerinti bontásban</t>
  </si>
  <si>
    <t>Forgatási célú belföldi értékpapírok vásárlása (műk.)</t>
  </si>
  <si>
    <t>Öszetolt költségvetési kiadások</t>
  </si>
  <si>
    <t>Összetolt finanszírozási kiadások</t>
  </si>
  <si>
    <t>Forgatási célú belföldi értékpapírok vásárlása (felh.)</t>
  </si>
  <si>
    <t>Összetolt működési költségvetési kiadások feladat szerinti bontásban</t>
  </si>
  <si>
    <t>Összetolt finanszírozási kiadások feladat szerinti bontásban</t>
  </si>
  <si>
    <t>Ellátottak pénzbeli juttatásai összesen:</t>
  </si>
  <si>
    <t>882115-1 Ápolási díj alanyi jogon (alaptevékenység)</t>
  </si>
  <si>
    <t>Ápolási díj (2012.dec.)</t>
  </si>
  <si>
    <t>Egyéb üzemeltetési fenntartási szolgáltatás (szolg.lakás vízvezeték víztelenítés)</t>
  </si>
  <si>
    <t xml:space="preserve">Kisértékű tárgyi eszköz </t>
  </si>
  <si>
    <t>Karbantartás, kisjavítás (kazánszivattyú csere)</t>
  </si>
  <si>
    <t>Díjak, egyéb befizetések (helyszínrajz,használati jog bejegyzés)</t>
  </si>
  <si>
    <t>Kedvezményes szoc.hj.adó befizetés</t>
  </si>
  <si>
    <t>Felmentett munkavállaló bér</t>
  </si>
  <si>
    <t>Munka- és védőruha (védőszemüveg fűkaszáláshoz)</t>
  </si>
  <si>
    <t>Szállítási szolgáltatás (személyszállítás mammográfia)</t>
  </si>
  <si>
    <t>851011-1 Óvodai nevelés,ellátás (alaptevékenység)</t>
  </si>
  <si>
    <t>Egyéb üzemeltetési, fenntartási szolgáltatás (védelmi rendszer ügyeletre kötése, ügyeleti díj)</t>
  </si>
  <si>
    <t>852011-6 Ált.isk.tanulók nappali rendsz.nevelése, okt. (1-4.évf.) (támogatás)</t>
  </si>
  <si>
    <t>Iskola műk.átadott (2012.dec.havi technikai bérekre)</t>
  </si>
  <si>
    <t>869041-1 Család és nővédelmi egészségügyi gondozás (védőnő)(alaptevékenység)</t>
  </si>
  <si>
    <t>Étkezési hj.adója</t>
  </si>
  <si>
    <t>889221-6 Szociális étkeztetés (támogatás)</t>
  </si>
  <si>
    <t>Szociális étkeztetéshez hozzájárulás</t>
  </si>
  <si>
    <t>Szabadságmegváltás</t>
  </si>
  <si>
    <t>Egyéb dologi kiadás</t>
  </si>
  <si>
    <t>890509-6 Egyéb m.n.s. közösségi, társadalmi, tevékenységek tám. (támogatás)</t>
  </si>
  <si>
    <t>PPP konstrukcióhoz kapcsolódó szolg.díj</t>
  </si>
  <si>
    <t>Egyéb dologi kiadások</t>
  </si>
  <si>
    <t>Ellátottak pénzbeli juttatásai összesen</t>
  </si>
  <si>
    <t>Ellátottak pénzbeli ellátásai összesen:</t>
  </si>
  <si>
    <t>882202-1 Közgyógyellátás (alaptevékenység)</t>
  </si>
  <si>
    <t>Közgyógyellátás</t>
  </si>
  <si>
    <t>vissza nem térítendő támogatás NEFELA Jégesőelhárítási Egyesület</t>
  </si>
  <si>
    <t>900400-1 Kulturális műsorok, rendezvények szervezése (alaptevékenység)</t>
  </si>
  <si>
    <t>az önkormányzat beruházási előirányzatai célonként</t>
  </si>
  <si>
    <t>beruházási cél megnevezése</t>
  </si>
  <si>
    <t>mód.ei.</t>
  </si>
  <si>
    <t>fúrógép vásárlás</t>
  </si>
  <si>
    <t>létra vásárlás</t>
  </si>
  <si>
    <t>beruházás áfája</t>
  </si>
  <si>
    <t>A mellékletet módosította: 7/2013. (IX. 12.) önkormányzati rendelet 2. § (1) bekezdés g) pontja</t>
  </si>
  <si>
    <r>
      <t>1</t>
    </r>
    <r>
      <rPr>
        <sz val="10"/>
        <rFont val="Arial CE"/>
        <family val="0"/>
      </rPr>
      <t xml:space="preserve">  A mellékletet módosította: 7/2013. (IX. 12.) önkormányzati rendelet 2. § (1) bekezdés a) pontja</t>
    </r>
  </si>
  <si>
    <r>
      <t>2</t>
    </r>
    <r>
      <rPr>
        <sz val="10"/>
        <rFont val="Arial CE"/>
        <family val="0"/>
      </rPr>
      <t xml:space="preserve"> A mellékletet módosította: 7/2013. (IX. 12.) önkormányzati rendelet 2. § (1) bekezdés b) pontja</t>
    </r>
  </si>
  <si>
    <r>
      <t>3</t>
    </r>
    <r>
      <rPr>
        <sz val="10"/>
        <rFont val="Arial CE"/>
        <family val="0"/>
      </rPr>
      <t xml:space="preserve"> A mellékletet módosította: 7/2013. (IX. 12.) önkormányzati rendelet 2. § (1) bekezdés c) pontja</t>
    </r>
  </si>
  <si>
    <r>
      <t>4</t>
    </r>
    <r>
      <rPr>
        <sz val="10"/>
        <rFont val="Arial CE"/>
        <family val="0"/>
      </rPr>
      <t xml:space="preserve"> A mellékletet módosította: 7/2013. (IX. 12.) önkormányzati rendelet 2. § (1) bekezdés d) pontja</t>
    </r>
  </si>
  <si>
    <r>
      <t>5</t>
    </r>
    <r>
      <rPr>
        <sz val="10"/>
        <rFont val="Arial CE"/>
        <family val="0"/>
      </rPr>
      <t xml:space="preserve"> A mellékletet módosította: 7/2013. (IX. 12.) önkormányzati rendelet 2. § (1) bekezdés e) pontja</t>
    </r>
  </si>
  <si>
    <r>
      <t>6</t>
    </r>
    <r>
      <rPr>
        <sz val="10"/>
        <rFont val="Arial CE"/>
        <family val="0"/>
      </rPr>
      <t xml:space="preserve"> A mellékletet módosította: 7/2013. (IX. 12.) önkormányzati rendelet 2. § (1) bekezdés f) pontja</t>
    </r>
  </si>
  <si>
    <r>
      <t xml:space="preserve">8 </t>
    </r>
    <r>
      <rPr>
        <sz val="10"/>
        <rFont val="Arial CE"/>
        <family val="0"/>
      </rPr>
      <t>A mellékletet módosította: 7/2013. (IX. 12.) önkormányzati rendelet 2. § (1) bekezdés h) pontja</t>
    </r>
  </si>
  <si>
    <r>
      <t>9</t>
    </r>
    <r>
      <rPr>
        <sz val="10"/>
        <rFont val="Arial CE"/>
        <family val="0"/>
      </rPr>
      <t xml:space="preserve"> A mellékletet módosította: 7/2013. (IX. 12.) önkormányzati rendelet 2. § (1) bekezdés i) pontja</t>
    </r>
  </si>
  <si>
    <r>
      <t>10</t>
    </r>
    <r>
      <rPr>
        <sz val="10"/>
        <rFont val="Arial CE"/>
        <family val="0"/>
      </rPr>
      <t xml:space="preserve"> A mellékletet módosította: 7/2013. (IX. 12.) önkormányzati rendelet 2. § (1) bekezdés j) pontja</t>
    </r>
  </si>
  <si>
    <r>
      <t>11</t>
    </r>
    <r>
      <rPr>
        <sz val="10"/>
        <rFont val="Arial CE"/>
        <family val="0"/>
      </rPr>
      <t xml:space="preserve"> A mellékletet beiktatta:  7/2013. (IX. 12.) önkormányzati rendelet 2. § (2) bekezdése</t>
    </r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</si>
</sst>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#,##0\ \ "/>
    <numFmt numFmtId="166" formatCode="&quot;H-&quot;0000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¥€-2]\ #\ ##,000_);[Red]\([$€-2]\ #\ ##,000\)"/>
  </numFmts>
  <fonts count="45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0"/>
      <name val="Arial CE"/>
      <family val="0"/>
    </font>
    <font>
      <b/>
      <u val="single"/>
      <sz val="10"/>
      <name val="Arial CE"/>
      <family val="2"/>
    </font>
    <font>
      <b/>
      <sz val="11"/>
      <name val="Arial"/>
      <family val="2"/>
    </font>
    <font>
      <sz val="11"/>
      <name val="Arial CE"/>
      <family val="0"/>
    </font>
    <font>
      <b/>
      <sz val="10"/>
      <name val="Arial CE"/>
      <family val="0"/>
    </font>
    <font>
      <u val="single"/>
      <sz val="10"/>
      <name val="Arial CE"/>
      <family val="0"/>
    </font>
    <font>
      <u val="single"/>
      <sz val="10"/>
      <name val="Arial"/>
      <family val="0"/>
    </font>
    <font>
      <b/>
      <u val="single"/>
      <sz val="10"/>
      <name val="Arial"/>
      <family val="2"/>
    </font>
    <font>
      <b/>
      <sz val="14"/>
      <name val="Arial"/>
      <family val="2"/>
    </font>
    <font>
      <b/>
      <sz val="11"/>
      <name val="Arial CE"/>
      <family val="0"/>
    </font>
    <font>
      <sz val="9"/>
      <name val="Arial CE"/>
      <family val="0"/>
    </font>
    <font>
      <sz val="12"/>
      <name val="Arial CE"/>
      <family val="0"/>
    </font>
    <font>
      <i/>
      <sz val="10"/>
      <name val="Arial CE"/>
      <family val="0"/>
    </font>
    <font>
      <b/>
      <i/>
      <sz val="10"/>
      <name val="Arial"/>
      <family val="2"/>
    </font>
    <font>
      <sz val="8"/>
      <name val="Arial CE"/>
      <family val="0"/>
    </font>
    <font>
      <b/>
      <i/>
      <sz val="10"/>
      <name val="Arial CE"/>
      <family val="0"/>
    </font>
    <font>
      <i/>
      <sz val="8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sz val="9"/>
      <color indexed="8"/>
      <name val="Tahoma"/>
      <family val="2"/>
    </font>
    <font>
      <vertAlign val="superscript"/>
      <sz val="10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9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>
        <color indexed="63"/>
      </top>
      <bottom style="thin"/>
    </border>
    <border>
      <left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13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0" fillId="17" borderId="7" applyNumberFormat="0" applyFont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10" fillId="4" borderId="0" applyNumberFormat="0" applyBorder="0" applyAlignment="0" applyProtection="0"/>
    <xf numFmtId="0" fontId="14" fillId="22" borderId="8" applyNumberFormat="0" applyAlignment="0" applyProtection="0"/>
    <xf numFmtId="0" fontId="1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3" borderId="0" applyNumberFormat="0" applyBorder="0" applyAlignment="0" applyProtection="0"/>
    <xf numFmtId="0" fontId="12" fillId="23" borderId="0" applyNumberFormat="0" applyBorder="0" applyAlignment="0" applyProtection="0"/>
    <xf numFmtId="0" fontId="15" fillId="22" borderId="1" applyNumberFormat="0" applyAlignment="0" applyProtection="0"/>
    <xf numFmtId="9" fontId="0" fillId="0" borderId="0" applyFont="0" applyFill="0" applyBorder="0" applyAlignment="0" applyProtection="0"/>
  </cellStyleXfs>
  <cellXfs count="832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0" xfId="0" applyFont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Alignment="1">
      <alignment/>
    </xf>
    <xf numFmtId="0" fontId="0" fillId="0" borderId="14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3" fontId="2" fillId="0" borderId="15" xfId="0" applyNumberFormat="1" applyFont="1" applyBorder="1" applyAlignment="1">
      <alignment/>
    </xf>
    <xf numFmtId="3" fontId="0" fillId="0" borderId="16" xfId="0" applyNumberFormat="1" applyBorder="1" applyAlignment="1">
      <alignment/>
    </xf>
    <xf numFmtId="0" fontId="0" fillId="0" borderId="0" xfId="0" applyFont="1" applyBorder="1" applyAlignment="1">
      <alignment/>
    </xf>
    <xf numFmtId="3" fontId="0" fillId="0" borderId="17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0" xfId="0" applyBorder="1" applyAlignment="1">
      <alignment horizontal="center"/>
    </xf>
    <xf numFmtId="0" fontId="23" fillId="0" borderId="0" xfId="0" applyFont="1" applyAlignment="1">
      <alignment/>
    </xf>
    <xf numFmtId="3" fontId="2" fillId="0" borderId="0" xfId="0" applyNumberFormat="1" applyFont="1" applyBorder="1" applyAlignment="1">
      <alignment/>
    </xf>
    <xf numFmtId="0" fontId="0" fillId="0" borderId="0" xfId="0" applyBorder="1" applyAlignment="1">
      <alignment wrapText="1"/>
    </xf>
    <xf numFmtId="3" fontId="24" fillId="0" borderId="0" xfId="56" applyNumberFormat="1">
      <alignment/>
      <protection/>
    </xf>
    <xf numFmtId="0" fontId="26" fillId="0" borderId="0" xfId="56" applyFont="1" applyAlignment="1">
      <alignment horizontal="left"/>
      <protection/>
    </xf>
    <xf numFmtId="0" fontId="27" fillId="0" borderId="0" xfId="56" applyFont="1" applyAlignment="1">
      <alignment horizontal="left"/>
      <protection/>
    </xf>
    <xf numFmtId="3" fontId="2" fillId="0" borderId="0" xfId="56" applyNumberFormat="1" applyFont="1" applyAlignment="1">
      <alignment horizontal="center"/>
      <protection/>
    </xf>
    <xf numFmtId="3" fontId="2" fillId="0" borderId="0" xfId="56" applyNumberFormat="1" applyFont="1">
      <alignment/>
      <protection/>
    </xf>
    <xf numFmtId="3" fontId="28" fillId="0" borderId="0" xfId="56" applyNumberFormat="1" applyFont="1">
      <alignment/>
      <protection/>
    </xf>
    <xf numFmtId="0" fontId="2" fillId="0" borderId="0" xfId="56" applyFont="1">
      <alignment/>
      <protection/>
    </xf>
    <xf numFmtId="0" fontId="24" fillId="0" borderId="0" xfId="56">
      <alignment/>
      <protection/>
    </xf>
    <xf numFmtId="0" fontId="25" fillId="0" borderId="0" xfId="56" applyFont="1">
      <alignment/>
      <protection/>
    </xf>
    <xf numFmtId="0" fontId="28" fillId="0" borderId="0" xfId="56" applyFont="1">
      <alignment/>
      <protection/>
    </xf>
    <xf numFmtId="0" fontId="29" fillId="0" borderId="0" xfId="56" applyFont="1">
      <alignment/>
      <protection/>
    </xf>
    <xf numFmtId="3" fontId="29" fillId="0" borderId="0" xfId="56" applyNumberFormat="1" applyFont="1">
      <alignment/>
      <protection/>
    </xf>
    <xf numFmtId="0" fontId="24" fillId="0" borderId="0" xfId="56" applyFont="1" applyBorder="1">
      <alignment/>
      <protection/>
    </xf>
    <xf numFmtId="3" fontId="24" fillId="0" borderId="0" xfId="56" applyNumberFormat="1" applyBorder="1">
      <alignment/>
      <protection/>
    </xf>
    <xf numFmtId="0" fontId="26" fillId="0" borderId="0" xfId="56" applyFont="1" applyBorder="1" applyAlignment="1">
      <alignment horizontal="left"/>
      <protection/>
    </xf>
    <xf numFmtId="0" fontId="28" fillId="0" borderId="0" xfId="56" applyFont="1" applyBorder="1" applyAlignment="1">
      <alignment horizontal="left"/>
      <protection/>
    </xf>
    <xf numFmtId="3" fontId="28" fillId="0" borderId="0" xfId="56" applyNumberFormat="1" applyFont="1" applyBorder="1" applyAlignment="1">
      <alignment horizontal="right"/>
      <protection/>
    </xf>
    <xf numFmtId="0" fontId="0" fillId="0" borderId="0" xfId="56" applyFont="1" applyBorder="1" applyAlignment="1">
      <alignment horizontal="left"/>
      <protection/>
    </xf>
    <xf numFmtId="0" fontId="24" fillId="0" borderId="0" xfId="56" applyFont="1" applyBorder="1" applyAlignment="1">
      <alignment horizontal="left"/>
      <protection/>
    </xf>
    <xf numFmtId="3" fontId="24" fillId="0" borderId="0" xfId="56" applyNumberFormat="1" applyFont="1" applyBorder="1" applyAlignment="1">
      <alignment horizontal="right"/>
      <protection/>
    </xf>
    <xf numFmtId="0" fontId="25" fillId="0" borderId="0" xfId="56" applyFont="1" applyBorder="1">
      <alignment/>
      <protection/>
    </xf>
    <xf numFmtId="0" fontId="30" fillId="0" borderId="0" xfId="56" applyFont="1" applyBorder="1">
      <alignment/>
      <protection/>
    </xf>
    <xf numFmtId="3" fontId="0" fillId="0" borderId="0" xfId="56" applyNumberFormat="1" applyFont="1" applyBorder="1">
      <alignment/>
      <protection/>
    </xf>
    <xf numFmtId="0" fontId="24" fillId="0" borderId="0" xfId="56" applyBorder="1">
      <alignment/>
      <protection/>
    </xf>
    <xf numFmtId="0" fontId="28" fillId="0" borderId="0" xfId="56" applyFont="1" applyBorder="1">
      <alignment/>
      <protection/>
    </xf>
    <xf numFmtId="3" fontId="28" fillId="0" borderId="0" xfId="56" applyNumberFormat="1" applyFont="1" applyBorder="1">
      <alignment/>
      <protection/>
    </xf>
    <xf numFmtId="3" fontId="24" fillId="0" borderId="0" xfId="56" applyNumberFormat="1" applyFill="1" applyBorder="1">
      <alignment/>
      <protection/>
    </xf>
    <xf numFmtId="0" fontId="24" fillId="0" borderId="0" xfId="56" applyFill="1" applyBorder="1">
      <alignment/>
      <protection/>
    </xf>
    <xf numFmtId="0" fontId="29" fillId="0" borderId="0" xfId="58" applyFont="1" applyBorder="1">
      <alignment/>
      <protection/>
    </xf>
    <xf numFmtId="3" fontId="24" fillId="0" borderId="0" xfId="58" applyNumberFormat="1" applyBorder="1">
      <alignment/>
      <protection/>
    </xf>
    <xf numFmtId="0" fontId="0" fillId="0" borderId="0" xfId="58" applyFont="1" applyBorder="1">
      <alignment/>
      <protection/>
    </xf>
    <xf numFmtId="0" fontId="24" fillId="0" borderId="0" xfId="58" applyFont="1" applyBorder="1">
      <alignment/>
      <protection/>
    </xf>
    <xf numFmtId="3" fontId="0" fillId="0" borderId="0" xfId="58" applyNumberFormat="1" applyFont="1" applyBorder="1">
      <alignment/>
      <protection/>
    </xf>
    <xf numFmtId="0" fontId="28" fillId="0" borderId="0" xfId="58" applyFont="1" applyBorder="1">
      <alignment/>
      <protection/>
    </xf>
    <xf numFmtId="3" fontId="28" fillId="0" borderId="0" xfId="58" applyNumberFormat="1" applyFont="1" applyBorder="1">
      <alignment/>
      <protection/>
    </xf>
    <xf numFmtId="0" fontId="24" fillId="0" borderId="0" xfId="56" applyFont="1" applyFill="1" applyBorder="1">
      <alignment/>
      <protection/>
    </xf>
    <xf numFmtId="0" fontId="31" fillId="0" borderId="0" xfId="58" applyFont="1" applyBorder="1" applyAlignment="1">
      <alignment horizontal="left"/>
      <protection/>
    </xf>
    <xf numFmtId="0" fontId="30" fillId="0" borderId="0" xfId="58" applyFont="1" applyBorder="1" applyAlignment="1">
      <alignment horizontal="left"/>
      <protection/>
    </xf>
    <xf numFmtId="0" fontId="0" fillId="0" borderId="0" xfId="58" applyFont="1" applyBorder="1" applyAlignment="1">
      <alignment horizontal="left"/>
      <protection/>
    </xf>
    <xf numFmtId="0" fontId="2" fillId="0" borderId="0" xfId="58" applyFont="1" applyBorder="1" applyAlignment="1">
      <alignment horizontal="left"/>
      <protection/>
    </xf>
    <xf numFmtId="0" fontId="2" fillId="0" borderId="0" xfId="58" applyFont="1" applyBorder="1">
      <alignment/>
      <protection/>
    </xf>
    <xf numFmtId="3" fontId="2" fillId="0" borderId="0" xfId="58" applyNumberFormat="1" applyFont="1" applyBorder="1">
      <alignment/>
      <protection/>
    </xf>
    <xf numFmtId="0" fontId="31" fillId="0" borderId="0" xfId="0" applyFont="1" applyAlignment="1">
      <alignment/>
    </xf>
    <xf numFmtId="0" fontId="31" fillId="0" borderId="0" xfId="56" applyFont="1" applyBorder="1">
      <alignment/>
      <protection/>
    </xf>
    <xf numFmtId="3" fontId="29" fillId="0" borderId="0" xfId="58" applyNumberFormat="1" applyFont="1" applyBorder="1">
      <alignment/>
      <protection/>
    </xf>
    <xf numFmtId="3" fontId="24" fillId="0" borderId="0" xfId="58" applyNumberFormat="1" applyFont="1" applyBorder="1">
      <alignment/>
      <protection/>
    </xf>
    <xf numFmtId="0" fontId="25" fillId="0" borderId="0" xfId="58" applyFont="1" applyBorder="1">
      <alignment/>
      <protection/>
    </xf>
    <xf numFmtId="3" fontId="25" fillId="0" borderId="0" xfId="58" applyNumberFormat="1" applyFont="1" applyBorder="1">
      <alignment/>
      <protection/>
    </xf>
    <xf numFmtId="0" fontId="24" fillId="0" borderId="0" xfId="58" applyBorder="1">
      <alignment/>
      <protection/>
    </xf>
    <xf numFmtId="3" fontId="30" fillId="0" borderId="0" xfId="56" applyNumberFormat="1" applyFont="1" applyBorder="1">
      <alignment/>
      <protection/>
    </xf>
    <xf numFmtId="3" fontId="24" fillId="0" borderId="0" xfId="56" applyNumberFormat="1" applyFont="1" applyBorder="1">
      <alignment/>
      <protection/>
    </xf>
    <xf numFmtId="0" fontId="28" fillId="0" borderId="0" xfId="58" applyFont="1" applyFill="1" applyBorder="1">
      <alignment/>
      <protection/>
    </xf>
    <xf numFmtId="0" fontId="25" fillId="0" borderId="0" xfId="58" applyFont="1" applyBorder="1" applyAlignment="1">
      <alignment horizontal="left"/>
      <protection/>
    </xf>
    <xf numFmtId="0" fontId="24" fillId="0" borderId="0" xfId="58" applyFont="1" applyFill="1" applyBorder="1">
      <alignment/>
      <protection/>
    </xf>
    <xf numFmtId="3" fontId="25" fillId="0" borderId="0" xfId="56" applyNumberFormat="1" applyFont="1" applyBorder="1">
      <alignment/>
      <protection/>
    </xf>
    <xf numFmtId="3" fontId="2" fillId="0" borderId="0" xfId="56" applyNumberFormat="1" applyFont="1" applyBorder="1">
      <alignment/>
      <protection/>
    </xf>
    <xf numFmtId="0" fontId="28" fillId="0" borderId="0" xfId="56" applyFont="1" applyFill="1" applyBorder="1">
      <alignment/>
      <protection/>
    </xf>
    <xf numFmtId="3" fontId="2" fillId="0" borderId="0" xfId="56" applyNumberFormat="1" applyFont="1" applyBorder="1">
      <alignment/>
      <protection/>
    </xf>
    <xf numFmtId="3" fontId="0" fillId="0" borderId="0" xfId="56" applyNumberFormat="1" applyFont="1" applyBorder="1">
      <alignment/>
      <protection/>
    </xf>
    <xf numFmtId="0" fontId="29" fillId="0" borderId="0" xfId="56" applyFont="1" applyBorder="1">
      <alignment/>
      <protection/>
    </xf>
    <xf numFmtId="0" fontId="2" fillId="0" borderId="0" xfId="56" applyFont="1" applyBorder="1">
      <alignment/>
      <protection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0" fontId="31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24" fillId="0" borderId="0" xfId="56" applyBorder="1" applyAlignment="1">
      <alignment wrapText="1"/>
      <protection/>
    </xf>
    <xf numFmtId="0" fontId="28" fillId="0" borderId="0" xfId="56" applyFont="1" applyAlignment="1">
      <alignment horizontal="left"/>
      <protection/>
    </xf>
    <xf numFmtId="0" fontId="28" fillId="0" borderId="21" xfId="56" applyFont="1" applyBorder="1" applyAlignment="1">
      <alignment horizontal="center"/>
      <protection/>
    </xf>
    <xf numFmtId="0" fontId="28" fillId="0" borderId="22" xfId="56" applyFont="1" applyBorder="1" applyAlignment="1">
      <alignment horizontal="center"/>
      <protection/>
    </xf>
    <xf numFmtId="0" fontId="28" fillId="0" borderId="23" xfId="56" applyFont="1" applyBorder="1" applyAlignment="1">
      <alignment horizontal="center"/>
      <protection/>
    </xf>
    <xf numFmtId="0" fontId="24" fillId="0" borderId="24" xfId="56" applyBorder="1">
      <alignment/>
      <protection/>
    </xf>
    <xf numFmtId="0" fontId="24" fillId="0" borderId="25" xfId="56" applyBorder="1">
      <alignment/>
      <protection/>
    </xf>
    <xf numFmtId="0" fontId="2" fillId="0" borderId="20" xfId="56" applyFont="1" applyBorder="1" applyAlignment="1">
      <alignment horizontal="center" wrapText="1"/>
      <protection/>
    </xf>
    <xf numFmtId="3" fontId="2" fillId="0" borderId="0" xfId="56" applyNumberFormat="1" applyFont="1" applyAlignment="1">
      <alignment horizontal="right"/>
      <protection/>
    </xf>
    <xf numFmtId="0" fontId="24" fillId="0" borderId="24" xfId="56" applyFont="1" applyBorder="1" applyAlignment="1">
      <alignment horizontal="right"/>
      <protection/>
    </xf>
    <xf numFmtId="3" fontId="24" fillId="0" borderId="20" xfId="56" applyNumberFormat="1" applyBorder="1">
      <alignment/>
      <protection/>
    </xf>
    <xf numFmtId="165" fontId="24" fillId="0" borderId="0" xfId="56" applyNumberFormat="1">
      <alignment/>
      <protection/>
    </xf>
    <xf numFmtId="0" fontId="28" fillId="0" borderId="24" xfId="56" applyFont="1" applyBorder="1" applyAlignment="1">
      <alignment horizontal="right"/>
      <protection/>
    </xf>
    <xf numFmtId="0" fontId="2" fillId="0" borderId="25" xfId="56" applyFont="1" applyBorder="1">
      <alignment/>
      <protection/>
    </xf>
    <xf numFmtId="3" fontId="28" fillId="0" borderId="20" xfId="56" applyNumberFormat="1" applyFont="1" applyBorder="1">
      <alignment/>
      <protection/>
    </xf>
    <xf numFmtId="0" fontId="2" fillId="0" borderId="0" xfId="56" applyFont="1">
      <alignment/>
      <protection/>
    </xf>
    <xf numFmtId="0" fontId="0" fillId="0" borderId="25" xfId="56" applyFont="1" applyBorder="1">
      <alignment/>
      <protection/>
    </xf>
    <xf numFmtId="3" fontId="24" fillId="0" borderId="20" xfId="56" applyNumberFormat="1" applyFont="1" applyBorder="1">
      <alignment/>
      <protection/>
    </xf>
    <xf numFmtId="165" fontId="24" fillId="0" borderId="0" xfId="56" applyNumberFormat="1" applyAlignment="1">
      <alignment horizontal="right"/>
      <protection/>
    </xf>
    <xf numFmtId="0" fontId="2" fillId="0" borderId="25" xfId="56" applyFont="1" applyBorder="1" applyAlignment="1">
      <alignment wrapText="1"/>
      <protection/>
    </xf>
    <xf numFmtId="0" fontId="0" fillId="0" borderId="25" xfId="56" applyFont="1" applyBorder="1" applyAlignment="1">
      <alignment wrapText="1"/>
      <protection/>
    </xf>
    <xf numFmtId="0" fontId="2" fillId="0" borderId="26" xfId="56" applyFont="1" applyBorder="1">
      <alignment/>
      <protection/>
    </xf>
    <xf numFmtId="3" fontId="28" fillId="0" borderId="27" xfId="56" applyNumberFormat="1" applyFont="1" applyBorder="1">
      <alignment/>
      <protection/>
    </xf>
    <xf numFmtId="0" fontId="24" fillId="0" borderId="26" xfId="56" applyBorder="1">
      <alignment/>
      <protection/>
    </xf>
    <xf numFmtId="3" fontId="24" fillId="0" borderId="27" xfId="56" applyNumberFormat="1" applyBorder="1">
      <alignment/>
      <protection/>
    </xf>
    <xf numFmtId="0" fontId="28" fillId="0" borderId="28" xfId="56" applyFont="1" applyBorder="1">
      <alignment/>
      <protection/>
    </xf>
    <xf numFmtId="3" fontId="28" fillId="0" borderId="29" xfId="56" applyNumberFormat="1" applyFont="1" applyBorder="1">
      <alignment/>
      <protection/>
    </xf>
    <xf numFmtId="0" fontId="0" fillId="0" borderId="30" xfId="56" applyFont="1" applyBorder="1" applyAlignment="1">
      <alignment wrapText="1"/>
      <protection/>
    </xf>
    <xf numFmtId="3" fontId="24" fillId="0" borderId="31" xfId="56" applyNumberFormat="1" applyFont="1" applyBorder="1">
      <alignment/>
      <protection/>
    </xf>
    <xf numFmtId="0" fontId="24" fillId="0" borderId="32" xfId="56" applyFont="1" applyBorder="1" applyAlignment="1">
      <alignment horizontal="right"/>
      <protection/>
    </xf>
    <xf numFmtId="0" fontId="28" fillId="0" borderId="33" xfId="56" applyFont="1" applyBorder="1" applyAlignment="1">
      <alignment horizontal="right"/>
      <protection/>
    </xf>
    <xf numFmtId="0" fontId="24" fillId="0" borderId="0" xfId="56" applyAlignment="1">
      <alignment horizontal="left"/>
      <protection/>
    </xf>
    <xf numFmtId="0" fontId="33" fillId="0" borderId="0" xfId="56" applyFont="1" applyAlignment="1">
      <alignment horizontal="left" vertical="center"/>
      <protection/>
    </xf>
    <xf numFmtId="0" fontId="27" fillId="0" borderId="0" xfId="56" applyFont="1" applyAlignment="1">
      <alignment horizontal="left" vertical="center"/>
      <protection/>
    </xf>
    <xf numFmtId="0" fontId="3" fillId="0" borderId="0" xfId="56" applyFont="1">
      <alignment/>
      <protection/>
    </xf>
    <xf numFmtId="49" fontId="28" fillId="0" borderId="25" xfId="56" applyNumberFormat="1" applyFont="1" applyBorder="1" applyAlignment="1">
      <alignment horizontal="right"/>
      <protection/>
    </xf>
    <xf numFmtId="49" fontId="28" fillId="0" borderId="25" xfId="56" applyNumberFormat="1" applyFont="1" applyFill="1" applyBorder="1" applyAlignment="1">
      <alignment horizontal="right"/>
      <protection/>
    </xf>
    <xf numFmtId="0" fontId="24" fillId="0" borderId="25" xfId="56" applyBorder="1" applyAlignment="1">
      <alignment wrapText="1"/>
      <protection/>
    </xf>
    <xf numFmtId="49" fontId="28" fillId="0" borderId="28" xfId="56" applyNumberFormat="1" applyFont="1" applyBorder="1" applyAlignment="1">
      <alignment horizontal="right"/>
      <protection/>
    </xf>
    <xf numFmtId="0" fontId="2" fillId="0" borderId="28" xfId="56" applyFont="1" applyBorder="1" applyAlignment="1">
      <alignment wrapText="1"/>
      <protection/>
    </xf>
    <xf numFmtId="0" fontId="24" fillId="0" borderId="28" xfId="56" applyBorder="1" applyAlignment="1">
      <alignment wrapText="1"/>
      <protection/>
    </xf>
    <xf numFmtId="0" fontId="28" fillId="0" borderId="0" xfId="56" applyFont="1" applyBorder="1" applyAlignment="1">
      <alignment horizontal="right"/>
      <protection/>
    </xf>
    <xf numFmtId="49" fontId="28" fillId="0" borderId="0" xfId="56" applyNumberFormat="1" applyFont="1" applyBorder="1" applyAlignment="1">
      <alignment horizontal="right"/>
      <protection/>
    </xf>
    <xf numFmtId="0" fontId="2" fillId="0" borderId="0" xfId="56" applyFont="1" applyBorder="1" applyAlignment="1">
      <alignment wrapText="1"/>
      <protection/>
    </xf>
    <xf numFmtId="3" fontId="2" fillId="0" borderId="0" xfId="56" applyNumberFormat="1" applyFont="1" applyBorder="1" applyAlignment="1">
      <alignment horizontal="right"/>
      <protection/>
    </xf>
    <xf numFmtId="2" fontId="24" fillId="0" borderId="0" xfId="56" applyNumberFormat="1" applyAlignment="1">
      <alignment/>
      <protection/>
    </xf>
    <xf numFmtId="49" fontId="28" fillId="0" borderId="26" xfId="56" applyNumberFormat="1" applyFont="1" applyBorder="1" applyAlignment="1">
      <alignment horizontal="right"/>
      <protection/>
    </xf>
    <xf numFmtId="0" fontId="0" fillId="0" borderId="26" xfId="56" applyFont="1" applyBorder="1" applyAlignment="1">
      <alignment wrapText="1"/>
      <protection/>
    </xf>
    <xf numFmtId="3" fontId="2" fillId="0" borderId="0" xfId="56" applyNumberFormat="1" applyFont="1" applyFill="1" applyBorder="1">
      <alignment/>
      <protection/>
    </xf>
    <xf numFmtId="0" fontId="3" fillId="0" borderId="0" xfId="56" applyFont="1" applyBorder="1" applyAlignment="1">
      <alignment horizontal="right"/>
      <protection/>
    </xf>
    <xf numFmtId="0" fontId="3" fillId="0" borderId="0" xfId="58" applyFont="1" applyBorder="1" applyAlignment="1">
      <alignment horizontal="center"/>
      <protection/>
    </xf>
    <xf numFmtId="0" fontId="31" fillId="0" borderId="0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3" fontId="25" fillId="0" borderId="0" xfId="0" applyNumberFormat="1" applyFont="1" applyBorder="1" applyAlignment="1">
      <alignment horizontal="right"/>
    </xf>
    <xf numFmtId="3" fontId="24" fillId="0" borderId="0" xfId="0" applyNumberFormat="1" applyFont="1" applyBorder="1" applyAlignment="1">
      <alignment/>
    </xf>
    <xf numFmtId="0" fontId="28" fillId="0" borderId="0" xfId="0" applyFont="1" applyBorder="1" applyAlignment="1">
      <alignment/>
    </xf>
    <xf numFmtId="3" fontId="28" fillId="0" borderId="0" xfId="0" applyNumberFormat="1" applyFont="1" applyBorder="1" applyAlignment="1">
      <alignment/>
    </xf>
    <xf numFmtId="0" fontId="36" fillId="0" borderId="0" xfId="0" applyFont="1" applyFill="1" applyBorder="1" applyAlignment="1">
      <alignment/>
    </xf>
    <xf numFmtId="0" fontId="3" fillId="0" borderId="0" xfId="56" applyFont="1" applyBorder="1" applyAlignment="1">
      <alignment horizontal="center"/>
      <protection/>
    </xf>
    <xf numFmtId="0" fontId="0" fillId="0" borderId="34" xfId="0" applyBorder="1" applyAlignment="1">
      <alignment/>
    </xf>
    <xf numFmtId="0" fontId="28" fillId="0" borderId="35" xfId="0" applyFont="1" applyBorder="1" applyAlignment="1">
      <alignment wrapText="1"/>
    </xf>
    <xf numFmtId="3" fontId="28" fillId="0" borderId="36" xfId="0" applyNumberFormat="1" applyFont="1" applyBorder="1" applyAlignment="1">
      <alignment/>
    </xf>
    <xf numFmtId="0" fontId="24" fillId="0" borderId="0" xfId="57">
      <alignment/>
      <protection/>
    </xf>
    <xf numFmtId="0" fontId="2" fillId="0" borderId="0" xfId="57" applyFont="1">
      <alignment/>
      <protection/>
    </xf>
    <xf numFmtId="0" fontId="24" fillId="0" borderId="21" xfId="57" applyBorder="1">
      <alignment/>
      <protection/>
    </xf>
    <xf numFmtId="0" fontId="26" fillId="0" borderId="22" xfId="57" applyFont="1" applyBorder="1" applyAlignment="1">
      <alignment horizontal="center"/>
      <protection/>
    </xf>
    <xf numFmtId="0" fontId="33" fillId="0" borderId="22" xfId="57" applyFont="1" applyBorder="1" applyAlignment="1">
      <alignment horizontal="center"/>
      <protection/>
    </xf>
    <xf numFmtId="0" fontId="33" fillId="0" borderId="23" xfId="57" applyFont="1" applyBorder="1" applyAlignment="1">
      <alignment horizontal="center"/>
      <protection/>
    </xf>
    <xf numFmtId="0" fontId="24" fillId="0" borderId="24" xfId="57" applyBorder="1">
      <alignment/>
      <protection/>
    </xf>
    <xf numFmtId="0" fontId="2" fillId="0" borderId="25" xfId="57" applyFont="1" applyBorder="1" applyAlignment="1">
      <alignment horizontal="center"/>
      <protection/>
    </xf>
    <xf numFmtId="0" fontId="24" fillId="0" borderId="25" xfId="57" applyBorder="1" applyAlignment="1">
      <alignment horizontal="center"/>
      <protection/>
    </xf>
    <xf numFmtId="0" fontId="2" fillId="0" borderId="25" xfId="57" applyFont="1" applyBorder="1">
      <alignment/>
      <protection/>
    </xf>
    <xf numFmtId="0" fontId="2" fillId="0" borderId="20" xfId="57" applyFont="1" applyBorder="1" applyAlignment="1">
      <alignment horizontal="center"/>
      <protection/>
    </xf>
    <xf numFmtId="0" fontId="28" fillId="0" borderId="24" xfId="57" applyFont="1" applyBorder="1" applyAlignment="1">
      <alignment horizontal="right"/>
      <protection/>
    </xf>
    <xf numFmtId="0" fontId="24" fillId="0" borderId="25" xfId="57" applyBorder="1" applyAlignment="1">
      <alignment/>
      <protection/>
    </xf>
    <xf numFmtId="0" fontId="24" fillId="0" borderId="20" xfId="57" applyBorder="1">
      <alignment/>
      <protection/>
    </xf>
    <xf numFmtId="0" fontId="24" fillId="0" borderId="37" xfId="57" applyFont="1" applyBorder="1">
      <alignment/>
      <protection/>
    </xf>
    <xf numFmtId="0" fontId="24" fillId="0" borderId="38" xfId="57" applyBorder="1">
      <alignment/>
      <protection/>
    </xf>
    <xf numFmtId="0" fontId="24" fillId="0" borderId="39" xfId="57" applyBorder="1">
      <alignment/>
      <protection/>
    </xf>
    <xf numFmtId="0" fontId="24" fillId="0" borderId="0" xfId="57" applyFont="1">
      <alignment/>
      <protection/>
    </xf>
    <xf numFmtId="0" fontId="28" fillId="0" borderId="0" xfId="57" applyFont="1">
      <alignment/>
      <protection/>
    </xf>
    <xf numFmtId="0" fontId="28" fillId="0" borderId="0" xfId="57" applyFont="1" applyAlignment="1">
      <alignment horizontal="center"/>
      <protection/>
    </xf>
    <xf numFmtId="0" fontId="24" fillId="0" borderId="40" xfId="57" applyBorder="1">
      <alignment/>
      <protection/>
    </xf>
    <xf numFmtId="0" fontId="24" fillId="0" borderId="39" xfId="57" applyBorder="1">
      <alignment/>
      <protection/>
    </xf>
    <xf numFmtId="0" fontId="28" fillId="0" borderId="39" xfId="57" applyFont="1" applyBorder="1" applyAlignment="1">
      <alignment horizontal="right"/>
      <protection/>
    </xf>
    <xf numFmtId="0" fontId="28" fillId="0" borderId="41" xfId="57" applyFont="1" applyBorder="1" applyAlignment="1">
      <alignment horizontal="right"/>
      <protection/>
    </xf>
    <xf numFmtId="0" fontId="24" fillId="0" borderId="21" xfId="57" applyBorder="1">
      <alignment/>
      <protection/>
    </xf>
    <xf numFmtId="0" fontId="28" fillId="0" borderId="40" xfId="57" applyFont="1" applyBorder="1" applyAlignment="1">
      <alignment horizontal="center"/>
      <protection/>
    </xf>
    <xf numFmtId="0" fontId="28" fillId="0" borderId="39" xfId="57" applyFont="1" applyBorder="1" applyAlignment="1">
      <alignment horizontal="center"/>
      <protection/>
    </xf>
    <xf numFmtId="0" fontId="24" fillId="0" borderId="24" xfId="57" applyBorder="1">
      <alignment/>
      <protection/>
    </xf>
    <xf numFmtId="0" fontId="24" fillId="0" borderId="0" xfId="57" applyAlignment="1">
      <alignment/>
      <protection/>
    </xf>
    <xf numFmtId="0" fontId="2" fillId="0" borderId="10" xfId="0" applyFont="1" applyBorder="1" applyAlignment="1">
      <alignment/>
    </xf>
    <xf numFmtId="0" fontId="24" fillId="0" borderId="42" xfId="57" applyBorder="1">
      <alignment/>
      <protection/>
    </xf>
    <xf numFmtId="0" fontId="0" fillId="0" borderId="43" xfId="0" applyBorder="1" applyAlignment="1">
      <alignment/>
    </xf>
    <xf numFmtId="0" fontId="24" fillId="0" borderId="44" xfId="57" applyBorder="1">
      <alignment/>
      <protection/>
    </xf>
    <xf numFmtId="0" fontId="28" fillId="0" borderId="45" xfId="57" applyFont="1" applyBorder="1" applyAlignment="1">
      <alignment horizontal="left"/>
      <protection/>
    </xf>
    <xf numFmtId="0" fontId="2" fillId="0" borderId="0" xfId="59" applyFont="1">
      <alignment/>
      <protection/>
    </xf>
    <xf numFmtId="0" fontId="0" fillId="0" borderId="0" xfId="59">
      <alignment/>
      <protection/>
    </xf>
    <xf numFmtId="0" fontId="26" fillId="0" borderId="22" xfId="59" applyFont="1" applyBorder="1" applyAlignment="1">
      <alignment horizontal="center"/>
      <protection/>
    </xf>
    <xf numFmtId="0" fontId="26" fillId="0" borderId="23" xfId="59" applyFont="1" applyBorder="1" applyAlignment="1">
      <alignment horizontal="center"/>
      <protection/>
    </xf>
    <xf numFmtId="0" fontId="24" fillId="0" borderId="25" xfId="57" applyBorder="1" applyAlignment="1">
      <alignment horizontal="center" wrapText="1"/>
      <protection/>
    </xf>
    <xf numFmtId="0" fontId="2" fillId="0" borderId="25" xfId="59" applyFont="1" applyBorder="1">
      <alignment/>
      <protection/>
    </xf>
    <xf numFmtId="0" fontId="0" fillId="0" borderId="25" xfId="59" applyBorder="1">
      <alignment/>
      <protection/>
    </xf>
    <xf numFmtId="0" fontId="0" fillId="0" borderId="20" xfId="59" applyBorder="1">
      <alignment/>
      <protection/>
    </xf>
    <xf numFmtId="49" fontId="28" fillId="0" borderId="25" xfId="57" applyNumberFormat="1" applyFont="1" applyBorder="1" applyAlignment="1">
      <alignment horizontal="right"/>
      <protection/>
    </xf>
    <xf numFmtId="0" fontId="2" fillId="0" borderId="25" xfId="59" applyFont="1" applyBorder="1">
      <alignment/>
      <protection/>
    </xf>
    <xf numFmtId="3" fontId="2" fillId="0" borderId="25" xfId="59" applyNumberFormat="1" applyFont="1" applyBorder="1" applyAlignment="1">
      <alignment horizontal="right"/>
      <protection/>
    </xf>
    <xf numFmtId="3" fontId="2" fillId="0" borderId="20" xfId="59" applyNumberFormat="1" applyFont="1" applyBorder="1">
      <alignment/>
      <protection/>
    </xf>
    <xf numFmtId="3" fontId="0" fillId="0" borderId="25" xfId="59" applyNumberFormat="1" applyBorder="1" applyAlignment="1">
      <alignment horizontal="right"/>
      <protection/>
    </xf>
    <xf numFmtId="3" fontId="0" fillId="0" borderId="20" xfId="59" applyNumberFormat="1" applyBorder="1" applyAlignment="1">
      <alignment horizontal="right"/>
      <protection/>
    </xf>
    <xf numFmtId="3" fontId="24" fillId="0" borderId="25" xfId="59" applyNumberFormat="1" applyFont="1" applyBorder="1" applyAlignment="1">
      <alignment horizontal="right"/>
      <protection/>
    </xf>
    <xf numFmtId="0" fontId="0" fillId="0" borderId="25" xfId="59" applyFont="1" applyBorder="1">
      <alignment/>
      <protection/>
    </xf>
    <xf numFmtId="3" fontId="2" fillId="0" borderId="25" xfId="59" applyNumberFormat="1" applyFont="1" applyBorder="1" applyAlignment="1">
      <alignment horizontal="right"/>
      <protection/>
    </xf>
    <xf numFmtId="3" fontId="2" fillId="0" borderId="20" xfId="59" applyNumberFormat="1" applyFont="1" applyBorder="1" applyAlignment="1">
      <alignment horizontal="right"/>
      <protection/>
    </xf>
    <xf numFmtId="3" fontId="2" fillId="0" borderId="25" xfId="59" applyNumberFormat="1" applyFont="1" applyBorder="1">
      <alignment/>
      <protection/>
    </xf>
    <xf numFmtId="3" fontId="0" fillId="0" borderId="25" xfId="59" applyNumberFormat="1" applyBorder="1">
      <alignment/>
      <protection/>
    </xf>
    <xf numFmtId="0" fontId="0" fillId="0" borderId="25" xfId="59" applyFont="1" applyBorder="1" applyAlignment="1">
      <alignment wrapText="1"/>
      <protection/>
    </xf>
    <xf numFmtId="0" fontId="0" fillId="0" borderId="25" xfId="59" applyFont="1" applyBorder="1">
      <alignment/>
      <protection/>
    </xf>
    <xf numFmtId="3" fontId="0" fillId="0" borderId="25" xfId="59" applyNumberFormat="1" applyFont="1" applyBorder="1">
      <alignment/>
      <protection/>
    </xf>
    <xf numFmtId="3" fontId="0" fillId="0" borderId="25" xfId="59" applyNumberFormat="1" applyFont="1" applyBorder="1" applyAlignment="1">
      <alignment horizontal="right"/>
      <protection/>
    </xf>
    <xf numFmtId="3" fontId="2" fillId="0" borderId="25" xfId="59" applyNumberFormat="1" applyFont="1" applyBorder="1">
      <alignment/>
      <protection/>
    </xf>
    <xf numFmtId="3" fontId="0" fillId="0" borderId="20" xfId="59" applyNumberFormat="1" applyFont="1" applyBorder="1" applyAlignment="1">
      <alignment horizontal="right"/>
      <protection/>
    </xf>
    <xf numFmtId="3" fontId="28" fillId="0" borderId="25" xfId="57" applyNumberFormat="1" applyFont="1" applyBorder="1">
      <alignment/>
      <protection/>
    </xf>
    <xf numFmtId="0" fontId="24" fillId="0" borderId="25" xfId="57" applyFont="1" applyBorder="1">
      <alignment/>
      <protection/>
    </xf>
    <xf numFmtId="0" fontId="24" fillId="0" borderId="25" xfId="57" applyBorder="1">
      <alignment/>
      <protection/>
    </xf>
    <xf numFmtId="0" fontId="0" fillId="0" borderId="25" xfId="57" applyFont="1" applyBorder="1">
      <alignment/>
      <protection/>
    </xf>
    <xf numFmtId="0" fontId="28" fillId="0" borderId="46" xfId="57" applyFont="1" applyBorder="1" applyAlignment="1">
      <alignment horizontal="right"/>
      <protection/>
    </xf>
    <xf numFmtId="49" fontId="28" fillId="0" borderId="26" xfId="57" applyNumberFormat="1" applyFont="1" applyBorder="1" applyAlignment="1">
      <alignment horizontal="right"/>
      <protection/>
    </xf>
    <xf numFmtId="0" fontId="2" fillId="0" borderId="26" xfId="57" applyFont="1" applyBorder="1">
      <alignment/>
      <protection/>
    </xf>
    <xf numFmtId="3" fontId="2" fillId="0" borderId="26" xfId="57" applyNumberFormat="1" applyFont="1" applyBorder="1">
      <alignment/>
      <protection/>
    </xf>
    <xf numFmtId="0" fontId="0" fillId="0" borderId="26" xfId="59" applyBorder="1">
      <alignment/>
      <protection/>
    </xf>
    <xf numFmtId="0" fontId="0" fillId="0" borderId="27" xfId="59" applyBorder="1">
      <alignment/>
      <protection/>
    </xf>
    <xf numFmtId="3" fontId="2" fillId="0" borderId="25" xfId="57" applyNumberFormat="1" applyFont="1" applyBorder="1">
      <alignment/>
      <protection/>
    </xf>
    <xf numFmtId="0" fontId="28" fillId="0" borderId="47" xfId="57" applyFont="1" applyFill="1" applyBorder="1" applyAlignment="1">
      <alignment horizontal="right"/>
      <protection/>
    </xf>
    <xf numFmtId="49" fontId="28" fillId="0" borderId="48" xfId="57" applyNumberFormat="1" applyFont="1" applyFill="1" applyBorder="1" applyAlignment="1">
      <alignment horizontal="right"/>
      <protection/>
    </xf>
    <xf numFmtId="0" fontId="2" fillId="0" borderId="48" xfId="59" applyFont="1" applyBorder="1">
      <alignment/>
      <protection/>
    </xf>
    <xf numFmtId="3" fontId="2" fillId="0" borderId="48" xfId="59" applyNumberFormat="1" applyFont="1" applyBorder="1">
      <alignment/>
      <protection/>
    </xf>
    <xf numFmtId="3" fontId="2" fillId="0" borderId="43" xfId="59" applyNumberFormat="1" applyFont="1" applyBorder="1">
      <alignment/>
      <protection/>
    </xf>
    <xf numFmtId="0" fontId="32" fillId="0" borderId="0" xfId="57" applyFont="1" applyAlignment="1">
      <alignment horizontal="center" vertical="center"/>
      <protection/>
    </xf>
    <xf numFmtId="0" fontId="24" fillId="0" borderId="0" xfId="57" applyAlignment="1">
      <alignment horizontal="left"/>
      <protection/>
    </xf>
    <xf numFmtId="0" fontId="3" fillId="0" borderId="0" xfId="57" applyFont="1" applyAlignment="1">
      <alignment horizontal="center" vertical="center"/>
      <protection/>
    </xf>
    <xf numFmtId="0" fontId="3" fillId="0" borderId="0" xfId="57" applyFont="1">
      <alignment/>
      <protection/>
    </xf>
    <xf numFmtId="0" fontId="3" fillId="0" borderId="0" xfId="57" applyFont="1" applyAlignment="1">
      <alignment horizontal="left"/>
      <protection/>
    </xf>
    <xf numFmtId="0" fontId="24" fillId="0" borderId="25" xfId="57" applyBorder="1" applyAlignment="1">
      <alignment horizontal="center" vertical="center" wrapText="1"/>
      <protection/>
    </xf>
    <xf numFmtId="0" fontId="2" fillId="0" borderId="25" xfId="57" applyFont="1" applyBorder="1" applyAlignment="1">
      <alignment wrapText="1"/>
      <protection/>
    </xf>
    <xf numFmtId="0" fontId="24" fillId="0" borderId="25" xfId="57" applyBorder="1" applyAlignment="1">
      <alignment wrapText="1"/>
      <protection/>
    </xf>
    <xf numFmtId="165" fontId="2" fillId="0" borderId="20" xfId="57" applyNumberFormat="1" applyFont="1" applyBorder="1" applyAlignment="1">
      <alignment horizontal="right"/>
      <protection/>
    </xf>
    <xf numFmtId="3" fontId="37" fillId="0" borderId="0" xfId="57" applyNumberFormat="1" applyFont="1" applyBorder="1" applyAlignment="1">
      <alignment horizontal="right"/>
      <protection/>
    </xf>
    <xf numFmtId="0" fontId="24" fillId="0" borderId="25" xfId="57" applyFont="1" applyBorder="1" applyAlignment="1">
      <alignment horizontal="left" wrapText="1"/>
      <protection/>
    </xf>
    <xf numFmtId="165" fontId="24" fillId="0" borderId="20" xfId="57" applyNumberFormat="1" applyBorder="1" applyAlignment="1">
      <alignment horizontal="right"/>
      <protection/>
    </xf>
    <xf numFmtId="3" fontId="36" fillId="0" borderId="0" xfId="57" applyNumberFormat="1" applyFont="1" applyBorder="1" applyAlignment="1">
      <alignment horizontal="right"/>
      <protection/>
    </xf>
    <xf numFmtId="165" fontId="28" fillId="0" borderId="20" xfId="57" applyNumberFormat="1" applyFont="1" applyBorder="1" applyAlignment="1">
      <alignment horizontal="right"/>
      <protection/>
    </xf>
    <xf numFmtId="165" fontId="2" fillId="0" borderId="43" xfId="57" applyNumberFormat="1" applyFont="1" applyBorder="1" applyAlignment="1">
      <alignment horizontal="right"/>
      <protection/>
    </xf>
    <xf numFmtId="49" fontId="24" fillId="0" borderId="0" xfId="57" applyNumberFormat="1">
      <alignment/>
      <protection/>
    </xf>
    <xf numFmtId="0" fontId="24" fillId="0" borderId="0" xfId="57" applyBorder="1">
      <alignment/>
      <protection/>
    </xf>
    <xf numFmtId="165" fontId="24" fillId="0" borderId="0" xfId="57" applyNumberFormat="1" applyBorder="1" applyAlignment="1">
      <alignment horizontal="right"/>
      <protection/>
    </xf>
    <xf numFmtId="49" fontId="33" fillId="0" borderId="22" xfId="57" applyNumberFormat="1" applyFont="1" applyBorder="1" applyAlignment="1">
      <alignment horizontal="center"/>
      <protection/>
    </xf>
    <xf numFmtId="49" fontId="24" fillId="0" borderId="25" xfId="57" applyNumberFormat="1" applyBorder="1" applyAlignment="1">
      <alignment horizontal="center" vertical="center" wrapText="1"/>
      <protection/>
    </xf>
    <xf numFmtId="3" fontId="24" fillId="0" borderId="0" xfId="57" applyNumberFormat="1">
      <alignment/>
      <protection/>
    </xf>
    <xf numFmtId="0" fontId="2" fillId="0" borderId="25" xfId="57" applyFont="1" applyBorder="1" applyAlignment="1">
      <alignment/>
      <protection/>
    </xf>
    <xf numFmtId="0" fontId="24" fillId="0" borderId="24" xfId="57" applyFont="1" applyBorder="1">
      <alignment/>
      <protection/>
    </xf>
    <xf numFmtId="0" fontId="28" fillId="0" borderId="25" xfId="57" applyFont="1" applyBorder="1">
      <alignment/>
      <protection/>
    </xf>
    <xf numFmtId="0" fontId="32" fillId="0" borderId="0" xfId="57" applyFont="1" applyAlignment="1">
      <alignment horizontal="center"/>
      <protection/>
    </xf>
    <xf numFmtId="0" fontId="24" fillId="0" borderId="26" xfId="57" applyBorder="1">
      <alignment/>
      <protection/>
    </xf>
    <xf numFmtId="0" fontId="28" fillId="0" borderId="33" xfId="57" applyFont="1" applyBorder="1" applyAlignment="1">
      <alignment horizontal="right"/>
      <protection/>
    </xf>
    <xf numFmtId="49" fontId="28" fillId="0" borderId="28" xfId="57" applyNumberFormat="1" applyFont="1" applyBorder="1" applyAlignment="1">
      <alignment horizontal="right"/>
      <protection/>
    </xf>
    <xf numFmtId="0" fontId="2" fillId="0" borderId="28" xfId="57" applyFont="1" applyBorder="1" applyAlignment="1">
      <alignment wrapText="1"/>
      <protection/>
    </xf>
    <xf numFmtId="0" fontId="24" fillId="0" borderId="28" xfId="57" applyBorder="1" applyAlignment="1">
      <alignment wrapText="1"/>
      <protection/>
    </xf>
    <xf numFmtId="0" fontId="24" fillId="0" borderId="29" xfId="57" applyBorder="1">
      <alignment/>
      <protection/>
    </xf>
    <xf numFmtId="0" fontId="28" fillId="0" borderId="0" xfId="57" applyFont="1" applyBorder="1" applyAlignment="1">
      <alignment horizontal="right"/>
      <protection/>
    </xf>
    <xf numFmtId="49" fontId="28" fillId="0" borderId="0" xfId="57" applyNumberFormat="1" applyFont="1" applyBorder="1" applyAlignment="1">
      <alignment horizontal="right"/>
      <protection/>
    </xf>
    <xf numFmtId="0" fontId="2" fillId="0" borderId="0" xfId="57" applyFont="1" applyBorder="1" applyAlignment="1">
      <alignment wrapText="1"/>
      <protection/>
    </xf>
    <xf numFmtId="0" fontId="3" fillId="0" borderId="0" xfId="57" applyFont="1" applyBorder="1" applyAlignment="1">
      <alignment horizontal="right"/>
      <protection/>
    </xf>
    <xf numFmtId="0" fontId="1" fillId="0" borderId="0" xfId="57" applyFont="1" applyBorder="1" applyAlignment="1">
      <alignment/>
      <protection/>
    </xf>
    <xf numFmtId="0" fontId="36" fillId="0" borderId="25" xfId="57" applyFont="1" applyBorder="1" applyAlignment="1">
      <alignment horizontal="center" wrapText="1"/>
      <protection/>
    </xf>
    <xf numFmtId="0" fontId="28" fillId="0" borderId="25" xfId="57" applyFont="1" applyBorder="1" applyAlignment="1">
      <alignment horizontal="right"/>
      <protection/>
    </xf>
    <xf numFmtId="0" fontId="24" fillId="0" borderId="25" xfId="57" applyFont="1" applyBorder="1" applyAlignment="1">
      <alignment wrapText="1"/>
      <protection/>
    </xf>
    <xf numFmtId="0" fontId="28" fillId="0" borderId="21" xfId="57" applyFont="1" applyBorder="1" applyAlignment="1">
      <alignment horizontal="center"/>
      <protection/>
    </xf>
    <xf numFmtId="0" fontId="28" fillId="0" borderId="22" xfId="57" applyFont="1" applyBorder="1" applyAlignment="1">
      <alignment horizontal="center"/>
      <protection/>
    </xf>
    <xf numFmtId="0" fontId="28" fillId="0" borderId="23" xfId="57" applyFont="1" applyBorder="1" applyAlignment="1">
      <alignment horizontal="center"/>
      <protection/>
    </xf>
    <xf numFmtId="0" fontId="24" fillId="0" borderId="24" xfId="57" applyBorder="1" applyAlignment="1">
      <alignment horizontal="center" wrapText="1"/>
      <protection/>
    </xf>
    <xf numFmtId="0" fontId="28" fillId="0" borderId="49" xfId="57" applyFont="1" applyBorder="1" applyAlignment="1">
      <alignment horizontal="center"/>
      <protection/>
    </xf>
    <xf numFmtId="0" fontId="28" fillId="0" borderId="50" xfId="57" applyFont="1" applyBorder="1" applyAlignment="1">
      <alignment horizontal="center"/>
      <protection/>
    </xf>
    <xf numFmtId="0" fontId="24" fillId="0" borderId="0" xfId="57" applyBorder="1" applyAlignment="1">
      <alignment horizontal="right"/>
      <protection/>
    </xf>
    <xf numFmtId="0" fontId="2" fillId="0" borderId="24" xfId="57" applyFont="1" applyBorder="1" applyAlignment="1">
      <alignment horizontal="right"/>
      <protection/>
    </xf>
    <xf numFmtId="0" fontId="24" fillId="0" borderId="51" xfId="57" applyBorder="1">
      <alignment/>
      <protection/>
    </xf>
    <xf numFmtId="165" fontId="24" fillId="0" borderId="27" xfId="57" applyNumberFormat="1" applyBorder="1" applyAlignment="1">
      <alignment horizontal="right"/>
      <protection/>
    </xf>
    <xf numFmtId="0" fontId="2" fillId="0" borderId="47" xfId="57" applyFont="1" applyBorder="1" applyAlignment="1">
      <alignment horizontal="right"/>
      <protection/>
    </xf>
    <xf numFmtId="0" fontId="2" fillId="0" borderId="52" xfId="57" applyFont="1" applyBorder="1">
      <alignment/>
      <protection/>
    </xf>
    <xf numFmtId="3" fontId="2" fillId="0" borderId="0" xfId="57" applyNumberFormat="1" applyFont="1">
      <alignment/>
      <protection/>
    </xf>
    <xf numFmtId="0" fontId="24" fillId="0" borderId="49" xfId="57" applyFont="1" applyBorder="1">
      <alignment/>
      <protection/>
    </xf>
    <xf numFmtId="0" fontId="24" fillId="0" borderId="33" xfId="57" applyBorder="1">
      <alignment/>
      <protection/>
    </xf>
    <xf numFmtId="0" fontId="28" fillId="0" borderId="29" xfId="57" applyFont="1" applyBorder="1" applyAlignment="1">
      <alignment horizontal="center"/>
      <protection/>
    </xf>
    <xf numFmtId="0" fontId="28" fillId="0" borderId="28" xfId="57" applyFont="1" applyBorder="1">
      <alignment/>
      <protection/>
    </xf>
    <xf numFmtId="0" fontId="28" fillId="0" borderId="29" xfId="57" applyFont="1" applyBorder="1">
      <alignment/>
      <protection/>
    </xf>
    <xf numFmtId="0" fontId="28" fillId="0" borderId="53" xfId="57" applyFont="1" applyBorder="1" applyAlignment="1">
      <alignment horizontal="center"/>
      <protection/>
    </xf>
    <xf numFmtId="0" fontId="28" fillId="0" borderId="29" xfId="57" applyFont="1" applyBorder="1" applyAlignment="1">
      <alignment horizontal="right"/>
      <protection/>
    </xf>
    <xf numFmtId="0" fontId="28" fillId="0" borderId="54" xfId="57" applyFont="1" applyBorder="1" applyAlignment="1">
      <alignment horizontal="left"/>
      <protection/>
    </xf>
    <xf numFmtId="49" fontId="28" fillId="0" borderId="33" xfId="57" applyNumberFormat="1" applyFont="1" applyBorder="1" applyAlignment="1">
      <alignment horizontal="right"/>
      <protection/>
    </xf>
    <xf numFmtId="0" fontId="2" fillId="0" borderId="0" xfId="57" applyFont="1" applyAlignment="1">
      <alignment horizontal="center" vertical="center"/>
      <protection/>
    </xf>
    <xf numFmtId="0" fontId="24" fillId="0" borderId="0" xfId="57" applyAlignment="1">
      <alignment horizontal="center" vertical="center"/>
      <protection/>
    </xf>
    <xf numFmtId="0" fontId="24" fillId="0" borderId="22" xfId="57" applyBorder="1">
      <alignment/>
      <protection/>
    </xf>
    <xf numFmtId="0" fontId="28" fillId="0" borderId="25" xfId="57" applyFont="1" applyBorder="1" applyAlignment="1">
      <alignment horizontal="center"/>
      <protection/>
    </xf>
    <xf numFmtId="0" fontId="28" fillId="0" borderId="20" xfId="57" applyFont="1" applyBorder="1" applyAlignment="1">
      <alignment horizontal="center"/>
      <protection/>
    </xf>
    <xf numFmtId="165" fontId="24" fillId="0" borderId="25" xfId="57" applyNumberFormat="1" applyBorder="1">
      <alignment/>
      <protection/>
    </xf>
    <xf numFmtId="165" fontId="24" fillId="0" borderId="25" xfId="57" applyNumberFormat="1" applyBorder="1" applyAlignment="1">
      <alignment/>
      <protection/>
    </xf>
    <xf numFmtId="165" fontId="24" fillId="0" borderId="20" xfId="57" applyNumberFormat="1" applyBorder="1" applyAlignment="1">
      <alignment/>
      <protection/>
    </xf>
    <xf numFmtId="165" fontId="2" fillId="0" borderId="25" xfId="57" applyNumberFormat="1" applyFont="1" applyBorder="1">
      <alignment/>
      <protection/>
    </xf>
    <xf numFmtId="165" fontId="2" fillId="0" borderId="25" xfId="57" applyNumberFormat="1" applyFont="1" applyBorder="1" applyAlignment="1">
      <alignment horizontal="right"/>
      <protection/>
    </xf>
    <xf numFmtId="165" fontId="2" fillId="0" borderId="20" xfId="57" applyNumberFormat="1" applyFont="1" applyBorder="1" applyAlignment="1">
      <alignment horizontal="right"/>
      <protection/>
    </xf>
    <xf numFmtId="165" fontId="24" fillId="0" borderId="20" xfId="57" applyNumberFormat="1" applyBorder="1">
      <alignment/>
      <protection/>
    </xf>
    <xf numFmtId="165" fontId="2" fillId="0" borderId="25" xfId="57" applyNumberFormat="1" applyFont="1" applyBorder="1" applyAlignment="1">
      <alignment horizontal="right"/>
      <protection/>
    </xf>
    <xf numFmtId="165" fontId="2" fillId="0" borderId="20" xfId="57" applyNumberFormat="1" applyFont="1" applyBorder="1">
      <alignment/>
      <protection/>
    </xf>
    <xf numFmtId="165" fontId="2" fillId="0" borderId="25" xfId="57" applyNumberFormat="1" applyFont="1" applyBorder="1">
      <alignment/>
      <protection/>
    </xf>
    <xf numFmtId="165" fontId="24" fillId="0" borderId="25" xfId="57" applyNumberFormat="1" applyBorder="1" applyAlignment="1">
      <alignment horizontal="right"/>
      <protection/>
    </xf>
    <xf numFmtId="165" fontId="0" fillId="0" borderId="25" xfId="57" applyNumberFormat="1" applyFont="1" applyBorder="1" applyAlignment="1">
      <alignment horizontal="right"/>
      <protection/>
    </xf>
    <xf numFmtId="165" fontId="2" fillId="0" borderId="48" xfId="57" applyNumberFormat="1" applyFont="1" applyBorder="1">
      <alignment/>
      <protection/>
    </xf>
    <xf numFmtId="165" fontId="2" fillId="0" borderId="48" xfId="57" applyNumberFormat="1" applyFont="1" applyBorder="1" applyAlignment="1">
      <alignment horizontal="right"/>
      <protection/>
    </xf>
    <xf numFmtId="0" fontId="24" fillId="0" borderId="25" xfId="57" applyBorder="1">
      <alignment/>
      <protection/>
    </xf>
    <xf numFmtId="0" fontId="24" fillId="0" borderId="37" xfId="57" applyFont="1" applyBorder="1" applyAlignment="1">
      <alignment horizontal="left"/>
      <protection/>
    </xf>
    <xf numFmtId="0" fontId="33" fillId="0" borderId="0" xfId="57" applyFont="1" applyAlignment="1">
      <alignment horizontal="center"/>
      <protection/>
    </xf>
    <xf numFmtId="0" fontId="33" fillId="0" borderId="0" xfId="57" applyFont="1" applyAlignment="1">
      <alignment horizontal="right"/>
      <protection/>
    </xf>
    <xf numFmtId="0" fontId="33" fillId="0" borderId="0" xfId="57" applyFont="1">
      <alignment/>
      <protection/>
    </xf>
    <xf numFmtId="49" fontId="28" fillId="0" borderId="24" xfId="57" applyNumberFormat="1" applyFont="1" applyBorder="1" applyAlignment="1">
      <alignment horizontal="right"/>
      <protection/>
    </xf>
    <xf numFmtId="3" fontId="24" fillId="0" borderId="20" xfId="57" applyNumberFormat="1" applyBorder="1" applyAlignment="1">
      <alignment horizontal="right"/>
      <protection/>
    </xf>
    <xf numFmtId="3" fontId="24" fillId="0" borderId="20" xfId="57" applyNumberFormat="1" applyBorder="1">
      <alignment/>
      <protection/>
    </xf>
    <xf numFmtId="0" fontId="0" fillId="0" borderId="25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28" fillId="0" borderId="48" xfId="57" applyFont="1" applyBorder="1">
      <alignment/>
      <protection/>
    </xf>
    <xf numFmtId="3" fontId="28" fillId="0" borderId="43" xfId="57" applyNumberFormat="1" applyFont="1" applyBorder="1">
      <alignment/>
      <protection/>
    </xf>
    <xf numFmtId="49" fontId="28" fillId="0" borderId="0" xfId="57" applyNumberFormat="1" applyFont="1" applyFill="1" applyBorder="1" applyAlignment="1">
      <alignment horizontal="right"/>
      <protection/>
    </xf>
    <xf numFmtId="0" fontId="24" fillId="0" borderId="30" xfId="57" applyFont="1" applyBorder="1">
      <alignment/>
      <protection/>
    </xf>
    <xf numFmtId="3" fontId="24" fillId="0" borderId="31" xfId="57" applyNumberFormat="1" applyBorder="1" applyAlignment="1">
      <alignment horizontal="right"/>
      <protection/>
    </xf>
    <xf numFmtId="0" fontId="28" fillId="0" borderId="0" xfId="57" applyFont="1" applyAlignment="1">
      <alignment horizontal="right"/>
      <protection/>
    </xf>
    <xf numFmtId="3" fontId="28" fillId="0" borderId="0" xfId="57" applyNumberFormat="1" applyFont="1">
      <alignment/>
      <protection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2" fillId="0" borderId="0" xfId="57" applyFont="1" applyAlignment="1">
      <alignment horizontal="center"/>
      <protection/>
    </xf>
    <xf numFmtId="0" fontId="1" fillId="0" borderId="1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40" fillId="0" borderId="19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0" fillId="0" borderId="40" xfId="0" applyBorder="1" applyAlignment="1">
      <alignment/>
    </xf>
    <xf numFmtId="0" fontId="0" fillId="0" borderId="39" xfId="0" applyBorder="1" applyAlignment="1">
      <alignment/>
    </xf>
    <xf numFmtId="0" fontId="0" fillId="0" borderId="41" xfId="0" applyBorder="1" applyAlignment="1">
      <alignment/>
    </xf>
    <xf numFmtId="0" fontId="0" fillId="0" borderId="33" xfId="0" applyBorder="1" applyAlignment="1">
      <alignment/>
    </xf>
    <xf numFmtId="1" fontId="0" fillId="0" borderId="33" xfId="0" applyNumberFormat="1" applyBorder="1" applyAlignment="1">
      <alignment/>
    </xf>
    <xf numFmtId="0" fontId="2" fillId="22" borderId="13" xfId="0" applyFont="1" applyFill="1" applyBorder="1" applyAlignment="1">
      <alignment horizontal="center"/>
    </xf>
    <xf numFmtId="0" fontId="2" fillId="22" borderId="11" xfId="0" applyFont="1" applyFill="1" applyBorder="1" applyAlignment="1">
      <alignment horizontal="center"/>
    </xf>
    <xf numFmtId="0" fontId="0" fillId="22" borderId="11" xfId="0" applyFill="1" applyBorder="1" applyAlignment="1">
      <alignment/>
    </xf>
    <xf numFmtId="0" fontId="0" fillId="22" borderId="55" xfId="0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22" borderId="13" xfId="0" applyFill="1" applyBorder="1" applyAlignment="1">
      <alignment/>
    </xf>
    <xf numFmtId="0" fontId="28" fillId="0" borderId="24" xfId="57" applyFont="1" applyBorder="1" applyAlignment="1">
      <alignment horizontal="center" vertical="center"/>
      <protection/>
    </xf>
    <xf numFmtId="0" fontId="28" fillId="0" borderId="47" xfId="57" applyFont="1" applyBorder="1" applyAlignment="1">
      <alignment horizontal="center" vertical="center"/>
      <protection/>
    </xf>
    <xf numFmtId="0" fontId="2" fillId="0" borderId="25" xfId="0" applyFont="1" applyBorder="1" applyAlignment="1">
      <alignment horizontal="center" vertical="center"/>
    </xf>
    <xf numFmtId="0" fontId="1" fillId="0" borderId="0" xfId="56" applyFont="1" applyBorder="1" applyAlignment="1">
      <alignment horizontal="left"/>
      <protection/>
    </xf>
    <xf numFmtId="0" fontId="0" fillId="0" borderId="48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4" fillId="0" borderId="56" xfId="57" applyFont="1" applyBorder="1" applyAlignment="1">
      <alignment/>
      <protection/>
    </xf>
    <xf numFmtId="0" fontId="1" fillId="0" borderId="12" xfId="0" applyFont="1" applyBorder="1" applyAlignment="1">
      <alignment horizontal="center"/>
    </xf>
    <xf numFmtId="0" fontId="28" fillId="0" borderId="32" xfId="57" applyFont="1" applyBorder="1" applyAlignment="1">
      <alignment horizontal="center" vertical="center"/>
      <protection/>
    </xf>
    <xf numFmtId="0" fontId="28" fillId="0" borderId="57" xfId="57" applyFont="1" applyBorder="1" applyAlignment="1">
      <alignment horizontal="center" vertical="center"/>
      <protection/>
    </xf>
    <xf numFmtId="0" fontId="28" fillId="0" borderId="58" xfId="57" applyFont="1" applyBorder="1" applyAlignment="1">
      <alignment horizontal="center" vertical="center"/>
      <protection/>
    </xf>
    <xf numFmtId="0" fontId="24" fillId="0" borderId="31" xfId="57" applyBorder="1" applyAlignment="1">
      <alignment horizontal="center" vertical="center"/>
      <protection/>
    </xf>
    <xf numFmtId="0" fontId="24" fillId="0" borderId="59" xfId="57" applyBorder="1" applyAlignment="1">
      <alignment horizontal="center" vertical="center"/>
      <protection/>
    </xf>
    <xf numFmtId="0" fontId="24" fillId="0" borderId="60" xfId="57" applyBorder="1" applyAlignment="1">
      <alignment horizontal="center" vertical="center"/>
      <protection/>
    </xf>
    <xf numFmtId="0" fontId="24" fillId="0" borderId="61" xfId="57" applyBorder="1" applyAlignment="1">
      <alignment horizontal="center" vertical="center"/>
      <protection/>
    </xf>
    <xf numFmtId="0" fontId="0" fillId="0" borderId="25" xfId="0" applyFon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24" fillId="0" borderId="28" xfId="57" applyBorder="1" applyAlignment="1">
      <alignment/>
      <protection/>
    </xf>
    <xf numFmtId="0" fontId="24" fillId="0" borderId="48" xfId="57" applyBorder="1" applyAlignment="1">
      <alignment/>
      <protection/>
    </xf>
    <xf numFmtId="0" fontId="24" fillId="0" borderId="56" xfId="57" applyBorder="1" applyAlignment="1">
      <alignment/>
      <protection/>
    </xf>
    <xf numFmtId="0" fontId="24" fillId="0" borderId="25" xfId="57" applyFont="1" applyBorder="1" applyAlignment="1">
      <alignment/>
      <protection/>
    </xf>
    <xf numFmtId="0" fontId="24" fillId="0" borderId="25" xfId="57" applyBorder="1" applyAlignment="1">
      <alignment/>
      <protection/>
    </xf>
    <xf numFmtId="0" fontId="2" fillId="0" borderId="0" xfId="57" applyFont="1" applyAlignment="1">
      <alignment horizontal="center"/>
      <protection/>
    </xf>
    <xf numFmtId="0" fontId="33" fillId="0" borderId="22" xfId="57" applyFont="1" applyBorder="1" applyAlignment="1">
      <alignment horizontal="center"/>
      <protection/>
    </xf>
    <xf numFmtId="0" fontId="2" fillId="0" borderId="0" xfId="57" applyFont="1" applyAlignment="1">
      <alignment horizontal="center"/>
      <protection/>
    </xf>
    <xf numFmtId="0" fontId="24" fillId="0" borderId="30" xfId="57" applyBorder="1" applyAlignment="1">
      <alignment horizontal="center" vertical="center"/>
      <protection/>
    </xf>
    <xf numFmtId="0" fontId="24" fillId="0" borderId="64" xfId="57" applyBorder="1" applyAlignment="1">
      <alignment horizontal="center" vertical="center"/>
      <protection/>
    </xf>
    <xf numFmtId="0" fontId="24" fillId="0" borderId="65" xfId="57" applyBorder="1" applyAlignment="1">
      <alignment horizontal="center" vertical="center"/>
      <protection/>
    </xf>
    <xf numFmtId="0" fontId="0" fillId="0" borderId="64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2" fillId="0" borderId="25" xfId="57" applyFont="1" applyBorder="1" applyAlignment="1">
      <alignment horizontal="center"/>
      <protection/>
    </xf>
    <xf numFmtId="0" fontId="24" fillId="0" borderId="25" xfId="57" applyBorder="1" applyAlignment="1">
      <alignment horizontal="center"/>
      <protection/>
    </xf>
    <xf numFmtId="0" fontId="0" fillId="0" borderId="67" xfId="0" applyBorder="1" applyAlignment="1">
      <alignment horizontal="left" vertical="center"/>
    </xf>
    <xf numFmtId="0" fontId="0" fillId="0" borderId="68" xfId="0" applyBorder="1" applyAlignment="1">
      <alignment horizontal="left" vertical="center"/>
    </xf>
    <xf numFmtId="0" fontId="0" fillId="0" borderId="69" xfId="0" applyBorder="1" applyAlignment="1">
      <alignment horizontal="left" vertical="center"/>
    </xf>
    <xf numFmtId="0" fontId="0" fillId="0" borderId="7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62" xfId="0" applyBorder="1" applyAlignment="1">
      <alignment horizontal="left" vertical="center"/>
    </xf>
    <xf numFmtId="0" fontId="0" fillId="0" borderId="71" xfId="0" applyBorder="1" applyAlignment="1">
      <alignment horizontal="left" vertical="center"/>
    </xf>
    <xf numFmtId="0" fontId="0" fillId="0" borderId="72" xfId="0" applyBorder="1" applyAlignment="1">
      <alignment horizontal="left" vertical="center"/>
    </xf>
    <xf numFmtId="0" fontId="0" fillId="0" borderId="63" xfId="0" applyBorder="1" applyAlignment="1">
      <alignment horizontal="left" vertical="center"/>
    </xf>
    <xf numFmtId="0" fontId="28" fillId="0" borderId="62" xfId="57" applyFont="1" applyBorder="1" applyAlignment="1">
      <alignment horizontal="center" vertical="center"/>
      <protection/>
    </xf>
    <xf numFmtId="0" fontId="2" fillId="0" borderId="48" xfId="0" applyFont="1" applyBorder="1" applyAlignment="1">
      <alignment horizontal="center" vertical="center"/>
    </xf>
    <xf numFmtId="0" fontId="28" fillId="0" borderId="25" xfId="57" applyFont="1" applyBorder="1" applyAlignment="1">
      <alignment horizontal="center" wrapText="1"/>
      <protection/>
    </xf>
    <xf numFmtId="0" fontId="28" fillId="0" borderId="48" xfId="57" applyFont="1" applyBorder="1" applyAlignment="1">
      <alignment horizontal="center" wrapText="1"/>
      <protection/>
    </xf>
    <xf numFmtId="0" fontId="0" fillId="0" borderId="48" xfId="0" applyBorder="1" applyAlignment="1">
      <alignment horizontal="center" vertical="center"/>
    </xf>
    <xf numFmtId="0" fontId="2" fillId="0" borderId="0" xfId="59" applyFont="1" applyAlignment="1">
      <alignment horizontal="center"/>
      <protection/>
    </xf>
    <xf numFmtId="0" fontId="28" fillId="0" borderId="0" xfId="57" applyFont="1" applyAlignment="1">
      <alignment horizontal="center"/>
      <protection/>
    </xf>
    <xf numFmtId="0" fontId="32" fillId="0" borderId="0" xfId="56" applyFont="1" applyAlignment="1">
      <alignment horizontal="center"/>
      <protection/>
    </xf>
    <xf numFmtId="0" fontId="1" fillId="0" borderId="0" xfId="56" applyFont="1" applyBorder="1" applyAlignment="1">
      <alignment horizontal="left"/>
      <protection/>
    </xf>
    <xf numFmtId="0" fontId="32" fillId="0" borderId="0" xfId="57" applyFont="1" applyAlignment="1">
      <alignment horizontal="center"/>
      <protection/>
    </xf>
    <xf numFmtId="0" fontId="2" fillId="0" borderId="0" xfId="56" applyFont="1" applyAlignment="1">
      <alignment horizontal="center" vertical="center"/>
      <protection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14" xfId="0" applyFont="1" applyBorder="1" applyAlignment="1">
      <alignment vertical="top" wrapText="1"/>
    </xf>
    <xf numFmtId="0" fontId="2" fillId="0" borderId="73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2" fillId="0" borderId="74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42" xfId="0" applyFont="1" applyBorder="1" applyAlignment="1">
      <alignment vertical="top" wrapText="1"/>
    </xf>
    <xf numFmtId="0" fontId="32" fillId="0" borderId="0" xfId="57" applyFont="1" applyAlignment="1">
      <alignment horizontal="center" vertical="center"/>
      <protection/>
    </xf>
    <xf numFmtId="0" fontId="24" fillId="0" borderId="0" xfId="57" applyAlignment="1">
      <alignment/>
      <protection/>
    </xf>
    <xf numFmtId="0" fontId="36" fillId="0" borderId="25" xfId="57" applyFont="1" applyBorder="1" applyAlignment="1">
      <alignment horizontal="center" vertical="center"/>
      <protection/>
    </xf>
    <xf numFmtId="0" fontId="3" fillId="0" borderId="0" xfId="56" applyFont="1" applyAlignment="1">
      <alignment horizontal="center" vertical="center"/>
      <protection/>
    </xf>
    <xf numFmtId="0" fontId="24" fillId="0" borderId="0" xfId="56" applyAlignment="1">
      <alignment horizontal="center" vertical="center"/>
      <protection/>
    </xf>
    <xf numFmtId="0" fontId="24" fillId="0" borderId="0" xfId="56" applyBorder="1" applyAlignment="1">
      <alignment wrapText="1"/>
      <protection/>
    </xf>
    <xf numFmtId="0" fontId="24" fillId="0" borderId="0" xfId="56" applyAlignment="1">
      <alignment wrapText="1"/>
      <protection/>
    </xf>
    <xf numFmtId="0" fontId="2" fillId="0" borderId="13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0" fillId="0" borderId="75" xfId="0" applyBorder="1" applyAlignment="1">
      <alignment/>
    </xf>
    <xf numFmtId="0" fontId="0" fillId="0" borderId="38" xfId="0" applyBorder="1" applyAlignment="1">
      <alignment/>
    </xf>
    <xf numFmtId="0" fontId="0" fillId="0" borderId="75" xfId="0" applyBorder="1" applyAlignment="1">
      <alignment wrapText="1"/>
    </xf>
    <xf numFmtId="0" fontId="0" fillId="0" borderId="38" xfId="0" applyBorder="1" applyAlignment="1">
      <alignment wrapText="1"/>
    </xf>
    <xf numFmtId="0" fontId="0" fillId="0" borderId="75" xfId="0" applyFill="1" applyBorder="1" applyAlignment="1">
      <alignment wrapText="1"/>
    </xf>
    <xf numFmtId="0" fontId="0" fillId="0" borderId="38" xfId="0" applyFill="1" applyBorder="1" applyAlignment="1">
      <alignment wrapText="1"/>
    </xf>
    <xf numFmtId="0" fontId="0" fillId="0" borderId="76" xfId="0" applyFill="1" applyBorder="1" applyAlignment="1">
      <alignment wrapText="1"/>
    </xf>
    <xf numFmtId="0" fontId="0" fillId="0" borderId="77" xfId="0" applyFill="1" applyBorder="1" applyAlignment="1">
      <alignment wrapText="1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45" xfId="0" applyBorder="1" applyAlignment="1">
      <alignment wrapText="1"/>
    </xf>
    <xf numFmtId="0" fontId="0" fillId="0" borderId="44" xfId="0" applyBorder="1" applyAlignment="1">
      <alignment wrapText="1"/>
    </xf>
    <xf numFmtId="0" fontId="0" fillId="0" borderId="78" xfId="0" applyBorder="1" applyAlignment="1">
      <alignment/>
    </xf>
    <xf numFmtId="0" fontId="0" fillId="0" borderId="76" xfId="0" applyBorder="1" applyAlignment="1">
      <alignment/>
    </xf>
    <xf numFmtId="0" fontId="0" fillId="0" borderId="77" xfId="0" applyBorder="1" applyAlignment="1">
      <alignment/>
    </xf>
    <xf numFmtId="0" fontId="0" fillId="0" borderId="79" xfId="0" applyBorder="1" applyAlignment="1">
      <alignment/>
    </xf>
    <xf numFmtId="0" fontId="2" fillId="0" borderId="55" xfId="0" applyFont="1" applyBorder="1" applyAlignment="1">
      <alignment horizontal="left"/>
    </xf>
    <xf numFmtId="0" fontId="0" fillId="0" borderId="45" xfId="0" applyBorder="1" applyAlignment="1">
      <alignment/>
    </xf>
    <xf numFmtId="0" fontId="0" fillId="0" borderId="44" xfId="0" applyBorder="1" applyAlignment="1">
      <alignment/>
    </xf>
    <xf numFmtId="0" fontId="0" fillId="0" borderId="80" xfId="0" applyBorder="1" applyAlignment="1">
      <alignment/>
    </xf>
    <xf numFmtId="0" fontId="0" fillId="0" borderId="78" xfId="0" applyBorder="1" applyAlignment="1">
      <alignment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4" fillId="0" borderId="28" xfId="57" applyBorder="1" applyAlignment="1">
      <alignment/>
      <protection/>
    </xf>
    <xf numFmtId="0" fontId="28" fillId="0" borderId="81" xfId="57" applyFont="1" applyBorder="1" applyAlignment="1">
      <alignment horizontal="center"/>
      <protection/>
    </xf>
    <xf numFmtId="0" fontId="28" fillId="0" borderId="82" xfId="57" applyFont="1" applyBorder="1" applyAlignment="1">
      <alignment horizontal="center"/>
      <protection/>
    </xf>
    <xf numFmtId="0" fontId="28" fillId="0" borderId="28" xfId="57" applyFont="1" applyBorder="1" applyAlignment="1">
      <alignment horizontal="center"/>
      <protection/>
    </xf>
    <xf numFmtId="0" fontId="24" fillId="0" borderId="28" xfId="57" applyFont="1" applyBorder="1" applyAlignment="1">
      <alignment/>
      <protection/>
    </xf>
    <xf numFmtId="0" fontId="24" fillId="0" borderId="83" xfId="57" applyBorder="1" applyAlignment="1">
      <alignment horizontal="center"/>
      <protection/>
    </xf>
    <xf numFmtId="0" fontId="24" fillId="0" borderId="84" xfId="57" applyBorder="1" applyAlignment="1">
      <alignment horizontal="center"/>
      <protection/>
    </xf>
    <xf numFmtId="0" fontId="24" fillId="0" borderId="50" xfId="57" applyBorder="1" applyAlignment="1">
      <alignment horizontal="center"/>
      <protection/>
    </xf>
    <xf numFmtId="0" fontId="2" fillId="0" borderId="0" xfId="57" applyFont="1" applyAlignment="1">
      <alignment horizontal="center" vertical="center"/>
      <protection/>
    </xf>
    <xf numFmtId="0" fontId="24" fillId="0" borderId="0" xfId="57" applyAlignment="1">
      <alignment horizontal="center" vertical="center"/>
      <protection/>
    </xf>
    <xf numFmtId="0" fontId="33" fillId="0" borderId="0" xfId="57" applyFont="1" applyAlignment="1">
      <alignment horizontal="center"/>
      <protection/>
    </xf>
    <xf numFmtId="0" fontId="24" fillId="0" borderId="0" xfId="56" applyFont="1">
      <alignment/>
      <protection/>
    </xf>
    <xf numFmtId="0" fontId="1" fillId="0" borderId="72" xfId="56" applyFont="1" applyBorder="1" applyAlignment="1">
      <alignment/>
      <protection/>
    </xf>
    <xf numFmtId="0" fontId="24" fillId="0" borderId="21" xfId="56" applyBorder="1">
      <alignment/>
      <protection/>
    </xf>
    <xf numFmtId="0" fontId="2" fillId="0" borderId="22" xfId="56" applyFont="1" applyBorder="1" applyAlignment="1">
      <alignment horizontal="center"/>
      <protection/>
    </xf>
    <xf numFmtId="3" fontId="2" fillId="0" borderId="22" xfId="56" applyNumberFormat="1" applyFont="1" applyBorder="1" applyAlignment="1">
      <alignment horizontal="center"/>
      <protection/>
    </xf>
    <xf numFmtId="0" fontId="24" fillId="0" borderId="25" xfId="56" applyBorder="1" applyAlignment="1">
      <alignment horizontal="center" wrapText="1"/>
      <protection/>
    </xf>
    <xf numFmtId="0" fontId="1" fillId="0" borderId="25" xfId="56" applyFont="1" applyBorder="1" applyAlignment="1">
      <alignment horizontal="center"/>
      <protection/>
    </xf>
    <xf numFmtId="3" fontId="24" fillId="0" borderId="25" xfId="56" applyNumberFormat="1" applyBorder="1" applyAlignment="1">
      <alignment horizontal="center"/>
      <protection/>
    </xf>
    <xf numFmtId="3" fontId="24" fillId="0" borderId="25" xfId="56" applyNumberFormat="1" applyFont="1" applyBorder="1" applyAlignment="1">
      <alignment horizontal="center" wrapText="1"/>
      <protection/>
    </xf>
    <xf numFmtId="3" fontId="2" fillId="0" borderId="25" xfId="56" applyNumberFormat="1" applyFont="1" applyBorder="1" applyAlignment="1">
      <alignment horizontal="right"/>
      <protection/>
    </xf>
    <xf numFmtId="3" fontId="24" fillId="0" borderId="25" xfId="56" applyNumberFormat="1" applyBorder="1" applyAlignment="1">
      <alignment horizontal="right"/>
      <protection/>
    </xf>
    <xf numFmtId="0" fontId="36" fillId="0" borderId="25" xfId="56" applyFont="1" applyBorder="1" applyAlignment="1">
      <alignment wrapText="1"/>
      <protection/>
    </xf>
    <xf numFmtId="3" fontId="36" fillId="0" borderId="25" xfId="56" applyNumberFormat="1" applyFont="1" applyBorder="1" applyAlignment="1">
      <alignment horizontal="right"/>
      <protection/>
    </xf>
    <xf numFmtId="0" fontId="36" fillId="0" borderId="25" xfId="56" applyFont="1" applyBorder="1">
      <alignment/>
      <protection/>
    </xf>
    <xf numFmtId="0" fontId="24" fillId="0" borderId="25" xfId="56" applyFont="1" applyBorder="1" applyAlignment="1">
      <alignment wrapText="1"/>
      <protection/>
    </xf>
    <xf numFmtId="3" fontId="24" fillId="0" borderId="25" xfId="56" applyNumberFormat="1" applyFont="1" applyBorder="1" applyAlignment="1">
      <alignment horizontal="right"/>
      <protection/>
    </xf>
    <xf numFmtId="0" fontId="36" fillId="0" borderId="25" xfId="56" applyFont="1" applyFill="1" applyBorder="1" applyAlignment="1">
      <alignment wrapText="1"/>
      <protection/>
    </xf>
    <xf numFmtId="3" fontId="36" fillId="0" borderId="25" xfId="56" applyNumberFormat="1" applyFont="1" applyBorder="1">
      <alignment/>
      <protection/>
    </xf>
    <xf numFmtId="3" fontId="24" fillId="0" borderId="25" xfId="56" applyNumberFormat="1" applyBorder="1">
      <alignment/>
      <protection/>
    </xf>
    <xf numFmtId="3" fontId="24" fillId="0" borderId="25" xfId="56" applyNumberFormat="1" applyFont="1" applyBorder="1">
      <alignment/>
      <protection/>
    </xf>
    <xf numFmtId="3" fontId="28" fillId="0" borderId="25" xfId="56" applyNumberFormat="1" applyFont="1" applyBorder="1">
      <alignment/>
      <protection/>
    </xf>
    <xf numFmtId="0" fontId="28" fillId="0" borderId="32" xfId="56" applyFont="1" applyBorder="1" applyAlignment="1">
      <alignment horizontal="right"/>
      <protection/>
    </xf>
    <xf numFmtId="0" fontId="36" fillId="0" borderId="26" xfId="56" applyFont="1" applyBorder="1" applyAlignment="1">
      <alignment wrapText="1"/>
      <protection/>
    </xf>
    <xf numFmtId="0" fontId="36" fillId="0" borderId="26" xfId="56" applyFont="1" applyBorder="1">
      <alignment/>
      <protection/>
    </xf>
    <xf numFmtId="3" fontId="36" fillId="0" borderId="26" xfId="56" applyNumberFormat="1" applyFont="1" applyBorder="1">
      <alignment/>
      <protection/>
    </xf>
    <xf numFmtId="0" fontId="24" fillId="0" borderId="28" xfId="56" applyBorder="1">
      <alignment/>
      <protection/>
    </xf>
    <xf numFmtId="3" fontId="2" fillId="0" borderId="28" xfId="56" applyNumberFormat="1" applyFont="1" applyBorder="1" applyAlignment="1">
      <alignment horizontal="right"/>
      <protection/>
    </xf>
    <xf numFmtId="2" fontId="28" fillId="0" borderId="22" xfId="56" applyNumberFormat="1" applyFont="1" applyBorder="1" applyAlignment="1">
      <alignment horizontal="center"/>
      <protection/>
    </xf>
    <xf numFmtId="0" fontId="1" fillId="0" borderId="22" xfId="56" applyFont="1" applyBorder="1" applyAlignment="1">
      <alignment horizontal="center"/>
      <protection/>
    </xf>
    <xf numFmtId="3" fontId="28" fillId="0" borderId="22" xfId="56" applyNumberFormat="1" applyFont="1" applyBorder="1" applyAlignment="1">
      <alignment horizontal="center"/>
      <protection/>
    </xf>
    <xf numFmtId="2" fontId="34" fillId="0" borderId="25" xfId="56" applyNumberFormat="1" applyFont="1" applyBorder="1" applyAlignment="1">
      <alignment horizontal="center" wrapText="1"/>
      <protection/>
    </xf>
    <xf numFmtId="0" fontId="1" fillId="0" borderId="25" xfId="56" applyFont="1" applyBorder="1" applyAlignment="1">
      <alignment horizontal="left" wrapText="1"/>
      <protection/>
    </xf>
    <xf numFmtId="0" fontId="1" fillId="0" borderId="25" xfId="56" applyFont="1" applyBorder="1" applyAlignment="1">
      <alignment horizontal="left"/>
      <protection/>
    </xf>
    <xf numFmtId="3" fontId="39" fillId="0" borderId="25" xfId="56" applyNumberFormat="1" applyFont="1" applyBorder="1">
      <alignment/>
      <protection/>
    </xf>
    <xf numFmtId="3" fontId="37" fillId="0" borderId="25" xfId="56" applyNumberFormat="1" applyFont="1" applyBorder="1" applyAlignment="1">
      <alignment horizontal="right"/>
      <protection/>
    </xf>
    <xf numFmtId="3" fontId="42" fillId="0" borderId="25" xfId="56" applyNumberFormat="1" applyFont="1" applyBorder="1" applyAlignment="1">
      <alignment horizontal="right"/>
      <protection/>
    </xf>
    <xf numFmtId="0" fontId="24" fillId="0" borderId="25" xfId="56" applyFont="1" applyBorder="1">
      <alignment/>
      <protection/>
    </xf>
    <xf numFmtId="3" fontId="36" fillId="0" borderId="26" xfId="56" applyNumberFormat="1" applyFont="1" applyBorder="1" applyAlignment="1">
      <alignment horizontal="right"/>
      <protection/>
    </xf>
    <xf numFmtId="0" fontId="36" fillId="0" borderId="28" xfId="56" applyFont="1" applyBorder="1">
      <alignment/>
      <protection/>
    </xf>
    <xf numFmtId="3" fontId="28" fillId="0" borderId="28" xfId="56" applyNumberFormat="1" applyFont="1" applyBorder="1">
      <alignment/>
      <protection/>
    </xf>
    <xf numFmtId="0" fontId="36" fillId="0" borderId="0" xfId="56" applyFont="1" applyBorder="1">
      <alignment/>
      <protection/>
    </xf>
    <xf numFmtId="0" fontId="3" fillId="0" borderId="72" xfId="56" applyFont="1" applyBorder="1" applyAlignment="1">
      <alignment horizontal="right"/>
      <protection/>
    </xf>
    <xf numFmtId="49" fontId="28" fillId="0" borderId="72" xfId="56" applyNumberFormat="1" applyFont="1" applyBorder="1" applyAlignment="1">
      <alignment horizontal="right"/>
      <protection/>
    </xf>
    <xf numFmtId="0" fontId="1" fillId="0" borderId="72" xfId="56" applyFont="1" applyBorder="1" applyAlignment="1">
      <alignment/>
      <protection/>
    </xf>
    <xf numFmtId="0" fontId="24" fillId="0" borderId="72" xfId="56" applyBorder="1">
      <alignment/>
      <protection/>
    </xf>
    <xf numFmtId="0" fontId="36" fillId="0" borderId="72" xfId="56" applyFont="1" applyBorder="1">
      <alignment/>
      <protection/>
    </xf>
    <xf numFmtId="3" fontId="28" fillId="0" borderId="72" xfId="56" applyNumberFormat="1" applyFont="1" applyBorder="1">
      <alignment/>
      <protection/>
    </xf>
    <xf numFmtId="0" fontId="42" fillId="0" borderId="25" xfId="56" applyFont="1" applyBorder="1" applyAlignment="1">
      <alignment wrapText="1"/>
      <protection/>
    </xf>
    <xf numFmtId="0" fontId="28" fillId="0" borderId="25" xfId="56" applyFont="1" applyBorder="1">
      <alignment/>
      <protection/>
    </xf>
    <xf numFmtId="0" fontId="28" fillId="0" borderId="26" xfId="56" applyFont="1" applyBorder="1">
      <alignment/>
      <protection/>
    </xf>
    <xf numFmtId="0" fontId="42" fillId="0" borderId="26" xfId="56" applyFont="1" applyBorder="1" applyAlignment="1">
      <alignment wrapText="1"/>
      <protection/>
    </xf>
    <xf numFmtId="0" fontId="28" fillId="0" borderId="28" xfId="56" applyFont="1" applyBorder="1" applyAlignment="1">
      <alignment wrapText="1"/>
      <protection/>
    </xf>
    <xf numFmtId="0" fontId="0" fillId="0" borderId="28" xfId="56" applyFont="1" applyBorder="1" applyAlignment="1">
      <alignment wrapText="1"/>
      <protection/>
    </xf>
    <xf numFmtId="0" fontId="42" fillId="0" borderId="28" xfId="56" applyFont="1" applyBorder="1" applyAlignment="1">
      <alignment wrapText="1"/>
      <protection/>
    </xf>
    <xf numFmtId="0" fontId="0" fillId="0" borderId="0" xfId="56" applyFont="1" applyBorder="1" applyAlignment="1">
      <alignment wrapText="1"/>
      <protection/>
    </xf>
    <xf numFmtId="0" fontId="42" fillId="0" borderId="0" xfId="56" applyFont="1" applyBorder="1" applyAlignment="1">
      <alignment wrapText="1"/>
      <protection/>
    </xf>
    <xf numFmtId="3" fontId="36" fillId="0" borderId="0" xfId="56" applyNumberFormat="1" applyFont="1" applyBorder="1">
      <alignment/>
      <protection/>
    </xf>
    <xf numFmtId="3" fontId="36" fillId="0" borderId="0" xfId="56" applyNumberFormat="1" applyFont="1" applyBorder="1" applyAlignment="1">
      <alignment horizontal="right"/>
      <protection/>
    </xf>
    <xf numFmtId="0" fontId="3" fillId="0" borderId="13" xfId="56" applyFont="1" applyBorder="1" applyAlignment="1">
      <alignment horizontal="right"/>
      <protection/>
    </xf>
    <xf numFmtId="49" fontId="3" fillId="0" borderId="11" xfId="56" applyNumberFormat="1" applyFont="1" applyBorder="1" applyAlignment="1">
      <alignment horizontal="right"/>
      <protection/>
    </xf>
    <xf numFmtId="0" fontId="1" fillId="0" borderId="11" xfId="56" applyFont="1" applyBorder="1">
      <alignment/>
      <protection/>
    </xf>
    <xf numFmtId="0" fontId="2" fillId="0" borderId="11" xfId="56" applyFont="1" applyBorder="1">
      <alignment/>
      <protection/>
    </xf>
    <xf numFmtId="3" fontId="2" fillId="0" borderId="28" xfId="56" applyNumberFormat="1" applyFont="1" applyFill="1" applyBorder="1">
      <alignment/>
      <protection/>
    </xf>
    <xf numFmtId="3" fontId="24" fillId="0" borderId="28" xfId="56" applyNumberFormat="1" applyBorder="1" applyAlignment="1">
      <alignment horizontal="right"/>
      <protection/>
    </xf>
    <xf numFmtId="49" fontId="3" fillId="0" borderId="0" xfId="56" applyNumberFormat="1" applyFont="1" applyBorder="1" applyAlignment="1">
      <alignment horizontal="right"/>
      <protection/>
    </xf>
    <xf numFmtId="0" fontId="1" fillId="0" borderId="0" xfId="56" applyFont="1" applyBorder="1">
      <alignment/>
      <protection/>
    </xf>
    <xf numFmtId="3" fontId="24" fillId="0" borderId="0" xfId="56" applyNumberFormat="1" applyBorder="1" applyAlignment="1">
      <alignment horizontal="right"/>
      <protection/>
    </xf>
    <xf numFmtId="49" fontId="28" fillId="0" borderId="11" xfId="56" applyNumberFormat="1" applyFont="1" applyBorder="1" applyAlignment="1">
      <alignment horizontal="right"/>
      <protection/>
    </xf>
    <xf numFmtId="0" fontId="1" fillId="0" borderId="11" xfId="56" applyFont="1" applyBorder="1" applyAlignment="1">
      <alignment/>
      <protection/>
    </xf>
    <xf numFmtId="0" fontId="35" fillId="0" borderId="11" xfId="56" applyFont="1" applyBorder="1" applyAlignment="1">
      <alignment wrapText="1"/>
      <protection/>
    </xf>
    <xf numFmtId="0" fontId="24" fillId="0" borderId="11" xfId="56" applyBorder="1">
      <alignment/>
      <protection/>
    </xf>
    <xf numFmtId="3" fontId="1" fillId="0" borderId="28" xfId="56" applyNumberFormat="1" applyFont="1" applyBorder="1" applyAlignment="1">
      <alignment horizontal="right"/>
      <protection/>
    </xf>
    <xf numFmtId="0" fontId="1" fillId="0" borderId="0" xfId="56" applyFont="1" applyBorder="1" applyAlignment="1">
      <alignment/>
      <protection/>
    </xf>
    <xf numFmtId="0" fontId="2" fillId="0" borderId="85" xfId="56" applyFont="1" applyBorder="1" applyAlignment="1">
      <alignment horizontal="center"/>
      <protection/>
    </xf>
    <xf numFmtId="0" fontId="2" fillId="0" borderId="45" xfId="56" applyFont="1" applyBorder="1" applyAlignment="1">
      <alignment horizontal="center" vertical="center"/>
      <protection/>
    </xf>
    <xf numFmtId="0" fontId="2" fillId="0" borderId="40" xfId="56" applyFont="1" applyBorder="1" applyAlignment="1">
      <alignment horizontal="center" vertical="center"/>
      <protection/>
    </xf>
    <xf numFmtId="0" fontId="2" fillId="0" borderId="85" xfId="56" applyFont="1" applyBorder="1" applyAlignment="1">
      <alignment horizontal="center" vertical="center"/>
      <protection/>
    </xf>
    <xf numFmtId="0" fontId="2" fillId="0" borderId="44" xfId="56" applyFont="1" applyBorder="1" applyAlignment="1">
      <alignment horizontal="center" vertical="center"/>
      <protection/>
    </xf>
    <xf numFmtId="0" fontId="2" fillId="0" borderId="80" xfId="56" applyFont="1" applyBorder="1" applyAlignment="1">
      <alignment horizontal="center" vertical="center"/>
      <protection/>
    </xf>
    <xf numFmtId="0" fontId="28" fillId="0" borderId="65" xfId="56" applyFont="1" applyBorder="1" applyAlignment="1">
      <alignment horizontal="center"/>
      <protection/>
    </xf>
    <xf numFmtId="0" fontId="2" fillId="0" borderId="65" xfId="56" applyFont="1" applyBorder="1" applyAlignment="1">
      <alignment horizontal="center"/>
      <protection/>
    </xf>
    <xf numFmtId="0" fontId="2" fillId="0" borderId="86" xfId="56" applyFont="1" applyBorder="1" applyAlignment="1">
      <alignment horizontal="center"/>
      <protection/>
    </xf>
    <xf numFmtId="0" fontId="2" fillId="0" borderId="75" xfId="56" applyFont="1" applyBorder="1" applyAlignment="1">
      <alignment horizontal="center" vertical="center"/>
      <protection/>
    </xf>
    <xf numFmtId="0" fontId="0" fillId="0" borderId="38" xfId="0" applyBorder="1" applyAlignment="1">
      <alignment horizontal="center" vertical="center"/>
    </xf>
    <xf numFmtId="3" fontId="2" fillId="0" borderId="75" xfId="56" applyNumberFormat="1" applyFont="1" applyBorder="1" applyAlignment="1">
      <alignment horizontal="center"/>
      <protection/>
    </xf>
    <xf numFmtId="3" fontId="2" fillId="0" borderId="38" xfId="56" applyNumberFormat="1" applyFont="1" applyBorder="1" applyAlignment="1">
      <alignment horizontal="center"/>
      <protection/>
    </xf>
    <xf numFmtId="0" fontId="42" fillId="0" borderId="75" xfId="56" applyFont="1" applyBorder="1" applyAlignment="1">
      <alignment horizontal="center" vertical="center"/>
      <protection/>
    </xf>
    <xf numFmtId="0" fontId="42" fillId="0" borderId="39" xfId="0" applyFont="1" applyBorder="1" applyAlignment="1">
      <alignment horizontal="center" vertical="center"/>
    </xf>
    <xf numFmtId="0" fontId="42" fillId="0" borderId="37" xfId="56" applyFont="1" applyBorder="1" applyAlignment="1">
      <alignment horizontal="center" vertical="center"/>
      <protection/>
    </xf>
    <xf numFmtId="0" fontId="42" fillId="0" borderId="38" xfId="0" applyFont="1" applyBorder="1" applyAlignment="1">
      <alignment horizontal="center" vertical="center"/>
    </xf>
    <xf numFmtId="0" fontId="42" fillId="0" borderId="78" xfId="0" applyFont="1" applyBorder="1" applyAlignment="1">
      <alignment horizontal="center" vertical="center"/>
    </xf>
    <xf numFmtId="0" fontId="1" fillId="0" borderId="37" xfId="56" applyFont="1" applyBorder="1" applyAlignment="1">
      <alignment horizontal="center"/>
      <protection/>
    </xf>
    <xf numFmtId="0" fontId="42" fillId="0" borderId="24" xfId="56" applyFont="1" applyBorder="1" applyAlignment="1">
      <alignment horizontal="center" wrapText="1"/>
      <protection/>
    </xf>
    <xf numFmtId="0" fontId="42" fillId="0" borderId="25" xfId="56" applyFont="1" applyBorder="1" applyAlignment="1">
      <alignment horizontal="center" wrapText="1"/>
      <protection/>
    </xf>
    <xf numFmtId="0" fontId="42" fillId="0" borderId="37" xfId="56" applyFont="1" applyBorder="1" applyAlignment="1">
      <alignment horizontal="center" wrapText="1"/>
      <protection/>
    </xf>
    <xf numFmtId="0" fontId="42" fillId="0" borderId="20" xfId="56" applyFont="1" applyBorder="1" applyAlignment="1">
      <alignment horizontal="center" wrapText="1"/>
      <protection/>
    </xf>
    <xf numFmtId="0" fontId="1" fillId="0" borderId="24" xfId="56" applyFont="1" applyBorder="1" applyAlignment="1">
      <alignment horizontal="center"/>
      <protection/>
    </xf>
    <xf numFmtId="3" fontId="24" fillId="0" borderId="24" xfId="56" applyNumberFormat="1" applyBorder="1" applyAlignment="1">
      <alignment horizontal="center"/>
      <protection/>
    </xf>
    <xf numFmtId="3" fontId="24" fillId="0" borderId="25" xfId="56" applyNumberFormat="1" applyBorder="1" applyAlignment="1">
      <alignment horizontal="center" wrapText="1"/>
      <protection/>
    </xf>
    <xf numFmtId="0" fontId="24" fillId="0" borderId="31" xfId="56" applyBorder="1">
      <alignment/>
      <protection/>
    </xf>
    <xf numFmtId="0" fontId="24" fillId="0" borderId="37" xfId="56" applyBorder="1">
      <alignment/>
      <protection/>
    </xf>
    <xf numFmtId="3" fontId="2" fillId="0" borderId="24" xfId="56" applyNumberFormat="1" applyFont="1" applyBorder="1" applyAlignment="1">
      <alignment horizontal="right"/>
      <protection/>
    </xf>
    <xf numFmtId="3" fontId="2" fillId="0" borderId="37" xfId="56" applyNumberFormat="1" applyFont="1" applyBorder="1" applyAlignment="1">
      <alignment horizontal="right"/>
      <protection/>
    </xf>
    <xf numFmtId="3" fontId="2" fillId="0" borderId="20" xfId="56" applyNumberFormat="1" applyFont="1" applyBorder="1" applyAlignment="1">
      <alignment horizontal="right"/>
      <protection/>
    </xf>
    <xf numFmtId="3" fontId="24" fillId="0" borderId="24" xfId="56" applyNumberFormat="1" applyBorder="1" applyAlignment="1">
      <alignment horizontal="right"/>
      <protection/>
    </xf>
    <xf numFmtId="3" fontId="24" fillId="0" borderId="37" xfId="56" applyNumberFormat="1" applyBorder="1" applyAlignment="1">
      <alignment horizontal="right"/>
      <protection/>
    </xf>
    <xf numFmtId="0" fontId="24" fillId="0" borderId="20" xfId="56" applyBorder="1">
      <alignment/>
      <protection/>
    </xf>
    <xf numFmtId="0" fontId="36" fillId="0" borderId="37" xfId="56" applyFont="1" applyBorder="1" applyAlignment="1">
      <alignment wrapText="1"/>
      <protection/>
    </xf>
    <xf numFmtId="3" fontId="36" fillId="0" borderId="24" xfId="56" applyNumberFormat="1" applyFont="1" applyBorder="1" applyAlignment="1">
      <alignment wrapText="1"/>
      <protection/>
    </xf>
    <xf numFmtId="3" fontId="36" fillId="0" borderId="25" xfId="56" applyNumberFormat="1" applyFont="1" applyBorder="1" applyAlignment="1">
      <alignment wrapText="1"/>
      <protection/>
    </xf>
    <xf numFmtId="3" fontId="36" fillId="0" borderId="37" xfId="56" applyNumberFormat="1" applyFont="1" applyBorder="1" applyAlignment="1">
      <alignment wrapText="1"/>
      <protection/>
    </xf>
    <xf numFmtId="3" fontId="36" fillId="0" borderId="24" xfId="56" applyNumberFormat="1" applyFont="1" applyBorder="1" applyAlignment="1">
      <alignment horizontal="right"/>
      <protection/>
    </xf>
    <xf numFmtId="0" fontId="24" fillId="0" borderId="37" xfId="56" applyBorder="1" applyAlignment="1">
      <alignment wrapText="1"/>
      <protection/>
    </xf>
    <xf numFmtId="0" fontId="24" fillId="0" borderId="37" xfId="56" applyFont="1" applyBorder="1" applyAlignment="1">
      <alignment wrapText="1"/>
      <protection/>
    </xf>
    <xf numFmtId="3" fontId="24" fillId="0" borderId="24" xfId="56" applyNumberFormat="1" applyFont="1" applyBorder="1" applyAlignment="1">
      <alignment horizontal="right"/>
      <protection/>
    </xf>
    <xf numFmtId="3" fontId="24" fillId="0" borderId="37" xfId="56" applyNumberFormat="1" applyFont="1" applyBorder="1" applyAlignment="1">
      <alignment horizontal="right"/>
      <protection/>
    </xf>
    <xf numFmtId="3" fontId="24" fillId="0" borderId="20" xfId="56" applyNumberFormat="1" applyFont="1" applyBorder="1" applyAlignment="1">
      <alignment horizontal="right"/>
      <protection/>
    </xf>
    <xf numFmtId="0" fontId="36" fillId="0" borderId="37" xfId="56" applyFont="1" applyFill="1" applyBorder="1" applyAlignment="1">
      <alignment wrapText="1"/>
      <protection/>
    </xf>
    <xf numFmtId="3" fontId="36" fillId="0" borderId="24" xfId="56" applyNumberFormat="1" applyFont="1" applyFill="1" applyBorder="1" applyAlignment="1">
      <alignment wrapText="1"/>
      <protection/>
    </xf>
    <xf numFmtId="3" fontId="36" fillId="0" borderId="25" xfId="56" applyNumberFormat="1" applyFont="1" applyFill="1" applyBorder="1" applyAlignment="1">
      <alignment wrapText="1"/>
      <protection/>
    </xf>
    <xf numFmtId="3" fontId="36" fillId="0" borderId="37" xfId="56" applyNumberFormat="1" applyFont="1" applyFill="1" applyBorder="1" applyAlignment="1">
      <alignment wrapText="1"/>
      <protection/>
    </xf>
    <xf numFmtId="3" fontId="36" fillId="0" borderId="24" xfId="56" applyNumberFormat="1" applyFont="1" applyBorder="1">
      <alignment/>
      <protection/>
    </xf>
    <xf numFmtId="3" fontId="24" fillId="0" borderId="24" xfId="56" applyNumberFormat="1" applyBorder="1" applyAlignment="1">
      <alignment wrapText="1"/>
      <protection/>
    </xf>
    <xf numFmtId="3" fontId="24" fillId="0" borderId="25" xfId="56" applyNumberFormat="1" applyBorder="1" applyAlignment="1">
      <alignment wrapText="1"/>
      <protection/>
    </xf>
    <xf numFmtId="3" fontId="24" fillId="0" borderId="37" xfId="56" applyNumberFormat="1" applyBorder="1" applyAlignment="1">
      <alignment wrapText="1"/>
      <protection/>
    </xf>
    <xf numFmtId="3" fontId="24" fillId="0" borderId="24" xfId="56" applyNumberFormat="1" applyBorder="1">
      <alignment/>
      <protection/>
    </xf>
    <xf numFmtId="3" fontId="24" fillId="0" borderId="24" xfId="56" applyNumberFormat="1" applyFont="1" applyBorder="1">
      <alignment/>
      <protection/>
    </xf>
    <xf numFmtId="3" fontId="24" fillId="0" borderId="37" xfId="56" applyNumberFormat="1" applyFont="1" applyBorder="1">
      <alignment/>
      <protection/>
    </xf>
    <xf numFmtId="3" fontId="28" fillId="0" borderId="24" xfId="56" applyNumberFormat="1" applyFont="1" applyBorder="1">
      <alignment/>
      <protection/>
    </xf>
    <xf numFmtId="3" fontId="28" fillId="0" borderId="37" xfId="56" applyNumberFormat="1" applyFont="1" applyBorder="1">
      <alignment/>
      <protection/>
    </xf>
    <xf numFmtId="3" fontId="24" fillId="0" borderId="37" xfId="56" applyNumberFormat="1" applyBorder="1">
      <alignment/>
      <protection/>
    </xf>
    <xf numFmtId="0" fontId="36" fillId="0" borderId="37" xfId="56" applyFont="1" applyBorder="1">
      <alignment/>
      <protection/>
    </xf>
    <xf numFmtId="3" fontId="36" fillId="0" borderId="37" xfId="56" applyNumberFormat="1" applyFont="1" applyBorder="1">
      <alignment/>
      <protection/>
    </xf>
    <xf numFmtId="0" fontId="36" fillId="0" borderId="87" xfId="56" applyFont="1" applyBorder="1">
      <alignment/>
      <protection/>
    </xf>
    <xf numFmtId="3" fontId="36" fillId="0" borderId="46" xfId="56" applyNumberFormat="1" applyFont="1" applyBorder="1">
      <alignment/>
      <protection/>
    </xf>
    <xf numFmtId="3" fontId="36" fillId="0" borderId="87" xfId="56" applyNumberFormat="1" applyFont="1" applyBorder="1">
      <alignment/>
      <protection/>
    </xf>
    <xf numFmtId="0" fontId="24" fillId="0" borderId="54" xfId="56" applyBorder="1">
      <alignment/>
      <protection/>
    </xf>
    <xf numFmtId="3" fontId="2" fillId="0" borderId="33" xfId="56" applyNumberFormat="1" applyFont="1" applyBorder="1" applyAlignment="1">
      <alignment horizontal="right"/>
      <protection/>
    </xf>
    <xf numFmtId="3" fontId="2" fillId="0" borderId="54" xfId="56" applyNumberFormat="1" applyFont="1" applyBorder="1" applyAlignment="1">
      <alignment horizontal="right"/>
      <protection/>
    </xf>
    <xf numFmtId="3" fontId="2" fillId="0" borderId="29" xfId="56" applyNumberFormat="1" applyFont="1" applyBorder="1" applyAlignment="1">
      <alignment horizontal="right"/>
      <protection/>
    </xf>
    <xf numFmtId="3" fontId="1" fillId="0" borderId="0" xfId="56" applyNumberFormat="1" applyFont="1" applyBorder="1" applyAlignment="1">
      <alignment horizontal="left"/>
      <protection/>
    </xf>
    <xf numFmtId="0" fontId="1" fillId="0" borderId="85" xfId="56" applyFont="1" applyBorder="1" applyAlignment="1">
      <alignment horizontal="center"/>
      <protection/>
    </xf>
    <xf numFmtId="3" fontId="2" fillId="0" borderId="45" xfId="56" applyNumberFormat="1" applyFont="1" applyBorder="1" applyAlignment="1">
      <alignment horizontal="center" vertical="center"/>
      <protection/>
    </xf>
    <xf numFmtId="3" fontId="2" fillId="0" borderId="40" xfId="56" applyNumberFormat="1" applyFont="1" applyBorder="1" applyAlignment="1">
      <alignment horizontal="center" vertical="center"/>
      <protection/>
    </xf>
    <xf numFmtId="3" fontId="2" fillId="0" borderId="85" xfId="56" applyNumberFormat="1" applyFont="1" applyBorder="1" applyAlignment="1">
      <alignment horizontal="center" vertical="center"/>
      <protection/>
    </xf>
    <xf numFmtId="3" fontId="2" fillId="0" borderId="80" xfId="56" applyNumberFormat="1" applyFont="1" applyBorder="1" applyAlignment="1">
      <alignment horizontal="center" vertical="center"/>
      <protection/>
    </xf>
    <xf numFmtId="2" fontId="28" fillId="0" borderId="65" xfId="56" applyNumberFormat="1" applyFont="1" applyBorder="1" applyAlignment="1">
      <alignment horizontal="center"/>
      <protection/>
    </xf>
    <xf numFmtId="0" fontId="1" fillId="0" borderId="65" xfId="56" applyFont="1" applyBorder="1" applyAlignment="1">
      <alignment horizontal="center"/>
      <protection/>
    </xf>
    <xf numFmtId="0" fontId="1" fillId="0" borderId="86" xfId="56" applyFont="1" applyBorder="1" applyAlignment="1">
      <alignment horizontal="center"/>
      <protection/>
    </xf>
    <xf numFmtId="3" fontId="2" fillId="0" borderId="75" xfId="56" applyNumberFormat="1" applyFont="1" applyBorder="1" applyAlignment="1">
      <alignment horizontal="center" vertical="center"/>
      <protection/>
    </xf>
    <xf numFmtId="0" fontId="0" fillId="0" borderId="78" xfId="0" applyBorder="1" applyAlignment="1">
      <alignment horizontal="center" vertical="center"/>
    </xf>
    <xf numFmtId="0" fontId="1" fillId="0" borderId="37" xfId="56" applyFont="1" applyBorder="1" applyAlignment="1">
      <alignment horizontal="left"/>
      <protection/>
    </xf>
    <xf numFmtId="3" fontId="42" fillId="0" borderId="75" xfId="56" applyNumberFormat="1" applyFont="1" applyBorder="1" applyAlignment="1">
      <alignment horizontal="center" vertical="center"/>
      <protection/>
    </xf>
    <xf numFmtId="3" fontId="42" fillId="0" borderId="39" xfId="56" applyNumberFormat="1" applyFont="1" applyBorder="1" applyAlignment="1">
      <alignment horizontal="center" vertical="center"/>
      <protection/>
    </xf>
    <xf numFmtId="0" fontId="42" fillId="0" borderId="78" xfId="56" applyFont="1" applyBorder="1" applyAlignment="1">
      <alignment horizontal="center" vertical="center"/>
      <protection/>
    </xf>
    <xf numFmtId="3" fontId="42" fillId="0" borderId="24" xfId="56" applyNumberFormat="1" applyFont="1" applyBorder="1" applyAlignment="1">
      <alignment horizontal="center" wrapText="1"/>
      <protection/>
    </xf>
    <xf numFmtId="3" fontId="42" fillId="0" borderId="25" xfId="56" applyNumberFormat="1" applyFont="1" applyBorder="1" applyAlignment="1">
      <alignment horizontal="center" wrapText="1"/>
      <protection/>
    </xf>
    <xf numFmtId="0" fontId="42" fillId="0" borderId="31" xfId="56" applyFont="1" applyBorder="1" applyAlignment="1">
      <alignment horizontal="center" wrapText="1"/>
      <protection/>
    </xf>
    <xf numFmtId="3" fontId="36" fillId="0" borderId="37" xfId="56" applyNumberFormat="1" applyFont="1" applyBorder="1" applyAlignment="1">
      <alignment horizontal="right"/>
      <protection/>
    </xf>
    <xf numFmtId="3" fontId="36" fillId="0" borderId="20" xfId="56" applyNumberFormat="1" applyFont="1" applyBorder="1">
      <alignment/>
      <protection/>
    </xf>
    <xf numFmtId="3" fontId="39" fillId="0" borderId="24" xfId="56" applyNumberFormat="1" applyFont="1" applyBorder="1">
      <alignment/>
      <protection/>
    </xf>
    <xf numFmtId="3" fontId="36" fillId="0" borderId="20" xfId="56" applyNumberFormat="1" applyFont="1" applyBorder="1" applyAlignment="1">
      <alignment wrapText="1"/>
      <protection/>
    </xf>
    <xf numFmtId="3" fontId="37" fillId="0" borderId="37" xfId="56" applyNumberFormat="1" applyFont="1" applyBorder="1" applyAlignment="1">
      <alignment horizontal="right"/>
      <protection/>
    </xf>
    <xf numFmtId="3" fontId="42" fillId="0" borderId="37" xfId="56" applyNumberFormat="1" applyFont="1" applyBorder="1" applyAlignment="1">
      <alignment horizontal="right"/>
      <protection/>
    </xf>
    <xf numFmtId="0" fontId="24" fillId="0" borderId="37" xfId="56" applyFont="1" applyBorder="1">
      <alignment/>
      <protection/>
    </xf>
    <xf numFmtId="3" fontId="36" fillId="0" borderId="27" xfId="56" applyNumberFormat="1" applyFont="1" applyBorder="1">
      <alignment/>
      <protection/>
    </xf>
    <xf numFmtId="3" fontId="36" fillId="0" borderId="87" xfId="56" applyNumberFormat="1" applyFont="1" applyBorder="1" applyAlignment="1">
      <alignment horizontal="right"/>
      <protection/>
    </xf>
    <xf numFmtId="0" fontId="24" fillId="0" borderId="43" xfId="56" applyBorder="1">
      <alignment/>
      <protection/>
    </xf>
    <xf numFmtId="0" fontId="36" fillId="0" borderId="54" xfId="56" applyFont="1" applyBorder="1">
      <alignment/>
      <protection/>
    </xf>
    <xf numFmtId="3" fontId="28" fillId="0" borderId="33" xfId="56" applyNumberFormat="1" applyFont="1" applyBorder="1">
      <alignment/>
      <protection/>
    </xf>
    <xf numFmtId="3" fontId="28" fillId="0" borderId="54" xfId="56" applyNumberFormat="1" applyFont="1" applyBorder="1">
      <alignment/>
      <protection/>
    </xf>
    <xf numFmtId="3" fontId="28" fillId="0" borderId="15" xfId="56" applyNumberFormat="1" applyFont="1" applyBorder="1">
      <alignment/>
      <protection/>
    </xf>
    <xf numFmtId="0" fontId="2" fillId="0" borderId="72" xfId="56" applyFont="1" applyBorder="1" applyAlignment="1">
      <alignment wrapText="1"/>
      <protection/>
    </xf>
    <xf numFmtId="3" fontId="36" fillId="0" borderId="72" xfId="56" applyNumberFormat="1" applyFont="1" applyBorder="1">
      <alignment/>
      <protection/>
    </xf>
    <xf numFmtId="0" fontId="42" fillId="0" borderId="37" xfId="56" applyFont="1" applyBorder="1" applyAlignment="1">
      <alignment wrapText="1"/>
      <protection/>
    </xf>
    <xf numFmtId="3" fontId="42" fillId="0" borderId="24" xfId="56" applyNumberFormat="1" applyFont="1" applyBorder="1" applyAlignment="1">
      <alignment wrapText="1"/>
      <protection/>
    </xf>
    <xf numFmtId="3" fontId="42" fillId="0" borderId="25" xfId="56" applyNumberFormat="1" applyFont="1" applyBorder="1" applyAlignment="1">
      <alignment wrapText="1"/>
      <protection/>
    </xf>
    <xf numFmtId="3" fontId="42" fillId="0" borderId="20" xfId="56" applyNumberFormat="1" applyFont="1" applyBorder="1" applyAlignment="1">
      <alignment wrapText="1"/>
      <protection/>
    </xf>
    <xf numFmtId="0" fontId="24" fillId="0" borderId="73" xfId="56" applyBorder="1">
      <alignment/>
      <protection/>
    </xf>
    <xf numFmtId="0" fontId="42" fillId="0" borderId="87" xfId="56" applyFont="1" applyBorder="1" applyAlignment="1">
      <alignment wrapText="1"/>
      <protection/>
    </xf>
    <xf numFmtId="3" fontId="42" fillId="0" borderId="46" xfId="56" applyNumberFormat="1" applyFont="1" applyBorder="1" applyAlignment="1">
      <alignment wrapText="1"/>
      <protection/>
    </xf>
    <xf numFmtId="3" fontId="42" fillId="0" borderId="26" xfId="56" applyNumberFormat="1" applyFont="1" applyBorder="1" applyAlignment="1">
      <alignment wrapText="1"/>
      <protection/>
    </xf>
    <xf numFmtId="3" fontId="42" fillId="0" borderId="27" xfId="56" applyNumberFormat="1" applyFont="1" applyBorder="1" applyAlignment="1">
      <alignment wrapText="1"/>
      <protection/>
    </xf>
    <xf numFmtId="0" fontId="42" fillId="0" borderId="54" xfId="56" applyFont="1" applyBorder="1" applyAlignment="1">
      <alignment wrapText="1"/>
      <protection/>
    </xf>
    <xf numFmtId="3" fontId="42" fillId="0" borderId="0" xfId="56" applyNumberFormat="1" applyFont="1" applyBorder="1" applyAlignment="1">
      <alignment wrapText="1"/>
      <protection/>
    </xf>
    <xf numFmtId="3" fontId="2" fillId="0" borderId="33" xfId="56" applyNumberFormat="1" applyFont="1" applyBorder="1">
      <alignment/>
      <protection/>
    </xf>
    <xf numFmtId="3" fontId="2" fillId="0" borderId="28" xfId="56" applyNumberFormat="1" applyFont="1" applyBorder="1">
      <alignment/>
      <protection/>
    </xf>
    <xf numFmtId="3" fontId="2" fillId="0" borderId="29" xfId="56" applyNumberFormat="1" applyFont="1" applyBorder="1">
      <alignment/>
      <protection/>
    </xf>
    <xf numFmtId="3" fontId="2" fillId="0" borderId="53" xfId="56" applyNumberFormat="1" applyFont="1" applyFill="1" applyBorder="1">
      <alignment/>
      <protection/>
    </xf>
    <xf numFmtId="0" fontId="24" fillId="0" borderId="29" xfId="56" applyBorder="1">
      <alignment/>
      <protection/>
    </xf>
    <xf numFmtId="3" fontId="3" fillId="0" borderId="13" xfId="56" applyNumberFormat="1" applyFont="1" applyBorder="1" applyAlignment="1">
      <alignment horizontal="center" vertical="center"/>
      <protection/>
    </xf>
    <xf numFmtId="3" fontId="3" fillId="0" borderId="11" xfId="56" applyNumberFormat="1" applyFont="1" applyBorder="1" applyAlignment="1">
      <alignment horizontal="center" vertical="center"/>
      <protection/>
    </xf>
    <xf numFmtId="3" fontId="3" fillId="0" borderId="55" xfId="56" applyNumberFormat="1" applyFont="1" applyBorder="1" applyAlignment="1">
      <alignment horizontal="center" vertical="center"/>
      <protection/>
    </xf>
    <xf numFmtId="0" fontId="1" fillId="0" borderId="72" xfId="56" applyFont="1" applyBorder="1" applyAlignment="1">
      <alignment/>
      <protection/>
    </xf>
    <xf numFmtId="0" fontId="24" fillId="0" borderId="88" xfId="56" applyBorder="1">
      <alignment/>
      <protection/>
    </xf>
    <xf numFmtId="0" fontId="28" fillId="0" borderId="0" xfId="56" applyFont="1" applyBorder="1" applyAlignment="1">
      <alignment horizontal="right"/>
      <protection/>
    </xf>
    <xf numFmtId="49" fontId="28" fillId="0" borderId="0" xfId="56" applyNumberFormat="1" applyFont="1" applyBorder="1" applyAlignment="1">
      <alignment horizontal="right"/>
      <protection/>
    </xf>
    <xf numFmtId="0" fontId="2" fillId="0" borderId="0" xfId="56" applyFont="1" applyBorder="1" applyAlignment="1">
      <alignment wrapText="1"/>
      <protection/>
    </xf>
    <xf numFmtId="0" fontId="24" fillId="0" borderId="0" xfId="56" applyBorder="1">
      <alignment/>
      <protection/>
    </xf>
    <xf numFmtId="0" fontId="36" fillId="0" borderId="0" xfId="56" applyFont="1" applyBorder="1">
      <alignment/>
      <protection/>
    </xf>
    <xf numFmtId="3" fontId="28" fillId="0" borderId="0" xfId="56" applyNumberFormat="1" applyFont="1" applyBorder="1">
      <alignment/>
      <protection/>
    </xf>
    <xf numFmtId="0" fontId="1" fillId="0" borderId="7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4" xfId="0" applyFont="1" applyBorder="1" applyAlignment="1">
      <alignment/>
    </xf>
    <xf numFmtId="0" fontId="0" fillId="0" borderId="17" xfId="0" applyBorder="1" applyAlignment="1">
      <alignment/>
    </xf>
    <xf numFmtId="0" fontId="0" fillId="0" borderId="42" xfId="0" applyBorder="1" applyAlignment="1">
      <alignment/>
    </xf>
    <xf numFmtId="0" fontId="0" fillId="0" borderId="73" xfId="0" applyBorder="1" applyAlignment="1">
      <alignment/>
    </xf>
    <xf numFmtId="0" fontId="0" fillId="0" borderId="16" xfId="0" applyFont="1" applyBorder="1" applyAlignment="1">
      <alignment wrapText="1"/>
    </xf>
    <xf numFmtId="0" fontId="0" fillId="0" borderId="18" xfId="0" applyBorder="1" applyAlignment="1">
      <alignment vertical="top" wrapText="1"/>
    </xf>
    <xf numFmtId="0" fontId="0" fillId="0" borderId="74" xfId="0" applyBorder="1" applyAlignment="1">
      <alignment vertical="top" wrapText="1"/>
    </xf>
    <xf numFmtId="0" fontId="0" fillId="0" borderId="19" xfId="0" applyFont="1" applyBorder="1" applyAlignment="1">
      <alignment wrapText="1"/>
    </xf>
    <xf numFmtId="0" fontId="0" fillId="0" borderId="72" xfId="0" applyBorder="1" applyAlignment="1">
      <alignment/>
    </xf>
    <xf numFmtId="0" fontId="0" fillId="0" borderId="74" xfId="0" applyBorder="1" applyAlignment="1">
      <alignment/>
    </xf>
    <xf numFmtId="0" fontId="1" fillId="0" borderId="0" xfId="0" applyFont="1" applyBorder="1" applyAlignment="1">
      <alignment horizontal="center"/>
    </xf>
    <xf numFmtId="0" fontId="40" fillId="0" borderId="13" xfId="0" applyNumberFormat="1" applyFont="1" applyBorder="1" applyAlignment="1">
      <alignment horizontal="center"/>
    </xf>
    <xf numFmtId="0" fontId="40" fillId="0" borderId="55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0" fillId="0" borderId="13" xfId="0" applyFont="1" applyBorder="1" applyAlignment="1">
      <alignment horizontal="center"/>
    </xf>
    <xf numFmtId="0" fontId="40" fillId="0" borderId="55" xfId="0" applyFont="1" applyBorder="1" applyAlignment="1">
      <alignment horizontal="center"/>
    </xf>
    <xf numFmtId="0" fontId="1" fillId="0" borderId="72" xfId="0" applyFont="1" applyBorder="1" applyAlignment="1">
      <alignment horizontal="center"/>
    </xf>
    <xf numFmtId="0" fontId="24" fillId="0" borderId="25" xfId="57" applyFont="1" applyBorder="1" applyAlignment="1">
      <alignment horizontal="center" vertical="center" wrapText="1"/>
      <protection/>
    </xf>
    <xf numFmtId="165" fontId="28" fillId="0" borderId="25" xfId="57" applyNumberFormat="1" applyFont="1" applyBorder="1" applyAlignment="1">
      <alignment horizontal="right"/>
      <protection/>
    </xf>
    <xf numFmtId="0" fontId="24" fillId="0" borderId="32" xfId="57" applyFont="1" applyBorder="1">
      <alignment/>
      <protection/>
    </xf>
    <xf numFmtId="0" fontId="24" fillId="0" borderId="26" xfId="57" applyBorder="1" applyAlignment="1">
      <alignment wrapText="1"/>
      <protection/>
    </xf>
    <xf numFmtId="165" fontId="24" fillId="0" borderId="26" xfId="57" applyNumberFormat="1" applyBorder="1" applyAlignment="1">
      <alignment horizontal="right"/>
      <protection/>
    </xf>
    <xf numFmtId="0" fontId="24" fillId="0" borderId="33" xfId="57" applyFont="1" applyBorder="1">
      <alignment/>
      <protection/>
    </xf>
    <xf numFmtId="0" fontId="2" fillId="0" borderId="28" xfId="57" applyFont="1" applyBorder="1" applyAlignment="1">
      <alignment wrapText="1"/>
      <protection/>
    </xf>
    <xf numFmtId="165" fontId="2" fillId="0" borderId="28" xfId="57" applyNumberFormat="1" applyFont="1" applyBorder="1" applyAlignment="1">
      <alignment horizontal="right"/>
      <protection/>
    </xf>
    <xf numFmtId="0" fontId="24" fillId="0" borderId="25" xfId="57" applyFont="1" applyBorder="1" applyAlignment="1">
      <alignment horizontal="center"/>
      <protection/>
    </xf>
    <xf numFmtId="3" fontId="24" fillId="0" borderId="25" xfId="57" applyNumberFormat="1" applyBorder="1">
      <alignment/>
      <protection/>
    </xf>
    <xf numFmtId="0" fontId="28" fillId="0" borderId="32" xfId="57" applyFont="1" applyBorder="1" applyAlignment="1">
      <alignment horizontal="right"/>
      <protection/>
    </xf>
    <xf numFmtId="3" fontId="24" fillId="0" borderId="26" xfId="57" applyNumberFormat="1" applyBorder="1">
      <alignment/>
      <protection/>
    </xf>
    <xf numFmtId="3" fontId="2" fillId="0" borderId="28" xfId="57" applyNumberFormat="1" applyFont="1" applyBorder="1" applyAlignment="1">
      <alignment horizontal="right"/>
      <protection/>
    </xf>
    <xf numFmtId="0" fontId="24" fillId="0" borderId="0" xfId="57" applyBorder="1" applyAlignment="1">
      <alignment/>
      <protection/>
    </xf>
    <xf numFmtId="3" fontId="2" fillId="0" borderId="0" xfId="57" applyNumberFormat="1" applyFont="1" applyBorder="1" applyAlignment="1">
      <alignment horizontal="right"/>
      <protection/>
    </xf>
    <xf numFmtId="49" fontId="3" fillId="0" borderId="0" xfId="57" applyNumberFormat="1" applyFont="1" applyBorder="1" applyAlignment="1">
      <alignment horizontal="right"/>
      <protection/>
    </xf>
    <xf numFmtId="3" fontId="2" fillId="0" borderId="25" xfId="57" applyNumberFormat="1" applyFont="1" applyBorder="1" applyAlignment="1">
      <alignment horizontal="right"/>
      <protection/>
    </xf>
    <xf numFmtId="3" fontId="0" fillId="0" borderId="25" xfId="57" applyNumberFormat="1" applyFont="1" applyBorder="1" applyAlignment="1">
      <alignment horizontal="right"/>
      <protection/>
    </xf>
    <xf numFmtId="0" fontId="28" fillId="0" borderId="25" xfId="57" applyFont="1" applyBorder="1" applyAlignment="1">
      <alignment wrapText="1"/>
      <protection/>
    </xf>
    <xf numFmtId="0" fontId="28" fillId="0" borderId="28" xfId="57" applyFont="1" applyBorder="1" applyAlignment="1">
      <alignment wrapText="1"/>
      <protection/>
    </xf>
    <xf numFmtId="3" fontId="28" fillId="0" borderId="28" xfId="57" applyNumberFormat="1" applyFont="1" applyBorder="1">
      <alignment/>
      <protection/>
    </xf>
    <xf numFmtId="0" fontId="3" fillId="0" borderId="13" xfId="57" applyFont="1" applyBorder="1">
      <alignment/>
      <protection/>
    </xf>
    <xf numFmtId="0" fontId="3" fillId="0" borderId="11" xfId="57" applyFont="1" applyBorder="1">
      <alignment/>
      <protection/>
    </xf>
    <xf numFmtId="3" fontId="3" fillId="0" borderId="28" xfId="57" applyNumberFormat="1" applyFont="1" applyBorder="1" applyAlignment="1">
      <alignment horizontal="right"/>
      <protection/>
    </xf>
    <xf numFmtId="0" fontId="26" fillId="0" borderId="85" xfId="57" applyFont="1" applyBorder="1" applyAlignment="1">
      <alignment horizontal="center"/>
      <protection/>
    </xf>
    <xf numFmtId="0" fontId="2" fillId="0" borderId="21" xfId="57" applyFont="1" applyBorder="1" applyAlignment="1">
      <alignment horizontal="center" vertical="center"/>
      <protection/>
    </xf>
    <xf numFmtId="0" fontId="2" fillId="0" borderId="22" xfId="57" applyFont="1" applyBorder="1" applyAlignment="1">
      <alignment horizontal="center" vertical="center"/>
      <protection/>
    </xf>
    <xf numFmtId="0" fontId="2" fillId="0" borderId="23" xfId="57" applyFont="1" applyBorder="1" applyAlignment="1">
      <alignment horizontal="center" vertical="center"/>
      <protection/>
    </xf>
    <xf numFmtId="0" fontId="24" fillId="0" borderId="88" xfId="57" applyBorder="1">
      <alignment/>
      <protection/>
    </xf>
    <xf numFmtId="0" fontId="33" fillId="0" borderId="65" xfId="57" applyFont="1" applyBorder="1" applyAlignment="1">
      <alignment horizontal="center"/>
      <protection/>
    </xf>
    <xf numFmtId="0" fontId="26" fillId="0" borderId="65" xfId="57" applyFont="1" applyBorder="1" applyAlignment="1">
      <alignment horizontal="center"/>
      <protection/>
    </xf>
    <xf numFmtId="0" fontId="26" fillId="0" borderId="86" xfId="57" applyFont="1" applyBorder="1" applyAlignment="1">
      <alignment horizontal="center"/>
      <protection/>
    </xf>
    <xf numFmtId="0" fontId="2" fillId="0" borderId="24" xfId="57" applyFont="1" applyBorder="1" applyAlignment="1">
      <alignment horizontal="center" vertical="center"/>
      <protection/>
    </xf>
    <xf numFmtId="0" fontId="2" fillId="0" borderId="25" xfId="57" applyFont="1" applyBorder="1" applyAlignment="1">
      <alignment horizontal="center" vertical="center"/>
      <protection/>
    </xf>
    <xf numFmtId="0" fontId="2" fillId="0" borderId="20" xfId="57" applyFont="1" applyBorder="1" applyAlignment="1">
      <alignment horizontal="center" vertical="center"/>
      <protection/>
    </xf>
    <xf numFmtId="0" fontId="36" fillId="0" borderId="24" xfId="57" applyFont="1" applyBorder="1" applyAlignment="1">
      <alignment horizontal="center" vertical="center"/>
      <protection/>
    </xf>
    <xf numFmtId="0" fontId="36" fillId="0" borderId="20" xfId="57" applyFont="1" applyBorder="1" applyAlignment="1">
      <alignment horizontal="center" vertical="center"/>
      <protection/>
    </xf>
    <xf numFmtId="0" fontId="24" fillId="0" borderId="65" xfId="57" applyFont="1" applyBorder="1" applyAlignment="1">
      <alignment horizontal="center" wrapText="1"/>
      <protection/>
    </xf>
    <xf numFmtId="0" fontId="36" fillId="0" borderId="24" xfId="57" applyFont="1" applyBorder="1" applyAlignment="1">
      <alignment horizontal="center" wrapText="1"/>
      <protection/>
    </xf>
    <xf numFmtId="0" fontId="36" fillId="0" borderId="20" xfId="57" applyFont="1" applyBorder="1" applyAlignment="1">
      <alignment horizontal="center" wrapText="1"/>
      <protection/>
    </xf>
    <xf numFmtId="0" fontId="24" fillId="0" borderId="37" xfId="57" applyBorder="1" applyAlignment="1">
      <alignment wrapText="1"/>
      <protection/>
    </xf>
    <xf numFmtId="165" fontId="2" fillId="0" borderId="24" xfId="57" applyNumberFormat="1" applyFont="1" applyBorder="1" applyAlignment="1">
      <alignment horizontal="right"/>
      <protection/>
    </xf>
    <xf numFmtId="165" fontId="2" fillId="0" borderId="39" xfId="57" applyNumberFormat="1" applyFont="1" applyBorder="1" applyAlignment="1">
      <alignment horizontal="right"/>
      <protection/>
    </xf>
    <xf numFmtId="0" fontId="24" fillId="0" borderId="37" xfId="57" applyFont="1" applyBorder="1" applyAlignment="1">
      <alignment horizontal="left" wrapText="1"/>
      <protection/>
    </xf>
    <xf numFmtId="165" fontId="24" fillId="0" borderId="24" xfId="57" applyNumberFormat="1" applyBorder="1" applyAlignment="1">
      <alignment horizontal="right"/>
      <protection/>
    </xf>
    <xf numFmtId="0" fontId="24" fillId="0" borderId="20" xfId="57" applyBorder="1">
      <alignment/>
      <protection/>
    </xf>
    <xf numFmtId="3" fontId="24" fillId="0" borderId="24" xfId="57" applyNumberFormat="1" applyBorder="1">
      <alignment/>
      <protection/>
    </xf>
    <xf numFmtId="0" fontId="24" fillId="0" borderId="25" xfId="57" applyBorder="1" applyAlignment="1">
      <alignment/>
      <protection/>
    </xf>
    <xf numFmtId="165" fontId="28" fillId="0" borderId="24" xfId="57" applyNumberFormat="1" applyFont="1" applyBorder="1" applyAlignment="1">
      <alignment horizontal="right"/>
      <protection/>
    </xf>
    <xf numFmtId="165" fontId="28" fillId="0" borderId="39" xfId="57" applyNumberFormat="1" applyFont="1" applyBorder="1" applyAlignment="1">
      <alignment horizontal="right"/>
      <protection/>
    </xf>
    <xf numFmtId="0" fontId="24" fillId="0" borderId="37" xfId="57" applyBorder="1">
      <alignment/>
      <protection/>
    </xf>
    <xf numFmtId="3" fontId="24" fillId="0" borderId="25" xfId="57" applyNumberFormat="1" applyBorder="1">
      <alignment/>
      <protection/>
    </xf>
    <xf numFmtId="3" fontId="24" fillId="0" borderId="25" xfId="57" applyNumberFormat="1" applyBorder="1" applyAlignment="1">
      <alignment/>
      <protection/>
    </xf>
    <xf numFmtId="3" fontId="24" fillId="0" borderId="20" xfId="57" applyNumberFormat="1" applyBorder="1">
      <alignment/>
      <protection/>
    </xf>
    <xf numFmtId="3" fontId="36" fillId="0" borderId="25" xfId="57" applyNumberFormat="1" applyFont="1" applyBorder="1" applyAlignment="1">
      <alignment horizontal="right"/>
      <protection/>
    </xf>
    <xf numFmtId="0" fontId="24" fillId="0" borderId="20" xfId="57" applyBorder="1" applyAlignment="1">
      <alignment/>
      <protection/>
    </xf>
    <xf numFmtId="3" fontId="24" fillId="0" borderId="24" xfId="57" applyNumberFormat="1" applyBorder="1" applyAlignment="1">
      <alignment/>
      <protection/>
    </xf>
    <xf numFmtId="0" fontId="24" fillId="0" borderId="87" xfId="57" applyBorder="1" applyAlignment="1">
      <alignment wrapText="1"/>
      <protection/>
    </xf>
    <xf numFmtId="165" fontId="24" fillId="0" borderId="32" xfId="57" applyNumberFormat="1" applyBorder="1" applyAlignment="1">
      <alignment horizontal="right"/>
      <protection/>
    </xf>
    <xf numFmtId="165" fontId="24" fillId="0" borderId="30" xfId="57" applyNumberFormat="1" applyBorder="1" applyAlignment="1">
      <alignment horizontal="right"/>
      <protection/>
    </xf>
    <xf numFmtId="3" fontId="36" fillId="0" borderId="30" xfId="57" applyNumberFormat="1" applyFont="1" applyBorder="1" applyAlignment="1">
      <alignment horizontal="right"/>
      <protection/>
    </xf>
    <xf numFmtId="0" fontId="24" fillId="0" borderId="31" xfId="57" applyBorder="1" applyAlignment="1">
      <alignment/>
      <protection/>
    </xf>
    <xf numFmtId="3" fontId="24" fillId="0" borderId="32" xfId="57" applyNumberFormat="1" applyBorder="1" applyAlignment="1">
      <alignment/>
      <protection/>
    </xf>
    <xf numFmtId="3" fontId="24" fillId="0" borderId="30" xfId="57" applyNumberFormat="1" applyBorder="1" applyAlignment="1">
      <alignment/>
      <protection/>
    </xf>
    <xf numFmtId="3" fontId="24" fillId="0" borderId="31" xfId="57" applyNumberFormat="1" applyBorder="1">
      <alignment/>
      <protection/>
    </xf>
    <xf numFmtId="0" fontId="24" fillId="0" borderId="54" xfId="57" applyBorder="1" applyAlignment="1">
      <alignment wrapText="1"/>
      <protection/>
    </xf>
    <xf numFmtId="165" fontId="2" fillId="0" borderId="33" xfId="57" applyNumberFormat="1" applyFont="1" applyBorder="1" applyAlignment="1">
      <alignment horizontal="right"/>
      <protection/>
    </xf>
    <xf numFmtId="165" fontId="2" fillId="0" borderId="29" xfId="57" applyNumberFormat="1" applyFont="1" applyBorder="1" applyAlignment="1">
      <alignment horizontal="right"/>
      <protection/>
    </xf>
    <xf numFmtId="165" fontId="2" fillId="0" borderId="53" xfId="57" applyNumberFormat="1" applyFont="1" applyBorder="1" applyAlignment="1">
      <alignment horizontal="right"/>
      <protection/>
    </xf>
    <xf numFmtId="0" fontId="33" fillId="0" borderId="85" xfId="57" applyFont="1" applyBorder="1" applyAlignment="1">
      <alignment horizontal="center"/>
      <protection/>
    </xf>
    <xf numFmtId="49" fontId="33" fillId="0" borderId="65" xfId="57" applyNumberFormat="1" applyFont="1" applyBorder="1" applyAlignment="1">
      <alignment horizontal="center"/>
      <protection/>
    </xf>
    <xf numFmtId="0" fontId="33" fillId="0" borderId="86" xfId="57" applyFont="1" applyBorder="1" applyAlignment="1">
      <alignment horizontal="center"/>
      <protection/>
    </xf>
    <xf numFmtId="49" fontId="24" fillId="0" borderId="65" xfId="57" applyNumberFormat="1" applyFont="1" applyBorder="1" applyAlignment="1">
      <alignment horizontal="center" wrapText="1"/>
      <protection/>
    </xf>
    <xf numFmtId="0" fontId="24" fillId="0" borderId="37" xfId="57" applyBorder="1" applyAlignment="1">
      <alignment/>
      <protection/>
    </xf>
    <xf numFmtId="0" fontId="2" fillId="0" borderId="24" xfId="57" applyFont="1" applyBorder="1">
      <alignment/>
      <protection/>
    </xf>
    <xf numFmtId="0" fontId="2" fillId="0" borderId="20" xfId="57" applyFont="1" applyBorder="1">
      <alignment/>
      <protection/>
    </xf>
    <xf numFmtId="0" fontId="2" fillId="0" borderId="37" xfId="57" applyFont="1" applyBorder="1" applyAlignment="1">
      <alignment/>
      <protection/>
    </xf>
    <xf numFmtId="3" fontId="2" fillId="0" borderId="24" xfId="57" applyNumberFormat="1" applyFont="1" applyBorder="1">
      <alignment/>
      <protection/>
    </xf>
    <xf numFmtId="3" fontId="2" fillId="0" borderId="20" xfId="57" applyNumberFormat="1" applyFont="1" applyBorder="1">
      <alignment/>
      <protection/>
    </xf>
    <xf numFmtId="3" fontId="24" fillId="0" borderId="24" xfId="57" applyNumberFormat="1" applyBorder="1">
      <alignment/>
      <protection/>
    </xf>
    <xf numFmtId="3" fontId="24" fillId="0" borderId="32" xfId="57" applyNumberFormat="1" applyBorder="1">
      <alignment/>
      <protection/>
    </xf>
    <xf numFmtId="3" fontId="24" fillId="0" borderId="30" xfId="57" applyNumberFormat="1" applyBorder="1">
      <alignment/>
      <protection/>
    </xf>
    <xf numFmtId="0" fontId="24" fillId="0" borderId="30" xfId="57" applyBorder="1">
      <alignment/>
      <protection/>
    </xf>
    <xf numFmtId="0" fontId="24" fillId="0" borderId="31" xfId="57" applyBorder="1">
      <alignment/>
      <protection/>
    </xf>
    <xf numFmtId="0" fontId="24" fillId="0" borderId="32" xfId="57" applyBorder="1">
      <alignment/>
      <protection/>
    </xf>
    <xf numFmtId="3" fontId="24" fillId="0" borderId="30" xfId="57" applyNumberFormat="1" applyBorder="1">
      <alignment/>
      <protection/>
    </xf>
    <xf numFmtId="0" fontId="24" fillId="0" borderId="54" xfId="57" applyBorder="1" applyAlignment="1">
      <alignment/>
      <protection/>
    </xf>
    <xf numFmtId="3" fontId="2" fillId="0" borderId="33" xfId="57" applyNumberFormat="1" applyFont="1" applyBorder="1" applyAlignment="1">
      <alignment horizontal="right"/>
      <protection/>
    </xf>
    <xf numFmtId="3" fontId="2" fillId="0" borderId="29" xfId="57" applyNumberFormat="1" applyFont="1" applyBorder="1" applyAlignment="1">
      <alignment horizontal="right"/>
      <protection/>
    </xf>
    <xf numFmtId="3" fontId="2" fillId="0" borderId="24" xfId="57" applyNumberFormat="1" applyFont="1" applyBorder="1" applyAlignment="1">
      <alignment horizontal="right"/>
      <protection/>
    </xf>
    <xf numFmtId="3" fontId="2" fillId="0" borderId="20" xfId="57" applyNumberFormat="1" applyFont="1" applyBorder="1" applyAlignment="1">
      <alignment horizontal="right"/>
      <protection/>
    </xf>
    <xf numFmtId="0" fontId="24" fillId="0" borderId="37" xfId="57" applyFont="1" applyBorder="1" applyAlignment="1">
      <alignment wrapText="1"/>
      <protection/>
    </xf>
    <xf numFmtId="3" fontId="2" fillId="0" borderId="25" xfId="57" applyNumberFormat="1" applyFont="1" applyBorder="1" applyAlignment="1">
      <alignment horizontal="right"/>
      <protection/>
    </xf>
    <xf numFmtId="3" fontId="2" fillId="0" borderId="20" xfId="57" applyNumberFormat="1" applyFont="1" applyBorder="1" applyAlignment="1">
      <alignment horizontal="right"/>
      <protection/>
    </xf>
    <xf numFmtId="3" fontId="2" fillId="0" borderId="24" xfId="57" applyNumberFormat="1" applyFont="1" applyBorder="1" applyAlignment="1">
      <alignment horizontal="right"/>
      <protection/>
    </xf>
    <xf numFmtId="3" fontId="0" fillId="0" borderId="25" xfId="57" applyNumberFormat="1" applyFont="1" applyBorder="1" applyAlignment="1">
      <alignment horizontal="right"/>
      <protection/>
    </xf>
    <xf numFmtId="3" fontId="0" fillId="0" borderId="24" xfId="57" applyNumberFormat="1" applyFont="1" applyBorder="1" applyAlignment="1">
      <alignment horizontal="right"/>
      <protection/>
    </xf>
    <xf numFmtId="3" fontId="28" fillId="0" borderId="24" xfId="57" applyNumberFormat="1" applyFont="1" applyBorder="1">
      <alignment/>
      <protection/>
    </xf>
    <xf numFmtId="3" fontId="28" fillId="0" borderId="20" xfId="57" applyNumberFormat="1" applyFont="1" applyBorder="1">
      <alignment/>
      <protection/>
    </xf>
    <xf numFmtId="0" fontId="24" fillId="0" borderId="87" xfId="57" applyBorder="1">
      <alignment/>
      <protection/>
    </xf>
    <xf numFmtId="3" fontId="24" fillId="0" borderId="32" xfId="57" applyNumberFormat="1" applyBorder="1">
      <alignment/>
      <protection/>
    </xf>
    <xf numFmtId="0" fontId="28" fillId="0" borderId="54" xfId="57" applyFont="1" applyBorder="1">
      <alignment/>
      <protection/>
    </xf>
    <xf numFmtId="3" fontId="28" fillId="0" borderId="33" xfId="57" applyNumberFormat="1" applyFont="1" applyBorder="1">
      <alignment/>
      <protection/>
    </xf>
    <xf numFmtId="3" fontId="28" fillId="0" borderId="29" xfId="57" applyNumberFormat="1" applyFont="1" applyBorder="1">
      <alignment/>
      <protection/>
    </xf>
    <xf numFmtId="3" fontId="3" fillId="0" borderId="54" xfId="57" applyNumberFormat="1" applyFont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3" fontId="24" fillId="0" borderId="24" xfId="57" applyNumberFormat="1" applyBorder="1" applyAlignment="1">
      <alignment horizontal="right"/>
      <protection/>
    </xf>
    <xf numFmtId="3" fontId="24" fillId="0" borderId="25" xfId="57" applyNumberFormat="1" applyBorder="1" applyAlignment="1">
      <alignment horizontal="right"/>
      <protection/>
    </xf>
    <xf numFmtId="3" fontId="24" fillId="0" borderId="20" xfId="57" applyNumberFormat="1" applyBorder="1" applyAlignment="1">
      <alignment/>
      <protection/>
    </xf>
    <xf numFmtId="3" fontId="24" fillId="0" borderId="32" xfId="57" applyNumberFormat="1" applyBorder="1" applyAlignment="1">
      <alignment horizontal="right"/>
      <protection/>
    </xf>
    <xf numFmtId="3" fontId="24" fillId="0" borderId="30" xfId="57" applyNumberFormat="1" applyBorder="1" applyAlignment="1">
      <alignment horizontal="right"/>
      <protection/>
    </xf>
    <xf numFmtId="3" fontId="24" fillId="0" borderId="31" xfId="57" applyNumberFormat="1" applyBorder="1" applyAlignment="1">
      <alignment/>
      <protection/>
    </xf>
    <xf numFmtId="0" fontId="3" fillId="0" borderId="13" xfId="56" applyFont="1" applyBorder="1" applyAlignment="1">
      <alignment horizontal="center"/>
      <protection/>
    </xf>
    <xf numFmtId="0" fontId="3" fillId="0" borderId="11" xfId="56" applyFont="1" applyBorder="1" applyAlignment="1">
      <alignment horizontal="center"/>
      <protection/>
    </xf>
    <xf numFmtId="0" fontId="25" fillId="0" borderId="83" xfId="56" applyFont="1" applyBorder="1" applyAlignment="1">
      <alignment horizontal="center"/>
      <protection/>
    </xf>
    <xf numFmtId="0" fontId="25" fillId="0" borderId="84" xfId="56" applyFont="1" applyBorder="1" applyAlignment="1">
      <alignment horizontal="center"/>
      <protection/>
    </xf>
    <xf numFmtId="0" fontId="25" fillId="0" borderId="37" xfId="56" applyFont="1" applyBorder="1" applyAlignment="1">
      <alignment horizontal="center"/>
      <protection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24" fillId="0" borderId="0" xfId="56" applyFont="1" applyBorder="1" applyAlignment="1">
      <alignment horizontal="center" vertical="center" wrapText="1"/>
      <protection/>
    </xf>
    <xf numFmtId="3" fontId="24" fillId="0" borderId="0" xfId="56" applyNumberFormat="1" applyBorder="1" applyAlignment="1">
      <alignment horizontal="center" vertical="center" wrapText="1"/>
      <protection/>
    </xf>
    <xf numFmtId="3" fontId="24" fillId="0" borderId="0" xfId="56" applyNumberFormat="1" applyBorder="1" applyAlignment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4" fillId="0" borderId="0" xfId="56" applyFont="1" applyBorder="1" applyAlignment="1">
      <alignment wrapText="1"/>
      <protection/>
    </xf>
    <xf numFmtId="0" fontId="3" fillId="0" borderId="13" xfId="58" applyFont="1" applyBorder="1" applyAlignment="1">
      <alignment horizontal="center"/>
      <protection/>
    </xf>
    <xf numFmtId="0" fontId="24" fillId="0" borderId="11" xfId="56" applyBorder="1" applyAlignment="1">
      <alignment horizontal="center"/>
      <protection/>
    </xf>
    <xf numFmtId="0" fontId="24" fillId="0" borderId="55" xfId="56" applyBorder="1" applyAlignment="1">
      <alignment horizontal="center"/>
      <protection/>
    </xf>
    <xf numFmtId="0" fontId="25" fillId="0" borderId="0" xfId="0" applyFont="1" applyFill="1" applyBorder="1" applyAlignment="1">
      <alignment/>
    </xf>
    <xf numFmtId="0" fontId="25" fillId="0" borderId="0" xfId="0" applyFont="1" applyBorder="1" applyAlignment="1">
      <alignment/>
    </xf>
    <xf numFmtId="3" fontId="25" fillId="0" borderId="0" xfId="0" applyNumberFormat="1" applyFont="1" applyBorder="1" applyAlignment="1">
      <alignment/>
    </xf>
    <xf numFmtId="0" fontId="43" fillId="0" borderId="0" xfId="0" applyFont="1" applyAlignment="1">
      <alignment wrapText="1"/>
    </xf>
    <xf numFmtId="0" fontId="25" fillId="0" borderId="0" xfId="56" applyFont="1" applyFill="1" applyBorder="1">
      <alignment/>
      <protection/>
    </xf>
    <xf numFmtId="0" fontId="24" fillId="0" borderId="0" xfId="57" applyAlignment="1">
      <alignment horizontal="center"/>
      <protection/>
    </xf>
    <xf numFmtId="0" fontId="24" fillId="0" borderId="89" xfId="57" applyFont="1" applyBorder="1">
      <alignment/>
      <protection/>
    </xf>
    <xf numFmtId="165" fontId="24" fillId="0" borderId="31" xfId="57" applyNumberFormat="1" applyBorder="1" applyAlignment="1">
      <alignment horizontal="right"/>
      <protection/>
    </xf>
    <xf numFmtId="0" fontId="24" fillId="0" borderId="51" xfId="57" applyFont="1" applyBorder="1">
      <alignment/>
      <protection/>
    </xf>
    <xf numFmtId="0" fontId="24" fillId="0" borderId="26" xfId="57" applyFont="1" applyBorder="1">
      <alignment/>
      <protection/>
    </xf>
    <xf numFmtId="0" fontId="2" fillId="0" borderId="47" xfId="57" applyNumberFormat="1" applyFont="1" applyBorder="1" applyAlignment="1">
      <alignment horizontal="right"/>
      <protection/>
    </xf>
    <xf numFmtId="0" fontId="44" fillId="0" borderId="0" xfId="56" applyFont="1">
      <alignment/>
      <protection/>
    </xf>
    <xf numFmtId="0" fontId="44" fillId="0" borderId="0" xfId="57" applyFont="1">
      <alignment/>
      <protection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_...2013 (....) Költségvetés Orci 2013" xfId="56"/>
    <cellStyle name="Normál_...-2013.(....) Orci 2013. költségvetés mellékletek" xfId="57"/>
    <cellStyle name="Normál_2010.évi besz Orci" xfId="58"/>
    <cellStyle name="Normál_2010.ktg.vetés Patalom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"/>
  <sheetViews>
    <sheetView workbookViewId="0" topLeftCell="A1">
      <selection activeCell="K53" sqref="K53"/>
    </sheetView>
  </sheetViews>
  <sheetFormatPr defaultColWidth="9.140625" defaultRowHeight="12.75"/>
  <cols>
    <col min="1" max="1" width="4.28125" style="157" customWidth="1"/>
    <col min="2" max="2" width="18.140625" style="157" customWidth="1"/>
    <col min="3" max="3" width="4.8515625" style="157" customWidth="1"/>
    <col min="4" max="4" width="18.28125" style="157" customWidth="1"/>
    <col min="5" max="8" width="9.140625" style="157" customWidth="1"/>
    <col min="9" max="9" width="33.8515625" style="157" customWidth="1"/>
    <col min="10" max="10" width="18.28125" style="157" customWidth="1"/>
    <col min="11" max="11" width="30.00390625" style="157" customWidth="1"/>
    <col min="12" max="12" width="11.421875" style="157" customWidth="1"/>
    <col min="13" max="13" width="9.140625" style="157" customWidth="1"/>
    <col min="14" max="14" width="9.00390625" style="157" customWidth="1"/>
    <col min="15" max="16" width="9.140625" style="157" customWidth="1"/>
    <col min="17" max="17" width="11.8515625" style="157" customWidth="1"/>
    <col min="18" max="16384" width="9.140625" style="157" customWidth="1"/>
  </cols>
  <sheetData>
    <row r="1" spans="3:12" ht="12.75">
      <c r="C1" s="387" t="s">
        <v>370</v>
      </c>
      <c r="D1" s="387"/>
      <c r="E1" s="387"/>
      <c r="F1" s="387"/>
      <c r="G1" s="387"/>
      <c r="H1" s="387"/>
      <c r="I1" s="387"/>
      <c r="J1" s="387"/>
      <c r="K1" s="387"/>
      <c r="L1" s="387"/>
    </row>
    <row r="2" spans="3:12" ht="12.75">
      <c r="C2" s="385" t="s">
        <v>317</v>
      </c>
      <c r="D2" s="385"/>
      <c r="E2" s="385"/>
      <c r="F2" s="385"/>
      <c r="G2" s="385"/>
      <c r="H2" s="385"/>
      <c r="I2" s="385"/>
      <c r="J2" s="385"/>
      <c r="K2" s="385"/>
      <c r="L2" s="385"/>
    </row>
    <row r="4" spans="3:12" ht="12.75">
      <c r="C4" s="385" t="s">
        <v>153</v>
      </c>
      <c r="D4" s="385"/>
      <c r="E4" s="385"/>
      <c r="F4" s="385"/>
      <c r="G4" s="385"/>
      <c r="H4" s="385"/>
      <c r="I4" s="385"/>
      <c r="J4" s="385"/>
      <c r="K4" s="385"/>
      <c r="L4" s="385"/>
    </row>
    <row r="5" ht="13.5" thickBot="1">
      <c r="D5" s="158"/>
    </row>
    <row r="6" spans="1:11" ht="15">
      <c r="A6" s="181"/>
      <c r="B6" s="182" t="s">
        <v>197</v>
      </c>
      <c r="C6" s="177"/>
      <c r="D6" s="160" t="s">
        <v>198</v>
      </c>
      <c r="E6" s="386" t="s">
        <v>199</v>
      </c>
      <c r="F6" s="386"/>
      <c r="G6" s="386"/>
      <c r="H6" s="386"/>
      <c r="I6" s="386"/>
      <c r="J6" s="161" t="s">
        <v>200</v>
      </c>
      <c r="K6" s="162" t="s">
        <v>201</v>
      </c>
    </row>
    <row r="7" spans="1:11" ht="12.75">
      <c r="A7" s="184"/>
      <c r="B7" s="183" t="s">
        <v>174</v>
      </c>
      <c r="C7" s="178"/>
      <c r="D7" s="164" t="s">
        <v>154</v>
      </c>
      <c r="E7" s="393" t="s">
        <v>155</v>
      </c>
      <c r="F7" s="394"/>
      <c r="G7" s="394"/>
      <c r="H7" s="394"/>
      <c r="I7" s="394"/>
      <c r="J7" s="166" t="s">
        <v>156</v>
      </c>
      <c r="K7" s="167" t="s">
        <v>157</v>
      </c>
    </row>
    <row r="8" spans="1:11" ht="12.75">
      <c r="A8" s="370" t="s">
        <v>53</v>
      </c>
      <c r="B8" s="404" t="s">
        <v>402</v>
      </c>
      <c r="C8" s="179" t="s">
        <v>53</v>
      </c>
      <c r="D8" s="388" t="s">
        <v>158</v>
      </c>
      <c r="E8" s="383" t="s">
        <v>390</v>
      </c>
      <c r="F8" s="384"/>
      <c r="G8" s="384"/>
      <c r="H8" s="384"/>
      <c r="I8" s="384"/>
      <c r="J8" s="388" t="s">
        <v>159</v>
      </c>
      <c r="K8" s="170" t="s">
        <v>160</v>
      </c>
    </row>
    <row r="9" spans="1:11" ht="12.75">
      <c r="A9" s="371"/>
      <c r="B9" s="378"/>
      <c r="C9" s="179" t="s">
        <v>54</v>
      </c>
      <c r="D9" s="389"/>
      <c r="E9" s="384" t="s">
        <v>391</v>
      </c>
      <c r="F9" s="384"/>
      <c r="G9" s="384"/>
      <c r="H9" s="384"/>
      <c r="I9" s="384"/>
      <c r="J9" s="391"/>
      <c r="K9" s="170" t="s">
        <v>161</v>
      </c>
    </row>
    <row r="10" spans="1:11" ht="12.75">
      <c r="A10" s="371"/>
      <c r="B10" s="378"/>
      <c r="C10" s="179" t="s">
        <v>55</v>
      </c>
      <c r="D10" s="389"/>
      <c r="E10" s="384" t="s">
        <v>392</v>
      </c>
      <c r="F10" s="384"/>
      <c r="G10" s="384"/>
      <c r="H10" s="384"/>
      <c r="I10" s="384"/>
      <c r="J10" s="391"/>
      <c r="K10" s="170" t="s">
        <v>162</v>
      </c>
    </row>
    <row r="11" spans="1:11" ht="12.75">
      <c r="A11" s="371"/>
      <c r="B11" s="378"/>
      <c r="C11" s="179" t="s">
        <v>56</v>
      </c>
      <c r="D11" s="389"/>
      <c r="E11" s="384" t="s">
        <v>400</v>
      </c>
      <c r="F11" s="384"/>
      <c r="G11" s="384"/>
      <c r="H11" s="384"/>
      <c r="I11" s="384"/>
      <c r="J11" s="391"/>
      <c r="K11" s="170" t="s">
        <v>163</v>
      </c>
    </row>
    <row r="12" spans="1:11" ht="12.75">
      <c r="A12" s="371"/>
      <c r="B12" s="378"/>
      <c r="C12" s="179" t="s">
        <v>58</v>
      </c>
      <c r="D12" s="389"/>
      <c r="E12" s="384" t="s">
        <v>401</v>
      </c>
      <c r="F12" s="384"/>
      <c r="G12" s="384"/>
      <c r="H12" s="384"/>
      <c r="I12" s="384"/>
      <c r="J12" s="391"/>
      <c r="K12" s="170" t="s">
        <v>164</v>
      </c>
    </row>
    <row r="13" spans="1:11" ht="12.75">
      <c r="A13" s="371"/>
      <c r="B13" s="378"/>
      <c r="C13" s="179" t="s">
        <v>59</v>
      </c>
      <c r="D13" s="389"/>
      <c r="E13" s="384" t="s">
        <v>129</v>
      </c>
      <c r="F13" s="384"/>
      <c r="G13" s="384"/>
      <c r="H13" s="384"/>
      <c r="I13" s="384"/>
      <c r="J13" s="388" t="s">
        <v>165</v>
      </c>
      <c r="K13" s="373" t="s">
        <v>166</v>
      </c>
    </row>
    <row r="14" spans="1:11" ht="12.75">
      <c r="A14" s="371"/>
      <c r="B14" s="378"/>
      <c r="C14" s="179" t="s">
        <v>61</v>
      </c>
      <c r="D14" s="389"/>
      <c r="E14" s="384" t="s">
        <v>130</v>
      </c>
      <c r="F14" s="384"/>
      <c r="G14" s="384"/>
      <c r="H14" s="384"/>
      <c r="I14" s="384"/>
      <c r="J14" s="391"/>
      <c r="K14" s="374"/>
    </row>
    <row r="15" spans="1:11" ht="12.75">
      <c r="A15" s="371"/>
      <c r="B15" s="378"/>
      <c r="C15" s="179" t="s">
        <v>62</v>
      </c>
      <c r="D15" s="389"/>
      <c r="E15" s="384" t="s">
        <v>149</v>
      </c>
      <c r="F15" s="384"/>
      <c r="G15" s="384"/>
      <c r="H15" s="384"/>
      <c r="I15" s="384"/>
      <c r="J15" s="391"/>
      <c r="K15" s="374"/>
    </row>
    <row r="16" spans="1:11" ht="12.75">
      <c r="A16" s="371"/>
      <c r="B16" s="378"/>
      <c r="C16" s="179" t="s">
        <v>86</v>
      </c>
      <c r="D16" s="389"/>
      <c r="E16" s="384" t="s">
        <v>393</v>
      </c>
      <c r="F16" s="384"/>
      <c r="G16" s="384"/>
      <c r="H16" s="384"/>
      <c r="I16" s="384"/>
      <c r="J16" s="391"/>
      <c r="K16" s="374"/>
    </row>
    <row r="17" spans="1:11" ht="12.75">
      <c r="A17" s="371"/>
      <c r="B17" s="378"/>
      <c r="C17" s="179" t="s">
        <v>65</v>
      </c>
      <c r="D17" s="389"/>
      <c r="E17" s="384" t="s">
        <v>195</v>
      </c>
      <c r="F17" s="384"/>
      <c r="G17" s="384"/>
      <c r="H17" s="384"/>
      <c r="I17" s="384"/>
      <c r="J17" s="391"/>
      <c r="K17" s="374"/>
    </row>
    <row r="18" spans="1:11" ht="12.75">
      <c r="A18" s="371"/>
      <c r="B18" s="378"/>
      <c r="C18" s="179" t="s">
        <v>66</v>
      </c>
      <c r="D18" s="389"/>
      <c r="E18" s="384" t="s">
        <v>132</v>
      </c>
      <c r="F18" s="384"/>
      <c r="G18" s="384"/>
      <c r="H18" s="384"/>
      <c r="I18" s="384"/>
      <c r="J18" s="391"/>
      <c r="K18" s="374"/>
    </row>
    <row r="19" spans="1:11" ht="12.75">
      <c r="A19" s="371"/>
      <c r="B19" s="378"/>
      <c r="C19" s="179" t="s">
        <v>67</v>
      </c>
      <c r="D19" s="389"/>
      <c r="E19" s="384" t="s">
        <v>150</v>
      </c>
      <c r="F19" s="384"/>
      <c r="G19" s="384"/>
      <c r="H19" s="384"/>
      <c r="I19" s="384"/>
      <c r="J19" s="391"/>
      <c r="K19" s="374"/>
    </row>
    <row r="20" spans="1:11" ht="12.75">
      <c r="A20" s="371"/>
      <c r="B20" s="378"/>
      <c r="C20" s="179" t="s">
        <v>68</v>
      </c>
      <c r="D20" s="389"/>
      <c r="E20" s="383" t="s">
        <v>151</v>
      </c>
      <c r="F20" s="384"/>
      <c r="G20" s="384"/>
      <c r="H20" s="384"/>
      <c r="I20" s="384"/>
      <c r="J20" s="391"/>
      <c r="K20" s="374"/>
    </row>
    <row r="21" spans="1:11" ht="12.75">
      <c r="A21" s="371"/>
      <c r="B21" s="378"/>
      <c r="C21" s="179" t="s">
        <v>69</v>
      </c>
      <c r="D21" s="389"/>
      <c r="E21" s="383" t="s">
        <v>133</v>
      </c>
      <c r="F21" s="384"/>
      <c r="G21" s="384"/>
      <c r="H21" s="384"/>
      <c r="I21" s="384"/>
      <c r="J21" s="391"/>
      <c r="K21" s="374"/>
    </row>
    <row r="22" spans="1:11" ht="12.75">
      <c r="A22" s="371"/>
      <c r="B22" s="378"/>
      <c r="C22" s="179" t="s">
        <v>70</v>
      </c>
      <c r="D22" s="389"/>
      <c r="E22" s="384" t="s">
        <v>135</v>
      </c>
      <c r="F22" s="384"/>
      <c r="G22" s="384"/>
      <c r="H22" s="384"/>
      <c r="I22" s="384"/>
      <c r="J22" s="391"/>
      <c r="K22" s="374"/>
    </row>
    <row r="23" spans="1:11" ht="12.75">
      <c r="A23" s="371"/>
      <c r="B23" s="378"/>
      <c r="C23" s="179" t="s">
        <v>71</v>
      </c>
      <c r="D23" s="389"/>
      <c r="E23" s="384" t="s">
        <v>136</v>
      </c>
      <c r="F23" s="384"/>
      <c r="G23" s="384"/>
      <c r="H23" s="384"/>
      <c r="I23" s="384"/>
      <c r="J23" s="391"/>
      <c r="K23" s="374"/>
    </row>
    <row r="24" spans="1:11" ht="12.75">
      <c r="A24" s="371"/>
      <c r="B24" s="378"/>
      <c r="C24" s="179" t="s">
        <v>72</v>
      </c>
      <c r="D24" s="389"/>
      <c r="E24" s="384" t="s">
        <v>138</v>
      </c>
      <c r="F24" s="384"/>
      <c r="G24" s="384"/>
      <c r="H24" s="384"/>
      <c r="I24" s="384"/>
      <c r="J24" s="391"/>
      <c r="K24" s="374"/>
    </row>
    <row r="25" spans="1:11" ht="12.75">
      <c r="A25" s="371"/>
      <c r="B25" s="378"/>
      <c r="C25" s="179" t="s">
        <v>73</v>
      </c>
      <c r="D25" s="389"/>
      <c r="E25" s="384" t="s">
        <v>139</v>
      </c>
      <c r="F25" s="384"/>
      <c r="G25" s="384"/>
      <c r="H25" s="384"/>
      <c r="I25" s="384"/>
      <c r="J25" s="391"/>
      <c r="K25" s="374"/>
    </row>
    <row r="26" spans="1:11" ht="12.75">
      <c r="A26" s="371"/>
      <c r="B26" s="378"/>
      <c r="C26" s="179" t="s">
        <v>74</v>
      </c>
      <c r="D26" s="389"/>
      <c r="E26" s="384" t="s">
        <v>140</v>
      </c>
      <c r="F26" s="384"/>
      <c r="G26" s="384"/>
      <c r="H26" s="384"/>
      <c r="I26" s="384"/>
      <c r="J26" s="391"/>
      <c r="K26" s="374"/>
    </row>
    <row r="27" spans="1:11" ht="12.75">
      <c r="A27" s="371"/>
      <c r="B27" s="378"/>
      <c r="C27" s="179" t="s">
        <v>75</v>
      </c>
      <c r="D27" s="389"/>
      <c r="E27" s="171" t="s">
        <v>394</v>
      </c>
      <c r="F27" s="172"/>
      <c r="G27" s="172"/>
      <c r="H27" s="172"/>
      <c r="I27" s="173"/>
      <c r="J27" s="391"/>
      <c r="K27" s="375"/>
    </row>
    <row r="28" spans="1:11" ht="12.75">
      <c r="A28" s="371"/>
      <c r="B28" s="378"/>
      <c r="C28" s="179" t="s">
        <v>87</v>
      </c>
      <c r="D28" s="389"/>
      <c r="E28" s="171" t="s">
        <v>395</v>
      </c>
      <c r="F28" s="172"/>
      <c r="G28" s="172"/>
      <c r="H28" s="172"/>
      <c r="I28" s="173"/>
      <c r="J28" s="391"/>
      <c r="K28" s="374" t="s">
        <v>167</v>
      </c>
    </row>
    <row r="29" spans="1:11" ht="12.75">
      <c r="A29" s="371"/>
      <c r="B29" s="378"/>
      <c r="C29" s="179" t="s">
        <v>76</v>
      </c>
      <c r="D29" s="389"/>
      <c r="E29" s="171" t="s">
        <v>144</v>
      </c>
      <c r="F29" s="172"/>
      <c r="G29" s="172"/>
      <c r="H29" s="172"/>
      <c r="I29" s="173"/>
      <c r="J29" s="391"/>
      <c r="K29" s="374"/>
    </row>
    <row r="30" spans="1:11" ht="12.75">
      <c r="A30" s="371"/>
      <c r="B30" s="378"/>
      <c r="C30" s="179" t="s">
        <v>88</v>
      </c>
      <c r="D30" s="389"/>
      <c r="E30" s="384" t="s">
        <v>196</v>
      </c>
      <c r="F30" s="384"/>
      <c r="G30" s="384"/>
      <c r="H30" s="384"/>
      <c r="I30" s="384"/>
      <c r="J30" s="391"/>
      <c r="K30" s="374"/>
    </row>
    <row r="31" spans="1:11" ht="12.75">
      <c r="A31" s="371"/>
      <c r="B31" s="378"/>
      <c r="C31" s="179" t="s">
        <v>77</v>
      </c>
      <c r="D31" s="389"/>
      <c r="E31" s="384" t="s">
        <v>146</v>
      </c>
      <c r="F31" s="384"/>
      <c r="G31" s="384"/>
      <c r="H31" s="384"/>
      <c r="I31" s="384"/>
      <c r="J31" s="391"/>
      <c r="K31" s="374"/>
    </row>
    <row r="32" spans="1:11" ht="12.75">
      <c r="A32" s="371"/>
      <c r="B32" s="378"/>
      <c r="C32" s="179" t="s">
        <v>89</v>
      </c>
      <c r="D32" s="389"/>
      <c r="E32" s="384" t="s">
        <v>148</v>
      </c>
      <c r="F32" s="384"/>
      <c r="G32" s="384"/>
      <c r="H32" s="384"/>
      <c r="I32" s="384"/>
      <c r="J32" s="391"/>
      <c r="K32" s="374"/>
    </row>
    <row r="33" spans="1:11" ht="12.75">
      <c r="A33" s="371"/>
      <c r="B33" s="378"/>
      <c r="C33" s="179" t="s">
        <v>116</v>
      </c>
      <c r="D33" s="389"/>
      <c r="E33" s="384" t="s">
        <v>396</v>
      </c>
      <c r="F33" s="384"/>
      <c r="G33" s="384"/>
      <c r="H33" s="384"/>
      <c r="I33" s="384"/>
      <c r="J33" s="391"/>
      <c r="K33" s="374"/>
    </row>
    <row r="34" spans="1:11" ht="12.75">
      <c r="A34" s="371"/>
      <c r="B34" s="378"/>
      <c r="C34" s="179" t="s">
        <v>117</v>
      </c>
      <c r="D34" s="389"/>
      <c r="E34" s="384" t="s">
        <v>152</v>
      </c>
      <c r="F34" s="384"/>
      <c r="G34" s="384"/>
      <c r="H34" s="384"/>
      <c r="I34" s="384"/>
      <c r="J34" s="391"/>
      <c r="K34" s="374"/>
    </row>
    <row r="35" spans="1:11" ht="12.75">
      <c r="A35" s="371"/>
      <c r="B35" s="378"/>
      <c r="C35" s="179" t="s">
        <v>118</v>
      </c>
      <c r="D35" s="389"/>
      <c r="E35" s="384" t="s">
        <v>397</v>
      </c>
      <c r="F35" s="384"/>
      <c r="G35" s="384"/>
      <c r="H35" s="384"/>
      <c r="I35" s="384"/>
      <c r="J35" s="391"/>
      <c r="K35" s="374"/>
    </row>
    <row r="36" spans="1:11" ht="12.75">
      <c r="A36" s="371"/>
      <c r="B36" s="378"/>
      <c r="C36" s="179" t="s">
        <v>119</v>
      </c>
      <c r="D36" s="389"/>
      <c r="E36" s="384" t="s">
        <v>398</v>
      </c>
      <c r="F36" s="384"/>
      <c r="G36" s="384"/>
      <c r="H36" s="384"/>
      <c r="I36" s="384"/>
      <c r="J36" s="391"/>
      <c r="K36" s="374"/>
    </row>
    <row r="37" spans="1:11" ht="12.75">
      <c r="A37" s="371"/>
      <c r="B37" s="378"/>
      <c r="C37" s="179" t="s">
        <v>120</v>
      </c>
      <c r="D37" s="390"/>
      <c r="E37" s="382" t="s">
        <v>147</v>
      </c>
      <c r="F37" s="382"/>
      <c r="G37" s="382"/>
      <c r="H37" s="382"/>
      <c r="I37" s="382"/>
      <c r="J37" s="391"/>
      <c r="K37" s="374"/>
    </row>
    <row r="38" spans="1:11" ht="12.75">
      <c r="A38" s="371"/>
      <c r="B38" s="378"/>
      <c r="C38" s="179" t="s">
        <v>125</v>
      </c>
      <c r="D38" s="388" t="s">
        <v>399</v>
      </c>
      <c r="E38" s="368" t="s">
        <v>391</v>
      </c>
      <c r="F38" s="382"/>
      <c r="G38" s="382"/>
      <c r="H38" s="382"/>
      <c r="I38" s="382"/>
      <c r="J38" s="391"/>
      <c r="K38" s="374"/>
    </row>
    <row r="39" spans="1:11" ht="12.75">
      <c r="A39" s="371"/>
      <c r="B39" s="378"/>
      <c r="C39" s="179" t="s">
        <v>343</v>
      </c>
      <c r="D39" s="391"/>
      <c r="E39" s="382" t="s">
        <v>149</v>
      </c>
      <c r="F39" s="382"/>
      <c r="G39" s="382"/>
      <c r="H39" s="382"/>
      <c r="I39" s="382"/>
      <c r="J39" s="391"/>
      <c r="K39" s="374"/>
    </row>
    <row r="40" spans="1:11" ht="12.75">
      <c r="A40" s="371"/>
      <c r="B40" s="378"/>
      <c r="C40" s="179" t="s">
        <v>202</v>
      </c>
      <c r="D40" s="391"/>
      <c r="E40" s="383" t="s">
        <v>141</v>
      </c>
      <c r="F40" s="384"/>
      <c r="G40" s="384"/>
      <c r="H40" s="384"/>
      <c r="I40" s="384"/>
      <c r="J40" s="391"/>
      <c r="K40" s="374"/>
    </row>
    <row r="41" spans="1:11" ht="13.5" thickBot="1">
      <c r="A41" s="372"/>
      <c r="B41" s="379"/>
      <c r="C41" s="180" t="s">
        <v>344</v>
      </c>
      <c r="D41" s="392"/>
      <c r="E41" s="381" t="s">
        <v>152</v>
      </c>
      <c r="F41" s="381"/>
      <c r="G41" s="381"/>
      <c r="H41" s="381"/>
      <c r="I41" s="381"/>
      <c r="J41" s="392"/>
      <c r="K41" s="376"/>
    </row>
    <row r="42" ht="13.5" thickBot="1"/>
    <row r="43" spans="1:14" ht="12.75">
      <c r="A43" s="190" t="s">
        <v>403</v>
      </c>
      <c r="B43" s="189"/>
      <c r="C43" s="1"/>
      <c r="D43" s="186"/>
      <c r="E43" s="1"/>
      <c r="F43" s="1"/>
      <c r="G43" s="1"/>
      <c r="H43" s="1"/>
      <c r="I43" s="1"/>
      <c r="J43" s="1"/>
      <c r="K43" s="187"/>
      <c r="M43" s="3"/>
      <c r="N43" s="3"/>
    </row>
    <row r="44" spans="1:14" ht="27.75" customHeight="1">
      <c r="A44" s="362" t="s">
        <v>54</v>
      </c>
      <c r="B44" s="406" t="s">
        <v>405</v>
      </c>
      <c r="C44" s="364" t="s">
        <v>53</v>
      </c>
      <c r="D44" s="367" t="s">
        <v>158</v>
      </c>
      <c r="E44" s="395" t="s">
        <v>129</v>
      </c>
      <c r="F44" s="396"/>
      <c r="G44" s="396"/>
      <c r="H44" s="396"/>
      <c r="I44" s="397"/>
      <c r="J44" s="367" t="s">
        <v>159</v>
      </c>
      <c r="K44" s="24" t="s">
        <v>160</v>
      </c>
      <c r="M44" s="3"/>
      <c r="N44" s="3"/>
    </row>
    <row r="45" spans="1:14" ht="12.75" customHeight="1">
      <c r="A45" s="362"/>
      <c r="B45" s="406"/>
      <c r="C45" s="364"/>
      <c r="D45" s="367"/>
      <c r="E45" s="398"/>
      <c r="F45" s="399"/>
      <c r="G45" s="399"/>
      <c r="H45" s="399"/>
      <c r="I45" s="400"/>
      <c r="J45" s="367"/>
      <c r="K45" s="24" t="s">
        <v>161</v>
      </c>
      <c r="M45" s="3"/>
      <c r="N45" s="3"/>
    </row>
    <row r="46" spans="1:14" ht="12.75">
      <c r="A46" s="362"/>
      <c r="B46" s="406"/>
      <c r="C46" s="364"/>
      <c r="D46" s="367"/>
      <c r="E46" s="398"/>
      <c r="F46" s="399"/>
      <c r="G46" s="399"/>
      <c r="H46" s="399"/>
      <c r="I46" s="400"/>
      <c r="J46" s="367"/>
      <c r="K46" s="24" t="s">
        <v>162</v>
      </c>
      <c r="M46" s="3"/>
      <c r="N46" s="3"/>
    </row>
    <row r="47" spans="1:14" ht="12.75">
      <c r="A47" s="362"/>
      <c r="B47" s="406"/>
      <c r="C47" s="364"/>
      <c r="D47" s="367"/>
      <c r="E47" s="398"/>
      <c r="F47" s="399"/>
      <c r="G47" s="399"/>
      <c r="H47" s="399"/>
      <c r="I47" s="400"/>
      <c r="J47" s="367"/>
      <c r="K47" s="24" t="s">
        <v>163</v>
      </c>
      <c r="M47" s="3"/>
      <c r="N47" s="3"/>
    </row>
    <row r="48" spans="1:14" ht="12.75">
      <c r="A48" s="362"/>
      <c r="B48" s="406"/>
      <c r="C48" s="364"/>
      <c r="D48" s="367"/>
      <c r="E48" s="398"/>
      <c r="F48" s="399"/>
      <c r="G48" s="399"/>
      <c r="H48" s="399"/>
      <c r="I48" s="400"/>
      <c r="J48" s="367"/>
      <c r="K48" s="24" t="s">
        <v>164</v>
      </c>
      <c r="M48" s="3"/>
      <c r="N48" s="3"/>
    </row>
    <row r="49" spans="1:14" ht="12.75">
      <c r="A49" s="362"/>
      <c r="B49" s="406"/>
      <c r="C49" s="364"/>
      <c r="D49" s="367"/>
      <c r="E49" s="398"/>
      <c r="F49" s="399"/>
      <c r="G49" s="399"/>
      <c r="H49" s="399"/>
      <c r="I49" s="400"/>
      <c r="J49" s="377" t="s">
        <v>165</v>
      </c>
      <c r="K49" s="24" t="s">
        <v>166</v>
      </c>
      <c r="M49" s="3"/>
      <c r="N49" s="3"/>
    </row>
    <row r="50" spans="1:11" ht="13.5" thickBot="1">
      <c r="A50" s="363"/>
      <c r="B50" s="407"/>
      <c r="C50" s="405"/>
      <c r="D50" s="408"/>
      <c r="E50" s="401"/>
      <c r="F50" s="402"/>
      <c r="G50" s="402"/>
      <c r="H50" s="402"/>
      <c r="I50" s="403"/>
      <c r="J50" s="366"/>
      <c r="K50" s="188" t="s">
        <v>167</v>
      </c>
    </row>
  </sheetData>
  <sheetProtection/>
  <mergeCells count="51">
    <mergeCell ref="A44:A50"/>
    <mergeCell ref="C44:C50"/>
    <mergeCell ref="B44:B50"/>
    <mergeCell ref="D44:D50"/>
    <mergeCell ref="E44:I50"/>
    <mergeCell ref="B8:B41"/>
    <mergeCell ref="A8:A41"/>
    <mergeCell ref="K13:K27"/>
    <mergeCell ref="K28:K41"/>
    <mergeCell ref="J49:J50"/>
    <mergeCell ref="J44:J48"/>
    <mergeCell ref="E17:I17"/>
    <mergeCell ref="E38:I38"/>
    <mergeCell ref="D38:D41"/>
    <mergeCell ref="E22:I22"/>
    <mergeCell ref="E18:I18"/>
    <mergeCell ref="E7:I7"/>
    <mergeCell ref="E9:I9"/>
    <mergeCell ref="E10:I10"/>
    <mergeCell ref="E15:I15"/>
    <mergeCell ref="E14:I14"/>
    <mergeCell ref="C1:L1"/>
    <mergeCell ref="C2:L2"/>
    <mergeCell ref="D8:D37"/>
    <mergeCell ref="E30:I30"/>
    <mergeCell ref="E31:I31"/>
    <mergeCell ref="E26:I26"/>
    <mergeCell ref="E23:I23"/>
    <mergeCell ref="E32:I32"/>
    <mergeCell ref="J8:J12"/>
    <mergeCell ref="J13:J41"/>
    <mergeCell ref="E35:I35"/>
    <mergeCell ref="C4:L4"/>
    <mergeCell ref="E25:I25"/>
    <mergeCell ref="E13:I13"/>
    <mergeCell ref="E24:I24"/>
    <mergeCell ref="E16:I16"/>
    <mergeCell ref="E12:I12"/>
    <mergeCell ref="E19:I19"/>
    <mergeCell ref="E11:I11"/>
    <mergeCell ref="E6:I6"/>
    <mergeCell ref="E41:I41"/>
    <mergeCell ref="E39:I39"/>
    <mergeCell ref="E40:I40"/>
    <mergeCell ref="E8:I8"/>
    <mergeCell ref="E20:I20"/>
    <mergeCell ref="E21:I21"/>
    <mergeCell ref="E37:I37"/>
    <mergeCell ref="E34:I34"/>
    <mergeCell ref="E33:I33"/>
    <mergeCell ref="E36:I36"/>
  </mergeCells>
  <printOptions/>
  <pageMargins left="0.75" right="0.75" top="1" bottom="1" header="0.5" footer="0.5"/>
  <pageSetup horizontalDpi="600" verticalDpi="600" orientation="landscape" paperSize="9" scale="70" r:id="rId1"/>
  <headerFooter alignWithMargins="0">
    <oddHeader>&amp;C1. melléklet Magyaratád Községi Önkormányzat  2/2013.(III. 14.) önkormányzati rendeletéhez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L60"/>
  <sheetViews>
    <sheetView workbookViewId="0" topLeftCell="A52">
      <selection activeCell="C64" sqref="C64"/>
    </sheetView>
  </sheetViews>
  <sheetFormatPr defaultColWidth="9.140625" defaultRowHeight="12.75"/>
  <cols>
    <col min="1" max="1" width="3.140625" style="157" customWidth="1"/>
    <col min="2" max="2" width="6.140625" style="157" customWidth="1"/>
    <col min="3" max="3" width="19.57421875" style="157" customWidth="1"/>
    <col min="4" max="4" width="18.140625" style="157" customWidth="1"/>
    <col min="5" max="8" width="9.00390625" style="157" customWidth="1"/>
    <col min="9" max="16384" width="9.140625" style="157" customWidth="1"/>
  </cols>
  <sheetData>
    <row r="1" spans="1:8" ht="18">
      <c r="A1" s="423" t="s">
        <v>370</v>
      </c>
      <c r="B1" s="424"/>
      <c r="C1" s="424"/>
      <c r="D1" s="424"/>
      <c r="E1" s="424"/>
      <c r="F1" s="424"/>
      <c r="G1" s="424"/>
      <c r="H1" s="185"/>
    </row>
    <row r="2" spans="1:8" ht="18">
      <c r="A2" s="423" t="s">
        <v>317</v>
      </c>
      <c r="B2" s="424"/>
      <c r="C2" s="424"/>
      <c r="D2" s="424"/>
      <c r="E2" s="424"/>
      <c r="F2" s="424"/>
      <c r="G2" s="424"/>
      <c r="H2" s="233"/>
    </row>
    <row r="3" spans="1:8" ht="21.75" customHeight="1">
      <c r="A3" s="423" t="s">
        <v>446</v>
      </c>
      <c r="B3" s="424"/>
      <c r="C3" s="424"/>
      <c r="D3" s="424"/>
      <c r="E3" s="424"/>
      <c r="F3" s="424"/>
      <c r="G3" s="424"/>
      <c r="H3" s="233"/>
    </row>
    <row r="4" spans="1:8" ht="21.75" customHeight="1">
      <c r="A4" s="423" t="s">
        <v>447</v>
      </c>
      <c r="B4" s="424"/>
      <c r="C4" s="424"/>
      <c r="D4" s="424"/>
      <c r="E4" s="424"/>
      <c r="F4" s="424"/>
      <c r="G4" s="424"/>
      <c r="H4" s="233"/>
    </row>
    <row r="5" spans="3:4" ht="15.75">
      <c r="C5" s="234"/>
      <c r="D5" s="235"/>
    </row>
    <row r="6" spans="1:4" ht="16.5" thickBot="1">
      <c r="A6" s="236" t="s">
        <v>53</v>
      </c>
      <c r="C6" s="237" t="s">
        <v>603</v>
      </c>
      <c r="D6" s="235"/>
    </row>
    <row r="7" spans="1:12" ht="15">
      <c r="A7" s="159"/>
      <c r="B7" s="161" t="s">
        <v>197</v>
      </c>
      <c r="C7" s="160" t="s">
        <v>198</v>
      </c>
      <c r="D7" s="711" t="s">
        <v>199</v>
      </c>
      <c r="E7" s="712" t="s">
        <v>200</v>
      </c>
      <c r="F7" s="713"/>
      <c r="G7" s="713" t="s">
        <v>201</v>
      </c>
      <c r="H7" s="714"/>
      <c r="I7" s="712" t="s">
        <v>425</v>
      </c>
      <c r="J7" s="713"/>
      <c r="K7" s="713" t="s">
        <v>463</v>
      </c>
      <c r="L7" s="714"/>
    </row>
    <row r="8" spans="1:12" ht="15">
      <c r="A8" s="715"/>
      <c r="B8" s="716"/>
      <c r="C8" s="717"/>
      <c r="D8" s="718"/>
      <c r="E8" s="719" t="s">
        <v>57</v>
      </c>
      <c r="F8" s="720"/>
      <c r="G8" s="720"/>
      <c r="H8" s="721"/>
      <c r="I8" s="719" t="s">
        <v>604</v>
      </c>
      <c r="J8" s="720"/>
      <c r="K8" s="720"/>
      <c r="L8" s="721"/>
    </row>
    <row r="9" spans="1:12" ht="15">
      <c r="A9" s="715"/>
      <c r="B9" s="716"/>
      <c r="C9" s="717"/>
      <c r="D9" s="718"/>
      <c r="E9" s="722" t="s">
        <v>442</v>
      </c>
      <c r="F9" s="425"/>
      <c r="G9" s="425" t="s">
        <v>443</v>
      </c>
      <c r="H9" s="723"/>
      <c r="I9" s="722" t="s">
        <v>442</v>
      </c>
      <c r="J9" s="425"/>
      <c r="K9" s="425" t="s">
        <v>443</v>
      </c>
      <c r="L9" s="723"/>
    </row>
    <row r="10" spans="1:12" ht="39">
      <c r="A10" s="715"/>
      <c r="B10" s="724" t="s">
        <v>318</v>
      </c>
      <c r="C10" s="717"/>
      <c r="D10" s="718"/>
      <c r="E10" s="725" t="s">
        <v>444</v>
      </c>
      <c r="F10" s="269" t="s">
        <v>445</v>
      </c>
      <c r="G10" s="269" t="s">
        <v>444</v>
      </c>
      <c r="H10" s="726" t="s">
        <v>445</v>
      </c>
      <c r="I10" s="725" t="s">
        <v>444</v>
      </c>
      <c r="J10" s="269" t="s">
        <v>445</v>
      </c>
      <c r="K10" s="269" t="s">
        <v>444</v>
      </c>
      <c r="L10" s="726" t="s">
        <v>445</v>
      </c>
    </row>
    <row r="11" spans="1:12" ht="38.25">
      <c r="A11" s="255" t="s">
        <v>53</v>
      </c>
      <c r="B11" s="199" t="s">
        <v>426</v>
      </c>
      <c r="C11" s="239" t="s">
        <v>589</v>
      </c>
      <c r="D11" s="727"/>
      <c r="E11" s="728">
        <f>SUM(E12)</f>
        <v>5291</v>
      </c>
      <c r="F11" s="303">
        <f>SUM(F12)</f>
        <v>0</v>
      </c>
      <c r="G11" s="303">
        <f aca="true" t="shared" si="0" ref="G11:L11">SUM(G12)</f>
        <v>0</v>
      </c>
      <c r="H11" s="241">
        <f t="shared" si="0"/>
        <v>0</v>
      </c>
      <c r="I11" s="729">
        <f t="shared" si="0"/>
        <v>5866</v>
      </c>
      <c r="J11" s="303">
        <f t="shared" si="0"/>
        <v>0</v>
      </c>
      <c r="K11" s="303">
        <f t="shared" si="0"/>
        <v>0</v>
      </c>
      <c r="L11" s="241">
        <f t="shared" si="0"/>
        <v>0</v>
      </c>
    </row>
    <row r="12" spans="1:12" ht="51">
      <c r="A12" s="255" t="s">
        <v>54</v>
      </c>
      <c r="B12" s="199" t="s">
        <v>320</v>
      </c>
      <c r="C12" s="166"/>
      <c r="D12" s="730" t="s">
        <v>20</v>
      </c>
      <c r="E12" s="731">
        <v>5291</v>
      </c>
      <c r="F12" s="309"/>
      <c r="G12" s="313"/>
      <c r="H12" s="732"/>
      <c r="I12" s="733">
        <v>5866</v>
      </c>
      <c r="J12" s="313"/>
      <c r="K12" s="734"/>
      <c r="L12" s="732"/>
    </row>
    <row r="13" spans="1:12" ht="38.25">
      <c r="A13" s="255" t="s">
        <v>55</v>
      </c>
      <c r="B13" s="199" t="s">
        <v>435</v>
      </c>
      <c r="C13" s="239" t="s">
        <v>590</v>
      </c>
      <c r="D13" s="730"/>
      <c r="E13" s="735">
        <f>SUM(E14:E15)</f>
        <v>0</v>
      </c>
      <c r="F13" s="688">
        <f>SUM(F14:F15)</f>
        <v>2145</v>
      </c>
      <c r="G13" s="688">
        <f aca="true" t="shared" si="1" ref="G13:L13">SUM(G14:G15)</f>
        <v>0</v>
      </c>
      <c r="H13" s="246">
        <f t="shared" si="1"/>
        <v>0</v>
      </c>
      <c r="I13" s="736">
        <f t="shared" si="1"/>
        <v>0</v>
      </c>
      <c r="J13" s="688">
        <f t="shared" si="1"/>
        <v>2166</v>
      </c>
      <c r="K13" s="688">
        <f t="shared" si="1"/>
        <v>0</v>
      </c>
      <c r="L13" s="246">
        <f t="shared" si="1"/>
        <v>0</v>
      </c>
    </row>
    <row r="14" spans="1:12" ht="12.75">
      <c r="A14" s="255" t="s">
        <v>56</v>
      </c>
      <c r="B14" s="199" t="s">
        <v>327</v>
      </c>
      <c r="C14" s="166"/>
      <c r="D14" s="737" t="s">
        <v>427</v>
      </c>
      <c r="E14" s="731"/>
      <c r="F14" s="309">
        <v>84</v>
      </c>
      <c r="G14" s="313"/>
      <c r="H14" s="732"/>
      <c r="I14" s="184"/>
      <c r="J14" s="313">
        <v>105</v>
      </c>
      <c r="K14" s="734"/>
      <c r="L14" s="732"/>
    </row>
    <row r="15" spans="1:12" ht="12.75">
      <c r="A15" s="255" t="s">
        <v>58</v>
      </c>
      <c r="B15" s="199" t="s">
        <v>328</v>
      </c>
      <c r="C15" s="166"/>
      <c r="D15" s="737" t="s">
        <v>423</v>
      </c>
      <c r="E15" s="731"/>
      <c r="F15" s="309">
        <v>2061</v>
      </c>
      <c r="G15" s="313"/>
      <c r="H15" s="732"/>
      <c r="I15" s="184"/>
      <c r="J15" s="738">
        <v>2061</v>
      </c>
      <c r="K15" s="734"/>
      <c r="L15" s="732"/>
    </row>
    <row r="16" spans="1:12" ht="25.5">
      <c r="A16" s="255" t="s">
        <v>59</v>
      </c>
      <c r="B16" s="199" t="s">
        <v>428</v>
      </c>
      <c r="C16" s="239" t="s">
        <v>21</v>
      </c>
      <c r="D16" s="727"/>
      <c r="E16" s="728">
        <f>SUM(E17:E22)</f>
        <v>44548</v>
      </c>
      <c r="F16" s="303">
        <f>SUM(F17:F22)</f>
        <v>200</v>
      </c>
      <c r="G16" s="303">
        <f aca="true" t="shared" si="2" ref="G16:L16">SUM(G17:G22)</f>
        <v>9589</v>
      </c>
      <c r="H16" s="241">
        <f t="shared" si="2"/>
        <v>0</v>
      </c>
      <c r="I16" s="729">
        <f t="shared" si="2"/>
        <v>45730</v>
      </c>
      <c r="J16" s="303">
        <f t="shared" si="2"/>
        <v>231</v>
      </c>
      <c r="K16" s="303">
        <f t="shared" si="2"/>
        <v>9666</v>
      </c>
      <c r="L16" s="241">
        <f t="shared" si="2"/>
        <v>0</v>
      </c>
    </row>
    <row r="17" spans="1:12" ht="12.75">
      <c r="A17" s="255" t="s">
        <v>61</v>
      </c>
      <c r="B17" s="199" t="s">
        <v>332</v>
      </c>
      <c r="C17" s="166"/>
      <c r="D17" s="737" t="s">
        <v>17</v>
      </c>
      <c r="E17" s="731">
        <v>21565</v>
      </c>
      <c r="F17" s="309"/>
      <c r="G17" s="313"/>
      <c r="H17" s="732"/>
      <c r="I17" s="733">
        <v>21788</v>
      </c>
      <c r="J17" s="738"/>
      <c r="K17" s="739"/>
      <c r="L17" s="740"/>
    </row>
    <row r="18" spans="1:12" ht="25.5">
      <c r="A18" s="255" t="s">
        <v>62</v>
      </c>
      <c r="B18" s="199" t="s">
        <v>334</v>
      </c>
      <c r="C18" s="166"/>
      <c r="D18" s="727" t="s">
        <v>18</v>
      </c>
      <c r="E18" s="731">
        <v>3923</v>
      </c>
      <c r="F18" s="309"/>
      <c r="G18" s="313"/>
      <c r="H18" s="732"/>
      <c r="I18" s="733">
        <v>3983</v>
      </c>
      <c r="J18" s="738"/>
      <c r="K18" s="739"/>
      <c r="L18" s="740"/>
    </row>
    <row r="19" spans="1:12" ht="12.75">
      <c r="A19" s="255" t="s">
        <v>86</v>
      </c>
      <c r="B19" s="199" t="s">
        <v>364</v>
      </c>
      <c r="C19" s="166"/>
      <c r="D19" s="737" t="s">
        <v>591</v>
      </c>
      <c r="E19" s="731">
        <v>17966</v>
      </c>
      <c r="F19" s="309"/>
      <c r="G19" s="313"/>
      <c r="H19" s="732"/>
      <c r="I19" s="733">
        <v>18865</v>
      </c>
      <c r="J19" s="738"/>
      <c r="K19" s="739"/>
      <c r="L19" s="740"/>
    </row>
    <row r="20" spans="1:12" ht="25.5">
      <c r="A20" s="255" t="s">
        <v>65</v>
      </c>
      <c r="B20" s="199" t="s">
        <v>340</v>
      </c>
      <c r="C20" s="166"/>
      <c r="D20" s="727" t="s">
        <v>592</v>
      </c>
      <c r="E20" s="731">
        <v>894</v>
      </c>
      <c r="F20" s="309">
        <v>200</v>
      </c>
      <c r="G20" s="738">
        <v>9589</v>
      </c>
      <c r="H20" s="732"/>
      <c r="I20" s="733">
        <v>894</v>
      </c>
      <c r="J20" s="738">
        <v>231</v>
      </c>
      <c r="K20" s="739">
        <v>9666</v>
      </c>
      <c r="L20" s="740"/>
    </row>
    <row r="21" spans="1:12" ht="12.75">
      <c r="A21" s="255">
        <v>11</v>
      </c>
      <c r="B21" s="199" t="s">
        <v>341</v>
      </c>
      <c r="C21" s="166"/>
      <c r="D21" s="737" t="s">
        <v>429</v>
      </c>
      <c r="E21" s="731">
        <v>100</v>
      </c>
      <c r="F21" s="309"/>
      <c r="G21" s="741"/>
      <c r="H21" s="742"/>
      <c r="I21" s="743">
        <v>100</v>
      </c>
      <c r="J21" s="739"/>
      <c r="K21" s="739"/>
      <c r="L21" s="740"/>
    </row>
    <row r="22" spans="1:12" ht="12.75">
      <c r="A22" s="255">
        <v>12</v>
      </c>
      <c r="B22" s="199" t="s">
        <v>350</v>
      </c>
      <c r="C22" s="166"/>
      <c r="D22" s="737" t="s">
        <v>431</v>
      </c>
      <c r="E22" s="731">
        <v>100</v>
      </c>
      <c r="F22" s="309"/>
      <c r="G22" s="741"/>
      <c r="H22" s="742"/>
      <c r="I22" s="743">
        <v>100</v>
      </c>
      <c r="J22" s="739"/>
      <c r="K22" s="739"/>
      <c r="L22" s="740"/>
    </row>
    <row r="23" spans="1:12" ht="26.25" thickBot="1">
      <c r="A23" s="689" t="s">
        <v>68</v>
      </c>
      <c r="B23" s="199" t="s">
        <v>352</v>
      </c>
      <c r="C23" s="223"/>
      <c r="D23" s="744" t="s">
        <v>24</v>
      </c>
      <c r="E23" s="745"/>
      <c r="F23" s="746"/>
      <c r="G23" s="747"/>
      <c r="H23" s="748"/>
      <c r="I23" s="749"/>
      <c r="J23" s="750"/>
      <c r="K23" s="750"/>
      <c r="L23" s="751"/>
    </row>
    <row r="24" spans="1:12" ht="26.25" thickBot="1">
      <c r="A24" s="692" t="s">
        <v>69</v>
      </c>
      <c r="B24" s="260" t="s">
        <v>433</v>
      </c>
      <c r="C24" s="693" t="s">
        <v>434</v>
      </c>
      <c r="D24" s="752"/>
      <c r="E24" s="753">
        <f>E16+E13+E11</f>
        <v>49839</v>
      </c>
      <c r="F24" s="694">
        <f>F16+F13+F11</f>
        <v>2345</v>
      </c>
      <c r="G24" s="694">
        <f aca="true" t="shared" si="3" ref="G24:L24">G16+G13+G11</f>
        <v>9589</v>
      </c>
      <c r="H24" s="754">
        <f t="shared" si="3"/>
        <v>0</v>
      </c>
      <c r="I24" s="755">
        <f t="shared" si="3"/>
        <v>51596</v>
      </c>
      <c r="J24" s="694">
        <f t="shared" si="3"/>
        <v>2397</v>
      </c>
      <c r="K24" s="694">
        <f t="shared" si="3"/>
        <v>9666</v>
      </c>
      <c r="L24" s="754">
        <f t="shared" si="3"/>
        <v>0</v>
      </c>
    </row>
    <row r="25" spans="2:8" ht="12.75">
      <c r="B25" s="248"/>
      <c r="C25" s="249"/>
      <c r="D25" s="249"/>
      <c r="H25" s="250"/>
    </row>
    <row r="26" spans="1:4" ht="16.5" thickBot="1">
      <c r="A26" s="236" t="s">
        <v>54</v>
      </c>
      <c r="B26" s="248"/>
      <c r="C26" s="236" t="s">
        <v>448</v>
      </c>
      <c r="D26" s="236"/>
    </row>
    <row r="27" spans="1:12" ht="15">
      <c r="A27" s="159"/>
      <c r="B27" s="251" t="s">
        <v>197</v>
      </c>
      <c r="C27" s="161" t="s">
        <v>198</v>
      </c>
      <c r="D27" s="756" t="s">
        <v>199</v>
      </c>
      <c r="E27" s="712" t="s">
        <v>200</v>
      </c>
      <c r="F27" s="713"/>
      <c r="G27" s="713" t="s">
        <v>201</v>
      </c>
      <c r="H27" s="714"/>
      <c r="I27" s="712" t="s">
        <v>425</v>
      </c>
      <c r="J27" s="713"/>
      <c r="K27" s="713" t="s">
        <v>463</v>
      </c>
      <c r="L27" s="714"/>
    </row>
    <row r="28" spans="1:12" ht="15">
      <c r="A28" s="715"/>
      <c r="B28" s="757"/>
      <c r="C28" s="716"/>
      <c r="D28" s="758"/>
      <c r="E28" s="719" t="s">
        <v>57</v>
      </c>
      <c r="F28" s="720"/>
      <c r="G28" s="720"/>
      <c r="H28" s="721"/>
      <c r="I28" s="719" t="s">
        <v>604</v>
      </c>
      <c r="J28" s="720"/>
      <c r="K28" s="720"/>
      <c r="L28" s="721"/>
    </row>
    <row r="29" spans="1:12" ht="15">
      <c r="A29" s="715"/>
      <c r="B29" s="757"/>
      <c r="C29" s="716"/>
      <c r="D29" s="758"/>
      <c r="E29" s="722" t="s">
        <v>442</v>
      </c>
      <c r="F29" s="425"/>
      <c r="G29" s="425" t="s">
        <v>443</v>
      </c>
      <c r="H29" s="723"/>
      <c r="I29" s="722" t="s">
        <v>442</v>
      </c>
      <c r="J29" s="425"/>
      <c r="K29" s="425" t="s">
        <v>443</v>
      </c>
      <c r="L29" s="723"/>
    </row>
    <row r="30" spans="1:12" ht="39">
      <c r="A30" s="715"/>
      <c r="B30" s="759" t="s">
        <v>318</v>
      </c>
      <c r="C30" s="716"/>
      <c r="D30" s="758"/>
      <c r="E30" s="725" t="s">
        <v>444</v>
      </c>
      <c r="F30" s="269" t="s">
        <v>445</v>
      </c>
      <c r="G30" s="269" t="s">
        <v>444</v>
      </c>
      <c r="H30" s="726" t="s">
        <v>445</v>
      </c>
      <c r="I30" s="725" t="s">
        <v>444</v>
      </c>
      <c r="J30" s="269" t="s">
        <v>445</v>
      </c>
      <c r="K30" s="269" t="s">
        <v>444</v>
      </c>
      <c r="L30" s="726" t="s">
        <v>445</v>
      </c>
    </row>
    <row r="31" spans="1:12" ht="38.25">
      <c r="A31" s="168" t="s">
        <v>53</v>
      </c>
      <c r="B31" s="199" t="s">
        <v>426</v>
      </c>
      <c r="C31" s="239" t="s">
        <v>593</v>
      </c>
      <c r="D31" s="760"/>
      <c r="E31" s="761">
        <f>SUM(E32)</f>
        <v>0</v>
      </c>
      <c r="F31" s="166">
        <f aca="true" t="shared" si="4" ref="F31:L31">SUM(F32)</f>
        <v>0</v>
      </c>
      <c r="G31" s="166">
        <f t="shared" si="4"/>
        <v>0</v>
      </c>
      <c r="H31" s="762">
        <f t="shared" si="4"/>
        <v>0</v>
      </c>
      <c r="I31" s="761">
        <f t="shared" si="4"/>
        <v>0</v>
      </c>
      <c r="J31" s="166">
        <f t="shared" si="4"/>
        <v>0</v>
      </c>
      <c r="K31" s="166">
        <f t="shared" si="4"/>
        <v>0</v>
      </c>
      <c r="L31" s="762">
        <f t="shared" si="4"/>
        <v>0</v>
      </c>
    </row>
    <row r="32" spans="1:12" ht="51">
      <c r="A32" s="168" t="s">
        <v>54</v>
      </c>
      <c r="B32" s="199" t="s">
        <v>320</v>
      </c>
      <c r="C32" s="219"/>
      <c r="D32" s="727" t="s">
        <v>20</v>
      </c>
      <c r="E32" s="163"/>
      <c r="F32" s="219"/>
      <c r="G32" s="313"/>
      <c r="H32" s="732"/>
      <c r="I32" s="184"/>
      <c r="J32" s="313"/>
      <c r="K32" s="313"/>
      <c r="L32" s="732"/>
    </row>
    <row r="33" spans="1:12" ht="38.25">
      <c r="A33" s="168" t="s">
        <v>55</v>
      </c>
      <c r="B33" s="199" t="s">
        <v>435</v>
      </c>
      <c r="C33" s="239" t="s">
        <v>45</v>
      </c>
      <c r="D33" s="763"/>
      <c r="E33" s="764">
        <f>SUM(E34:E40)</f>
        <v>0</v>
      </c>
      <c r="F33" s="227">
        <f>SUM(F34:F40)</f>
        <v>4850</v>
      </c>
      <c r="G33" s="227">
        <f aca="true" t="shared" si="5" ref="G33:L33">SUM(G34:G40)</f>
        <v>0</v>
      </c>
      <c r="H33" s="765">
        <f t="shared" si="5"/>
        <v>0</v>
      </c>
      <c r="I33" s="764">
        <f t="shared" si="5"/>
        <v>0</v>
      </c>
      <c r="J33" s="227">
        <f t="shared" si="5"/>
        <v>5072</v>
      </c>
      <c r="K33" s="227">
        <f t="shared" si="5"/>
        <v>0</v>
      </c>
      <c r="L33" s="765">
        <f t="shared" si="5"/>
        <v>0</v>
      </c>
    </row>
    <row r="34" spans="1:12" ht="12.75">
      <c r="A34" s="168" t="s">
        <v>56</v>
      </c>
      <c r="B34" s="199" t="s">
        <v>327</v>
      </c>
      <c r="C34" s="219"/>
      <c r="D34" s="760" t="s">
        <v>90</v>
      </c>
      <c r="E34" s="766"/>
      <c r="F34" s="696">
        <v>4850</v>
      </c>
      <c r="G34" s="313"/>
      <c r="H34" s="732"/>
      <c r="I34" s="184"/>
      <c r="J34" s="738">
        <v>4850</v>
      </c>
      <c r="K34" s="313"/>
      <c r="L34" s="732"/>
    </row>
    <row r="35" spans="1:12" ht="12.75">
      <c r="A35" s="168" t="s">
        <v>58</v>
      </c>
      <c r="B35" s="199" t="s">
        <v>328</v>
      </c>
      <c r="C35" s="219"/>
      <c r="D35" s="760" t="s">
        <v>91</v>
      </c>
      <c r="E35" s="766"/>
      <c r="F35" s="696"/>
      <c r="G35" s="313"/>
      <c r="H35" s="732"/>
      <c r="I35" s="184"/>
      <c r="J35" s="738">
        <v>222</v>
      </c>
      <c r="K35" s="313"/>
      <c r="L35" s="732"/>
    </row>
    <row r="36" spans="1:12" ht="25.5">
      <c r="A36" s="168" t="s">
        <v>59</v>
      </c>
      <c r="B36" s="199" t="s">
        <v>329</v>
      </c>
      <c r="C36" s="219"/>
      <c r="D36" s="727" t="s">
        <v>92</v>
      </c>
      <c r="E36" s="766"/>
      <c r="F36" s="696"/>
      <c r="G36" s="313"/>
      <c r="H36" s="732"/>
      <c r="I36" s="184"/>
      <c r="J36" s="738"/>
      <c r="K36" s="313"/>
      <c r="L36" s="732"/>
    </row>
    <row r="37" spans="1:12" ht="12.75">
      <c r="A37" s="168" t="s">
        <v>61</v>
      </c>
      <c r="B37" s="199" t="s">
        <v>330</v>
      </c>
      <c r="C37" s="219"/>
      <c r="D37" s="760" t="s">
        <v>436</v>
      </c>
      <c r="E37" s="766"/>
      <c r="F37" s="696"/>
      <c r="G37" s="313"/>
      <c r="H37" s="732"/>
      <c r="I37" s="184"/>
      <c r="J37" s="738"/>
      <c r="K37" s="313"/>
      <c r="L37" s="732"/>
    </row>
    <row r="38" spans="1:12" ht="25.5">
      <c r="A38" s="168" t="s">
        <v>62</v>
      </c>
      <c r="B38" s="199" t="s">
        <v>331</v>
      </c>
      <c r="C38" s="219"/>
      <c r="D38" s="727" t="s">
        <v>93</v>
      </c>
      <c r="E38" s="766"/>
      <c r="F38" s="696"/>
      <c r="G38" s="313"/>
      <c r="H38" s="732"/>
      <c r="I38" s="184"/>
      <c r="J38" s="738"/>
      <c r="K38" s="313"/>
      <c r="L38" s="732"/>
    </row>
    <row r="39" spans="1:12" ht="12.75">
      <c r="A39" s="168" t="s">
        <v>86</v>
      </c>
      <c r="B39" s="199" t="s">
        <v>437</v>
      </c>
      <c r="C39" s="219"/>
      <c r="D39" s="760" t="s">
        <v>438</v>
      </c>
      <c r="E39" s="766"/>
      <c r="F39" s="696"/>
      <c r="G39" s="313"/>
      <c r="H39" s="732"/>
      <c r="I39" s="184"/>
      <c r="J39" s="738"/>
      <c r="K39" s="313"/>
      <c r="L39" s="732"/>
    </row>
    <row r="40" spans="1:12" ht="39" thickBot="1">
      <c r="A40" s="697" t="s">
        <v>65</v>
      </c>
      <c r="B40" s="222" t="s">
        <v>439</v>
      </c>
      <c r="C40" s="258"/>
      <c r="D40" s="744" t="s">
        <v>128</v>
      </c>
      <c r="E40" s="767"/>
      <c r="F40" s="768"/>
      <c r="G40" s="769"/>
      <c r="H40" s="770"/>
      <c r="I40" s="771"/>
      <c r="J40" s="772"/>
      <c r="K40" s="769"/>
      <c r="L40" s="770"/>
    </row>
    <row r="41" spans="1:12" ht="26.25" thickBot="1">
      <c r="A41" s="259" t="s">
        <v>66</v>
      </c>
      <c r="B41" s="260" t="s">
        <v>428</v>
      </c>
      <c r="C41" s="261" t="s">
        <v>94</v>
      </c>
      <c r="D41" s="773"/>
      <c r="E41" s="774">
        <f>SUM(E33)</f>
        <v>0</v>
      </c>
      <c r="F41" s="699">
        <f>SUM(F33)</f>
        <v>4850</v>
      </c>
      <c r="G41" s="699">
        <f aca="true" t="shared" si="6" ref="G41:L41">SUM(G33)</f>
        <v>0</v>
      </c>
      <c r="H41" s="775">
        <f t="shared" si="6"/>
        <v>0</v>
      </c>
      <c r="I41" s="774">
        <f t="shared" si="6"/>
        <v>0</v>
      </c>
      <c r="J41" s="699">
        <f t="shared" si="6"/>
        <v>5072</v>
      </c>
      <c r="K41" s="699">
        <f t="shared" si="6"/>
        <v>0</v>
      </c>
      <c r="L41" s="775">
        <f t="shared" si="6"/>
        <v>0</v>
      </c>
    </row>
    <row r="42" spans="1:6" ht="12.75">
      <c r="A42" s="264"/>
      <c r="B42" s="265"/>
      <c r="C42" s="266"/>
      <c r="D42" s="700"/>
      <c r="E42" s="701"/>
      <c r="F42" s="701"/>
    </row>
    <row r="43" spans="1:6" ht="16.5" thickBot="1">
      <c r="A43" s="267" t="s">
        <v>55</v>
      </c>
      <c r="B43" s="702"/>
      <c r="C43" s="268" t="s">
        <v>605</v>
      </c>
      <c r="D43" s="700"/>
      <c r="E43" s="701"/>
      <c r="F43" s="701"/>
    </row>
    <row r="44" spans="1:12" ht="15">
      <c r="A44" s="159"/>
      <c r="B44" s="251" t="s">
        <v>197</v>
      </c>
      <c r="C44" s="161" t="s">
        <v>198</v>
      </c>
      <c r="D44" s="756" t="s">
        <v>199</v>
      </c>
      <c r="E44" s="712" t="s">
        <v>200</v>
      </c>
      <c r="F44" s="713"/>
      <c r="G44" s="713" t="s">
        <v>201</v>
      </c>
      <c r="H44" s="714"/>
      <c r="I44" s="712" t="s">
        <v>425</v>
      </c>
      <c r="J44" s="713"/>
      <c r="K44" s="713" t="s">
        <v>463</v>
      </c>
      <c r="L44" s="714"/>
    </row>
    <row r="45" spans="1:12" ht="15">
      <c r="A45" s="715"/>
      <c r="B45" s="757"/>
      <c r="C45" s="716"/>
      <c r="D45" s="758"/>
      <c r="E45" s="719" t="s">
        <v>57</v>
      </c>
      <c r="F45" s="720"/>
      <c r="G45" s="720"/>
      <c r="H45" s="721"/>
      <c r="I45" s="719" t="s">
        <v>604</v>
      </c>
      <c r="J45" s="720"/>
      <c r="K45" s="720"/>
      <c r="L45" s="721"/>
    </row>
    <row r="46" spans="1:12" ht="15">
      <c r="A46" s="715"/>
      <c r="B46" s="757"/>
      <c r="C46" s="716"/>
      <c r="D46" s="758"/>
      <c r="E46" s="722" t="s">
        <v>442</v>
      </c>
      <c r="F46" s="425"/>
      <c r="G46" s="425" t="s">
        <v>443</v>
      </c>
      <c r="H46" s="723"/>
      <c r="I46" s="722" t="s">
        <v>442</v>
      </c>
      <c r="J46" s="425"/>
      <c r="K46" s="425" t="s">
        <v>443</v>
      </c>
      <c r="L46" s="723"/>
    </row>
    <row r="47" spans="1:12" ht="38.25">
      <c r="A47" s="163"/>
      <c r="B47" s="252" t="s">
        <v>318</v>
      </c>
      <c r="C47" s="219"/>
      <c r="D47" s="760"/>
      <c r="E47" s="725" t="s">
        <v>444</v>
      </c>
      <c r="F47" s="269" t="s">
        <v>445</v>
      </c>
      <c r="G47" s="269" t="s">
        <v>444</v>
      </c>
      <c r="H47" s="726" t="s">
        <v>445</v>
      </c>
      <c r="I47" s="725" t="s">
        <v>444</v>
      </c>
      <c r="J47" s="269" t="s">
        <v>445</v>
      </c>
      <c r="K47" s="269" t="s">
        <v>444</v>
      </c>
      <c r="L47" s="726" t="s">
        <v>445</v>
      </c>
    </row>
    <row r="48" spans="1:12" ht="38.25">
      <c r="A48" s="168" t="s">
        <v>53</v>
      </c>
      <c r="B48" s="199" t="s">
        <v>53</v>
      </c>
      <c r="C48" s="239" t="s">
        <v>595</v>
      </c>
      <c r="D48" s="760"/>
      <c r="E48" s="776">
        <f>SUM(E50)</f>
        <v>0</v>
      </c>
      <c r="F48" s="703">
        <f>SUM(F50)</f>
        <v>0</v>
      </c>
      <c r="G48" s="703">
        <f aca="true" t="shared" si="7" ref="G48:L48">SUM(G50)</f>
        <v>0</v>
      </c>
      <c r="H48" s="777">
        <f t="shared" si="7"/>
        <v>0</v>
      </c>
      <c r="I48" s="776">
        <f t="shared" si="7"/>
        <v>0</v>
      </c>
      <c r="J48" s="703">
        <f>SUM(J49:J50)</f>
        <v>13000</v>
      </c>
      <c r="K48" s="703">
        <f t="shared" si="7"/>
        <v>0</v>
      </c>
      <c r="L48" s="777">
        <f t="shared" si="7"/>
        <v>0</v>
      </c>
    </row>
    <row r="49" spans="1:12" ht="38.25">
      <c r="A49" s="168" t="s">
        <v>54</v>
      </c>
      <c r="B49" s="199" t="s">
        <v>320</v>
      </c>
      <c r="C49" s="239"/>
      <c r="D49" s="778" t="s">
        <v>606</v>
      </c>
      <c r="E49" s="776"/>
      <c r="F49" s="703"/>
      <c r="G49" s="779"/>
      <c r="H49" s="780"/>
      <c r="I49" s="781"/>
      <c r="J49" s="782">
        <v>137</v>
      </c>
      <c r="K49" s="779"/>
      <c r="L49" s="780"/>
    </row>
    <row r="50" spans="1:12" ht="38.25">
      <c r="A50" s="168" t="s">
        <v>55</v>
      </c>
      <c r="B50" s="199" t="s">
        <v>321</v>
      </c>
      <c r="C50" s="239"/>
      <c r="D50" s="778" t="s">
        <v>597</v>
      </c>
      <c r="E50" s="783">
        <v>0</v>
      </c>
      <c r="F50" s="704"/>
      <c r="G50" s="313"/>
      <c r="H50" s="732"/>
      <c r="I50" s="184"/>
      <c r="J50" s="738">
        <v>12863</v>
      </c>
      <c r="K50" s="313"/>
      <c r="L50" s="732"/>
    </row>
    <row r="51" spans="1:12" ht="38.25">
      <c r="A51" s="168" t="s">
        <v>56</v>
      </c>
      <c r="B51" s="256">
        <v>2</v>
      </c>
      <c r="C51" s="705" t="s">
        <v>598</v>
      </c>
      <c r="D51" s="737"/>
      <c r="E51" s="784">
        <f>SUM(E52)</f>
        <v>17129</v>
      </c>
      <c r="F51" s="217">
        <f>SUM(F52)</f>
        <v>0</v>
      </c>
      <c r="G51" s="217">
        <f aca="true" t="shared" si="8" ref="G51:L51">SUM(G52)</f>
        <v>17129</v>
      </c>
      <c r="H51" s="785">
        <f t="shared" si="8"/>
        <v>0</v>
      </c>
      <c r="I51" s="784">
        <f t="shared" si="8"/>
        <v>17129</v>
      </c>
      <c r="J51" s="217">
        <f t="shared" si="8"/>
        <v>17129</v>
      </c>
      <c r="K51" s="217">
        <f t="shared" si="8"/>
        <v>0</v>
      </c>
      <c r="L51" s="785">
        <f t="shared" si="8"/>
        <v>0</v>
      </c>
    </row>
    <row r="52" spans="1:12" ht="12.75">
      <c r="A52" s="168" t="s">
        <v>58</v>
      </c>
      <c r="B52" s="199" t="s">
        <v>327</v>
      </c>
      <c r="C52" s="240"/>
      <c r="D52" s="737" t="s">
        <v>599</v>
      </c>
      <c r="E52" s="766">
        <v>17129</v>
      </c>
      <c r="F52" s="696"/>
      <c r="G52" s="738">
        <v>17129</v>
      </c>
      <c r="H52" s="732"/>
      <c r="I52" s="733">
        <v>17129</v>
      </c>
      <c r="J52" s="738">
        <v>17129</v>
      </c>
      <c r="K52" s="738"/>
      <c r="L52" s="740"/>
    </row>
    <row r="53" spans="1:12" ht="13.5" thickBot="1">
      <c r="A53" s="697" t="s">
        <v>59</v>
      </c>
      <c r="B53" s="222" t="s">
        <v>328</v>
      </c>
      <c r="C53" s="258"/>
      <c r="D53" s="786" t="s">
        <v>600</v>
      </c>
      <c r="E53" s="767"/>
      <c r="F53" s="768"/>
      <c r="G53" s="769"/>
      <c r="H53" s="770"/>
      <c r="I53" s="787"/>
      <c r="J53" s="772"/>
      <c r="K53" s="772"/>
      <c r="L53" s="751"/>
    </row>
    <row r="54" spans="1:12" ht="26.25" thickBot="1">
      <c r="A54" s="259" t="s">
        <v>61</v>
      </c>
      <c r="B54" s="288">
        <v>3</v>
      </c>
      <c r="C54" s="706" t="s">
        <v>601</v>
      </c>
      <c r="D54" s="788"/>
      <c r="E54" s="789">
        <f>E48+E51</f>
        <v>17129</v>
      </c>
      <c r="F54" s="707">
        <f>F48+F51</f>
        <v>0</v>
      </c>
      <c r="G54" s="707">
        <f aca="true" t="shared" si="9" ref="G54:L54">G48+G51</f>
        <v>17129</v>
      </c>
      <c r="H54" s="790">
        <f t="shared" si="9"/>
        <v>0</v>
      </c>
      <c r="I54" s="789">
        <f t="shared" si="9"/>
        <v>17129</v>
      </c>
      <c r="J54" s="707">
        <f t="shared" si="9"/>
        <v>30129</v>
      </c>
      <c r="K54" s="707">
        <f t="shared" si="9"/>
        <v>0</v>
      </c>
      <c r="L54" s="790">
        <f t="shared" si="9"/>
        <v>0</v>
      </c>
    </row>
    <row r="55" spans="5:7" ht="13.5" thickBot="1">
      <c r="E55" s="245"/>
      <c r="F55" s="245"/>
      <c r="G55" s="245"/>
    </row>
    <row r="56" spans="1:12" ht="16.5" thickBot="1">
      <c r="A56" s="708" t="s">
        <v>56</v>
      </c>
      <c r="B56" s="709"/>
      <c r="C56" s="709" t="s">
        <v>573</v>
      </c>
      <c r="D56" s="709"/>
      <c r="E56" s="710"/>
      <c r="F56" s="710"/>
      <c r="G56" s="710"/>
      <c r="H56" s="710"/>
      <c r="I56" s="710"/>
      <c r="J56" s="710"/>
      <c r="K56" s="710"/>
      <c r="L56" s="710"/>
    </row>
    <row r="57" spans="5:7" ht="13.5" thickBot="1">
      <c r="E57" s="245"/>
      <c r="F57" s="245"/>
      <c r="G57" s="245"/>
    </row>
    <row r="58" spans="1:12" ht="16.5" thickBot="1">
      <c r="A58" s="708" t="s">
        <v>58</v>
      </c>
      <c r="B58" s="709"/>
      <c r="C58" s="709" t="s">
        <v>602</v>
      </c>
      <c r="D58" s="709"/>
      <c r="E58" s="791">
        <f>E54+F54+G54+H54+E41+F41+G41+H41+E24+F24+G24+H24</f>
        <v>100881</v>
      </c>
      <c r="F58" s="792"/>
      <c r="G58" s="792"/>
      <c r="H58" s="793"/>
      <c r="I58" s="791">
        <f>I54+J54+K54+L54+I41+J41+K41+L41+I24+J24+K24+L24</f>
        <v>115989</v>
      </c>
      <c r="J58" s="792"/>
      <c r="K58" s="792"/>
      <c r="L58" s="793"/>
    </row>
    <row r="59" spans="5:7" ht="12.75">
      <c r="E59" s="242"/>
      <c r="F59" s="242"/>
      <c r="G59" s="242"/>
    </row>
    <row r="60" spans="1:6" ht="14.25">
      <c r="A60" s="831">
        <v>7</v>
      </c>
      <c r="B60" s="466" t="s">
        <v>648</v>
      </c>
      <c r="C60" s="36"/>
      <c r="D60" s="36"/>
      <c r="E60" s="36"/>
      <c r="F60" s="36"/>
    </row>
  </sheetData>
  <sheetProtection/>
  <mergeCells count="36">
    <mergeCell ref="E58:H58"/>
    <mergeCell ref="I58:L58"/>
    <mergeCell ref="E45:H45"/>
    <mergeCell ref="I45:L45"/>
    <mergeCell ref="E46:F46"/>
    <mergeCell ref="G46:H46"/>
    <mergeCell ref="I46:J46"/>
    <mergeCell ref="K46:L46"/>
    <mergeCell ref="I29:J29"/>
    <mergeCell ref="K29:L29"/>
    <mergeCell ref="E44:F44"/>
    <mergeCell ref="G44:H44"/>
    <mergeCell ref="I44:J44"/>
    <mergeCell ref="K44:L44"/>
    <mergeCell ref="I27:J27"/>
    <mergeCell ref="K27:L27"/>
    <mergeCell ref="E28:H28"/>
    <mergeCell ref="I28:L28"/>
    <mergeCell ref="I8:L8"/>
    <mergeCell ref="E9:F9"/>
    <mergeCell ref="G9:H9"/>
    <mergeCell ref="I9:J9"/>
    <mergeCell ref="K9:L9"/>
    <mergeCell ref="E7:F7"/>
    <mergeCell ref="G7:H7"/>
    <mergeCell ref="I7:J7"/>
    <mergeCell ref="K7:L7"/>
    <mergeCell ref="A4:G4"/>
    <mergeCell ref="A1:G1"/>
    <mergeCell ref="A2:G2"/>
    <mergeCell ref="A3:G3"/>
    <mergeCell ref="E8:H8"/>
    <mergeCell ref="E27:F27"/>
    <mergeCell ref="G27:H27"/>
    <mergeCell ref="E29:F29"/>
    <mergeCell ref="G29:H29"/>
  </mergeCells>
  <printOptions/>
  <pageMargins left="0.7480314960629921" right="0.7480314960629921" top="0.984251968503937" bottom="0.984251968503937" header="0.4724409448818898" footer="0.5118110236220472"/>
  <pageSetup horizontalDpi="600" verticalDpi="600" orientation="portrait" paperSize="8" r:id="rId1"/>
  <headerFooter alignWithMargins="0">
    <oddHeader>&amp;C&amp;X7&amp;X 10. melléklet Magyaratád Községi Önkormányzat  2/2013.(III. 14.) önkormányzati rendeletéhez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L56"/>
  <sheetViews>
    <sheetView workbookViewId="0" topLeftCell="A40">
      <selection activeCell="C58" sqref="C58"/>
    </sheetView>
  </sheetViews>
  <sheetFormatPr defaultColWidth="9.140625" defaultRowHeight="12.75"/>
  <cols>
    <col min="1" max="1" width="3.7109375" style="157" customWidth="1"/>
    <col min="2" max="2" width="5.7109375" style="157" customWidth="1"/>
    <col min="3" max="3" width="23.140625" style="157" customWidth="1"/>
    <col min="4" max="4" width="27.8515625" style="157" customWidth="1"/>
    <col min="5" max="5" width="10.57421875" style="157" customWidth="1"/>
    <col min="6" max="6" width="9.57421875" style="157" customWidth="1"/>
    <col min="7" max="7" width="11.421875" style="157" customWidth="1"/>
    <col min="8" max="8" width="9.57421875" style="157" customWidth="1"/>
    <col min="9" max="9" width="11.57421875" style="157" customWidth="1"/>
    <col min="10" max="10" width="18.00390625" style="157" customWidth="1"/>
    <col min="11" max="11" width="11.421875" style="157" customWidth="1"/>
    <col min="12" max="16384" width="9.140625" style="157" customWidth="1"/>
  </cols>
  <sheetData>
    <row r="1" spans="1:12" ht="18">
      <c r="A1" s="423" t="s">
        <v>370</v>
      </c>
      <c r="B1" s="424"/>
      <c r="C1" s="424"/>
      <c r="D1" s="424"/>
      <c r="E1" s="424"/>
      <c r="F1" s="424"/>
      <c r="G1" s="185"/>
      <c r="H1" s="185"/>
      <c r="I1" s="185"/>
      <c r="J1" s="185"/>
      <c r="K1" s="185"/>
      <c r="L1" s="185"/>
    </row>
    <row r="2" spans="1:12" ht="18">
      <c r="A2" s="423" t="s">
        <v>317</v>
      </c>
      <c r="B2" s="424"/>
      <c r="C2" s="424"/>
      <c r="D2" s="424"/>
      <c r="E2" s="424"/>
      <c r="F2" s="424"/>
      <c r="G2" s="233"/>
      <c r="H2" s="233"/>
      <c r="I2" s="185"/>
      <c r="J2" s="185"/>
      <c r="K2" s="185"/>
      <c r="L2" s="185"/>
    </row>
    <row r="3" spans="1:12" ht="21.75" customHeight="1">
      <c r="A3" s="423" t="s">
        <v>424</v>
      </c>
      <c r="B3" s="424"/>
      <c r="C3" s="424"/>
      <c r="D3" s="424"/>
      <c r="E3" s="424"/>
      <c r="F3" s="424"/>
      <c r="G3" s="233"/>
      <c r="H3" s="233"/>
      <c r="I3" s="185"/>
      <c r="J3" s="185"/>
      <c r="K3" s="185"/>
      <c r="L3" s="185"/>
    </row>
    <row r="4" spans="3:4" ht="15.75">
      <c r="C4" s="234"/>
      <c r="D4" s="235"/>
    </row>
    <row r="5" spans="1:4" ht="16.5" thickBot="1">
      <c r="A5" s="236" t="s">
        <v>53</v>
      </c>
      <c r="C5" s="237" t="s">
        <v>485</v>
      </c>
      <c r="D5" s="235"/>
    </row>
    <row r="6" spans="1:6" ht="15">
      <c r="A6" s="159"/>
      <c r="B6" s="161" t="s">
        <v>197</v>
      </c>
      <c r="C6" s="160" t="s">
        <v>198</v>
      </c>
      <c r="D6" s="160" t="s">
        <v>199</v>
      </c>
      <c r="E6" s="160" t="s">
        <v>200</v>
      </c>
      <c r="F6" s="160" t="s">
        <v>201</v>
      </c>
    </row>
    <row r="7" spans="1:6" ht="25.5">
      <c r="A7" s="163"/>
      <c r="B7" s="238" t="s">
        <v>318</v>
      </c>
      <c r="C7" s="219"/>
      <c r="D7" s="219"/>
      <c r="E7" s="238" t="s">
        <v>57</v>
      </c>
      <c r="F7" s="687" t="s">
        <v>513</v>
      </c>
    </row>
    <row r="8" spans="1:6" ht="25.5">
      <c r="A8" s="255" t="s">
        <v>53</v>
      </c>
      <c r="B8" s="199" t="s">
        <v>426</v>
      </c>
      <c r="C8" s="239" t="s">
        <v>589</v>
      </c>
      <c r="D8" s="240"/>
      <c r="E8" s="303">
        <f>SUM(E9)</f>
        <v>5991</v>
      </c>
      <c r="F8" s="303">
        <f>SUM(F9)</f>
        <v>6566</v>
      </c>
    </row>
    <row r="9" spans="1:6" ht="25.5">
      <c r="A9" s="255" t="s">
        <v>54</v>
      </c>
      <c r="B9" s="199" t="s">
        <v>320</v>
      </c>
      <c r="C9" s="166"/>
      <c r="D9" s="243" t="s">
        <v>20</v>
      </c>
      <c r="E9" s="309">
        <v>5991</v>
      </c>
      <c r="F9" s="309">
        <v>6566</v>
      </c>
    </row>
    <row r="10" spans="1:6" ht="38.25">
      <c r="A10" s="255" t="s">
        <v>55</v>
      </c>
      <c r="B10" s="199" t="s">
        <v>435</v>
      </c>
      <c r="C10" s="239" t="s">
        <v>590</v>
      </c>
      <c r="D10" s="243"/>
      <c r="E10" s="688">
        <f>SUM(E11:E12)</f>
        <v>2145</v>
      </c>
      <c r="F10" s="688">
        <f>SUM(F11:F12)</f>
        <v>2166</v>
      </c>
    </row>
    <row r="11" spans="1:6" ht="12.75">
      <c r="A11" s="255" t="s">
        <v>56</v>
      </c>
      <c r="B11" s="199" t="s">
        <v>327</v>
      </c>
      <c r="C11" s="166"/>
      <c r="D11" s="219" t="s">
        <v>427</v>
      </c>
      <c r="E11" s="309">
        <v>84</v>
      </c>
      <c r="F11" s="309">
        <v>105</v>
      </c>
    </row>
    <row r="12" spans="1:6" ht="12.75">
      <c r="A12" s="255" t="s">
        <v>58</v>
      </c>
      <c r="B12" s="199" t="s">
        <v>328</v>
      </c>
      <c r="C12" s="166"/>
      <c r="D12" s="219" t="s">
        <v>423</v>
      </c>
      <c r="E12" s="309">
        <v>2061</v>
      </c>
      <c r="F12" s="309">
        <v>2061</v>
      </c>
    </row>
    <row r="13" spans="1:6" ht="25.5">
      <c r="A13" s="255" t="s">
        <v>59</v>
      </c>
      <c r="B13" s="199" t="s">
        <v>428</v>
      </c>
      <c r="C13" s="239" t="s">
        <v>21</v>
      </c>
      <c r="D13" s="240"/>
      <c r="E13" s="303">
        <f>SUM(E14:E21)</f>
        <v>88398</v>
      </c>
      <c r="F13" s="303">
        <f>SUM(F14:F21)</f>
        <v>90779</v>
      </c>
    </row>
    <row r="14" spans="1:6" ht="12.75">
      <c r="A14" s="255" t="s">
        <v>61</v>
      </c>
      <c r="B14" s="199" t="s">
        <v>332</v>
      </c>
      <c r="C14" s="166"/>
      <c r="D14" s="219" t="s">
        <v>17</v>
      </c>
      <c r="E14" s="309">
        <v>43961</v>
      </c>
      <c r="F14" s="309">
        <v>44308</v>
      </c>
    </row>
    <row r="15" spans="1:6" ht="12.75">
      <c r="A15" s="255" t="s">
        <v>62</v>
      </c>
      <c r="B15" s="199" t="s">
        <v>334</v>
      </c>
      <c r="C15" s="166"/>
      <c r="D15" s="240" t="s">
        <v>18</v>
      </c>
      <c r="E15" s="309">
        <v>9525</v>
      </c>
      <c r="F15" s="309">
        <v>9585</v>
      </c>
    </row>
    <row r="16" spans="1:6" ht="12.75">
      <c r="A16" s="255" t="s">
        <v>86</v>
      </c>
      <c r="B16" s="199" t="s">
        <v>364</v>
      </c>
      <c r="C16" s="166"/>
      <c r="D16" s="219" t="s">
        <v>591</v>
      </c>
      <c r="E16" s="309">
        <v>24029</v>
      </c>
      <c r="F16" s="309">
        <v>25895</v>
      </c>
    </row>
    <row r="17" spans="1:6" ht="12.75">
      <c r="A17" s="255" t="s">
        <v>65</v>
      </c>
      <c r="B17" s="199" t="s">
        <v>340</v>
      </c>
      <c r="C17" s="166"/>
      <c r="D17" s="240" t="s">
        <v>592</v>
      </c>
      <c r="E17" s="309">
        <v>10683</v>
      </c>
      <c r="F17" s="309">
        <v>10791</v>
      </c>
    </row>
    <row r="18" spans="1:6" ht="12.75">
      <c r="A18" s="255" t="s">
        <v>66</v>
      </c>
      <c r="B18" s="199" t="s">
        <v>341</v>
      </c>
      <c r="C18" s="166"/>
      <c r="D18" s="240" t="s">
        <v>22</v>
      </c>
      <c r="E18" s="309"/>
      <c r="F18" s="309"/>
    </row>
    <row r="19" spans="1:6" ht="12.75">
      <c r="A19" s="255" t="s">
        <v>67</v>
      </c>
      <c r="B19" s="199" t="s">
        <v>350</v>
      </c>
      <c r="C19" s="166"/>
      <c r="D19" s="240" t="s">
        <v>23</v>
      </c>
      <c r="E19" s="309"/>
      <c r="F19" s="309"/>
    </row>
    <row r="20" spans="1:6" ht="12.75">
      <c r="A20" s="255" t="s">
        <v>68</v>
      </c>
      <c r="B20" s="199" t="s">
        <v>352</v>
      </c>
      <c r="C20" s="166"/>
      <c r="D20" s="219" t="s">
        <v>429</v>
      </c>
      <c r="E20" s="309">
        <v>100</v>
      </c>
      <c r="F20" s="309">
        <v>100</v>
      </c>
    </row>
    <row r="21" spans="1:6" ht="12.75">
      <c r="A21" s="255" t="s">
        <v>69</v>
      </c>
      <c r="B21" s="199" t="s">
        <v>430</v>
      </c>
      <c r="C21" s="166"/>
      <c r="D21" s="219" t="s">
        <v>431</v>
      </c>
      <c r="E21" s="309">
        <v>100</v>
      </c>
      <c r="F21" s="309">
        <v>100</v>
      </c>
    </row>
    <row r="22" spans="1:6" ht="26.25" thickBot="1">
      <c r="A22" s="689" t="s">
        <v>70</v>
      </c>
      <c r="B22" s="199" t="s">
        <v>432</v>
      </c>
      <c r="C22" s="223"/>
      <c r="D22" s="690" t="s">
        <v>24</v>
      </c>
      <c r="E22" s="691"/>
      <c r="F22" s="691"/>
    </row>
    <row r="23" spans="1:6" ht="26.25" thickBot="1">
      <c r="A23" s="692" t="s">
        <v>71</v>
      </c>
      <c r="B23" s="260" t="s">
        <v>433</v>
      </c>
      <c r="C23" s="693" t="s">
        <v>434</v>
      </c>
      <c r="D23" s="262"/>
      <c r="E23" s="694">
        <f>E13+E10+E8</f>
        <v>96534</v>
      </c>
      <c r="F23" s="694">
        <f>F13+F10+F8</f>
        <v>99511</v>
      </c>
    </row>
    <row r="24" spans="2:4" ht="12.75">
      <c r="B24" s="248"/>
      <c r="C24" s="249"/>
      <c r="D24" s="249"/>
    </row>
    <row r="25" spans="2:4" ht="12.75">
      <c r="B25" s="248"/>
      <c r="C25" s="249"/>
      <c r="D25" s="249"/>
    </row>
    <row r="26" spans="2:4" ht="12.75">
      <c r="B26" s="248"/>
      <c r="C26" s="249"/>
      <c r="D26" s="249"/>
    </row>
    <row r="27" spans="1:4" ht="16.5" thickBot="1">
      <c r="A27" s="236" t="s">
        <v>54</v>
      </c>
      <c r="B27" s="248"/>
      <c r="C27" s="236" t="s">
        <v>607</v>
      </c>
      <c r="D27" s="236"/>
    </row>
    <row r="28" spans="1:6" ht="15">
      <c r="A28" s="159"/>
      <c r="B28" s="251" t="s">
        <v>197</v>
      </c>
      <c r="C28" s="161" t="s">
        <v>198</v>
      </c>
      <c r="D28" s="161" t="s">
        <v>199</v>
      </c>
      <c r="E28" s="161" t="s">
        <v>200</v>
      </c>
      <c r="F28" s="161" t="s">
        <v>201</v>
      </c>
    </row>
    <row r="29" spans="1:6" ht="25.5">
      <c r="A29" s="163"/>
      <c r="B29" s="252" t="s">
        <v>318</v>
      </c>
      <c r="C29" s="219"/>
      <c r="D29" s="169"/>
      <c r="E29" s="219" t="s">
        <v>319</v>
      </c>
      <c r="F29" s="695" t="s">
        <v>513</v>
      </c>
    </row>
    <row r="30" spans="1:6" ht="25.5">
      <c r="A30" s="168" t="s">
        <v>53</v>
      </c>
      <c r="B30" s="199" t="s">
        <v>426</v>
      </c>
      <c r="C30" s="239" t="s">
        <v>593</v>
      </c>
      <c r="D30" s="169"/>
      <c r="E30" s="166"/>
      <c r="F30" s="166"/>
    </row>
    <row r="31" spans="1:6" ht="25.5">
      <c r="A31" s="168" t="s">
        <v>54</v>
      </c>
      <c r="B31" s="199" t="s">
        <v>320</v>
      </c>
      <c r="C31" s="219"/>
      <c r="D31" s="240" t="s">
        <v>20</v>
      </c>
      <c r="E31" s="219"/>
      <c r="F31" s="219"/>
    </row>
    <row r="32" spans="1:6" ht="25.5">
      <c r="A32" s="168" t="s">
        <v>55</v>
      </c>
      <c r="B32" s="199" t="s">
        <v>435</v>
      </c>
      <c r="C32" s="239" t="s">
        <v>45</v>
      </c>
      <c r="D32" s="254"/>
      <c r="E32" s="227">
        <f>SUM(E33:E39)</f>
        <v>4987</v>
      </c>
      <c r="F32" s="227">
        <f>SUM(F33:F39)</f>
        <v>5209</v>
      </c>
    </row>
    <row r="33" spans="1:6" ht="12.75">
      <c r="A33" s="168" t="s">
        <v>56</v>
      </c>
      <c r="B33" s="199" t="s">
        <v>327</v>
      </c>
      <c r="C33" s="219"/>
      <c r="D33" s="169" t="s">
        <v>90</v>
      </c>
      <c r="E33" s="696">
        <v>4850</v>
      </c>
      <c r="F33" s="696">
        <v>4850</v>
      </c>
    </row>
    <row r="34" spans="1:6" ht="12.75">
      <c r="A34" s="168" t="s">
        <v>58</v>
      </c>
      <c r="B34" s="199" t="s">
        <v>328</v>
      </c>
      <c r="C34" s="219"/>
      <c r="D34" s="169" t="s">
        <v>91</v>
      </c>
      <c r="E34" s="696">
        <v>137</v>
      </c>
      <c r="F34" s="696">
        <v>359</v>
      </c>
    </row>
    <row r="35" spans="1:6" ht="25.5">
      <c r="A35" s="168" t="s">
        <v>59</v>
      </c>
      <c r="B35" s="199" t="s">
        <v>329</v>
      </c>
      <c r="C35" s="219"/>
      <c r="D35" s="240" t="s">
        <v>92</v>
      </c>
      <c r="E35" s="696"/>
      <c r="F35" s="696"/>
    </row>
    <row r="36" spans="1:6" ht="12.75">
      <c r="A36" s="168" t="s">
        <v>61</v>
      </c>
      <c r="B36" s="199" t="s">
        <v>330</v>
      </c>
      <c r="C36" s="219"/>
      <c r="D36" s="169" t="s">
        <v>436</v>
      </c>
      <c r="E36" s="696"/>
      <c r="F36" s="696"/>
    </row>
    <row r="37" spans="1:6" ht="25.5">
      <c r="A37" s="168" t="s">
        <v>62</v>
      </c>
      <c r="B37" s="199" t="s">
        <v>331</v>
      </c>
      <c r="C37" s="219"/>
      <c r="D37" s="240" t="s">
        <v>93</v>
      </c>
      <c r="E37" s="696"/>
      <c r="F37" s="696"/>
    </row>
    <row r="38" spans="1:6" ht="12.75">
      <c r="A38" s="168" t="s">
        <v>86</v>
      </c>
      <c r="B38" s="199" t="s">
        <v>437</v>
      </c>
      <c r="C38" s="219"/>
      <c r="D38" s="169" t="s">
        <v>438</v>
      </c>
      <c r="E38" s="696"/>
      <c r="F38" s="696"/>
    </row>
    <row r="39" spans="1:6" ht="26.25" thickBot="1">
      <c r="A39" s="697" t="s">
        <v>65</v>
      </c>
      <c r="B39" s="222" t="s">
        <v>439</v>
      </c>
      <c r="C39" s="258"/>
      <c r="D39" s="690" t="s">
        <v>128</v>
      </c>
      <c r="E39" s="698"/>
      <c r="F39" s="698"/>
    </row>
    <row r="40" spans="1:6" ht="26.25" thickBot="1">
      <c r="A40" s="259" t="s">
        <v>66</v>
      </c>
      <c r="B40" s="260" t="s">
        <v>428</v>
      </c>
      <c r="C40" s="261" t="s">
        <v>94</v>
      </c>
      <c r="D40" s="380"/>
      <c r="E40" s="699">
        <f>SUM(E32)</f>
        <v>4987</v>
      </c>
      <c r="F40" s="699">
        <f>SUM(F32)</f>
        <v>5209</v>
      </c>
    </row>
    <row r="41" spans="1:6" ht="12.75">
      <c r="A41" s="264"/>
      <c r="B41" s="265"/>
      <c r="C41" s="266"/>
      <c r="D41" s="700"/>
      <c r="E41" s="701"/>
      <c r="F41" s="701"/>
    </row>
    <row r="42" spans="1:6" ht="12.75">
      <c r="A42" s="264"/>
      <c r="B42" s="265"/>
      <c r="C42" s="266"/>
      <c r="D42" s="700"/>
      <c r="E42" s="701"/>
      <c r="F42" s="701"/>
    </row>
    <row r="43" spans="1:6" ht="12.75">
      <c r="A43" s="264"/>
      <c r="B43" s="265"/>
      <c r="C43" s="266"/>
      <c r="D43" s="700"/>
      <c r="E43" s="701"/>
      <c r="F43" s="701"/>
    </row>
    <row r="44" spans="1:6" ht="16.5" thickBot="1">
      <c r="A44" s="267" t="s">
        <v>55</v>
      </c>
      <c r="B44" s="702"/>
      <c r="C44" s="268" t="s">
        <v>608</v>
      </c>
      <c r="D44" s="700"/>
      <c r="E44" s="701"/>
      <c r="F44" s="701"/>
    </row>
    <row r="45" spans="1:6" ht="15">
      <c r="A45" s="159"/>
      <c r="B45" s="251" t="s">
        <v>197</v>
      </c>
      <c r="C45" s="161" t="s">
        <v>198</v>
      </c>
      <c r="D45" s="161" t="s">
        <v>199</v>
      </c>
      <c r="E45" s="161" t="s">
        <v>200</v>
      </c>
      <c r="F45" s="161" t="s">
        <v>201</v>
      </c>
    </row>
    <row r="46" spans="1:6" ht="25.5">
      <c r="A46" s="163"/>
      <c r="B46" s="252" t="s">
        <v>318</v>
      </c>
      <c r="C46" s="219"/>
      <c r="D46" s="169"/>
      <c r="E46" s="219" t="s">
        <v>319</v>
      </c>
      <c r="F46" s="695" t="s">
        <v>513</v>
      </c>
    </row>
    <row r="47" spans="1:6" ht="25.5">
      <c r="A47" s="168" t="s">
        <v>53</v>
      </c>
      <c r="B47" s="199" t="s">
        <v>53</v>
      </c>
      <c r="C47" s="239" t="s">
        <v>595</v>
      </c>
      <c r="D47" s="169"/>
      <c r="E47" s="703">
        <f>SUM(E49)</f>
        <v>0</v>
      </c>
      <c r="F47" s="703">
        <f>SUM(F48:F49)</f>
        <v>13000</v>
      </c>
    </row>
    <row r="48" spans="1:6" ht="25.5">
      <c r="A48" s="168" t="s">
        <v>54</v>
      </c>
      <c r="B48" s="199" t="s">
        <v>320</v>
      </c>
      <c r="C48" s="239"/>
      <c r="D48" s="271" t="s">
        <v>606</v>
      </c>
      <c r="E48" s="703"/>
      <c r="F48" s="704">
        <v>137</v>
      </c>
    </row>
    <row r="49" spans="1:6" ht="26.25" thickBot="1">
      <c r="A49" s="168" t="s">
        <v>55</v>
      </c>
      <c r="B49" s="199" t="s">
        <v>321</v>
      </c>
      <c r="C49" s="239"/>
      <c r="D49" s="271" t="s">
        <v>609</v>
      </c>
      <c r="E49" s="704">
        <v>0</v>
      </c>
      <c r="F49" s="704">
        <v>12863</v>
      </c>
    </row>
    <row r="50" spans="1:6" ht="26.25" thickBot="1">
      <c r="A50" s="259" t="s">
        <v>56</v>
      </c>
      <c r="B50" s="288">
        <v>2</v>
      </c>
      <c r="C50" s="706" t="s">
        <v>601</v>
      </c>
      <c r="D50" s="288"/>
      <c r="E50" s="707">
        <f>E47</f>
        <v>0</v>
      </c>
      <c r="F50" s="707">
        <f>F47</f>
        <v>13000</v>
      </c>
    </row>
    <row r="51" spans="5:6" ht="13.5" thickBot="1">
      <c r="E51" s="245"/>
      <c r="F51" s="245"/>
    </row>
    <row r="52" spans="1:6" ht="16.5" thickBot="1">
      <c r="A52" s="708" t="s">
        <v>56</v>
      </c>
      <c r="B52" s="709"/>
      <c r="C52" s="709" t="s">
        <v>573</v>
      </c>
      <c r="D52" s="709"/>
      <c r="E52" s="710"/>
      <c r="F52" s="710"/>
    </row>
    <row r="53" spans="5:6" ht="13.5" thickBot="1">
      <c r="E53" s="245"/>
      <c r="F53" s="245"/>
    </row>
    <row r="54" spans="1:6" ht="16.5" thickBot="1">
      <c r="A54" s="708" t="s">
        <v>58</v>
      </c>
      <c r="B54" s="709"/>
      <c r="C54" s="709" t="s">
        <v>602</v>
      </c>
      <c r="D54" s="709"/>
      <c r="E54" s="710">
        <f>E52+E50+E40+E23</f>
        <v>101521</v>
      </c>
      <c r="F54" s="710">
        <f>F52+F50+F40+F23</f>
        <v>117720</v>
      </c>
    </row>
    <row r="55" spans="5:6" ht="12.75">
      <c r="E55" s="242"/>
      <c r="F55" s="242"/>
    </row>
    <row r="56" spans="1:5" ht="14.25">
      <c r="A56" s="830" t="s">
        <v>655</v>
      </c>
      <c r="B56" s="36"/>
      <c r="C56" s="36"/>
      <c r="D56" s="36"/>
      <c r="E56" s="36"/>
    </row>
  </sheetData>
  <sheetProtection/>
  <mergeCells count="3">
    <mergeCell ref="A1:F1"/>
    <mergeCell ref="A2:F2"/>
    <mergeCell ref="A3:F3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&amp;C&amp;X8 &amp;X11. melléklet    Magyaratád Községi Önkormányzat  2/2013.(III. 14.) önkormányzati rendeletéhez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L58"/>
  <sheetViews>
    <sheetView workbookViewId="0" topLeftCell="A52">
      <selection activeCell="C68" sqref="C67:C68"/>
    </sheetView>
  </sheetViews>
  <sheetFormatPr defaultColWidth="9.140625" defaultRowHeight="12.75"/>
  <cols>
    <col min="1" max="1" width="3.140625" style="157" customWidth="1"/>
    <col min="2" max="2" width="6.140625" style="157" customWidth="1"/>
    <col min="3" max="3" width="19.57421875" style="157" customWidth="1"/>
    <col min="4" max="4" width="18.140625" style="157" customWidth="1"/>
    <col min="5" max="8" width="9.00390625" style="157" customWidth="1"/>
    <col min="9" max="16384" width="9.140625" style="157" customWidth="1"/>
  </cols>
  <sheetData>
    <row r="1" spans="1:8" ht="18">
      <c r="A1" s="423" t="s">
        <v>370</v>
      </c>
      <c r="B1" s="424"/>
      <c r="C1" s="424"/>
      <c r="D1" s="424"/>
      <c r="E1" s="424"/>
      <c r="F1" s="424"/>
      <c r="G1" s="424"/>
      <c r="H1" s="185"/>
    </row>
    <row r="2" spans="1:8" ht="18">
      <c r="A2" s="423" t="s">
        <v>317</v>
      </c>
      <c r="B2" s="424"/>
      <c r="C2" s="424"/>
      <c r="D2" s="424"/>
      <c r="E2" s="424"/>
      <c r="F2" s="424"/>
      <c r="G2" s="424"/>
      <c r="H2" s="233"/>
    </row>
    <row r="3" spans="1:8" ht="21.75" customHeight="1">
      <c r="A3" s="423" t="s">
        <v>446</v>
      </c>
      <c r="B3" s="424"/>
      <c r="C3" s="424"/>
      <c r="D3" s="424"/>
      <c r="E3" s="424"/>
      <c r="F3" s="424"/>
      <c r="G3" s="424"/>
      <c r="H3" s="233"/>
    </row>
    <row r="4" spans="1:8" ht="21.75" customHeight="1">
      <c r="A4" s="423" t="s">
        <v>447</v>
      </c>
      <c r="B4" s="424"/>
      <c r="C4" s="424"/>
      <c r="D4" s="424"/>
      <c r="E4" s="424"/>
      <c r="F4" s="424"/>
      <c r="G4" s="424"/>
      <c r="H4" s="233"/>
    </row>
    <row r="5" spans="1:4" ht="16.5" thickBot="1">
      <c r="A5" s="236" t="s">
        <v>53</v>
      </c>
      <c r="C5" s="237" t="s">
        <v>610</v>
      </c>
      <c r="D5" s="235"/>
    </row>
    <row r="6" spans="1:12" ht="15">
      <c r="A6" s="159"/>
      <c r="B6" s="161" t="s">
        <v>197</v>
      </c>
      <c r="C6" s="160" t="s">
        <v>198</v>
      </c>
      <c r="D6" s="711" t="s">
        <v>199</v>
      </c>
      <c r="E6" s="712" t="s">
        <v>200</v>
      </c>
      <c r="F6" s="713"/>
      <c r="G6" s="713" t="s">
        <v>201</v>
      </c>
      <c r="H6" s="714"/>
      <c r="I6" s="712" t="s">
        <v>425</v>
      </c>
      <c r="J6" s="713"/>
      <c r="K6" s="713" t="s">
        <v>463</v>
      </c>
      <c r="L6" s="714"/>
    </row>
    <row r="7" spans="1:12" ht="15">
      <c r="A7" s="715"/>
      <c r="B7" s="716"/>
      <c r="C7" s="717"/>
      <c r="D7" s="718"/>
      <c r="E7" s="719" t="s">
        <v>57</v>
      </c>
      <c r="F7" s="720"/>
      <c r="G7" s="720"/>
      <c r="H7" s="721"/>
      <c r="I7" s="719" t="s">
        <v>604</v>
      </c>
      <c r="J7" s="720"/>
      <c r="K7" s="720"/>
      <c r="L7" s="721"/>
    </row>
    <row r="8" spans="1:12" ht="15">
      <c r="A8" s="715"/>
      <c r="B8" s="716"/>
      <c r="C8" s="717"/>
      <c r="D8" s="718"/>
      <c r="E8" s="722" t="s">
        <v>442</v>
      </c>
      <c r="F8" s="425"/>
      <c r="G8" s="425" t="s">
        <v>443</v>
      </c>
      <c r="H8" s="723"/>
      <c r="I8" s="722" t="s">
        <v>442</v>
      </c>
      <c r="J8" s="425"/>
      <c r="K8" s="425" t="s">
        <v>443</v>
      </c>
      <c r="L8" s="723"/>
    </row>
    <row r="9" spans="1:12" ht="39">
      <c r="A9" s="715"/>
      <c r="B9" s="724" t="s">
        <v>318</v>
      </c>
      <c r="C9" s="717"/>
      <c r="D9" s="718"/>
      <c r="E9" s="725" t="s">
        <v>444</v>
      </c>
      <c r="F9" s="269" t="s">
        <v>445</v>
      </c>
      <c r="G9" s="269" t="s">
        <v>444</v>
      </c>
      <c r="H9" s="726" t="s">
        <v>445</v>
      </c>
      <c r="I9" s="725" t="s">
        <v>444</v>
      </c>
      <c r="J9" s="269" t="s">
        <v>445</v>
      </c>
      <c r="K9" s="269" t="s">
        <v>444</v>
      </c>
      <c r="L9" s="726" t="s">
        <v>445</v>
      </c>
    </row>
    <row r="10" spans="1:12" ht="25.5" customHeight="1">
      <c r="A10" s="255" t="s">
        <v>53</v>
      </c>
      <c r="B10" s="199" t="s">
        <v>426</v>
      </c>
      <c r="C10" s="239" t="s">
        <v>589</v>
      </c>
      <c r="D10" s="727"/>
      <c r="E10" s="728">
        <f aca="true" t="shared" si="0" ref="E10:L10">SUM(E11)</f>
        <v>5641</v>
      </c>
      <c r="F10" s="303">
        <f t="shared" si="0"/>
        <v>0</v>
      </c>
      <c r="G10" s="303">
        <f t="shared" si="0"/>
        <v>350</v>
      </c>
      <c r="H10" s="241">
        <f t="shared" si="0"/>
        <v>0</v>
      </c>
      <c r="I10" s="729">
        <f t="shared" si="0"/>
        <v>6216</v>
      </c>
      <c r="J10" s="303">
        <f t="shared" si="0"/>
        <v>350</v>
      </c>
      <c r="K10" s="303">
        <f t="shared" si="0"/>
        <v>0</v>
      </c>
      <c r="L10" s="241">
        <f t="shared" si="0"/>
        <v>0</v>
      </c>
    </row>
    <row r="11" spans="1:12" ht="51">
      <c r="A11" s="255" t="s">
        <v>54</v>
      </c>
      <c r="B11" s="199" t="s">
        <v>320</v>
      </c>
      <c r="C11" s="166"/>
      <c r="D11" s="730" t="s">
        <v>20</v>
      </c>
      <c r="E11" s="731">
        <v>5641</v>
      </c>
      <c r="F11" s="309"/>
      <c r="G11" s="313">
        <v>350</v>
      </c>
      <c r="H11" s="732"/>
      <c r="I11" s="733">
        <v>6216</v>
      </c>
      <c r="J11" s="313">
        <v>350</v>
      </c>
      <c r="K11" s="734"/>
      <c r="L11" s="732"/>
    </row>
    <row r="12" spans="1:12" ht="38.25">
      <c r="A12" s="255" t="s">
        <v>55</v>
      </c>
      <c r="B12" s="199" t="s">
        <v>435</v>
      </c>
      <c r="C12" s="239" t="s">
        <v>590</v>
      </c>
      <c r="D12" s="730"/>
      <c r="E12" s="735">
        <f aca="true" t="shared" si="1" ref="E12:L12">SUM(E13:E14)</f>
        <v>0</v>
      </c>
      <c r="F12" s="688">
        <f t="shared" si="1"/>
        <v>2145</v>
      </c>
      <c r="G12" s="688">
        <f t="shared" si="1"/>
        <v>0</v>
      </c>
      <c r="H12" s="246">
        <f t="shared" si="1"/>
        <v>0</v>
      </c>
      <c r="I12" s="736">
        <f t="shared" si="1"/>
        <v>0</v>
      </c>
      <c r="J12" s="688">
        <f t="shared" si="1"/>
        <v>2166</v>
      </c>
      <c r="K12" s="688">
        <f t="shared" si="1"/>
        <v>0</v>
      </c>
      <c r="L12" s="246">
        <f t="shared" si="1"/>
        <v>0</v>
      </c>
    </row>
    <row r="13" spans="1:12" ht="12.75">
      <c r="A13" s="255" t="s">
        <v>56</v>
      </c>
      <c r="B13" s="199" t="s">
        <v>327</v>
      </c>
      <c r="C13" s="166"/>
      <c r="D13" s="737" t="s">
        <v>427</v>
      </c>
      <c r="E13" s="731"/>
      <c r="F13" s="309">
        <v>84</v>
      </c>
      <c r="G13" s="313"/>
      <c r="H13" s="732"/>
      <c r="I13" s="184"/>
      <c r="J13" s="313">
        <v>105</v>
      </c>
      <c r="K13" s="734"/>
      <c r="L13" s="732"/>
    </row>
    <row r="14" spans="1:12" ht="12.75">
      <c r="A14" s="255" t="s">
        <v>58</v>
      </c>
      <c r="B14" s="199" t="s">
        <v>328</v>
      </c>
      <c r="C14" s="166"/>
      <c r="D14" s="737" t="s">
        <v>423</v>
      </c>
      <c r="E14" s="731"/>
      <c r="F14" s="309">
        <v>2061</v>
      </c>
      <c r="G14" s="313"/>
      <c r="H14" s="732"/>
      <c r="I14" s="184"/>
      <c r="J14" s="738">
        <v>2061</v>
      </c>
      <c r="K14" s="734"/>
      <c r="L14" s="732"/>
    </row>
    <row r="15" spans="1:12" ht="25.5">
      <c r="A15" s="255" t="s">
        <v>59</v>
      </c>
      <c r="B15" s="199" t="s">
        <v>428</v>
      </c>
      <c r="C15" s="239" t="s">
        <v>21</v>
      </c>
      <c r="D15" s="727"/>
      <c r="E15" s="728">
        <f aca="true" t="shared" si="2" ref="E15:L15">SUM(E16:E21)</f>
        <v>61579</v>
      </c>
      <c r="F15" s="303">
        <f t="shared" si="2"/>
        <v>200</v>
      </c>
      <c r="G15" s="303">
        <f t="shared" si="2"/>
        <v>26619</v>
      </c>
      <c r="H15" s="241">
        <f t="shared" si="2"/>
        <v>0</v>
      </c>
      <c r="I15" s="729">
        <f t="shared" si="2"/>
        <v>63306</v>
      </c>
      <c r="J15" s="303">
        <f t="shared" si="2"/>
        <v>17807</v>
      </c>
      <c r="K15" s="303">
        <f t="shared" si="2"/>
        <v>9666</v>
      </c>
      <c r="L15" s="241">
        <f t="shared" si="2"/>
        <v>0</v>
      </c>
    </row>
    <row r="16" spans="1:12" ht="12.75">
      <c r="A16" s="255" t="s">
        <v>61</v>
      </c>
      <c r="B16" s="199" t="s">
        <v>332</v>
      </c>
      <c r="C16" s="166"/>
      <c r="D16" s="737" t="s">
        <v>17</v>
      </c>
      <c r="E16" s="794">
        <v>32763</v>
      </c>
      <c r="F16" s="795"/>
      <c r="G16" s="739">
        <v>11198</v>
      </c>
      <c r="H16" s="796"/>
      <c r="I16" s="733">
        <v>33048</v>
      </c>
      <c r="J16" s="738">
        <v>11260</v>
      </c>
      <c r="K16" s="739"/>
      <c r="L16" s="740"/>
    </row>
    <row r="17" spans="1:12" ht="25.5">
      <c r="A17" s="255" t="s">
        <v>62</v>
      </c>
      <c r="B17" s="199" t="s">
        <v>334</v>
      </c>
      <c r="C17" s="166"/>
      <c r="D17" s="727" t="s">
        <v>18</v>
      </c>
      <c r="E17" s="794">
        <v>6724</v>
      </c>
      <c r="F17" s="795"/>
      <c r="G17" s="739">
        <v>2801</v>
      </c>
      <c r="H17" s="796"/>
      <c r="I17" s="733">
        <v>6784</v>
      </c>
      <c r="J17" s="738">
        <v>2801</v>
      </c>
      <c r="K17" s="739"/>
      <c r="L17" s="740"/>
    </row>
    <row r="18" spans="1:12" ht="12.75">
      <c r="A18" s="255" t="s">
        <v>86</v>
      </c>
      <c r="B18" s="199" t="s">
        <v>364</v>
      </c>
      <c r="C18" s="166"/>
      <c r="D18" s="737" t="s">
        <v>591</v>
      </c>
      <c r="E18" s="794">
        <v>20998</v>
      </c>
      <c r="F18" s="795"/>
      <c r="G18" s="739">
        <v>3031</v>
      </c>
      <c r="H18" s="796"/>
      <c r="I18" s="733">
        <v>22380</v>
      </c>
      <c r="J18" s="738">
        <v>3515</v>
      </c>
      <c r="K18" s="739"/>
      <c r="L18" s="740"/>
    </row>
    <row r="19" spans="1:12" ht="25.5">
      <c r="A19" s="255" t="s">
        <v>65</v>
      </c>
      <c r="B19" s="199" t="s">
        <v>340</v>
      </c>
      <c r="C19" s="166"/>
      <c r="D19" s="727" t="s">
        <v>592</v>
      </c>
      <c r="E19" s="794">
        <v>894</v>
      </c>
      <c r="F19" s="795">
        <v>200</v>
      </c>
      <c r="G19" s="739">
        <v>9589</v>
      </c>
      <c r="H19" s="796"/>
      <c r="I19" s="733">
        <v>894</v>
      </c>
      <c r="J19" s="738">
        <v>231</v>
      </c>
      <c r="K19" s="739">
        <v>9666</v>
      </c>
      <c r="L19" s="740"/>
    </row>
    <row r="20" spans="1:12" ht="12.75">
      <c r="A20" s="255">
        <v>11</v>
      </c>
      <c r="B20" s="199" t="s">
        <v>341</v>
      </c>
      <c r="C20" s="166"/>
      <c r="D20" s="737" t="s">
        <v>429</v>
      </c>
      <c r="E20" s="794">
        <v>100</v>
      </c>
      <c r="F20" s="795"/>
      <c r="G20" s="741"/>
      <c r="H20" s="796"/>
      <c r="I20" s="743">
        <v>100</v>
      </c>
      <c r="J20" s="739"/>
      <c r="K20" s="739"/>
      <c r="L20" s="740"/>
    </row>
    <row r="21" spans="1:12" ht="12.75">
      <c r="A21" s="255">
        <v>12</v>
      </c>
      <c r="B21" s="199" t="s">
        <v>350</v>
      </c>
      <c r="C21" s="166"/>
      <c r="D21" s="737" t="s">
        <v>431</v>
      </c>
      <c r="E21" s="794">
        <v>100</v>
      </c>
      <c r="F21" s="795"/>
      <c r="G21" s="741"/>
      <c r="H21" s="796"/>
      <c r="I21" s="743">
        <v>100</v>
      </c>
      <c r="J21" s="739"/>
      <c r="K21" s="739"/>
      <c r="L21" s="740"/>
    </row>
    <row r="22" spans="1:12" ht="26.25" thickBot="1">
      <c r="A22" s="689" t="s">
        <v>68</v>
      </c>
      <c r="B22" s="199" t="s">
        <v>352</v>
      </c>
      <c r="C22" s="223"/>
      <c r="D22" s="744" t="s">
        <v>24</v>
      </c>
      <c r="E22" s="797"/>
      <c r="F22" s="798"/>
      <c r="G22" s="747"/>
      <c r="H22" s="799"/>
      <c r="I22" s="749"/>
      <c r="J22" s="750"/>
      <c r="K22" s="750"/>
      <c r="L22" s="751"/>
    </row>
    <row r="23" spans="1:12" ht="26.25" thickBot="1">
      <c r="A23" s="692" t="s">
        <v>69</v>
      </c>
      <c r="B23" s="260" t="s">
        <v>433</v>
      </c>
      <c r="C23" s="693" t="s">
        <v>434</v>
      </c>
      <c r="D23" s="752"/>
      <c r="E23" s="753">
        <f aca="true" t="shared" si="3" ref="E23:L23">E15+E12+E10</f>
        <v>67220</v>
      </c>
      <c r="F23" s="694">
        <f t="shared" si="3"/>
        <v>2345</v>
      </c>
      <c r="G23" s="694">
        <f t="shared" si="3"/>
        <v>26969</v>
      </c>
      <c r="H23" s="754">
        <f t="shared" si="3"/>
        <v>0</v>
      </c>
      <c r="I23" s="755">
        <f t="shared" si="3"/>
        <v>69522</v>
      </c>
      <c r="J23" s="694">
        <f t="shared" si="3"/>
        <v>20323</v>
      </c>
      <c r="K23" s="694">
        <f t="shared" si="3"/>
        <v>9666</v>
      </c>
      <c r="L23" s="754">
        <f t="shared" si="3"/>
        <v>0</v>
      </c>
    </row>
    <row r="24" spans="2:8" ht="12.75">
      <c r="B24" s="248"/>
      <c r="C24" s="249"/>
      <c r="D24" s="249"/>
      <c r="H24" s="250"/>
    </row>
    <row r="25" spans="2:8" ht="12.75">
      <c r="B25" s="248"/>
      <c r="C25" s="249"/>
      <c r="D25" s="249"/>
      <c r="H25" s="250"/>
    </row>
    <row r="26" spans="2:8" ht="12.75">
      <c r="B26" s="248"/>
      <c r="C26" s="249"/>
      <c r="D26" s="249"/>
      <c r="H26" s="250"/>
    </row>
    <row r="27" spans="1:4" ht="16.5" thickBot="1">
      <c r="A27" s="236" t="s">
        <v>54</v>
      </c>
      <c r="B27" s="248"/>
      <c r="C27" s="236" t="s">
        <v>488</v>
      </c>
      <c r="D27" s="236"/>
    </row>
    <row r="28" spans="1:12" ht="15">
      <c r="A28" s="159"/>
      <c r="B28" s="251" t="s">
        <v>197</v>
      </c>
      <c r="C28" s="161" t="s">
        <v>198</v>
      </c>
      <c r="D28" s="756" t="s">
        <v>199</v>
      </c>
      <c r="E28" s="712" t="s">
        <v>200</v>
      </c>
      <c r="F28" s="713"/>
      <c r="G28" s="713" t="s">
        <v>201</v>
      </c>
      <c r="H28" s="714"/>
      <c r="I28" s="712" t="s">
        <v>425</v>
      </c>
      <c r="J28" s="713"/>
      <c r="K28" s="713" t="s">
        <v>463</v>
      </c>
      <c r="L28" s="714"/>
    </row>
    <row r="29" spans="1:12" ht="15">
      <c r="A29" s="715"/>
      <c r="B29" s="757"/>
      <c r="C29" s="716"/>
      <c r="D29" s="758"/>
      <c r="E29" s="719" t="s">
        <v>57</v>
      </c>
      <c r="F29" s="720"/>
      <c r="G29" s="720"/>
      <c r="H29" s="721"/>
      <c r="I29" s="719" t="s">
        <v>604</v>
      </c>
      <c r="J29" s="720"/>
      <c r="K29" s="720"/>
      <c r="L29" s="721"/>
    </row>
    <row r="30" spans="1:12" ht="15">
      <c r="A30" s="715"/>
      <c r="B30" s="757"/>
      <c r="C30" s="716"/>
      <c r="D30" s="758"/>
      <c r="E30" s="722" t="s">
        <v>442</v>
      </c>
      <c r="F30" s="425"/>
      <c r="G30" s="425" t="s">
        <v>443</v>
      </c>
      <c r="H30" s="723"/>
      <c r="I30" s="722" t="s">
        <v>442</v>
      </c>
      <c r="J30" s="425"/>
      <c r="K30" s="425" t="s">
        <v>443</v>
      </c>
      <c r="L30" s="723"/>
    </row>
    <row r="31" spans="1:12" ht="39">
      <c r="A31" s="715"/>
      <c r="B31" s="759" t="s">
        <v>318</v>
      </c>
      <c r="C31" s="716"/>
      <c r="D31" s="758"/>
      <c r="E31" s="725" t="s">
        <v>444</v>
      </c>
      <c r="F31" s="269" t="s">
        <v>445</v>
      </c>
      <c r="G31" s="269" t="s">
        <v>444</v>
      </c>
      <c r="H31" s="726" t="s">
        <v>445</v>
      </c>
      <c r="I31" s="725" t="s">
        <v>444</v>
      </c>
      <c r="J31" s="269" t="s">
        <v>445</v>
      </c>
      <c r="K31" s="269" t="s">
        <v>444</v>
      </c>
      <c r="L31" s="726" t="s">
        <v>445</v>
      </c>
    </row>
    <row r="32" spans="1:12" ht="38.25">
      <c r="A32" s="168" t="s">
        <v>53</v>
      </c>
      <c r="B32" s="199" t="s">
        <v>426</v>
      </c>
      <c r="C32" s="239" t="s">
        <v>593</v>
      </c>
      <c r="D32" s="760"/>
      <c r="E32" s="761">
        <f aca="true" t="shared" si="4" ref="E32:L32">SUM(E33)</f>
        <v>0</v>
      </c>
      <c r="F32" s="166">
        <f t="shared" si="4"/>
        <v>0</v>
      </c>
      <c r="G32" s="166">
        <f t="shared" si="4"/>
        <v>0</v>
      </c>
      <c r="H32" s="762">
        <f t="shared" si="4"/>
        <v>0</v>
      </c>
      <c r="I32" s="761">
        <f t="shared" si="4"/>
        <v>0</v>
      </c>
      <c r="J32" s="166">
        <f t="shared" si="4"/>
        <v>0</v>
      </c>
      <c r="K32" s="166">
        <f t="shared" si="4"/>
        <v>0</v>
      </c>
      <c r="L32" s="762">
        <f t="shared" si="4"/>
        <v>0</v>
      </c>
    </row>
    <row r="33" spans="1:12" ht="51">
      <c r="A33" s="168" t="s">
        <v>54</v>
      </c>
      <c r="B33" s="199" t="s">
        <v>320</v>
      </c>
      <c r="C33" s="219"/>
      <c r="D33" s="727" t="s">
        <v>20</v>
      </c>
      <c r="E33" s="163"/>
      <c r="F33" s="219"/>
      <c r="G33" s="313"/>
      <c r="H33" s="732"/>
      <c r="I33" s="184"/>
      <c r="J33" s="313"/>
      <c r="K33" s="313"/>
      <c r="L33" s="732"/>
    </row>
    <row r="34" spans="1:12" ht="38.25">
      <c r="A34" s="168" t="s">
        <v>55</v>
      </c>
      <c r="B34" s="199" t="s">
        <v>435</v>
      </c>
      <c r="C34" s="239" t="s">
        <v>45</v>
      </c>
      <c r="D34" s="763"/>
      <c r="E34" s="764">
        <f aca="true" t="shared" si="5" ref="E34:L34">SUM(E35:E41)</f>
        <v>69</v>
      </c>
      <c r="F34" s="227">
        <f t="shared" si="5"/>
        <v>4850</v>
      </c>
      <c r="G34" s="227">
        <f t="shared" si="5"/>
        <v>68</v>
      </c>
      <c r="H34" s="765">
        <f t="shared" si="5"/>
        <v>0</v>
      </c>
      <c r="I34" s="764">
        <f t="shared" si="5"/>
        <v>69</v>
      </c>
      <c r="J34" s="227">
        <f t="shared" si="5"/>
        <v>5140</v>
      </c>
      <c r="K34" s="227">
        <f t="shared" si="5"/>
        <v>0</v>
      </c>
      <c r="L34" s="765">
        <f t="shared" si="5"/>
        <v>0</v>
      </c>
    </row>
    <row r="35" spans="1:12" ht="12.75">
      <c r="A35" s="168" t="s">
        <v>56</v>
      </c>
      <c r="B35" s="199" t="s">
        <v>327</v>
      </c>
      <c r="C35" s="219"/>
      <c r="D35" s="760" t="s">
        <v>90</v>
      </c>
      <c r="E35" s="766">
        <v>69</v>
      </c>
      <c r="F35" s="696">
        <v>4850</v>
      </c>
      <c r="G35" s="313">
        <v>68</v>
      </c>
      <c r="H35" s="732"/>
      <c r="I35" s="184"/>
      <c r="J35" s="738">
        <v>4850</v>
      </c>
      <c r="K35" s="313"/>
      <c r="L35" s="732"/>
    </row>
    <row r="36" spans="1:12" ht="12.75">
      <c r="A36" s="168" t="s">
        <v>58</v>
      </c>
      <c r="B36" s="199" t="s">
        <v>328</v>
      </c>
      <c r="C36" s="219"/>
      <c r="D36" s="760" t="s">
        <v>91</v>
      </c>
      <c r="E36" s="766"/>
      <c r="F36" s="696"/>
      <c r="G36" s="313"/>
      <c r="H36" s="732"/>
      <c r="I36" s="184">
        <v>69</v>
      </c>
      <c r="J36" s="738">
        <v>290</v>
      </c>
      <c r="K36" s="313"/>
      <c r="L36" s="732"/>
    </row>
    <row r="37" spans="1:12" ht="25.5">
      <c r="A37" s="168" t="s">
        <v>59</v>
      </c>
      <c r="B37" s="199" t="s">
        <v>329</v>
      </c>
      <c r="C37" s="219"/>
      <c r="D37" s="727" t="s">
        <v>92</v>
      </c>
      <c r="E37" s="766"/>
      <c r="F37" s="696"/>
      <c r="G37" s="313"/>
      <c r="H37" s="732"/>
      <c r="I37" s="184"/>
      <c r="J37" s="738"/>
      <c r="K37" s="313"/>
      <c r="L37" s="732"/>
    </row>
    <row r="38" spans="1:12" ht="12.75">
      <c r="A38" s="168" t="s">
        <v>61</v>
      </c>
      <c r="B38" s="199" t="s">
        <v>330</v>
      </c>
      <c r="C38" s="219"/>
      <c r="D38" s="760" t="s">
        <v>436</v>
      </c>
      <c r="E38" s="766"/>
      <c r="F38" s="696"/>
      <c r="G38" s="313"/>
      <c r="H38" s="732"/>
      <c r="I38" s="184"/>
      <c r="J38" s="738"/>
      <c r="K38" s="313"/>
      <c r="L38" s="732"/>
    </row>
    <row r="39" spans="1:12" ht="25.5">
      <c r="A39" s="168" t="s">
        <v>62</v>
      </c>
      <c r="B39" s="199" t="s">
        <v>331</v>
      </c>
      <c r="C39" s="219"/>
      <c r="D39" s="727" t="s">
        <v>93</v>
      </c>
      <c r="E39" s="766"/>
      <c r="F39" s="696"/>
      <c r="G39" s="313"/>
      <c r="H39" s="732"/>
      <c r="I39" s="184"/>
      <c r="J39" s="738"/>
      <c r="K39" s="313"/>
      <c r="L39" s="732"/>
    </row>
    <row r="40" spans="1:12" ht="12.75">
      <c r="A40" s="168" t="s">
        <v>86</v>
      </c>
      <c r="B40" s="199" t="s">
        <v>437</v>
      </c>
      <c r="C40" s="219"/>
      <c r="D40" s="760" t="s">
        <v>438</v>
      </c>
      <c r="E40" s="766"/>
      <c r="F40" s="696"/>
      <c r="G40" s="313"/>
      <c r="H40" s="732"/>
      <c r="I40" s="184"/>
      <c r="J40" s="738"/>
      <c r="K40" s="313"/>
      <c r="L40" s="732"/>
    </row>
    <row r="41" spans="1:12" ht="39" thickBot="1">
      <c r="A41" s="697" t="s">
        <v>65</v>
      </c>
      <c r="B41" s="222" t="s">
        <v>439</v>
      </c>
      <c r="C41" s="258"/>
      <c r="D41" s="744" t="s">
        <v>128</v>
      </c>
      <c r="E41" s="767"/>
      <c r="F41" s="768"/>
      <c r="G41" s="769"/>
      <c r="H41" s="770"/>
      <c r="I41" s="771"/>
      <c r="J41" s="772"/>
      <c r="K41" s="769"/>
      <c r="L41" s="770"/>
    </row>
    <row r="42" spans="1:12" ht="26.25" thickBot="1">
      <c r="A42" s="259" t="s">
        <v>66</v>
      </c>
      <c r="B42" s="260" t="s">
        <v>428</v>
      </c>
      <c r="C42" s="261" t="s">
        <v>94</v>
      </c>
      <c r="D42" s="773"/>
      <c r="E42" s="774">
        <f aca="true" t="shared" si="6" ref="E42:L42">SUM(E34)</f>
        <v>69</v>
      </c>
      <c r="F42" s="699">
        <f t="shared" si="6"/>
        <v>4850</v>
      </c>
      <c r="G42" s="699">
        <f t="shared" si="6"/>
        <v>68</v>
      </c>
      <c r="H42" s="775">
        <f t="shared" si="6"/>
        <v>0</v>
      </c>
      <c r="I42" s="774">
        <f t="shared" si="6"/>
        <v>69</v>
      </c>
      <c r="J42" s="699">
        <f t="shared" si="6"/>
        <v>5140</v>
      </c>
      <c r="K42" s="699">
        <f t="shared" si="6"/>
        <v>0</v>
      </c>
      <c r="L42" s="775">
        <f t="shared" si="6"/>
        <v>0</v>
      </c>
    </row>
    <row r="43" spans="1:6" ht="12.75">
      <c r="A43" s="264"/>
      <c r="B43" s="265"/>
      <c r="C43" s="266"/>
      <c r="D43" s="700"/>
      <c r="E43" s="701"/>
      <c r="F43" s="701"/>
    </row>
    <row r="44" spans="1:6" ht="16.5" thickBot="1">
      <c r="A44" s="267" t="s">
        <v>55</v>
      </c>
      <c r="B44" s="702"/>
      <c r="C44" s="268" t="s">
        <v>611</v>
      </c>
      <c r="D44" s="700"/>
      <c r="E44" s="701"/>
      <c r="F44" s="701"/>
    </row>
    <row r="45" spans="1:12" ht="15">
      <c r="A45" s="159"/>
      <c r="B45" s="251" t="s">
        <v>197</v>
      </c>
      <c r="C45" s="161" t="s">
        <v>198</v>
      </c>
      <c r="D45" s="756" t="s">
        <v>199</v>
      </c>
      <c r="E45" s="712" t="s">
        <v>200</v>
      </c>
      <c r="F45" s="713"/>
      <c r="G45" s="713" t="s">
        <v>201</v>
      </c>
      <c r="H45" s="714"/>
      <c r="I45" s="712" t="s">
        <v>425</v>
      </c>
      <c r="J45" s="713"/>
      <c r="K45" s="713" t="s">
        <v>463</v>
      </c>
      <c r="L45" s="714"/>
    </row>
    <row r="46" spans="1:12" ht="15">
      <c r="A46" s="715"/>
      <c r="B46" s="757"/>
      <c r="C46" s="716"/>
      <c r="D46" s="758"/>
      <c r="E46" s="719" t="s">
        <v>57</v>
      </c>
      <c r="F46" s="720"/>
      <c r="G46" s="720"/>
      <c r="H46" s="721"/>
      <c r="I46" s="719" t="s">
        <v>604</v>
      </c>
      <c r="J46" s="720"/>
      <c r="K46" s="720"/>
      <c r="L46" s="721"/>
    </row>
    <row r="47" spans="1:12" ht="15">
      <c r="A47" s="715"/>
      <c r="B47" s="757"/>
      <c r="C47" s="716"/>
      <c r="D47" s="758"/>
      <c r="E47" s="722" t="s">
        <v>442</v>
      </c>
      <c r="F47" s="425"/>
      <c r="G47" s="425" t="s">
        <v>443</v>
      </c>
      <c r="H47" s="723"/>
      <c r="I47" s="722" t="s">
        <v>442</v>
      </c>
      <c r="J47" s="425"/>
      <c r="K47" s="425" t="s">
        <v>443</v>
      </c>
      <c r="L47" s="723"/>
    </row>
    <row r="48" spans="1:12" ht="38.25">
      <c r="A48" s="163"/>
      <c r="B48" s="252" t="s">
        <v>318</v>
      </c>
      <c r="C48" s="219"/>
      <c r="D48" s="760"/>
      <c r="E48" s="725" t="s">
        <v>444</v>
      </c>
      <c r="F48" s="269" t="s">
        <v>445</v>
      </c>
      <c r="G48" s="269" t="s">
        <v>444</v>
      </c>
      <c r="H48" s="726" t="s">
        <v>445</v>
      </c>
      <c r="I48" s="725" t="s">
        <v>444</v>
      </c>
      <c r="J48" s="269" t="s">
        <v>445</v>
      </c>
      <c r="K48" s="269" t="s">
        <v>444</v>
      </c>
      <c r="L48" s="726" t="s">
        <v>445</v>
      </c>
    </row>
    <row r="49" spans="1:12" ht="38.25">
      <c r="A49" s="168" t="s">
        <v>53</v>
      </c>
      <c r="B49" s="199" t="s">
        <v>53</v>
      </c>
      <c r="C49" s="239" t="s">
        <v>595</v>
      </c>
      <c r="D49" s="760"/>
      <c r="E49" s="776">
        <f aca="true" t="shared" si="7" ref="E49:L49">SUM(E51)</f>
        <v>0</v>
      </c>
      <c r="F49" s="703">
        <f t="shared" si="7"/>
        <v>0</v>
      </c>
      <c r="G49" s="703">
        <f t="shared" si="7"/>
        <v>0</v>
      </c>
      <c r="H49" s="777">
        <f t="shared" si="7"/>
        <v>0</v>
      </c>
      <c r="I49" s="776">
        <f t="shared" si="7"/>
        <v>0</v>
      </c>
      <c r="J49" s="703">
        <f>SUM(J50:J51)</f>
        <v>13000</v>
      </c>
      <c r="K49" s="703">
        <f t="shared" si="7"/>
        <v>0</v>
      </c>
      <c r="L49" s="777">
        <f t="shared" si="7"/>
        <v>0</v>
      </c>
    </row>
    <row r="50" spans="1:12" ht="38.25">
      <c r="A50" s="168" t="s">
        <v>54</v>
      </c>
      <c r="B50" s="199" t="s">
        <v>320</v>
      </c>
      <c r="C50" s="239"/>
      <c r="D50" s="778" t="s">
        <v>606</v>
      </c>
      <c r="E50" s="776"/>
      <c r="F50" s="703"/>
      <c r="G50" s="779"/>
      <c r="H50" s="780"/>
      <c r="I50" s="781"/>
      <c r="J50" s="782">
        <v>137</v>
      </c>
      <c r="K50" s="779"/>
      <c r="L50" s="780"/>
    </row>
    <row r="51" spans="1:12" ht="39" thickBot="1">
      <c r="A51" s="168" t="s">
        <v>55</v>
      </c>
      <c r="B51" s="199" t="s">
        <v>321</v>
      </c>
      <c r="C51" s="239"/>
      <c r="D51" s="778" t="s">
        <v>609</v>
      </c>
      <c r="E51" s="783">
        <v>0</v>
      </c>
      <c r="F51" s="704"/>
      <c r="G51" s="313"/>
      <c r="H51" s="732"/>
      <c r="I51" s="184"/>
      <c r="J51" s="738">
        <v>12863</v>
      </c>
      <c r="K51" s="313"/>
      <c r="L51" s="732"/>
    </row>
    <row r="52" spans="1:12" ht="26.25" thickBot="1">
      <c r="A52" s="259" t="s">
        <v>56</v>
      </c>
      <c r="B52" s="288">
        <v>3</v>
      </c>
      <c r="C52" s="706" t="s">
        <v>601</v>
      </c>
      <c r="D52" s="788"/>
      <c r="E52" s="789">
        <f>E49</f>
        <v>0</v>
      </c>
      <c r="F52" s="707">
        <f aca="true" t="shared" si="8" ref="F52:L52">F49</f>
        <v>0</v>
      </c>
      <c r="G52" s="707">
        <f t="shared" si="8"/>
        <v>0</v>
      </c>
      <c r="H52" s="790">
        <f t="shared" si="8"/>
        <v>0</v>
      </c>
      <c r="I52" s="789">
        <f t="shared" si="8"/>
        <v>0</v>
      </c>
      <c r="J52" s="707">
        <f t="shared" si="8"/>
        <v>13000</v>
      </c>
      <c r="K52" s="707">
        <f t="shared" si="8"/>
        <v>0</v>
      </c>
      <c r="L52" s="790">
        <f t="shared" si="8"/>
        <v>0</v>
      </c>
    </row>
    <row r="53" spans="5:7" ht="13.5" thickBot="1">
      <c r="E53" s="245"/>
      <c r="F53" s="245"/>
      <c r="G53" s="245"/>
    </row>
    <row r="54" spans="1:12" ht="16.5" thickBot="1">
      <c r="A54" s="708" t="s">
        <v>56</v>
      </c>
      <c r="B54" s="709"/>
      <c r="C54" s="709" t="s">
        <v>573</v>
      </c>
      <c r="D54" s="709"/>
      <c r="E54" s="710"/>
      <c r="F54" s="710"/>
      <c r="G54" s="710"/>
      <c r="H54" s="710"/>
      <c r="I54" s="710"/>
      <c r="J54" s="710"/>
      <c r="K54" s="710"/>
      <c r="L54" s="710"/>
    </row>
    <row r="55" spans="5:7" ht="13.5" thickBot="1">
      <c r="E55" s="245"/>
      <c r="F55" s="245"/>
      <c r="G55" s="245"/>
    </row>
    <row r="56" spans="1:12" ht="16.5" thickBot="1">
      <c r="A56" s="708" t="s">
        <v>58</v>
      </c>
      <c r="B56" s="709"/>
      <c r="C56" s="709" t="s">
        <v>602</v>
      </c>
      <c r="D56" s="709"/>
      <c r="E56" s="791">
        <f>E52+F52+G52+H52+E42+F42+G42+H42+E23+F23+G23+H23</f>
        <v>101521</v>
      </c>
      <c r="F56" s="792"/>
      <c r="G56" s="792"/>
      <c r="H56" s="793"/>
      <c r="I56" s="791">
        <f>I52+J52+K52+L52+I42+J42+K42+L42+I23+J23+K23+L23</f>
        <v>117720</v>
      </c>
      <c r="J56" s="792"/>
      <c r="K56" s="792"/>
      <c r="L56" s="793"/>
    </row>
    <row r="57" spans="5:7" ht="12.75">
      <c r="E57" s="242"/>
      <c r="F57" s="242"/>
      <c r="G57" s="242"/>
    </row>
    <row r="58" spans="1:5" ht="14.25">
      <c r="A58" s="830" t="s">
        <v>656</v>
      </c>
      <c r="B58" s="36"/>
      <c r="C58" s="36"/>
      <c r="D58" s="36"/>
      <c r="E58" s="36"/>
    </row>
  </sheetData>
  <sheetProtection/>
  <mergeCells count="36">
    <mergeCell ref="E56:H56"/>
    <mergeCell ref="I56:L56"/>
    <mergeCell ref="K45:L45"/>
    <mergeCell ref="E46:H46"/>
    <mergeCell ref="I46:L46"/>
    <mergeCell ref="K47:L47"/>
    <mergeCell ref="K6:L6"/>
    <mergeCell ref="E7:H7"/>
    <mergeCell ref="I7:L7"/>
    <mergeCell ref="K8:L8"/>
    <mergeCell ref="K28:L28"/>
    <mergeCell ref="E29:H29"/>
    <mergeCell ref="I29:L29"/>
    <mergeCell ref="K30:L30"/>
    <mergeCell ref="E45:F45"/>
    <mergeCell ref="G45:H45"/>
    <mergeCell ref="I45:J45"/>
    <mergeCell ref="E30:F30"/>
    <mergeCell ref="G30:H30"/>
    <mergeCell ref="I30:J30"/>
    <mergeCell ref="E6:F6"/>
    <mergeCell ref="G6:H6"/>
    <mergeCell ref="I6:J6"/>
    <mergeCell ref="I8:J8"/>
    <mergeCell ref="E47:F47"/>
    <mergeCell ref="G47:H47"/>
    <mergeCell ref="I47:J47"/>
    <mergeCell ref="E28:F28"/>
    <mergeCell ref="G28:H28"/>
    <mergeCell ref="I28:J28"/>
    <mergeCell ref="E8:F8"/>
    <mergeCell ref="G8:H8"/>
    <mergeCell ref="A4:G4"/>
    <mergeCell ref="A1:G1"/>
    <mergeCell ref="A2:G2"/>
    <mergeCell ref="A3:G3"/>
  </mergeCells>
  <printOptions/>
  <pageMargins left="0.7480314960629921" right="0.7480314960629921" top="0.984251968503937" bottom="0.984251968503937" header="0.4724409448818898" footer="0.5118110236220472"/>
  <pageSetup horizontalDpi="600" verticalDpi="600" orientation="portrait" paperSize="8" r:id="rId1"/>
  <headerFooter alignWithMargins="0">
    <oddHeader>&amp;C&amp;X9 &amp;X12. melléklet Magyaratád Községi Önkormányzat  2/2013.(III. 14.) önkormányzati rendeletéhez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H406"/>
  <sheetViews>
    <sheetView workbookViewId="0" topLeftCell="A272">
      <selection activeCell="D367" sqref="D367"/>
    </sheetView>
  </sheetViews>
  <sheetFormatPr defaultColWidth="9.140625" defaultRowHeight="12.75"/>
  <cols>
    <col min="1" max="4" width="9.140625" style="36" customWidth="1"/>
    <col min="5" max="5" width="20.7109375" style="36" customWidth="1"/>
    <col min="6" max="6" width="11.57421875" style="29" customWidth="1"/>
    <col min="7" max="16384" width="9.140625" style="36" customWidth="1"/>
  </cols>
  <sheetData>
    <row r="1" spans="1:7" ht="15.75">
      <c r="A1" s="426" t="s">
        <v>279</v>
      </c>
      <c r="B1" s="427"/>
      <c r="C1" s="427"/>
      <c r="D1" s="427"/>
      <c r="E1" s="427"/>
      <c r="F1" s="427"/>
      <c r="G1" s="427"/>
    </row>
    <row r="2" spans="1:7" ht="15.75">
      <c r="A2" s="426" t="s">
        <v>208</v>
      </c>
      <c r="B2" s="427"/>
      <c r="C2" s="427"/>
      <c r="D2" s="427"/>
      <c r="E2" s="427"/>
      <c r="F2" s="427"/>
      <c r="G2" s="427"/>
    </row>
    <row r="3" spans="1:7" ht="15.75">
      <c r="A3" s="426" t="s">
        <v>168</v>
      </c>
      <c r="B3" s="427"/>
      <c r="C3" s="427"/>
      <c r="D3" s="427"/>
      <c r="E3" s="427"/>
      <c r="F3" s="427"/>
      <c r="G3" s="427"/>
    </row>
    <row r="4" spans="1:7" ht="15.75">
      <c r="A4" s="426" t="s">
        <v>209</v>
      </c>
      <c r="B4" s="427"/>
      <c r="C4" s="427"/>
      <c r="D4" s="427"/>
      <c r="E4" s="427"/>
      <c r="F4" s="427"/>
      <c r="G4" s="427"/>
    </row>
    <row r="5" ht="13.5" thickBot="1"/>
    <row r="6" spans="1:7" ht="16.5" thickBot="1">
      <c r="A6" s="800" t="s">
        <v>210</v>
      </c>
      <c r="B6" s="801"/>
      <c r="C6" s="801"/>
      <c r="D6" s="801"/>
      <c r="E6" s="801"/>
      <c r="F6" s="801"/>
      <c r="G6" s="801"/>
    </row>
    <row r="7" spans="1:7" ht="15.75">
      <c r="A7" s="153"/>
      <c r="B7" s="153"/>
      <c r="C7" s="153"/>
      <c r="D7" s="153"/>
      <c r="E7" s="153"/>
      <c r="F7" s="153"/>
      <c r="G7" s="153"/>
    </row>
    <row r="8" spans="1:7" ht="15.75">
      <c r="A8" s="153"/>
      <c r="B8" s="30" t="s">
        <v>97</v>
      </c>
      <c r="C8" s="31"/>
      <c r="D8" s="31"/>
      <c r="E8" s="31"/>
      <c r="F8" s="32" t="s">
        <v>57</v>
      </c>
      <c r="G8" s="32" t="s">
        <v>513</v>
      </c>
    </row>
    <row r="9" spans="1:7" ht="15.75">
      <c r="A9" s="153"/>
      <c r="B9" s="153"/>
      <c r="C9" s="153"/>
      <c r="D9" s="153"/>
      <c r="E9" s="153"/>
      <c r="F9" s="153"/>
      <c r="G9" s="153"/>
    </row>
    <row r="10" spans="1:7" ht="12.75">
      <c r="A10" s="802" t="s">
        <v>384</v>
      </c>
      <c r="B10" s="803"/>
      <c r="C10" s="803"/>
      <c r="D10" s="803"/>
      <c r="E10" s="803"/>
      <c r="F10" s="803"/>
      <c r="G10" s="803"/>
    </row>
    <row r="11" spans="1:7" ht="15.75">
      <c r="A11" s="153"/>
      <c r="B11" s="153"/>
      <c r="C11" s="153"/>
      <c r="D11" s="153"/>
      <c r="E11" s="153"/>
      <c r="F11" s="153"/>
      <c r="G11" s="153"/>
    </row>
    <row r="12" spans="2:7" ht="12.75">
      <c r="B12" s="72" t="s">
        <v>181</v>
      </c>
      <c r="C12" s="57"/>
      <c r="D12" s="57"/>
      <c r="E12" s="57"/>
      <c r="F12" s="73"/>
      <c r="G12" s="73"/>
    </row>
    <row r="13" spans="2:7" ht="12.75">
      <c r="B13" s="59" t="s">
        <v>238</v>
      </c>
      <c r="C13" s="60"/>
      <c r="D13" s="60"/>
      <c r="E13" s="57"/>
      <c r="F13" s="74">
        <v>7466</v>
      </c>
      <c r="G13" s="74">
        <v>7466</v>
      </c>
    </row>
    <row r="14" spans="2:7" ht="12.75">
      <c r="B14" s="69" t="s">
        <v>612</v>
      </c>
      <c r="C14" s="69"/>
      <c r="D14" s="69"/>
      <c r="E14" s="59"/>
      <c r="F14" s="70">
        <f>SUM(F13:F13)</f>
        <v>7466</v>
      </c>
      <c r="G14" s="70">
        <f>SUM(G13:G13)</f>
        <v>7466</v>
      </c>
    </row>
    <row r="15" spans="2:7" ht="12.75">
      <c r="B15" s="69"/>
      <c r="C15" s="62" t="s">
        <v>230</v>
      </c>
      <c r="D15" s="62"/>
      <c r="E15" s="62"/>
      <c r="F15" s="70">
        <f>SUM(F14)</f>
        <v>7466</v>
      </c>
      <c r="G15" s="70">
        <f>SUM(G14)</f>
        <v>7466</v>
      </c>
    </row>
    <row r="16" spans="2:7" ht="12.75">
      <c r="B16" s="69"/>
      <c r="C16" s="62"/>
      <c r="D16" s="62"/>
      <c r="E16" s="62"/>
      <c r="F16" s="70"/>
      <c r="G16" s="70"/>
    </row>
    <row r="17" spans="2:7" ht="12.75">
      <c r="B17" s="69"/>
      <c r="C17" s="62"/>
      <c r="D17" s="62"/>
      <c r="E17" s="62"/>
      <c r="F17" s="70"/>
      <c r="G17" s="70"/>
    </row>
    <row r="18" spans="2:7" ht="12.75">
      <c r="B18" s="75" t="s">
        <v>182</v>
      </c>
      <c r="C18" s="75"/>
      <c r="D18" s="75"/>
      <c r="E18" s="75"/>
      <c r="F18" s="76"/>
      <c r="G18" s="76"/>
    </row>
    <row r="19" spans="1:7" ht="12.75">
      <c r="A19" s="37"/>
      <c r="B19" s="77" t="s">
        <v>137</v>
      </c>
      <c r="C19" s="77"/>
      <c r="D19" s="77"/>
      <c r="E19" s="77"/>
      <c r="F19" s="58">
        <v>1903</v>
      </c>
      <c r="G19" s="58">
        <v>1903</v>
      </c>
    </row>
    <row r="20" spans="2:7" ht="12.75">
      <c r="B20" s="69" t="s">
        <v>612</v>
      </c>
      <c r="C20" s="62"/>
      <c r="D20" s="62"/>
      <c r="E20" s="62"/>
      <c r="F20" s="63">
        <f>SUM(F19)</f>
        <v>1903</v>
      </c>
      <c r="G20" s="63">
        <f>SUM(G19)</f>
        <v>1903</v>
      </c>
    </row>
    <row r="21" spans="2:7" ht="12.75">
      <c r="B21" s="77"/>
      <c r="C21" s="62" t="s">
        <v>230</v>
      </c>
      <c r="D21" s="62"/>
      <c r="E21" s="62"/>
      <c r="F21" s="63">
        <f>SUM(F20)</f>
        <v>1903</v>
      </c>
      <c r="G21" s="63">
        <f>SUM(G20)</f>
        <v>1903</v>
      </c>
    </row>
    <row r="22" spans="2:7" ht="12.75">
      <c r="B22" s="77"/>
      <c r="C22" s="62"/>
      <c r="D22" s="62"/>
      <c r="E22" s="62"/>
      <c r="F22" s="63"/>
      <c r="G22" s="63"/>
    </row>
    <row r="23" spans="2:7" ht="12.75">
      <c r="B23" s="77"/>
      <c r="C23" s="62"/>
      <c r="D23" s="62"/>
      <c r="E23" s="62"/>
      <c r="F23" s="63"/>
      <c r="G23" s="63"/>
    </row>
    <row r="24" spans="2:7" ht="12.75">
      <c r="B24" s="75" t="s">
        <v>613</v>
      </c>
      <c r="C24" s="75"/>
      <c r="D24" s="75"/>
      <c r="E24" s="75"/>
      <c r="F24" s="63"/>
      <c r="G24" s="63"/>
    </row>
    <row r="25" spans="2:7" ht="12.75">
      <c r="B25" s="77" t="s">
        <v>614</v>
      </c>
      <c r="C25" s="62"/>
      <c r="D25" s="62"/>
      <c r="E25" s="62"/>
      <c r="F25" s="74">
        <v>0</v>
      </c>
      <c r="G25" s="74">
        <v>77</v>
      </c>
    </row>
    <row r="26" spans="2:7" ht="12.75">
      <c r="B26" s="62" t="s">
        <v>612</v>
      </c>
      <c r="C26" s="62"/>
      <c r="D26" s="62"/>
      <c r="E26" s="62"/>
      <c r="F26" s="63">
        <f>SUM(F25)</f>
        <v>0</v>
      </c>
      <c r="G26" s="63">
        <f>SUM(G25)</f>
        <v>77</v>
      </c>
    </row>
    <row r="27" spans="2:7" ht="12.75">
      <c r="B27" s="77"/>
      <c r="C27" s="62" t="s">
        <v>230</v>
      </c>
      <c r="D27" s="62"/>
      <c r="E27" s="62"/>
      <c r="F27" s="63">
        <f>SUM(F26)</f>
        <v>0</v>
      </c>
      <c r="G27" s="63">
        <f>SUM(G26)</f>
        <v>77</v>
      </c>
    </row>
    <row r="28" spans="2:7" ht="12.75">
      <c r="B28" s="77"/>
      <c r="C28" s="62"/>
      <c r="D28" s="62"/>
      <c r="E28" s="62"/>
      <c r="F28" s="63"/>
      <c r="G28" s="63"/>
    </row>
    <row r="29" spans="2:7" ht="12.75">
      <c r="B29" s="72" t="s">
        <v>183</v>
      </c>
      <c r="C29" s="49"/>
      <c r="D29" s="49"/>
      <c r="E29" s="49"/>
      <c r="F29" s="78"/>
      <c r="G29" s="78"/>
    </row>
    <row r="30" spans="2:7" ht="12.75">
      <c r="B30" s="52" t="s">
        <v>239</v>
      </c>
      <c r="C30" s="52"/>
      <c r="D30" s="52"/>
      <c r="E30" s="52"/>
      <c r="F30" s="42">
        <v>220</v>
      </c>
      <c r="G30" s="42">
        <v>220</v>
      </c>
    </row>
    <row r="31" spans="2:7" ht="12.75">
      <c r="B31" s="69" t="s">
        <v>612</v>
      </c>
      <c r="C31" s="53"/>
      <c r="D31" s="53"/>
      <c r="E31" s="53"/>
      <c r="F31" s="54">
        <f>SUM(F30)</f>
        <v>220</v>
      </c>
      <c r="G31" s="54">
        <f>SUM(G30)</f>
        <v>220</v>
      </c>
    </row>
    <row r="32" spans="2:7" ht="12.75">
      <c r="B32" s="52"/>
      <c r="C32" s="53" t="s">
        <v>230</v>
      </c>
      <c r="D32" s="53"/>
      <c r="E32" s="53"/>
      <c r="F32" s="54">
        <f>SUM(F31)</f>
        <v>220</v>
      </c>
      <c r="G32" s="54">
        <f>SUM(G31)</f>
        <v>220</v>
      </c>
    </row>
    <row r="33" spans="2:7" ht="12.75">
      <c r="B33" s="52"/>
      <c r="C33" s="53"/>
      <c r="D33" s="53"/>
      <c r="E33" s="53"/>
      <c r="F33" s="54"/>
      <c r="G33" s="54"/>
    </row>
    <row r="34" spans="2:7" ht="12.75">
      <c r="B34" s="52"/>
      <c r="C34" s="53"/>
      <c r="D34" s="53"/>
      <c r="E34" s="53"/>
      <c r="F34" s="54"/>
      <c r="G34" s="54"/>
    </row>
    <row r="35" spans="1:7" ht="12.75">
      <c r="A35" s="804" t="s">
        <v>385</v>
      </c>
      <c r="B35" s="805"/>
      <c r="C35" s="805"/>
      <c r="D35" s="805"/>
      <c r="E35" s="805"/>
      <c r="F35" s="805"/>
      <c r="G35" s="806"/>
    </row>
    <row r="36" spans="1:7" ht="15.75">
      <c r="A36" s="153"/>
      <c r="B36" s="153"/>
      <c r="C36" s="153"/>
      <c r="D36" s="153"/>
      <c r="E36" s="153"/>
      <c r="F36" s="153"/>
      <c r="G36" s="153"/>
    </row>
    <row r="37" spans="2:7" ht="12.75">
      <c r="B37" s="37" t="s">
        <v>212</v>
      </c>
      <c r="C37" s="39"/>
      <c r="D37" s="39"/>
      <c r="E37" s="39"/>
      <c r="F37" s="40"/>
      <c r="G37" s="40"/>
    </row>
    <row r="38" spans="2:7" ht="12.75">
      <c r="B38" s="41" t="s">
        <v>213</v>
      </c>
      <c r="C38" s="41"/>
      <c r="D38" s="41"/>
      <c r="E38" s="41"/>
      <c r="F38" s="42">
        <v>190</v>
      </c>
      <c r="G38" s="42">
        <v>190</v>
      </c>
    </row>
    <row r="39" spans="2:7" ht="15">
      <c r="B39" s="43"/>
      <c r="C39" s="44" t="s">
        <v>211</v>
      </c>
      <c r="D39" s="44"/>
      <c r="E39" s="44"/>
      <c r="F39" s="45">
        <f>SUM(F38)</f>
        <v>190</v>
      </c>
      <c r="G39" s="45">
        <f>SUM(G38)</f>
        <v>190</v>
      </c>
    </row>
    <row r="40" spans="2:7" ht="15">
      <c r="B40" s="43"/>
      <c r="C40" s="44"/>
      <c r="D40" s="44"/>
      <c r="E40" s="44"/>
      <c r="F40" s="45"/>
      <c r="G40" s="45"/>
    </row>
    <row r="41" spans="1:6" ht="12.75">
      <c r="A41" s="90"/>
      <c r="B41" s="37" t="s">
        <v>214</v>
      </c>
      <c r="F41" s="36"/>
    </row>
    <row r="42" spans="1:7" ht="12.75">
      <c r="A42" s="90"/>
      <c r="B42" s="41" t="s">
        <v>215</v>
      </c>
      <c r="C42" s="41"/>
      <c r="D42" s="41"/>
      <c r="E42" s="41"/>
      <c r="F42" s="42">
        <v>471</v>
      </c>
      <c r="G42" s="42">
        <v>471</v>
      </c>
    </row>
    <row r="43" spans="1:7" ht="15">
      <c r="A43" s="90"/>
      <c r="B43" s="43"/>
      <c r="C43" s="44" t="s">
        <v>211</v>
      </c>
      <c r="D43" s="44"/>
      <c r="E43" s="44"/>
      <c r="F43" s="45">
        <f>SUM(F42)</f>
        <v>471</v>
      </c>
      <c r="G43" s="45">
        <f>SUM(G42)</f>
        <v>471</v>
      </c>
    </row>
    <row r="44" spans="1:7" ht="15">
      <c r="A44" s="90"/>
      <c r="B44" s="43"/>
      <c r="C44" s="44"/>
      <c r="D44" s="44"/>
      <c r="E44" s="44"/>
      <c r="F44" s="45"/>
      <c r="G44" s="45"/>
    </row>
    <row r="45" spans="1:7" ht="12.75">
      <c r="A45" s="90"/>
      <c r="B45" s="37" t="s">
        <v>378</v>
      </c>
      <c r="C45" s="44"/>
      <c r="D45" s="44"/>
      <c r="E45" s="44"/>
      <c r="F45" s="45"/>
      <c r="G45" s="45"/>
    </row>
    <row r="46" spans="1:7" ht="12.75">
      <c r="A46" s="90"/>
      <c r="B46" s="41" t="s">
        <v>379</v>
      </c>
      <c r="C46" s="44"/>
      <c r="D46" s="44"/>
      <c r="E46" s="44"/>
      <c r="F46" s="48">
        <v>235</v>
      </c>
      <c r="G46" s="48">
        <v>235</v>
      </c>
    </row>
    <row r="47" spans="1:7" ht="12.75">
      <c r="A47" s="90"/>
      <c r="B47" s="53" t="s">
        <v>380</v>
      </c>
      <c r="C47" s="44"/>
      <c r="D47" s="44"/>
      <c r="E47" s="44"/>
      <c r="F47" s="45">
        <f>SUM(F46)</f>
        <v>235</v>
      </c>
      <c r="G47" s="45">
        <f>SUM(G46)</f>
        <v>235</v>
      </c>
    </row>
    <row r="48" spans="1:7" ht="15">
      <c r="A48" s="90"/>
      <c r="B48" s="43"/>
      <c r="C48" s="44" t="s">
        <v>230</v>
      </c>
      <c r="D48" s="44"/>
      <c r="E48" s="44"/>
      <c r="F48" s="45">
        <f>SUM(F47)</f>
        <v>235</v>
      </c>
      <c r="G48" s="45">
        <f>SUM(G47)</f>
        <v>235</v>
      </c>
    </row>
    <row r="49" spans="1:7" ht="15">
      <c r="A49" s="90"/>
      <c r="B49" s="43"/>
      <c r="C49" s="44"/>
      <c r="D49" s="44"/>
      <c r="E49" s="44"/>
      <c r="F49" s="45"/>
      <c r="G49" s="45"/>
    </row>
    <row r="50" spans="1:7" ht="12.75">
      <c r="A50" s="90"/>
      <c r="B50" s="92" t="s">
        <v>291</v>
      </c>
      <c r="C50" s="93"/>
      <c r="D50" s="93"/>
      <c r="E50" s="93"/>
      <c r="F50" s="93"/>
      <c r="G50" s="93"/>
    </row>
    <row r="51" spans="1:7" ht="12.75">
      <c r="A51" s="90"/>
      <c r="B51" s="16" t="s">
        <v>108</v>
      </c>
      <c r="C51" s="3"/>
      <c r="D51" s="3"/>
      <c r="E51" s="3"/>
      <c r="F51" s="91">
        <v>12</v>
      </c>
      <c r="G51" s="91">
        <v>12</v>
      </c>
    </row>
    <row r="52" spans="1:7" ht="12.75">
      <c r="A52" s="90"/>
      <c r="B52" s="807" t="s">
        <v>615</v>
      </c>
      <c r="C52" s="808"/>
      <c r="D52" s="808"/>
      <c r="E52" s="808"/>
      <c r="F52" s="91">
        <v>0</v>
      </c>
      <c r="G52" s="91">
        <v>2</v>
      </c>
    </row>
    <row r="53" spans="2:7" ht="12.75">
      <c r="B53" s="16" t="s">
        <v>280</v>
      </c>
      <c r="C53" s="3"/>
      <c r="D53" s="3"/>
      <c r="E53" s="3"/>
      <c r="F53" s="91">
        <v>21</v>
      </c>
      <c r="G53" s="91">
        <v>19</v>
      </c>
    </row>
    <row r="54" spans="2:7" ht="12.75">
      <c r="B54" s="16" t="s">
        <v>98</v>
      </c>
      <c r="C54" s="3"/>
      <c r="D54" s="3"/>
      <c r="E54" s="3"/>
      <c r="F54" s="91">
        <v>9</v>
      </c>
      <c r="G54" s="91">
        <v>9</v>
      </c>
    </row>
    <row r="55" spans="2:7" ht="12.75">
      <c r="B55" s="2" t="s">
        <v>99</v>
      </c>
      <c r="C55" s="3"/>
      <c r="D55" s="3"/>
      <c r="E55" s="3"/>
      <c r="F55" s="27">
        <f>SUM(F51:F54)</f>
        <v>42</v>
      </c>
      <c r="G55" s="27">
        <f>SUM(G51:G54)</f>
        <v>42</v>
      </c>
    </row>
    <row r="56" spans="2:7" ht="12.75">
      <c r="B56" s="2" t="s">
        <v>95</v>
      </c>
      <c r="C56" s="3"/>
      <c r="D56" s="3"/>
      <c r="E56" s="3"/>
      <c r="F56" s="27">
        <f>SUM(F55)</f>
        <v>42</v>
      </c>
      <c r="G56" s="27">
        <f>SUM(G55)</f>
        <v>42</v>
      </c>
    </row>
    <row r="57" spans="2:7" ht="12.75">
      <c r="B57" s="46"/>
      <c r="C57" s="47"/>
      <c r="D57" s="47"/>
      <c r="E57" s="47"/>
      <c r="F57" s="48"/>
      <c r="G57" s="48"/>
    </row>
    <row r="58" spans="2:7" ht="12.75">
      <c r="B58" s="49" t="s">
        <v>216</v>
      </c>
      <c r="C58" s="50"/>
      <c r="D58" s="50"/>
      <c r="E58" s="50"/>
      <c r="F58" s="51"/>
      <c r="G58" s="51"/>
    </row>
    <row r="59" spans="2:7" ht="12.75">
      <c r="B59" s="52" t="s">
        <v>217</v>
      </c>
      <c r="C59" s="52"/>
      <c r="D59" s="52"/>
      <c r="E59" s="52"/>
      <c r="F59" s="42">
        <v>1767</v>
      </c>
      <c r="G59" s="42">
        <v>1767</v>
      </c>
    </row>
    <row r="60" spans="2:7" ht="12.75">
      <c r="B60" s="41" t="s">
        <v>218</v>
      </c>
      <c r="C60" s="52"/>
      <c r="D60" s="52"/>
      <c r="E60" s="52"/>
      <c r="F60" s="42">
        <v>353</v>
      </c>
      <c r="G60" s="42">
        <v>434</v>
      </c>
    </row>
    <row r="61" spans="2:7" ht="12.75">
      <c r="B61" s="41" t="s">
        <v>219</v>
      </c>
      <c r="C61" s="52"/>
      <c r="D61" s="52"/>
      <c r="E61" s="52"/>
      <c r="F61" s="42">
        <v>960</v>
      </c>
      <c r="G61" s="42">
        <v>960</v>
      </c>
    </row>
    <row r="62" spans="2:7" ht="12.75">
      <c r="B62" s="41" t="s">
        <v>281</v>
      </c>
      <c r="C62" s="52"/>
      <c r="D62" s="52"/>
      <c r="E62" s="52"/>
      <c r="F62" s="42">
        <v>1010</v>
      </c>
      <c r="G62" s="42">
        <v>1010</v>
      </c>
    </row>
    <row r="63" spans="2:7" ht="12.75">
      <c r="B63" s="41" t="s">
        <v>282</v>
      </c>
      <c r="C63" s="52"/>
      <c r="D63" s="52"/>
      <c r="E63" s="52"/>
      <c r="F63" s="42">
        <v>96</v>
      </c>
      <c r="G63" s="42">
        <v>96</v>
      </c>
    </row>
    <row r="64" spans="2:7" ht="12.75">
      <c r="B64" s="53" t="s">
        <v>110</v>
      </c>
      <c r="C64" s="53"/>
      <c r="D64" s="53"/>
      <c r="E64" s="53"/>
      <c r="F64" s="54">
        <f>SUM(F59:F63)</f>
        <v>4186</v>
      </c>
      <c r="G64" s="54">
        <f>SUM(G59:G63)</f>
        <v>4267</v>
      </c>
    </row>
    <row r="65" spans="2:7" ht="12.75">
      <c r="B65" s="52" t="s">
        <v>203</v>
      </c>
      <c r="C65" s="52"/>
      <c r="D65" s="52"/>
      <c r="E65" s="52"/>
      <c r="F65" s="55">
        <v>1104</v>
      </c>
      <c r="G65" s="55">
        <v>1126</v>
      </c>
    </row>
    <row r="66" spans="2:7" ht="12.75">
      <c r="B66" s="64" t="s">
        <v>283</v>
      </c>
      <c r="C66" s="52"/>
      <c r="D66" s="52"/>
      <c r="E66" s="52"/>
      <c r="F66" s="55">
        <v>19</v>
      </c>
      <c r="G66" s="55">
        <v>19</v>
      </c>
    </row>
    <row r="67" spans="2:7" ht="12.75">
      <c r="B67" s="53" t="s">
        <v>101</v>
      </c>
      <c r="C67" s="52"/>
      <c r="D67" s="52"/>
      <c r="E67" s="52"/>
      <c r="F67" s="54">
        <f>SUM(F65:F66)</f>
        <v>1123</v>
      </c>
      <c r="G67" s="54">
        <f>SUM(G65:G66)</f>
        <v>1145</v>
      </c>
    </row>
    <row r="68" spans="2:7" ht="12.75">
      <c r="B68" s="41" t="s">
        <v>284</v>
      </c>
      <c r="C68" s="52"/>
      <c r="D68" s="52"/>
      <c r="E68" s="52"/>
      <c r="F68" s="79">
        <v>1</v>
      </c>
      <c r="G68" s="79">
        <v>1</v>
      </c>
    </row>
    <row r="69" spans="2:7" ht="12.75">
      <c r="B69" s="52" t="s">
        <v>220</v>
      </c>
      <c r="C69" s="52"/>
      <c r="D69" s="52"/>
      <c r="E69" s="52"/>
      <c r="F69" s="42">
        <v>18</v>
      </c>
      <c r="G69" s="42">
        <v>10</v>
      </c>
    </row>
    <row r="70" spans="2:7" ht="12.75">
      <c r="B70" s="52" t="s">
        <v>616</v>
      </c>
      <c r="C70" s="52"/>
      <c r="D70" s="52"/>
      <c r="E70" s="52"/>
      <c r="F70" s="42">
        <v>0</v>
      </c>
      <c r="G70" s="42">
        <v>8</v>
      </c>
    </row>
    <row r="71" spans="2:7" ht="12.75">
      <c r="B71" s="56" t="s">
        <v>221</v>
      </c>
      <c r="C71" s="52"/>
      <c r="D71" s="52"/>
      <c r="E71" s="52"/>
      <c r="F71" s="42">
        <v>10</v>
      </c>
      <c r="G71" s="42">
        <v>14</v>
      </c>
    </row>
    <row r="72" spans="2:7" ht="12.75">
      <c r="B72" s="52" t="s">
        <v>102</v>
      </c>
      <c r="C72" s="52"/>
      <c r="D72" s="52"/>
      <c r="E72" s="52"/>
      <c r="F72" s="42">
        <v>91</v>
      </c>
      <c r="G72" s="42">
        <v>91</v>
      </c>
    </row>
    <row r="73" spans="2:7" ht="12.75">
      <c r="B73" s="56" t="s">
        <v>222</v>
      </c>
      <c r="C73" s="52"/>
      <c r="D73" s="52"/>
      <c r="E73" s="52"/>
      <c r="F73" s="42">
        <v>62</v>
      </c>
      <c r="G73" s="42">
        <v>125</v>
      </c>
    </row>
    <row r="74" spans="2:7" ht="12.75">
      <c r="B74" s="52" t="s">
        <v>108</v>
      </c>
      <c r="C74" s="52"/>
      <c r="D74" s="52"/>
      <c r="E74" s="52"/>
      <c r="F74" s="42">
        <v>97</v>
      </c>
      <c r="G74" s="42">
        <v>97</v>
      </c>
    </row>
    <row r="75" spans="2:7" ht="12.75">
      <c r="B75" s="52" t="s">
        <v>106</v>
      </c>
      <c r="C75" s="52"/>
      <c r="D75" s="52"/>
      <c r="E75" s="52"/>
      <c r="F75" s="42">
        <v>51</v>
      </c>
      <c r="G75" s="42">
        <v>51</v>
      </c>
    </row>
    <row r="76" spans="2:7" ht="12.75">
      <c r="B76" s="41" t="s">
        <v>176</v>
      </c>
      <c r="C76" s="52"/>
      <c r="D76" s="52"/>
      <c r="E76" s="52"/>
      <c r="F76" s="42">
        <v>18</v>
      </c>
      <c r="G76" s="42">
        <v>18</v>
      </c>
    </row>
    <row r="77" spans="2:7" ht="12.75">
      <c r="B77" s="41" t="s">
        <v>617</v>
      </c>
      <c r="C77" s="52"/>
      <c r="D77" s="52"/>
      <c r="E77" s="52"/>
      <c r="F77" s="42">
        <v>0</v>
      </c>
      <c r="G77" s="42">
        <v>24</v>
      </c>
    </row>
    <row r="78" spans="2:7" ht="12.75">
      <c r="B78" s="56" t="s">
        <v>223</v>
      </c>
      <c r="C78" s="52"/>
      <c r="D78" s="52"/>
      <c r="E78" s="52"/>
      <c r="F78" s="42">
        <v>26</v>
      </c>
      <c r="G78" s="42">
        <v>270</v>
      </c>
    </row>
    <row r="79" spans="2:7" ht="12.75">
      <c r="B79" s="56" t="s">
        <v>224</v>
      </c>
      <c r="C79" s="52"/>
      <c r="D79" s="52"/>
      <c r="E79" s="52"/>
      <c r="F79" s="42">
        <v>250</v>
      </c>
      <c r="G79" s="42">
        <v>384</v>
      </c>
    </row>
    <row r="80" spans="2:7" ht="12.75">
      <c r="B80" s="52" t="s">
        <v>225</v>
      </c>
      <c r="C80" s="52"/>
      <c r="D80" s="52"/>
      <c r="E80" s="52"/>
      <c r="F80" s="42">
        <v>114</v>
      </c>
      <c r="G80" s="42">
        <v>150</v>
      </c>
    </row>
    <row r="81" spans="2:7" ht="12.75">
      <c r="B81" s="52" t="s">
        <v>131</v>
      </c>
      <c r="C81" s="52"/>
      <c r="D81" s="52"/>
      <c r="E81" s="52"/>
      <c r="F81" s="42">
        <v>50</v>
      </c>
      <c r="G81" s="42">
        <v>50</v>
      </c>
    </row>
    <row r="82" spans="2:7" ht="12.75">
      <c r="B82" s="428" t="s">
        <v>618</v>
      </c>
      <c r="C82" s="808"/>
      <c r="D82" s="808"/>
      <c r="E82" s="808"/>
      <c r="F82" s="42">
        <v>13</v>
      </c>
      <c r="G82" s="42">
        <v>13</v>
      </c>
    </row>
    <row r="83" spans="2:7" ht="12.75">
      <c r="B83" s="56" t="s">
        <v>227</v>
      </c>
      <c r="C83" s="52"/>
      <c r="D83" s="52"/>
      <c r="E83" s="52"/>
      <c r="F83" s="42">
        <v>3</v>
      </c>
      <c r="G83" s="42">
        <v>15</v>
      </c>
    </row>
    <row r="84" spans="2:7" ht="12.75">
      <c r="B84" s="56" t="s">
        <v>619</v>
      </c>
      <c r="C84" s="52"/>
      <c r="D84" s="52"/>
      <c r="E84" s="52"/>
      <c r="F84" s="42">
        <v>0</v>
      </c>
      <c r="G84" s="42">
        <v>108</v>
      </c>
    </row>
    <row r="85" spans="2:7" ht="12.75">
      <c r="B85" s="53" t="s">
        <v>99</v>
      </c>
      <c r="C85" s="53"/>
      <c r="D85" s="53"/>
      <c r="E85" s="53"/>
      <c r="F85" s="54">
        <f>SUM(F68:F84)</f>
        <v>804</v>
      </c>
      <c r="G85" s="54">
        <f>SUM(G68:G84)</f>
        <v>1429</v>
      </c>
    </row>
    <row r="86" spans="2:7" ht="12.75">
      <c r="B86" s="53" t="s">
        <v>228</v>
      </c>
      <c r="C86" s="53"/>
      <c r="D86" s="53"/>
      <c r="E86" s="53"/>
      <c r="F86" s="54">
        <v>100</v>
      </c>
      <c r="G86" s="54">
        <v>100</v>
      </c>
    </row>
    <row r="87" spans="2:7" ht="12.75">
      <c r="B87" s="53" t="s">
        <v>229</v>
      </c>
      <c r="C87" s="53"/>
      <c r="D87" s="53"/>
      <c r="E87" s="53"/>
      <c r="F87" s="54">
        <v>100</v>
      </c>
      <c r="G87" s="54">
        <v>100</v>
      </c>
    </row>
    <row r="88" spans="1:7" ht="12.75">
      <c r="A88" s="38"/>
      <c r="B88" s="52"/>
      <c r="C88" s="53" t="s">
        <v>230</v>
      </c>
      <c r="D88" s="53"/>
      <c r="E88" s="53"/>
      <c r="F88" s="54">
        <f>SUM(,F86,,F85,F67,F64,F87)</f>
        <v>6313</v>
      </c>
      <c r="G88" s="54">
        <f>SUM(,G86,,G85,G67,G64,G87)</f>
        <v>7041</v>
      </c>
    </row>
    <row r="89" spans="1:7" ht="12.75">
      <c r="A89" s="38"/>
      <c r="B89" s="52"/>
      <c r="C89" s="53"/>
      <c r="D89" s="53"/>
      <c r="E89" s="53"/>
      <c r="F89" s="54"/>
      <c r="G89" s="54"/>
    </row>
    <row r="90" spans="2:7" ht="12.75">
      <c r="B90" s="49" t="s">
        <v>177</v>
      </c>
      <c r="C90" s="50"/>
      <c r="D90" s="50"/>
      <c r="E90" s="50"/>
      <c r="F90" s="42"/>
      <c r="G90" s="42"/>
    </row>
    <row r="91" spans="2:7" ht="12.75">
      <c r="B91" s="52" t="s">
        <v>106</v>
      </c>
      <c r="C91" s="52"/>
      <c r="D91" s="52"/>
      <c r="E91" s="52"/>
      <c r="F91" s="42">
        <v>1220</v>
      </c>
      <c r="G91" s="42">
        <v>1220</v>
      </c>
    </row>
    <row r="92" spans="2:7" ht="12.75">
      <c r="B92" s="41" t="s">
        <v>126</v>
      </c>
      <c r="C92" s="52"/>
      <c r="D92" s="52"/>
      <c r="E92" s="52"/>
      <c r="F92" s="42">
        <v>230</v>
      </c>
      <c r="G92" s="42">
        <v>230</v>
      </c>
    </row>
    <row r="93" spans="2:7" ht="12.75">
      <c r="B93" s="52" t="s">
        <v>225</v>
      </c>
      <c r="C93" s="52"/>
      <c r="D93" s="52"/>
      <c r="E93" s="52"/>
      <c r="F93" s="42">
        <v>392</v>
      </c>
      <c r="G93" s="42">
        <v>392</v>
      </c>
    </row>
    <row r="94" spans="2:7" ht="12.75">
      <c r="B94" s="53" t="s">
        <v>111</v>
      </c>
      <c r="C94" s="53"/>
      <c r="D94" s="53"/>
      <c r="E94" s="53"/>
      <c r="F94" s="54">
        <f>SUM(F91:F93)</f>
        <v>1842</v>
      </c>
      <c r="G94" s="54">
        <f>SUM(G91:G93)</f>
        <v>1842</v>
      </c>
    </row>
    <row r="95" spans="2:7" ht="12.75">
      <c r="B95" s="52"/>
      <c r="C95" s="53" t="s">
        <v>230</v>
      </c>
      <c r="D95" s="53"/>
      <c r="E95" s="53"/>
      <c r="F95" s="54">
        <f>SUM(F94)</f>
        <v>1842</v>
      </c>
      <c r="G95" s="54">
        <f>SUM(G94)</f>
        <v>1842</v>
      </c>
    </row>
    <row r="96" spans="2:7" ht="12.75">
      <c r="B96" s="52"/>
      <c r="C96" s="53"/>
      <c r="D96" s="53"/>
      <c r="E96" s="53"/>
      <c r="F96" s="54"/>
      <c r="G96" s="54"/>
    </row>
    <row r="97" spans="2:7" ht="12.75">
      <c r="B97" s="52"/>
      <c r="C97" s="53"/>
      <c r="D97" s="53"/>
      <c r="E97" s="53"/>
      <c r="F97" s="54"/>
      <c r="G97" s="54"/>
    </row>
    <row r="98" spans="2:7" ht="12.75">
      <c r="B98" s="49" t="s">
        <v>231</v>
      </c>
      <c r="C98" s="49"/>
      <c r="D98" s="49"/>
      <c r="E98" s="49"/>
      <c r="F98" s="42"/>
      <c r="G98" s="42"/>
    </row>
    <row r="99" spans="2:7" ht="12.75">
      <c r="B99" s="41" t="s">
        <v>620</v>
      </c>
      <c r="C99" s="49"/>
      <c r="D99" s="49"/>
      <c r="E99" s="49"/>
      <c r="F99" s="42">
        <v>0</v>
      </c>
      <c r="G99" s="42">
        <v>28</v>
      </c>
    </row>
    <row r="100" spans="2:7" ht="12.75">
      <c r="B100" s="53" t="s">
        <v>110</v>
      </c>
      <c r="C100" s="49"/>
      <c r="D100" s="49"/>
      <c r="E100" s="49"/>
      <c r="F100" s="54">
        <f>SUM(F99)</f>
        <v>0</v>
      </c>
      <c r="G100" s="54">
        <f>SUM(G99)</f>
        <v>28</v>
      </c>
    </row>
    <row r="101" spans="2:7" ht="12.75">
      <c r="B101" s="41" t="s">
        <v>203</v>
      </c>
      <c r="C101" s="49"/>
      <c r="D101" s="49"/>
      <c r="E101" s="49"/>
      <c r="F101" s="79">
        <v>0</v>
      </c>
      <c r="G101" s="79">
        <v>8</v>
      </c>
    </row>
    <row r="102" spans="2:7" ht="12.75">
      <c r="B102" s="53" t="s">
        <v>101</v>
      </c>
      <c r="C102" s="49"/>
      <c r="D102" s="49"/>
      <c r="E102" s="49"/>
      <c r="F102" s="54">
        <f>SUM(F101)</f>
        <v>0</v>
      </c>
      <c r="G102" s="54">
        <f>SUM(G101)</f>
        <v>8</v>
      </c>
    </row>
    <row r="103" spans="2:7" ht="12.75">
      <c r="B103" s="52" t="s">
        <v>123</v>
      </c>
      <c r="C103" s="52"/>
      <c r="D103" s="52"/>
      <c r="E103" s="52"/>
      <c r="F103" s="42">
        <v>788</v>
      </c>
      <c r="G103" s="42">
        <v>788</v>
      </c>
    </row>
    <row r="104" spans="2:7" ht="12.75">
      <c r="B104" s="52" t="s">
        <v>621</v>
      </c>
      <c r="C104" s="52"/>
      <c r="D104" s="52"/>
      <c r="E104" s="52"/>
      <c r="F104" s="42">
        <v>0</v>
      </c>
      <c r="G104" s="42">
        <v>2</v>
      </c>
    </row>
    <row r="105" spans="2:7" ht="12.75">
      <c r="B105" s="52" t="s">
        <v>124</v>
      </c>
      <c r="C105" s="52"/>
      <c r="D105" s="52"/>
      <c r="E105" s="52"/>
      <c r="F105" s="42">
        <v>873</v>
      </c>
      <c r="G105" s="42">
        <v>871</v>
      </c>
    </row>
    <row r="106" spans="2:7" ht="12.75">
      <c r="B106" s="52" t="s">
        <v>622</v>
      </c>
      <c r="C106" s="52"/>
      <c r="D106" s="52"/>
      <c r="E106" s="52"/>
      <c r="F106" s="42">
        <v>0</v>
      </c>
      <c r="G106" s="42">
        <v>15</v>
      </c>
    </row>
    <row r="107" spans="2:7" ht="12.75">
      <c r="B107" s="41" t="s">
        <v>108</v>
      </c>
      <c r="C107" s="52"/>
      <c r="D107" s="52"/>
      <c r="E107" s="52"/>
      <c r="F107" s="42">
        <v>197</v>
      </c>
      <c r="G107" s="42">
        <v>197</v>
      </c>
    </row>
    <row r="108" spans="2:7" ht="12.75">
      <c r="B108" s="52" t="s">
        <v>106</v>
      </c>
      <c r="C108" s="52"/>
      <c r="D108" s="52"/>
      <c r="E108" s="52"/>
      <c r="F108" s="42">
        <v>218</v>
      </c>
      <c r="G108" s="42">
        <v>218</v>
      </c>
    </row>
    <row r="109" spans="2:7" ht="12.75">
      <c r="B109" s="41" t="s">
        <v>176</v>
      </c>
      <c r="C109" s="52"/>
      <c r="D109" s="52"/>
      <c r="E109" s="52"/>
      <c r="F109" s="42">
        <v>43</v>
      </c>
      <c r="G109" s="42">
        <v>43</v>
      </c>
    </row>
    <row r="110" spans="2:7" ht="12.75">
      <c r="B110" s="52" t="s">
        <v>126</v>
      </c>
      <c r="C110" s="52"/>
      <c r="D110" s="52"/>
      <c r="E110" s="52"/>
      <c r="F110" s="42">
        <v>310</v>
      </c>
      <c r="G110" s="42">
        <v>310</v>
      </c>
    </row>
    <row r="111" spans="2:7" ht="12.75">
      <c r="B111" s="52" t="s">
        <v>104</v>
      </c>
      <c r="C111" s="52"/>
      <c r="D111" s="52"/>
      <c r="E111" s="52"/>
      <c r="F111" s="42">
        <v>617</v>
      </c>
      <c r="G111" s="42">
        <v>617</v>
      </c>
    </row>
    <row r="112" spans="2:7" ht="12.75">
      <c r="B112" s="52" t="s">
        <v>225</v>
      </c>
      <c r="C112" s="52"/>
      <c r="D112" s="52"/>
      <c r="E112" s="52"/>
      <c r="F112" s="55">
        <v>849</v>
      </c>
      <c r="G112" s="55">
        <v>849</v>
      </c>
    </row>
    <row r="113" spans="2:7" ht="12.75">
      <c r="B113" s="52" t="s">
        <v>131</v>
      </c>
      <c r="C113" s="52"/>
      <c r="D113" s="52"/>
      <c r="E113" s="52"/>
      <c r="F113" s="42">
        <v>98</v>
      </c>
      <c r="G113" s="42">
        <v>98</v>
      </c>
    </row>
    <row r="114" spans="2:7" ht="12.75">
      <c r="B114" s="56" t="s">
        <v>232</v>
      </c>
      <c r="C114" s="52"/>
      <c r="D114" s="52"/>
      <c r="E114" s="52"/>
      <c r="F114" s="42">
        <v>134</v>
      </c>
      <c r="G114" s="42">
        <v>0</v>
      </c>
    </row>
    <row r="115" spans="2:7" ht="12.75">
      <c r="B115" s="53" t="s">
        <v>111</v>
      </c>
      <c r="C115" s="53"/>
      <c r="D115" s="53"/>
      <c r="E115" s="53"/>
      <c r="F115" s="54">
        <f>SUM(F103:F114)</f>
        <v>4127</v>
      </c>
      <c r="G115" s="54">
        <f>SUM(G103:G114)</f>
        <v>4008</v>
      </c>
    </row>
    <row r="116" spans="2:7" ht="12.75">
      <c r="B116" s="53"/>
      <c r="C116" s="53" t="s">
        <v>230</v>
      </c>
      <c r="D116" s="53"/>
      <c r="E116" s="53"/>
      <c r="F116" s="54">
        <f>F115+F102+F100</f>
        <v>4127</v>
      </c>
      <c r="G116" s="54">
        <f>G115+G102+G100</f>
        <v>4044</v>
      </c>
    </row>
    <row r="117" spans="2:7" ht="12.75">
      <c r="B117" s="53"/>
      <c r="C117" s="53"/>
      <c r="D117" s="53"/>
      <c r="E117" s="53"/>
      <c r="F117" s="54"/>
      <c r="G117" s="54"/>
    </row>
    <row r="118" spans="2:7" ht="12.75">
      <c r="B118" s="65" t="s">
        <v>623</v>
      </c>
      <c r="C118" s="2"/>
      <c r="D118" s="3"/>
      <c r="E118" s="3"/>
      <c r="F118" s="27"/>
      <c r="G118" s="27"/>
    </row>
    <row r="119" spans="2:7" ht="12.75">
      <c r="B119" s="67" t="s">
        <v>124</v>
      </c>
      <c r="C119" s="16"/>
      <c r="D119" s="16"/>
      <c r="E119" s="16"/>
      <c r="F119" s="91">
        <v>0</v>
      </c>
      <c r="G119" s="91">
        <v>4</v>
      </c>
    </row>
    <row r="120" spans="2:7" ht="12.75">
      <c r="B120" s="67" t="s">
        <v>98</v>
      </c>
      <c r="C120" s="16"/>
      <c r="D120" s="16"/>
      <c r="E120" s="16"/>
      <c r="F120" s="91">
        <v>0</v>
      </c>
      <c r="G120" s="91">
        <v>1</v>
      </c>
    </row>
    <row r="121" spans="2:7" ht="12.75">
      <c r="B121" s="85" t="s">
        <v>111</v>
      </c>
      <c r="C121" s="53"/>
      <c r="D121" s="53"/>
      <c r="E121" s="53"/>
      <c r="F121" s="54">
        <f>SUM(F119:F120)</f>
        <v>0</v>
      </c>
      <c r="G121" s="54">
        <f>SUM(G119:G120)</f>
        <v>5</v>
      </c>
    </row>
    <row r="122" spans="2:7" ht="12.75">
      <c r="B122" s="85"/>
      <c r="C122" s="53" t="s">
        <v>230</v>
      </c>
      <c r="D122" s="53"/>
      <c r="E122" s="53"/>
      <c r="F122" s="54">
        <f>SUM(F121)</f>
        <v>0</v>
      </c>
      <c r="G122" s="54">
        <f>SUM(G121)</f>
        <v>5</v>
      </c>
    </row>
    <row r="123" spans="2:7" ht="12.75">
      <c r="B123" s="64"/>
      <c r="C123" s="52"/>
      <c r="D123" s="52"/>
      <c r="E123" s="52"/>
      <c r="F123" s="42"/>
      <c r="G123" s="42"/>
    </row>
    <row r="124" spans="2:7" ht="12.75">
      <c r="B124" s="65" t="s">
        <v>233</v>
      </c>
      <c r="C124" s="65"/>
      <c r="D124" s="65"/>
      <c r="E124" s="66"/>
      <c r="F124" s="61"/>
      <c r="G124" s="61"/>
    </row>
    <row r="125" spans="2:7" ht="12.75">
      <c r="B125" s="67" t="s">
        <v>234</v>
      </c>
      <c r="C125" s="67"/>
      <c r="D125" s="68"/>
      <c r="E125" s="67"/>
      <c r="F125" s="61">
        <v>3817</v>
      </c>
      <c r="G125" s="61">
        <v>3967</v>
      </c>
    </row>
    <row r="126" spans="2:7" ht="12.75">
      <c r="B126" s="53" t="s">
        <v>235</v>
      </c>
      <c r="C126" s="67"/>
      <c r="D126" s="68"/>
      <c r="E126" s="67"/>
      <c r="F126" s="61">
        <f>SUM(F125)</f>
        <v>3817</v>
      </c>
      <c r="G126" s="61">
        <f>SUM(G125)</f>
        <v>3967</v>
      </c>
    </row>
    <row r="127" spans="2:7" ht="12.75">
      <c r="B127" s="69"/>
      <c r="C127" s="69" t="s">
        <v>211</v>
      </c>
      <c r="D127" s="69"/>
      <c r="E127" s="59"/>
      <c r="F127" s="70">
        <f>SUM(F126)</f>
        <v>3817</v>
      </c>
      <c r="G127" s="70">
        <f>SUM(G126)</f>
        <v>3967</v>
      </c>
    </row>
    <row r="128" spans="2:7" ht="12.75">
      <c r="B128" s="69"/>
      <c r="C128" s="69"/>
      <c r="D128" s="69"/>
      <c r="E128" s="59"/>
      <c r="F128" s="70"/>
      <c r="G128" s="70"/>
    </row>
    <row r="129" spans="2:7" ht="12.75">
      <c r="B129" s="69"/>
      <c r="C129" s="69"/>
      <c r="D129" s="69"/>
      <c r="E129" s="59"/>
      <c r="F129" s="70"/>
      <c r="G129" s="70"/>
    </row>
    <row r="130" spans="2:7" ht="12.75">
      <c r="B130" s="92" t="s">
        <v>204</v>
      </c>
      <c r="C130" s="3"/>
      <c r="D130" s="3"/>
      <c r="E130" s="3"/>
      <c r="F130" s="3"/>
      <c r="G130" s="3"/>
    </row>
    <row r="131" spans="2:7" ht="12.75">
      <c r="B131" s="16" t="s">
        <v>268</v>
      </c>
      <c r="C131" s="3"/>
      <c r="D131" s="3"/>
      <c r="E131" s="3"/>
      <c r="F131" s="3">
        <v>17</v>
      </c>
      <c r="G131" s="3">
        <v>17</v>
      </c>
    </row>
    <row r="132" spans="2:7" ht="12.75">
      <c r="B132" s="16" t="s">
        <v>108</v>
      </c>
      <c r="C132" s="3"/>
      <c r="D132" s="3"/>
      <c r="E132" s="3"/>
      <c r="F132" s="3">
        <v>0</v>
      </c>
      <c r="G132" s="3">
        <v>2</v>
      </c>
    </row>
    <row r="133" spans="2:7" ht="12.75">
      <c r="B133" s="807" t="s">
        <v>624</v>
      </c>
      <c r="C133" s="808"/>
      <c r="D133" s="808"/>
      <c r="E133" s="808"/>
      <c r="F133" s="3">
        <v>0</v>
      </c>
      <c r="G133" s="3">
        <v>39</v>
      </c>
    </row>
    <row r="134" spans="2:7" ht="12.75">
      <c r="B134" s="16" t="s">
        <v>98</v>
      </c>
      <c r="C134" s="16"/>
      <c r="D134" s="16"/>
      <c r="E134" s="16"/>
      <c r="F134" s="16">
        <v>5</v>
      </c>
      <c r="G134" s="16">
        <v>13</v>
      </c>
    </row>
    <row r="135" spans="2:7" ht="12.75">
      <c r="B135" s="2" t="s">
        <v>99</v>
      </c>
      <c r="C135" s="3"/>
      <c r="D135" s="3"/>
      <c r="E135" s="3"/>
      <c r="F135" s="2">
        <f>SUM(F131:F134)</f>
        <v>22</v>
      </c>
      <c r="G135" s="2">
        <f>SUM(G131:G134)</f>
        <v>71</v>
      </c>
    </row>
    <row r="136" spans="2:7" ht="12.75">
      <c r="B136" s="69"/>
      <c r="C136" s="69" t="s">
        <v>230</v>
      </c>
      <c r="D136" s="69"/>
      <c r="E136" s="59"/>
      <c r="F136" s="70">
        <f>SUM(F135)</f>
        <v>22</v>
      </c>
      <c r="G136" s="70">
        <f>SUM(G135)</f>
        <v>71</v>
      </c>
    </row>
    <row r="137" spans="2:7" ht="12.75">
      <c r="B137" s="69"/>
      <c r="C137" s="69"/>
      <c r="D137" s="69"/>
      <c r="E137" s="59"/>
      <c r="F137" s="70"/>
      <c r="G137" s="70"/>
    </row>
    <row r="138" spans="2:7" ht="12.75">
      <c r="B138" s="92" t="s">
        <v>625</v>
      </c>
      <c r="C138" s="69"/>
      <c r="D138" s="69"/>
      <c r="E138" s="59"/>
      <c r="F138" s="70"/>
      <c r="G138" s="70"/>
    </row>
    <row r="139" spans="2:7" ht="12.75">
      <c r="B139" s="59" t="s">
        <v>626</v>
      </c>
      <c r="C139" s="59"/>
      <c r="D139" s="59"/>
      <c r="E139" s="59"/>
      <c r="F139" s="61">
        <v>0</v>
      </c>
      <c r="G139" s="61">
        <v>330</v>
      </c>
    </row>
    <row r="140" spans="2:7" ht="12.75">
      <c r="B140" s="69" t="s">
        <v>235</v>
      </c>
      <c r="C140" s="69"/>
      <c r="D140" s="69"/>
      <c r="E140" s="59"/>
      <c r="F140" s="34">
        <f>SUM(F139)</f>
        <v>0</v>
      </c>
      <c r="G140" s="34">
        <f>SUM(G139)</f>
        <v>330</v>
      </c>
    </row>
    <row r="141" spans="2:7" ht="12.75">
      <c r="B141" s="69"/>
      <c r="C141" s="69" t="s">
        <v>230</v>
      </c>
      <c r="D141" s="69"/>
      <c r="E141" s="59"/>
      <c r="F141" s="34">
        <f>SUM(F140)</f>
        <v>0</v>
      </c>
      <c r="G141" s="34">
        <f>SUM(G140)</f>
        <v>330</v>
      </c>
    </row>
    <row r="142" spans="2:7" ht="12.75">
      <c r="B142" s="69"/>
      <c r="C142" s="69"/>
      <c r="D142" s="69"/>
      <c r="E142" s="59"/>
      <c r="F142" s="34"/>
      <c r="G142" s="34"/>
    </row>
    <row r="143" spans="2:7" ht="12.75">
      <c r="B143" s="92" t="s">
        <v>627</v>
      </c>
      <c r="C143" s="93"/>
      <c r="D143" s="93"/>
      <c r="E143" s="93"/>
      <c r="F143" s="93"/>
      <c r="G143" s="93"/>
    </row>
    <row r="144" spans="2:7" ht="12.75">
      <c r="B144" s="3" t="s">
        <v>178</v>
      </c>
      <c r="C144" s="16"/>
      <c r="D144" s="3"/>
      <c r="E144" s="3"/>
      <c r="F144" s="18">
        <v>1644</v>
      </c>
      <c r="G144" s="18">
        <v>1644</v>
      </c>
    </row>
    <row r="145" spans="2:7" ht="12.75">
      <c r="B145" s="16" t="s">
        <v>285</v>
      </c>
      <c r="C145" s="3"/>
      <c r="D145" s="3"/>
      <c r="E145" s="3"/>
      <c r="F145" s="18">
        <v>96</v>
      </c>
      <c r="G145" s="18">
        <v>96</v>
      </c>
    </row>
    <row r="146" spans="2:7" ht="12.75">
      <c r="B146" s="2" t="s">
        <v>110</v>
      </c>
      <c r="C146" s="3"/>
      <c r="D146" s="3"/>
      <c r="E146" s="3"/>
      <c r="F146" s="27">
        <f>SUM(F144:F145)</f>
        <v>1740</v>
      </c>
      <c r="G146" s="27">
        <f>SUM(G144:G145)</f>
        <v>1740</v>
      </c>
    </row>
    <row r="147" spans="2:7" ht="12.75">
      <c r="B147" s="16" t="s">
        <v>203</v>
      </c>
      <c r="C147" s="16"/>
      <c r="D147" s="16"/>
      <c r="E147" s="16"/>
      <c r="F147" s="91">
        <v>444</v>
      </c>
      <c r="G147" s="91">
        <v>444</v>
      </c>
    </row>
    <row r="148" spans="2:7" ht="12.75">
      <c r="B148" s="16" t="s">
        <v>286</v>
      </c>
      <c r="C148" s="16"/>
      <c r="D148" s="16"/>
      <c r="E148" s="16"/>
      <c r="F148" s="91">
        <v>16</v>
      </c>
      <c r="G148" s="91">
        <v>16</v>
      </c>
    </row>
    <row r="149" spans="2:7" ht="12.75">
      <c r="B149" s="2" t="s">
        <v>101</v>
      </c>
      <c r="C149" s="16"/>
      <c r="D149" s="16"/>
      <c r="E149" s="16"/>
      <c r="F149" s="27">
        <f>SUM(F147:F148)</f>
        <v>460</v>
      </c>
      <c r="G149" s="27">
        <f>SUM(G147:G148)</f>
        <v>460</v>
      </c>
    </row>
    <row r="150" spans="2:7" ht="12.75">
      <c r="B150" s="16" t="s">
        <v>287</v>
      </c>
      <c r="C150" s="16"/>
      <c r="D150" s="16"/>
      <c r="E150" s="16"/>
      <c r="F150" s="91">
        <v>3</v>
      </c>
      <c r="G150" s="91">
        <v>3</v>
      </c>
    </row>
    <row r="151" spans="2:7" ht="12.75">
      <c r="B151" s="94" t="s">
        <v>284</v>
      </c>
      <c r="C151" s="16"/>
      <c r="D151" s="16"/>
      <c r="E151" s="16"/>
      <c r="F151" s="91">
        <v>2</v>
      </c>
      <c r="G151" s="91">
        <v>2</v>
      </c>
    </row>
    <row r="152" spans="2:7" ht="12.75">
      <c r="B152" s="16" t="s">
        <v>121</v>
      </c>
      <c r="C152" s="16"/>
      <c r="D152" s="16"/>
      <c r="E152" s="16"/>
      <c r="F152" s="91">
        <v>5</v>
      </c>
      <c r="G152" s="91">
        <v>5</v>
      </c>
    </row>
    <row r="153" spans="2:7" ht="12.75">
      <c r="B153" s="16" t="s">
        <v>124</v>
      </c>
      <c r="C153" s="16"/>
      <c r="D153" s="16"/>
      <c r="E153" s="16"/>
      <c r="F153" s="91">
        <v>8</v>
      </c>
      <c r="G153" s="91">
        <v>8</v>
      </c>
    </row>
    <row r="154" spans="2:7" ht="12.75">
      <c r="B154" s="16" t="s">
        <v>288</v>
      </c>
      <c r="C154" s="16"/>
      <c r="D154" s="16"/>
      <c r="E154" s="16"/>
      <c r="F154" s="91">
        <v>35</v>
      </c>
      <c r="G154" s="91">
        <v>35</v>
      </c>
    </row>
    <row r="155" spans="2:7" ht="12.75">
      <c r="B155" s="16" t="s">
        <v>108</v>
      </c>
      <c r="C155" s="16"/>
      <c r="D155" s="16"/>
      <c r="E155" s="16"/>
      <c r="F155" s="91">
        <v>133</v>
      </c>
      <c r="G155" s="91">
        <v>124</v>
      </c>
    </row>
    <row r="156" spans="2:7" ht="12.75">
      <c r="B156" s="16" t="s">
        <v>106</v>
      </c>
      <c r="C156" s="16"/>
      <c r="D156" s="16"/>
      <c r="E156" s="16"/>
      <c r="F156" s="91">
        <v>23</v>
      </c>
      <c r="G156" s="91">
        <v>23</v>
      </c>
    </row>
    <row r="157" spans="2:7" ht="12.75">
      <c r="B157" s="16" t="s">
        <v>179</v>
      </c>
      <c r="C157" s="16"/>
      <c r="D157" s="16"/>
      <c r="E157" s="16"/>
      <c r="F157" s="91">
        <v>2</v>
      </c>
      <c r="G157" s="91">
        <v>2</v>
      </c>
    </row>
    <row r="158" spans="2:7" ht="12.75">
      <c r="B158" s="16" t="s">
        <v>114</v>
      </c>
      <c r="C158" s="16"/>
      <c r="D158" s="16"/>
      <c r="E158" s="16"/>
      <c r="F158" s="91">
        <v>14</v>
      </c>
      <c r="G158" s="91">
        <v>14</v>
      </c>
    </row>
    <row r="159" spans="2:7" ht="12.75">
      <c r="B159" s="16" t="s">
        <v>122</v>
      </c>
      <c r="C159" s="16"/>
      <c r="D159" s="16"/>
      <c r="E159" s="16"/>
      <c r="F159" s="91">
        <v>12</v>
      </c>
      <c r="G159" s="91">
        <v>12</v>
      </c>
    </row>
    <row r="160" spans="2:7" ht="12.75">
      <c r="B160" s="16" t="s">
        <v>115</v>
      </c>
      <c r="C160" s="16"/>
      <c r="D160" s="16"/>
      <c r="E160" s="16"/>
      <c r="F160" s="91">
        <v>72</v>
      </c>
      <c r="G160" s="91">
        <v>72</v>
      </c>
    </row>
    <row r="161" spans="2:7" ht="12.75">
      <c r="B161" s="16" t="s">
        <v>289</v>
      </c>
      <c r="C161" s="16"/>
      <c r="D161" s="16"/>
      <c r="E161" s="16"/>
      <c r="F161" s="91">
        <v>9</v>
      </c>
      <c r="G161" s="91">
        <v>9</v>
      </c>
    </row>
    <row r="162" spans="2:7" ht="12.75">
      <c r="B162" s="16" t="s">
        <v>98</v>
      </c>
      <c r="C162" s="16"/>
      <c r="D162" s="16"/>
      <c r="E162" s="16"/>
      <c r="F162" s="91">
        <v>61</v>
      </c>
      <c r="G162" s="91">
        <v>61</v>
      </c>
    </row>
    <row r="163" spans="2:7" ht="12.75">
      <c r="B163" s="94" t="s">
        <v>628</v>
      </c>
      <c r="C163" s="16"/>
      <c r="D163" s="16"/>
      <c r="E163" s="16"/>
      <c r="F163" s="91">
        <v>0</v>
      </c>
      <c r="G163" s="91">
        <v>18</v>
      </c>
    </row>
    <row r="164" spans="2:7" ht="12.75">
      <c r="B164" s="2" t="s">
        <v>99</v>
      </c>
      <c r="C164" s="16"/>
      <c r="D164" s="16"/>
      <c r="E164" s="16"/>
      <c r="F164" s="27">
        <f>SUM(F150:F163)</f>
        <v>379</v>
      </c>
      <c r="G164" s="27">
        <f>SUM(G150:G163)</f>
        <v>388</v>
      </c>
    </row>
    <row r="165" spans="2:7" ht="12.75">
      <c r="B165" s="2"/>
      <c r="C165" s="2" t="s">
        <v>230</v>
      </c>
      <c r="D165" s="16"/>
      <c r="E165" s="16"/>
      <c r="F165" s="27">
        <f>SUM(F164,F149,F146)</f>
        <v>2579</v>
      </c>
      <c r="G165" s="27">
        <f>SUM(G164,G149,G146)</f>
        <v>2588</v>
      </c>
    </row>
    <row r="166" spans="2:7" ht="12.75">
      <c r="B166" s="69"/>
      <c r="C166" s="69"/>
      <c r="D166" s="69"/>
      <c r="E166" s="59"/>
      <c r="F166" s="70"/>
      <c r="G166" s="70"/>
    </row>
    <row r="167" spans="2:7" ht="12.75">
      <c r="B167" s="71" t="s">
        <v>180</v>
      </c>
      <c r="C167"/>
      <c r="D167"/>
      <c r="E167"/>
      <c r="F167"/>
      <c r="G167"/>
    </row>
    <row r="168" spans="2:7" ht="12.75">
      <c r="B168" s="11" t="s">
        <v>134</v>
      </c>
      <c r="C168"/>
      <c r="D168"/>
      <c r="E168"/>
      <c r="F168">
        <v>24</v>
      </c>
      <c r="G168">
        <v>24</v>
      </c>
    </row>
    <row r="169" spans="2:7" ht="12.75">
      <c r="B169" s="8" t="s">
        <v>99</v>
      </c>
      <c r="C169"/>
      <c r="D169"/>
      <c r="E169"/>
      <c r="F169" s="8">
        <f>SUM(F168)</f>
        <v>24</v>
      </c>
      <c r="G169" s="8">
        <f>SUM(G168)</f>
        <v>24</v>
      </c>
    </row>
    <row r="170" spans="2:7" ht="12.75">
      <c r="B170" s="8"/>
      <c r="C170" s="8" t="s">
        <v>211</v>
      </c>
      <c r="D170"/>
      <c r="E170"/>
      <c r="F170" s="8">
        <f>SUM(F169)</f>
        <v>24</v>
      </c>
      <c r="G170" s="8">
        <f>SUM(G169)</f>
        <v>24</v>
      </c>
    </row>
    <row r="171" spans="2:7" ht="12.75">
      <c r="B171" s="8"/>
      <c r="C171" s="8"/>
      <c r="D171"/>
      <c r="E171"/>
      <c r="F171" s="8"/>
      <c r="G171" s="8"/>
    </row>
    <row r="172" spans="2:7" ht="12.75">
      <c r="B172" s="71" t="s">
        <v>236</v>
      </c>
      <c r="C172"/>
      <c r="D172"/>
      <c r="E172"/>
      <c r="F172"/>
      <c r="G172"/>
    </row>
    <row r="173" spans="2:7" ht="12.75">
      <c r="B173" s="11" t="s">
        <v>109</v>
      </c>
      <c r="C173" s="11"/>
      <c r="D173" s="11"/>
      <c r="E173" s="11"/>
      <c r="F173" s="11">
        <v>67</v>
      </c>
      <c r="G173" s="11">
        <v>67</v>
      </c>
    </row>
    <row r="174" spans="2:7" ht="12.75">
      <c r="B174" s="8" t="s">
        <v>237</v>
      </c>
      <c r="C174"/>
      <c r="D174"/>
      <c r="E174"/>
      <c r="F174" s="8">
        <f>SUM(F173)</f>
        <v>67</v>
      </c>
      <c r="G174" s="8">
        <f>SUM(G173)</f>
        <v>67</v>
      </c>
    </row>
    <row r="175" spans="2:7" ht="12.75">
      <c r="B175" s="8"/>
      <c r="C175" s="8" t="s">
        <v>211</v>
      </c>
      <c r="D175" s="8"/>
      <c r="E175" s="8"/>
      <c r="F175" s="8">
        <f>SUM(F174)</f>
        <v>67</v>
      </c>
      <c r="G175" s="8">
        <f>SUM(G174)</f>
        <v>67</v>
      </c>
    </row>
    <row r="176" spans="2:7" ht="12.75">
      <c r="B176" s="8"/>
      <c r="C176" s="8"/>
      <c r="D176" s="8"/>
      <c r="E176" s="8"/>
      <c r="F176" s="8"/>
      <c r="G176" s="8"/>
    </row>
    <row r="177" spans="2:7" ht="12.75">
      <c r="B177" s="75" t="s">
        <v>184</v>
      </c>
      <c r="C177" s="75"/>
      <c r="D177" s="75"/>
      <c r="E177" s="57"/>
      <c r="F177" s="73"/>
      <c r="G177" s="73"/>
    </row>
    <row r="178" spans="2:7" ht="12.75">
      <c r="B178" s="77" t="s">
        <v>240</v>
      </c>
      <c r="C178" s="77"/>
      <c r="D178" s="77"/>
      <c r="E178" s="77"/>
      <c r="F178" s="58">
        <v>200</v>
      </c>
      <c r="G178" s="58">
        <v>200</v>
      </c>
    </row>
    <row r="179" spans="2:7" ht="12.75">
      <c r="B179" s="69" t="s">
        <v>612</v>
      </c>
      <c r="C179" s="62"/>
      <c r="D179" s="62"/>
      <c r="E179" s="62"/>
      <c r="F179" s="63">
        <f>SUM(F178)</f>
        <v>200</v>
      </c>
      <c r="G179" s="63">
        <f>SUM(G178)</f>
        <v>200</v>
      </c>
    </row>
    <row r="180" spans="1:7" ht="12.75">
      <c r="A180" s="37"/>
      <c r="B180" s="77"/>
      <c r="C180" s="62" t="s">
        <v>230</v>
      </c>
      <c r="D180" s="62"/>
      <c r="E180" s="62"/>
      <c r="F180" s="63">
        <f>SUM(F179)</f>
        <v>200</v>
      </c>
      <c r="G180" s="63">
        <f>SUM(G179)</f>
        <v>200</v>
      </c>
    </row>
    <row r="181" spans="2:7" ht="12.75">
      <c r="B181" s="77"/>
      <c r="C181" s="62"/>
      <c r="D181" s="62"/>
      <c r="E181" s="62"/>
      <c r="F181" s="63"/>
      <c r="G181" s="63"/>
    </row>
    <row r="182" spans="2:7" ht="12.75">
      <c r="B182" s="72" t="s">
        <v>185</v>
      </c>
      <c r="C182" s="75"/>
      <c r="D182" s="75"/>
      <c r="E182" s="57"/>
      <c r="F182" s="58"/>
      <c r="G182" s="58"/>
    </row>
    <row r="183" spans="2:7" ht="12.75">
      <c r="B183" s="77" t="s">
        <v>112</v>
      </c>
      <c r="C183" s="77"/>
      <c r="D183" s="77"/>
      <c r="E183" s="77"/>
      <c r="F183" s="58">
        <v>250</v>
      </c>
      <c r="G183" s="58">
        <v>250</v>
      </c>
    </row>
    <row r="184" spans="2:7" ht="12.75">
      <c r="B184" s="69" t="s">
        <v>612</v>
      </c>
      <c r="C184" s="62"/>
      <c r="D184" s="62"/>
      <c r="E184" s="62"/>
      <c r="F184" s="63">
        <f>SUM(F183)</f>
        <v>250</v>
      </c>
      <c r="G184" s="63">
        <f>SUM(G183)</f>
        <v>250</v>
      </c>
    </row>
    <row r="185" spans="2:7" ht="12.75">
      <c r="B185" s="77"/>
      <c r="C185" s="62" t="s">
        <v>230</v>
      </c>
      <c r="D185" s="62"/>
      <c r="E185" s="62"/>
      <c r="F185" s="63">
        <f>SUM(F184)</f>
        <v>250</v>
      </c>
      <c r="G185" s="63">
        <f>SUM(G184)</f>
        <v>250</v>
      </c>
    </row>
    <row r="186" spans="2:7" ht="12.75">
      <c r="B186" s="77"/>
      <c r="C186" s="62"/>
      <c r="D186" s="62"/>
      <c r="E186" s="62"/>
      <c r="F186" s="63"/>
      <c r="G186" s="63"/>
    </row>
    <row r="187" spans="2:7" ht="12.75">
      <c r="B187" s="75" t="s">
        <v>386</v>
      </c>
      <c r="C187" s="62"/>
      <c r="D187" s="62"/>
      <c r="E187" s="62"/>
      <c r="F187" s="63"/>
      <c r="G187" s="63"/>
    </row>
    <row r="188" spans="2:7" ht="12.75">
      <c r="B188" s="60" t="s">
        <v>387</v>
      </c>
      <c r="C188" s="62"/>
      <c r="D188" s="62"/>
      <c r="E188" s="62"/>
      <c r="F188" s="74">
        <v>444</v>
      </c>
      <c r="G188" s="74">
        <v>444</v>
      </c>
    </row>
    <row r="189" spans="2:7" ht="12.75">
      <c r="B189" s="69" t="s">
        <v>612</v>
      </c>
      <c r="C189" s="62"/>
      <c r="D189" s="62"/>
      <c r="E189" s="62"/>
      <c r="F189" s="63">
        <f>SUM(F188)</f>
        <v>444</v>
      </c>
      <c r="G189" s="63">
        <f>SUM(G188)</f>
        <v>444</v>
      </c>
    </row>
    <row r="190" spans="2:7" ht="12.75">
      <c r="B190" s="77"/>
      <c r="C190" s="62" t="s">
        <v>230</v>
      </c>
      <c r="D190" s="62"/>
      <c r="E190" s="62"/>
      <c r="F190" s="63">
        <f>SUM(F189)</f>
        <v>444</v>
      </c>
      <c r="G190" s="63">
        <f>SUM(G189)</f>
        <v>444</v>
      </c>
    </row>
    <row r="191" spans="2:7" ht="12.75">
      <c r="B191" s="52"/>
      <c r="C191" s="53"/>
      <c r="D191" s="53"/>
      <c r="E191" s="53"/>
      <c r="F191" s="54"/>
      <c r="G191" s="54"/>
    </row>
    <row r="192" spans="1:7" ht="12.75">
      <c r="A192"/>
      <c r="B192" s="71" t="s">
        <v>241</v>
      </c>
      <c r="C192" s="8"/>
      <c r="D192" s="8"/>
      <c r="E192" s="8"/>
      <c r="F192" s="8"/>
      <c r="G192" s="8"/>
    </row>
    <row r="193" spans="1:7" ht="12.75">
      <c r="A193"/>
      <c r="B193" s="11" t="s">
        <v>143</v>
      </c>
      <c r="C193" s="11"/>
      <c r="D193" s="11"/>
      <c r="E193" s="11"/>
      <c r="F193" s="11">
        <v>126</v>
      </c>
      <c r="G193" s="11">
        <v>152</v>
      </c>
    </row>
    <row r="194" spans="1:7" ht="12.75">
      <c r="A194"/>
      <c r="B194" s="8" t="s">
        <v>242</v>
      </c>
      <c r="C194" s="8"/>
      <c r="D194" s="8"/>
      <c r="E194" s="8"/>
      <c r="F194" s="8">
        <f>SUM(F193)</f>
        <v>126</v>
      </c>
      <c r="G194" s="8">
        <f>SUM(G193)</f>
        <v>152</v>
      </c>
    </row>
    <row r="195" spans="1:7" ht="12.75">
      <c r="A195"/>
      <c r="B195" s="8"/>
      <c r="C195" s="8" t="s">
        <v>211</v>
      </c>
      <c r="D195" s="8"/>
      <c r="E195" s="8"/>
      <c r="F195" s="8">
        <f>SUM(F194)</f>
        <v>126</v>
      </c>
      <c r="G195" s="8">
        <f>SUM(G194)</f>
        <v>152</v>
      </c>
    </row>
    <row r="196" spans="1:7" ht="12.75">
      <c r="A196"/>
      <c r="B196" s="8"/>
      <c r="C196" s="8"/>
      <c r="D196" s="8"/>
      <c r="E196" s="8"/>
      <c r="F196" s="8"/>
      <c r="G196" s="8"/>
    </row>
    <row r="197" spans="1:7" ht="12.75">
      <c r="A197"/>
      <c r="B197" s="71" t="s">
        <v>629</v>
      </c>
      <c r="C197" s="8"/>
      <c r="D197" s="8"/>
      <c r="E197" s="8"/>
      <c r="F197" s="8"/>
      <c r="G197" s="8"/>
    </row>
    <row r="198" spans="1:7" ht="12.75">
      <c r="A198"/>
      <c r="B198" s="11" t="s">
        <v>630</v>
      </c>
      <c r="C198" s="11"/>
      <c r="D198" s="11"/>
      <c r="E198" s="11"/>
      <c r="F198" s="11">
        <v>0</v>
      </c>
      <c r="G198" s="11">
        <v>112</v>
      </c>
    </row>
    <row r="199" spans="1:7" ht="12.75">
      <c r="A199"/>
      <c r="B199" s="8" t="s">
        <v>242</v>
      </c>
      <c r="C199" s="8"/>
      <c r="D199" s="8"/>
      <c r="E199" s="8"/>
      <c r="F199" s="8">
        <f>SUM(F198)</f>
        <v>0</v>
      </c>
      <c r="G199" s="8">
        <f>SUM(G198)</f>
        <v>112</v>
      </c>
    </row>
    <row r="200" spans="1:7" ht="12.75">
      <c r="A200"/>
      <c r="B200" s="8"/>
      <c r="C200" s="8" t="s">
        <v>211</v>
      </c>
      <c r="D200" s="8"/>
      <c r="E200" s="8"/>
      <c r="F200" s="8">
        <f>SUM(F199)</f>
        <v>0</v>
      </c>
      <c r="G200" s="8">
        <f>SUM(G199)</f>
        <v>112</v>
      </c>
    </row>
    <row r="201" spans="1:7" ht="12.75">
      <c r="A201"/>
      <c r="B201" s="8"/>
      <c r="C201" s="8"/>
      <c r="D201" s="8"/>
      <c r="E201" s="8"/>
      <c r="F201" s="8"/>
      <c r="G201" s="8"/>
    </row>
    <row r="202" spans="1:7" ht="12.75">
      <c r="A202"/>
      <c r="B202" s="71" t="s">
        <v>244</v>
      </c>
      <c r="C202" s="8"/>
      <c r="D202" s="8"/>
      <c r="E202" s="8"/>
      <c r="F202" s="8"/>
      <c r="G202" s="8"/>
    </row>
    <row r="203" spans="1:7" ht="12.75">
      <c r="A203"/>
      <c r="B203" s="11" t="s">
        <v>145</v>
      </c>
      <c r="C203" s="8"/>
      <c r="D203" s="8"/>
      <c r="E203" s="8"/>
      <c r="F203" s="11">
        <v>225</v>
      </c>
      <c r="G203" s="11">
        <v>178</v>
      </c>
    </row>
    <row r="204" spans="1:7" ht="12.75">
      <c r="A204"/>
      <c r="B204" s="8" t="s">
        <v>245</v>
      </c>
      <c r="C204" s="8"/>
      <c r="D204" s="8"/>
      <c r="E204" s="8"/>
      <c r="F204" s="8">
        <f>SUM(F203)</f>
        <v>225</v>
      </c>
      <c r="G204" s="8">
        <f>SUM(G203)</f>
        <v>178</v>
      </c>
    </row>
    <row r="205" spans="1:7" ht="12.75">
      <c r="A205"/>
      <c r="B205" s="8"/>
      <c r="C205" s="8" t="s">
        <v>230</v>
      </c>
      <c r="D205" s="8"/>
      <c r="E205" s="8"/>
      <c r="F205" s="8">
        <f>SUM(F204)</f>
        <v>225</v>
      </c>
      <c r="G205" s="8">
        <f>SUM(G204)</f>
        <v>178</v>
      </c>
    </row>
    <row r="206" spans="1:7" ht="12.75">
      <c r="A206"/>
      <c r="B206" s="8"/>
      <c r="C206" s="8"/>
      <c r="D206" s="8"/>
      <c r="E206" s="8"/>
      <c r="F206" s="8"/>
      <c r="G206" s="8"/>
    </row>
    <row r="207" spans="1:7" ht="12.75">
      <c r="A207"/>
      <c r="B207" s="71" t="s">
        <v>246</v>
      </c>
      <c r="C207" s="8"/>
      <c r="D207" s="8"/>
      <c r="E207" s="8"/>
      <c r="F207" s="8"/>
      <c r="G207" s="8"/>
    </row>
    <row r="208" spans="1:7" ht="12.75">
      <c r="A208"/>
      <c r="B208" s="11" t="s">
        <v>187</v>
      </c>
      <c r="C208" s="8"/>
      <c r="D208" s="8"/>
      <c r="E208" s="8"/>
      <c r="F208" s="11">
        <v>134</v>
      </c>
      <c r="G208" s="11">
        <v>134</v>
      </c>
    </row>
    <row r="209" spans="1:7" ht="12.75">
      <c r="A209"/>
      <c r="B209" s="8" t="s">
        <v>247</v>
      </c>
      <c r="C209" s="8"/>
      <c r="D209" s="8"/>
      <c r="E209" s="8"/>
      <c r="F209" s="8">
        <f>SUM(F208)</f>
        <v>134</v>
      </c>
      <c r="G209" s="8">
        <f>SUM(G208)</f>
        <v>134</v>
      </c>
    </row>
    <row r="210" spans="1:7" ht="12.75">
      <c r="A210"/>
      <c r="B210" s="8"/>
      <c r="C210" s="8" t="s">
        <v>211</v>
      </c>
      <c r="D210" s="8"/>
      <c r="E210" s="8"/>
      <c r="F210" s="8">
        <f>SUM(F209)</f>
        <v>134</v>
      </c>
      <c r="G210" s="8">
        <f>SUM(G209)</f>
        <v>134</v>
      </c>
    </row>
    <row r="211" spans="1:7" ht="12.75">
      <c r="A211"/>
      <c r="B211" s="8"/>
      <c r="C211" s="8"/>
      <c r="D211" s="8"/>
      <c r="E211" s="8"/>
      <c r="F211" s="8"/>
      <c r="G211" s="8"/>
    </row>
    <row r="212" spans="2:7" ht="12.75">
      <c r="B212" s="72" t="s">
        <v>248</v>
      </c>
      <c r="C212" s="81"/>
      <c r="D212" s="81"/>
      <c r="E212" s="62"/>
      <c r="F212" s="63"/>
      <c r="G212" s="63"/>
    </row>
    <row r="213" spans="2:7" ht="12.75">
      <c r="B213" s="60" t="s">
        <v>249</v>
      </c>
      <c r="C213" s="62"/>
      <c r="D213" s="62"/>
      <c r="E213" s="62"/>
      <c r="F213" s="74">
        <v>275</v>
      </c>
      <c r="G213" s="74">
        <v>275</v>
      </c>
    </row>
    <row r="214" spans="2:7" ht="12.75">
      <c r="B214" s="62" t="s">
        <v>250</v>
      </c>
      <c r="C214" s="62"/>
      <c r="D214" s="62"/>
      <c r="E214" s="62"/>
      <c r="F214" s="63">
        <f>SUM(F213)</f>
        <v>275</v>
      </c>
      <c r="G214" s="63">
        <f>SUM(G213)</f>
        <v>275</v>
      </c>
    </row>
    <row r="215" spans="1:7" ht="12.75">
      <c r="A215" s="37"/>
      <c r="B215" s="77"/>
      <c r="C215" s="62" t="s">
        <v>230</v>
      </c>
      <c r="D215" s="62"/>
      <c r="E215" s="62"/>
      <c r="F215" s="63">
        <f>SUM(F214)</f>
        <v>275</v>
      </c>
      <c r="G215" s="63">
        <f>SUM(G214)</f>
        <v>275</v>
      </c>
    </row>
    <row r="216" spans="1:7" ht="12.75">
      <c r="A216" s="37"/>
      <c r="B216" s="77"/>
      <c r="C216" s="62"/>
      <c r="D216" s="62"/>
      <c r="E216" s="62"/>
      <c r="F216" s="63"/>
      <c r="G216" s="63"/>
    </row>
    <row r="217" spans="1:7" ht="12.75">
      <c r="A217" s="37"/>
      <c r="B217" s="75" t="s">
        <v>251</v>
      </c>
      <c r="C217" s="75"/>
      <c r="D217" s="75"/>
      <c r="E217" s="75"/>
      <c r="F217" s="76"/>
      <c r="G217" s="76"/>
    </row>
    <row r="218" spans="1:7" ht="12.75">
      <c r="A218" s="37"/>
      <c r="B218" s="60" t="s">
        <v>188</v>
      </c>
      <c r="C218" s="62"/>
      <c r="D218" s="62"/>
      <c r="E218" s="62"/>
      <c r="F218" s="74">
        <v>1372</v>
      </c>
      <c r="G218" s="74">
        <v>1372</v>
      </c>
    </row>
    <row r="219" spans="1:7" ht="12.75">
      <c r="A219" s="37"/>
      <c r="B219" s="60" t="s">
        <v>285</v>
      </c>
      <c r="C219" s="62"/>
      <c r="D219" s="62"/>
      <c r="E219" s="62"/>
      <c r="F219" s="74">
        <v>96</v>
      </c>
      <c r="G219" s="74">
        <v>96</v>
      </c>
    </row>
    <row r="220" spans="1:7" ht="12.75">
      <c r="A220" s="37"/>
      <c r="B220" s="60" t="s">
        <v>631</v>
      </c>
      <c r="C220" s="62"/>
      <c r="D220" s="62"/>
      <c r="E220" s="62"/>
      <c r="F220" s="74">
        <v>0</v>
      </c>
      <c r="G220" s="74">
        <v>114</v>
      </c>
    </row>
    <row r="221" spans="1:7" ht="12.75">
      <c r="A221" s="37"/>
      <c r="B221" s="62" t="s">
        <v>100</v>
      </c>
      <c r="C221" s="62"/>
      <c r="D221" s="62"/>
      <c r="E221" s="62"/>
      <c r="F221" s="63">
        <f>SUM(F218:F220)</f>
        <v>1468</v>
      </c>
      <c r="G221" s="63">
        <f>SUM(G218:G220)</f>
        <v>1582</v>
      </c>
    </row>
    <row r="222" spans="1:7" ht="12.75">
      <c r="A222" s="37"/>
      <c r="B222" s="60" t="s">
        <v>252</v>
      </c>
      <c r="C222" s="62"/>
      <c r="D222" s="62"/>
      <c r="E222" s="62"/>
      <c r="F222" s="74">
        <v>370</v>
      </c>
      <c r="G222" s="74">
        <v>400</v>
      </c>
    </row>
    <row r="223" spans="1:7" ht="12.75">
      <c r="A223" s="37"/>
      <c r="B223" s="60" t="s">
        <v>253</v>
      </c>
      <c r="C223" s="62"/>
      <c r="D223" s="62"/>
      <c r="E223" s="62"/>
      <c r="F223" s="74">
        <v>16</v>
      </c>
      <c r="G223" s="74">
        <v>16</v>
      </c>
    </row>
    <row r="224" spans="1:7" ht="12.75">
      <c r="A224" s="37"/>
      <c r="B224" s="62" t="s">
        <v>101</v>
      </c>
      <c r="C224" s="62"/>
      <c r="D224" s="62"/>
      <c r="E224" s="62"/>
      <c r="F224" s="63">
        <f>SUM(F222:F223)</f>
        <v>386</v>
      </c>
      <c r="G224" s="63">
        <f>SUM(G222:G223)</f>
        <v>416</v>
      </c>
    </row>
    <row r="225" spans="1:7" ht="12.75">
      <c r="A225" s="37"/>
      <c r="B225" s="60" t="s">
        <v>121</v>
      </c>
      <c r="C225" s="62"/>
      <c r="D225" s="62"/>
      <c r="E225" s="62"/>
      <c r="F225" s="74">
        <v>8</v>
      </c>
      <c r="G225" s="74">
        <v>8</v>
      </c>
    </row>
    <row r="226" spans="1:7" ht="12.75">
      <c r="A226" s="37"/>
      <c r="B226" s="60" t="s">
        <v>254</v>
      </c>
      <c r="C226" s="62"/>
      <c r="D226" s="62"/>
      <c r="E226" s="62"/>
      <c r="F226" s="74">
        <v>1415</v>
      </c>
      <c r="G226" s="74">
        <v>1415</v>
      </c>
    </row>
    <row r="227" spans="1:7" ht="12.75">
      <c r="A227" s="37"/>
      <c r="B227" s="60" t="s">
        <v>124</v>
      </c>
      <c r="C227" s="62"/>
      <c r="D227" s="62"/>
      <c r="E227" s="62"/>
      <c r="F227" s="74">
        <v>135</v>
      </c>
      <c r="G227" s="74">
        <v>135</v>
      </c>
    </row>
    <row r="228" spans="1:7" ht="12.75">
      <c r="A228" s="37"/>
      <c r="B228" s="60" t="s">
        <v>126</v>
      </c>
      <c r="C228" s="62"/>
      <c r="D228" s="62"/>
      <c r="E228" s="62"/>
      <c r="F228" s="74">
        <v>203</v>
      </c>
      <c r="G228" s="74">
        <v>203</v>
      </c>
    </row>
    <row r="229" spans="1:7" ht="12.75">
      <c r="A229" s="37"/>
      <c r="B229" s="60" t="s">
        <v>215</v>
      </c>
      <c r="C229" s="62"/>
      <c r="D229" s="62"/>
      <c r="E229" s="62"/>
      <c r="F229" s="74">
        <v>243</v>
      </c>
      <c r="G229" s="74">
        <v>243</v>
      </c>
    </row>
    <row r="230" spans="1:7" ht="12.75">
      <c r="A230" s="37"/>
      <c r="B230" s="60" t="s">
        <v>213</v>
      </c>
      <c r="C230" s="62"/>
      <c r="D230" s="62"/>
      <c r="E230" s="62"/>
      <c r="F230" s="74">
        <v>412</v>
      </c>
      <c r="G230" s="74">
        <v>412</v>
      </c>
    </row>
    <row r="231" spans="1:7" ht="12.75">
      <c r="A231" s="37"/>
      <c r="B231" s="60" t="s">
        <v>98</v>
      </c>
      <c r="C231" s="62"/>
      <c r="D231" s="62"/>
      <c r="E231" s="62"/>
      <c r="F231" s="74">
        <v>542</v>
      </c>
      <c r="G231" s="74">
        <v>542</v>
      </c>
    </row>
    <row r="232" spans="1:7" ht="12.75">
      <c r="A232" s="37"/>
      <c r="B232" s="60" t="s">
        <v>105</v>
      </c>
      <c r="C232" s="62"/>
      <c r="D232" s="62"/>
      <c r="E232" s="62"/>
      <c r="F232" s="74">
        <v>3</v>
      </c>
      <c r="G232" s="74">
        <v>3</v>
      </c>
    </row>
    <row r="233" spans="1:7" ht="12.75">
      <c r="A233" s="37"/>
      <c r="B233" s="60" t="s">
        <v>255</v>
      </c>
      <c r="C233" s="62"/>
      <c r="D233" s="62"/>
      <c r="E233" s="62"/>
      <c r="F233" s="74">
        <v>3</v>
      </c>
      <c r="G233" s="74">
        <v>18</v>
      </c>
    </row>
    <row r="234" spans="1:7" ht="12.75">
      <c r="A234" s="37"/>
      <c r="B234" s="62" t="s">
        <v>99</v>
      </c>
      <c r="C234" s="62"/>
      <c r="D234" s="62"/>
      <c r="E234" s="62"/>
      <c r="F234" s="63">
        <f>SUM(F225:F233)</f>
        <v>2964</v>
      </c>
      <c r="G234" s="63">
        <f>SUM(G225:G233)</f>
        <v>2979</v>
      </c>
    </row>
    <row r="235" spans="1:7" ht="12.75">
      <c r="A235" s="37"/>
      <c r="B235" s="62"/>
      <c r="C235" s="62" t="s">
        <v>230</v>
      </c>
      <c r="D235" s="62"/>
      <c r="E235" s="62"/>
      <c r="F235" s="63">
        <f>F221+F224+F234</f>
        <v>4818</v>
      </c>
      <c r="G235" s="63">
        <f>G221+G224+G234</f>
        <v>4977</v>
      </c>
    </row>
    <row r="236" spans="1:7" ht="12.75">
      <c r="A236" s="37"/>
      <c r="B236" s="62"/>
      <c r="C236" s="62"/>
      <c r="D236" s="62"/>
      <c r="E236" s="62"/>
      <c r="F236" s="63"/>
      <c r="G236" s="63"/>
    </row>
    <row r="237" spans="2:7" ht="12.75">
      <c r="B237" s="75" t="s">
        <v>256</v>
      </c>
      <c r="C237" s="57"/>
      <c r="D237" s="57"/>
      <c r="E237" s="57"/>
      <c r="F237" s="73"/>
      <c r="G237" s="73"/>
    </row>
    <row r="238" spans="2:7" ht="12.75">
      <c r="B238" s="60" t="s">
        <v>257</v>
      </c>
      <c r="C238" s="77"/>
      <c r="D238" s="77"/>
      <c r="E238" s="77"/>
      <c r="F238" s="74">
        <v>13871</v>
      </c>
      <c r="G238" s="74">
        <v>13871</v>
      </c>
    </row>
    <row r="239" spans="2:7" ht="12.75">
      <c r="B239" s="62" t="s">
        <v>100</v>
      </c>
      <c r="C239" s="62"/>
      <c r="D239" s="62"/>
      <c r="E239" s="62"/>
      <c r="F239" s="63">
        <f>SUM(F238:F238)</f>
        <v>13871</v>
      </c>
      <c r="G239" s="63">
        <f>SUM(G238:G238)</f>
        <v>13871</v>
      </c>
    </row>
    <row r="240" spans="2:7" ht="12.75">
      <c r="B240" s="60" t="s">
        <v>203</v>
      </c>
      <c r="C240" s="77"/>
      <c r="D240" s="77"/>
      <c r="E240" s="77"/>
      <c r="F240" s="74">
        <v>1873</v>
      </c>
      <c r="G240" s="74">
        <v>1873</v>
      </c>
    </row>
    <row r="241" spans="2:7" ht="12.75">
      <c r="B241" s="80" t="s">
        <v>101</v>
      </c>
      <c r="C241" s="62"/>
      <c r="D241" s="77"/>
      <c r="E241" s="77"/>
      <c r="F241" s="63">
        <f>SUM(F240:F240)</f>
        <v>1873</v>
      </c>
      <c r="G241" s="63">
        <f>SUM(G240:G240)</f>
        <v>1873</v>
      </c>
    </row>
    <row r="242" spans="2:7" ht="12.75">
      <c r="B242" s="82" t="s">
        <v>258</v>
      </c>
      <c r="C242" s="60"/>
      <c r="D242" s="60"/>
      <c r="E242" s="77"/>
      <c r="F242" s="74">
        <v>136</v>
      </c>
      <c r="G242" s="74">
        <v>138</v>
      </c>
    </row>
    <row r="243" spans="2:7" ht="12.75">
      <c r="B243" s="82" t="s">
        <v>103</v>
      </c>
      <c r="C243" s="60"/>
      <c r="D243" s="60"/>
      <c r="E243" s="77"/>
      <c r="F243" s="74">
        <v>1383</v>
      </c>
      <c r="G243" s="74">
        <v>1383</v>
      </c>
    </row>
    <row r="244" spans="2:7" ht="12.75">
      <c r="B244" s="82" t="s">
        <v>124</v>
      </c>
      <c r="C244" s="62"/>
      <c r="D244" s="77"/>
      <c r="E244" s="77"/>
      <c r="F244" s="74">
        <v>1530</v>
      </c>
      <c r="G244" s="74">
        <v>1522</v>
      </c>
    </row>
    <row r="245" spans="2:7" ht="12.75">
      <c r="B245" s="82" t="s">
        <v>290</v>
      </c>
      <c r="C245" s="62"/>
      <c r="D245" s="77"/>
      <c r="E245" s="77"/>
      <c r="F245" s="74">
        <v>15</v>
      </c>
      <c r="G245" s="74">
        <v>15</v>
      </c>
    </row>
    <row r="246" spans="2:7" ht="12.75">
      <c r="B246" s="82" t="s">
        <v>632</v>
      </c>
      <c r="C246" s="62"/>
      <c r="D246" s="77"/>
      <c r="E246" s="77"/>
      <c r="F246" s="74">
        <v>0</v>
      </c>
      <c r="G246" s="74">
        <v>6</v>
      </c>
    </row>
    <row r="247" spans="2:7" ht="12.75">
      <c r="B247" s="82" t="s">
        <v>98</v>
      </c>
      <c r="C247" s="62"/>
      <c r="D247" s="77"/>
      <c r="E247" s="77"/>
      <c r="F247" s="74">
        <v>827</v>
      </c>
      <c r="G247" s="74">
        <v>827</v>
      </c>
    </row>
    <row r="248" spans="2:7" ht="12.75">
      <c r="B248" s="80" t="s">
        <v>259</v>
      </c>
      <c r="C248" s="62"/>
      <c r="D248" s="77"/>
      <c r="E248" s="77"/>
      <c r="F248" s="63">
        <f>SUM(F242:F247)</f>
        <v>3891</v>
      </c>
      <c r="G248" s="63">
        <f>SUM(G242:G247)</f>
        <v>3891</v>
      </c>
    </row>
    <row r="249" spans="2:7" ht="12.75">
      <c r="B249" s="62"/>
      <c r="C249" s="62" t="s">
        <v>230</v>
      </c>
      <c r="D249" s="77"/>
      <c r="E249" s="77"/>
      <c r="F249" s="63">
        <f>SUM(F239,F241,F248)</f>
        <v>19635</v>
      </c>
      <c r="G249" s="63">
        <f>SUM(G239,G241,G248)</f>
        <v>19635</v>
      </c>
    </row>
    <row r="250" spans="2:7" ht="12.75">
      <c r="B250" s="62"/>
      <c r="C250" s="62"/>
      <c r="D250" s="77"/>
      <c r="E250" s="77"/>
      <c r="F250" s="63"/>
      <c r="G250" s="63"/>
    </row>
    <row r="251" spans="2:7" ht="12.75">
      <c r="B251" s="62"/>
      <c r="C251" s="62"/>
      <c r="D251" s="77"/>
      <c r="E251" s="77"/>
      <c r="F251" s="63"/>
      <c r="G251" s="63"/>
    </row>
    <row r="252" spans="2:7" ht="12.75">
      <c r="B252" s="72" t="s">
        <v>633</v>
      </c>
      <c r="C252" s="49"/>
      <c r="D252" s="49"/>
      <c r="E252" s="49"/>
      <c r="F252" s="83"/>
      <c r="G252" s="83"/>
    </row>
    <row r="253" spans="2:7" ht="12.75">
      <c r="B253" s="428" t="s">
        <v>260</v>
      </c>
      <c r="C253" s="429"/>
      <c r="D253" s="429"/>
      <c r="E253" s="429"/>
      <c r="F253" s="42">
        <v>107</v>
      </c>
      <c r="G253" s="42">
        <v>107</v>
      </c>
    </row>
    <row r="254" spans="2:7" ht="12.75">
      <c r="B254" s="56" t="s">
        <v>127</v>
      </c>
      <c r="C254" s="52"/>
      <c r="D254" s="52"/>
      <c r="E254" s="52"/>
      <c r="F254" s="55">
        <v>161</v>
      </c>
      <c r="G254" s="55">
        <v>161</v>
      </c>
    </row>
    <row r="255" spans="1:7" ht="12.75">
      <c r="A255" s="38"/>
      <c r="B255" s="56" t="s">
        <v>261</v>
      </c>
      <c r="C255" s="52"/>
      <c r="D255" s="52"/>
      <c r="E255" s="52"/>
      <c r="F255" s="55">
        <v>48</v>
      </c>
      <c r="G255" s="55">
        <v>52</v>
      </c>
    </row>
    <row r="256" spans="2:7" ht="12.75">
      <c r="B256" s="56" t="s">
        <v>262</v>
      </c>
      <c r="C256" s="52"/>
      <c r="D256" s="52"/>
      <c r="E256" s="52"/>
      <c r="F256" s="79">
        <v>96</v>
      </c>
      <c r="G256" s="79">
        <v>96</v>
      </c>
    </row>
    <row r="257" spans="2:7" ht="12.75">
      <c r="B257" s="53" t="s">
        <v>263</v>
      </c>
      <c r="C257" s="53"/>
      <c r="D257" s="53"/>
      <c r="E257" s="53"/>
      <c r="F257" s="54">
        <f>SUM(F253:F256)</f>
        <v>412</v>
      </c>
      <c r="G257" s="54">
        <f>SUM(G253:G256)</f>
        <v>416</v>
      </c>
    </row>
    <row r="258" spans="2:7" ht="12.75">
      <c r="B258" s="52"/>
      <c r="C258" s="53" t="s">
        <v>230</v>
      </c>
      <c r="D258" s="53"/>
      <c r="E258" s="53"/>
      <c r="F258" s="54">
        <f>SUM(F257)</f>
        <v>412</v>
      </c>
      <c r="G258" s="54">
        <f>SUM(G257)</f>
        <v>416</v>
      </c>
    </row>
    <row r="259" spans="2:7" ht="12.75">
      <c r="B259" s="52"/>
      <c r="C259" s="53"/>
      <c r="D259" s="53"/>
      <c r="E259" s="53"/>
      <c r="F259" s="54"/>
      <c r="G259" s="54"/>
    </row>
    <row r="260" spans="2:7" ht="12.75">
      <c r="B260" s="49" t="s">
        <v>264</v>
      </c>
      <c r="C260" s="49"/>
      <c r="D260" s="49"/>
      <c r="E260" s="49"/>
      <c r="F260" s="78"/>
      <c r="G260" s="78"/>
    </row>
    <row r="261" spans="2:7" ht="12.75">
      <c r="B261" s="56" t="s">
        <v>265</v>
      </c>
      <c r="C261" s="49"/>
      <c r="D261" s="49"/>
      <c r="E261" s="49"/>
      <c r="F261" s="51">
        <v>300</v>
      </c>
      <c r="G261" s="51">
        <v>300</v>
      </c>
    </row>
    <row r="262" spans="2:7" ht="12.75">
      <c r="B262" s="53" t="s">
        <v>100</v>
      </c>
      <c r="C262" s="49"/>
      <c r="D262" s="49"/>
      <c r="E262" s="49"/>
      <c r="F262" s="84">
        <f>SUM(F261:F261)</f>
        <v>300</v>
      </c>
      <c r="G262" s="84">
        <f>SUM(G261:G261)</f>
        <v>300</v>
      </c>
    </row>
    <row r="263" spans="2:7" ht="12.75">
      <c r="B263" s="41" t="s">
        <v>266</v>
      </c>
      <c r="C263" s="49"/>
      <c r="D263" s="49"/>
      <c r="E263" s="49"/>
      <c r="F263" s="51">
        <v>81</v>
      </c>
      <c r="G263" s="51">
        <v>81</v>
      </c>
    </row>
    <row r="264" spans="2:7" ht="12.75">
      <c r="B264" s="85" t="s">
        <v>101</v>
      </c>
      <c r="C264" s="49"/>
      <c r="D264" s="49"/>
      <c r="E264" s="49"/>
      <c r="F264" s="86">
        <f>SUM(F263:F263)</f>
        <v>81</v>
      </c>
      <c r="G264" s="86">
        <f>SUM(G263:G263)</f>
        <v>81</v>
      </c>
    </row>
    <row r="265" spans="2:7" ht="12.75">
      <c r="B265" s="64" t="s">
        <v>124</v>
      </c>
      <c r="C265" s="49"/>
      <c r="D265" s="49"/>
      <c r="E265" s="49"/>
      <c r="F265" s="87">
        <v>1</v>
      </c>
      <c r="G265" s="87">
        <v>34</v>
      </c>
    </row>
    <row r="266" spans="2:7" ht="12.75">
      <c r="B266" s="64" t="s">
        <v>616</v>
      </c>
      <c r="C266" s="49"/>
      <c r="D266" s="49"/>
      <c r="E266" s="49"/>
      <c r="F266" s="87">
        <v>0</v>
      </c>
      <c r="G266" s="87">
        <v>40</v>
      </c>
    </row>
    <row r="267" spans="2:7" ht="12.75">
      <c r="B267" s="64" t="s">
        <v>108</v>
      </c>
      <c r="C267" s="49"/>
      <c r="D267" s="49"/>
      <c r="E267" s="49"/>
      <c r="F267" s="87">
        <v>374</v>
      </c>
      <c r="G267" s="87">
        <v>374</v>
      </c>
    </row>
    <row r="268" spans="2:7" ht="12.75">
      <c r="B268" s="64" t="s">
        <v>106</v>
      </c>
      <c r="C268" s="49"/>
      <c r="D268" s="49"/>
      <c r="E268" s="49"/>
      <c r="F268" s="87">
        <v>80</v>
      </c>
      <c r="G268" s="87">
        <v>110</v>
      </c>
    </row>
    <row r="269" spans="2:7" ht="12.75">
      <c r="B269" s="41" t="s">
        <v>176</v>
      </c>
      <c r="C269" s="52"/>
      <c r="D269" s="52"/>
      <c r="E269" s="52"/>
      <c r="F269" s="42">
        <v>15</v>
      </c>
      <c r="G269" s="42">
        <v>57</v>
      </c>
    </row>
    <row r="270" spans="2:7" ht="12.75">
      <c r="B270" s="41" t="s">
        <v>126</v>
      </c>
      <c r="C270" s="52"/>
      <c r="D270" s="52"/>
      <c r="E270" s="52"/>
      <c r="F270" s="42">
        <v>10</v>
      </c>
      <c r="G270" s="42">
        <v>10</v>
      </c>
    </row>
    <row r="271" spans="2:7" ht="12.75">
      <c r="B271" s="52" t="s">
        <v>225</v>
      </c>
      <c r="C271" s="52"/>
      <c r="D271" s="52"/>
      <c r="E271" s="52"/>
      <c r="F271" s="42">
        <v>130</v>
      </c>
      <c r="G271" s="42">
        <v>141</v>
      </c>
    </row>
    <row r="272" spans="2:7" ht="12.75">
      <c r="B272" s="53" t="s">
        <v>111</v>
      </c>
      <c r="C272" s="53"/>
      <c r="D272" s="53"/>
      <c r="E272" s="53"/>
      <c r="F272" s="54">
        <f>SUM(F265:F271)</f>
        <v>610</v>
      </c>
      <c r="G272" s="54">
        <f>SUM(G265:G271)</f>
        <v>766</v>
      </c>
    </row>
    <row r="273" spans="2:7" ht="12.75">
      <c r="B273" s="52"/>
      <c r="C273" s="53" t="s">
        <v>230</v>
      </c>
      <c r="D273" s="53"/>
      <c r="E273" s="53"/>
      <c r="F273" s="54">
        <f>SUM(F272,F264,F262)</f>
        <v>991</v>
      </c>
      <c r="G273" s="54">
        <f>SUM(G272,G264,G262)</f>
        <v>1147</v>
      </c>
    </row>
    <row r="274" ht="12.75">
      <c r="G274" s="29"/>
    </row>
    <row r="275" spans="2:8" ht="12.75">
      <c r="B275" s="49" t="s">
        <v>267</v>
      </c>
      <c r="C275" s="49"/>
      <c r="D275" s="49"/>
      <c r="E275" s="49"/>
      <c r="F275" s="42"/>
      <c r="G275" s="42"/>
      <c r="H275" s="41"/>
    </row>
    <row r="276" spans="2:8" ht="12.75">
      <c r="B276" s="41" t="s">
        <v>124</v>
      </c>
      <c r="C276" s="49"/>
      <c r="D276" s="49"/>
      <c r="E276" s="809" t="s">
        <v>382</v>
      </c>
      <c r="F276" s="810">
        <v>2500</v>
      </c>
      <c r="G276" s="811">
        <v>17</v>
      </c>
      <c r="H276" s="41"/>
    </row>
    <row r="277" spans="2:8" ht="12.75">
      <c r="B277" s="41" t="s">
        <v>102</v>
      </c>
      <c r="C277" s="49"/>
      <c r="D277" s="49"/>
      <c r="E277" s="812"/>
      <c r="F277" s="813"/>
      <c r="G277" s="814">
        <v>2</v>
      </c>
      <c r="H277" s="41"/>
    </row>
    <row r="278" spans="2:8" ht="12.75">
      <c r="B278" s="815" t="s">
        <v>634</v>
      </c>
      <c r="C278" s="808"/>
      <c r="D278" s="808"/>
      <c r="E278" s="812"/>
      <c r="F278" s="813"/>
      <c r="G278" s="814">
        <v>50</v>
      </c>
      <c r="H278" s="41"/>
    </row>
    <row r="279" spans="2:8" ht="12.75">
      <c r="B279" s="41" t="s">
        <v>108</v>
      </c>
      <c r="C279" s="49"/>
      <c r="D279" s="49"/>
      <c r="E279" s="812"/>
      <c r="F279" s="813"/>
      <c r="G279" s="814">
        <v>896</v>
      </c>
      <c r="H279" s="41"/>
    </row>
    <row r="280" spans="2:8" ht="12.75">
      <c r="B280" s="41" t="s">
        <v>106</v>
      </c>
      <c r="C280" s="49"/>
      <c r="D280" s="49"/>
      <c r="E280" s="812"/>
      <c r="F280" s="813"/>
      <c r="G280" s="814">
        <v>70</v>
      </c>
      <c r="H280" s="41"/>
    </row>
    <row r="281" spans="2:8" ht="12.75">
      <c r="B281" s="41" t="s">
        <v>126</v>
      </c>
      <c r="C281" s="49"/>
      <c r="D281" s="49"/>
      <c r="E281" s="812"/>
      <c r="F281" s="813"/>
      <c r="G281" s="814">
        <v>746</v>
      </c>
      <c r="H281" s="41"/>
    </row>
    <row r="282" spans="2:8" ht="12.75">
      <c r="B282" s="41" t="s">
        <v>107</v>
      </c>
      <c r="C282" s="49"/>
      <c r="D282" s="49"/>
      <c r="E282" s="812"/>
      <c r="F282" s="813"/>
      <c r="G282" s="814">
        <v>52</v>
      </c>
      <c r="H282" s="41"/>
    </row>
    <row r="283" spans="2:8" ht="12.75">
      <c r="B283" s="41" t="s">
        <v>232</v>
      </c>
      <c r="C283" s="49"/>
      <c r="D283" s="49"/>
      <c r="E283" s="812"/>
      <c r="F283" s="813"/>
      <c r="G283" s="814">
        <v>126</v>
      </c>
      <c r="H283" s="41"/>
    </row>
    <row r="284" spans="2:8" ht="12.75">
      <c r="B284" s="41" t="s">
        <v>635</v>
      </c>
      <c r="C284" s="49"/>
      <c r="D284" s="49"/>
      <c r="E284" s="812"/>
      <c r="F284" s="813"/>
      <c r="G284" s="814">
        <v>2</v>
      </c>
      <c r="H284" s="41"/>
    </row>
    <row r="285" spans="2:8" ht="12.75">
      <c r="B285" s="41" t="s">
        <v>98</v>
      </c>
      <c r="C285" s="49"/>
      <c r="D285" s="49"/>
      <c r="E285" s="812"/>
      <c r="F285" s="813"/>
      <c r="G285" s="814">
        <v>529</v>
      </c>
      <c r="H285" s="41"/>
    </row>
    <row r="286" spans="2:8" ht="12.75">
      <c r="B286" s="41" t="s">
        <v>226</v>
      </c>
      <c r="C286" s="49"/>
      <c r="D286" s="49"/>
      <c r="E286" s="812"/>
      <c r="F286" s="813"/>
      <c r="G286" s="814">
        <v>10</v>
      </c>
      <c r="H286" s="41"/>
    </row>
    <row r="287" spans="2:8" ht="12.75">
      <c r="B287" s="53" t="s">
        <v>111</v>
      </c>
      <c r="C287" s="53"/>
      <c r="D287" s="53"/>
      <c r="E287" s="53"/>
      <c r="F287" s="54">
        <f>SUM(F276)</f>
        <v>2500</v>
      </c>
      <c r="G287" s="54">
        <f>SUM(G276:G286)</f>
        <v>2500</v>
      </c>
      <c r="H287" s="52"/>
    </row>
    <row r="288" spans="2:7" ht="12.75">
      <c r="B288" s="52"/>
      <c r="C288" s="53" t="s">
        <v>230</v>
      </c>
      <c r="D288" s="53"/>
      <c r="E288" s="53"/>
      <c r="F288" s="54">
        <f>SUM(F287)</f>
        <v>2500</v>
      </c>
      <c r="G288" s="54">
        <f>SUM(G287)</f>
        <v>2500</v>
      </c>
    </row>
    <row r="289" spans="2:7" ht="12.75">
      <c r="B289" s="52"/>
      <c r="C289" s="53"/>
      <c r="D289" s="53"/>
      <c r="E289" s="53"/>
      <c r="F289" s="54"/>
      <c r="G289" s="54"/>
    </row>
    <row r="290" spans="2:7" ht="12.75">
      <c r="B290" s="49" t="s">
        <v>190</v>
      </c>
      <c r="C290" s="49"/>
      <c r="D290" s="49"/>
      <c r="E290" s="88"/>
      <c r="F290" s="42"/>
      <c r="G290" s="42"/>
    </row>
    <row r="291" spans="2:7" ht="12.75">
      <c r="B291" s="52" t="s">
        <v>106</v>
      </c>
      <c r="C291" s="52"/>
      <c r="D291" s="52"/>
      <c r="E291" s="52"/>
      <c r="F291" s="42">
        <v>11</v>
      </c>
      <c r="G291" s="42">
        <v>11</v>
      </c>
    </row>
    <row r="292" spans="2:7" ht="12.75">
      <c r="B292" s="52" t="s">
        <v>126</v>
      </c>
      <c r="C292" s="52"/>
      <c r="D292" s="52"/>
      <c r="E292" s="52"/>
      <c r="F292" s="42">
        <v>0</v>
      </c>
      <c r="G292" s="42">
        <v>42</v>
      </c>
    </row>
    <row r="293" spans="2:7" ht="12.75">
      <c r="B293" s="52" t="s">
        <v>107</v>
      </c>
      <c r="C293" s="52"/>
      <c r="D293" s="52"/>
      <c r="E293" s="52"/>
      <c r="F293" s="42">
        <v>35</v>
      </c>
      <c r="G293" s="42">
        <v>35</v>
      </c>
    </row>
    <row r="294" spans="2:7" ht="12.75">
      <c r="B294" s="56" t="s">
        <v>269</v>
      </c>
      <c r="C294" s="52"/>
      <c r="D294" s="52"/>
      <c r="E294" s="52"/>
      <c r="F294" s="42">
        <v>33</v>
      </c>
      <c r="G294" s="42">
        <v>33</v>
      </c>
    </row>
    <row r="295" spans="2:7" ht="12.75">
      <c r="B295" s="52" t="s">
        <v>225</v>
      </c>
      <c r="C295" s="52"/>
      <c r="D295" s="52"/>
      <c r="E295" s="52"/>
      <c r="F295" s="42">
        <v>21</v>
      </c>
      <c r="G295" s="42">
        <v>21</v>
      </c>
    </row>
    <row r="296" spans="2:7" ht="12.75">
      <c r="B296" s="53" t="s">
        <v>111</v>
      </c>
      <c r="C296" s="53"/>
      <c r="D296" s="53"/>
      <c r="E296" s="53"/>
      <c r="F296" s="54">
        <f>SUM(F291:F295)</f>
        <v>100</v>
      </c>
      <c r="G296" s="54">
        <f>SUM(G291:G295)</f>
        <v>142</v>
      </c>
    </row>
    <row r="297" spans="2:7" ht="12.75">
      <c r="B297" s="52"/>
      <c r="C297" s="53" t="s">
        <v>230</v>
      </c>
      <c r="D297" s="53"/>
      <c r="E297" s="53"/>
      <c r="F297" s="54">
        <f>SUM(F296)</f>
        <v>100</v>
      </c>
      <c r="G297" s="54">
        <f>SUM(G296)</f>
        <v>142</v>
      </c>
    </row>
    <row r="298" spans="2:7" ht="12.75">
      <c r="B298" s="52"/>
      <c r="C298" s="53"/>
      <c r="D298" s="53"/>
      <c r="E298" s="53"/>
      <c r="F298" s="54"/>
      <c r="G298" s="54"/>
    </row>
    <row r="299" spans="2:7" ht="12.75">
      <c r="B299" s="89" t="s">
        <v>270</v>
      </c>
      <c r="C299" s="89"/>
      <c r="D299" s="89"/>
      <c r="E299" s="52"/>
      <c r="F299" s="84">
        <f>F39+F43+F88+F95+F116+F127+F15+F21+F32+F180+F185++F215+F235+F249+F258+F273+F288+F297+F210+F205+F195+F175+F170+F56+F136+F165+F48+F190+F27+F122+F141+F200</f>
        <v>59428</v>
      </c>
      <c r="G299" s="84">
        <f>G39+G43+G88+G95+G116+G127+G15+G21+G32+G180+G185++G215+G235+G249+G258+G273+G288+G297+G210+G205+G195+G175+G170+G56+G136+G165+G48+G190+G27+G122+G141+G200</f>
        <v>61145</v>
      </c>
    </row>
    <row r="300" spans="2:7" ht="12.75">
      <c r="B300" s="52" t="s">
        <v>271</v>
      </c>
      <c r="C300" s="52"/>
      <c r="D300" s="52"/>
      <c r="E300" s="52"/>
      <c r="F300" s="42"/>
      <c r="G300" s="42"/>
    </row>
    <row r="301" spans="2:7" ht="12.75">
      <c r="B301" s="41" t="s">
        <v>272</v>
      </c>
      <c r="C301" s="41"/>
      <c r="D301" s="41"/>
      <c r="E301" s="41"/>
      <c r="F301" s="79">
        <f>F221+F239+F262+F64+F146+F100</f>
        <v>21565</v>
      </c>
      <c r="G301" s="79">
        <f>G221+G239+G262+G64+G146+G100</f>
        <v>21788</v>
      </c>
    </row>
    <row r="302" spans="2:7" ht="12.75">
      <c r="B302" s="41" t="s">
        <v>243</v>
      </c>
      <c r="C302" s="41"/>
      <c r="D302" s="41"/>
      <c r="E302" s="41"/>
      <c r="F302" s="79">
        <f>F67+F224+F241+F264+F149+F102</f>
        <v>3923</v>
      </c>
      <c r="G302" s="79">
        <f>G67+G224+G241+G264+G149+G102</f>
        <v>3983</v>
      </c>
    </row>
    <row r="303" spans="2:7" ht="12.75">
      <c r="B303" s="64" t="s">
        <v>259</v>
      </c>
      <c r="C303" s="41"/>
      <c r="D303" s="41"/>
      <c r="E303" s="41"/>
      <c r="F303" s="79">
        <f>F39+F43+F85+F94+F115+F234+F248+F272+F287+F296+F169+F55+F164+F135+F121</f>
        <v>17966</v>
      </c>
      <c r="G303" s="79">
        <f>G39+G43+G85+G94+G115+G234+G248+G272+G287+G296+G169+G55+G164+G135+G121</f>
        <v>18748</v>
      </c>
    </row>
    <row r="304" spans="2:7" ht="12.75">
      <c r="B304" s="64" t="s">
        <v>636</v>
      </c>
      <c r="C304" s="41"/>
      <c r="D304" s="41"/>
      <c r="E304" s="41"/>
      <c r="F304" s="79">
        <f>F14+F20+F31+F179+F184+F189+F26</f>
        <v>10483</v>
      </c>
      <c r="G304" s="79">
        <f>G14+G20+G31+G179+G184+G189+G26</f>
        <v>10560</v>
      </c>
    </row>
    <row r="305" spans="2:7" ht="12.75">
      <c r="B305" s="64" t="s">
        <v>273</v>
      </c>
      <c r="C305" s="41"/>
      <c r="D305" s="41"/>
      <c r="E305" s="41"/>
      <c r="F305" s="79">
        <f>F257+F214+F126+F209+F204+F194+F174+F47+F140+F199</f>
        <v>5291</v>
      </c>
      <c r="G305" s="79">
        <f>G257+G214+G126+G209+G204+G194+G174+G47+G140+G199</f>
        <v>5866</v>
      </c>
    </row>
    <row r="306" spans="2:7" ht="12.75">
      <c r="B306" s="64" t="s">
        <v>228</v>
      </c>
      <c r="C306" s="41"/>
      <c r="D306" s="41"/>
      <c r="E306" s="41"/>
      <c r="F306" s="79">
        <v>100</v>
      </c>
      <c r="G306" s="79">
        <v>100</v>
      </c>
    </row>
    <row r="307" spans="2:7" ht="12.75">
      <c r="B307" s="64" t="s">
        <v>229</v>
      </c>
      <c r="C307" s="41"/>
      <c r="D307" s="41"/>
      <c r="E307" s="41"/>
      <c r="F307" s="79">
        <v>100</v>
      </c>
      <c r="G307" s="79">
        <v>100</v>
      </c>
    </row>
    <row r="308" spans="2:7" ht="12.75">
      <c r="B308" s="52"/>
      <c r="C308" s="52"/>
      <c r="D308" s="52"/>
      <c r="E308" s="52"/>
      <c r="F308" s="54">
        <f>SUM(F301:F307)</f>
        <v>59428</v>
      </c>
      <c r="G308" s="54">
        <f>SUM(G301:G307)</f>
        <v>61145</v>
      </c>
    </row>
    <row r="309" spans="2:8" ht="13.5" thickBot="1">
      <c r="B309" s="62"/>
      <c r="C309" s="62"/>
      <c r="D309" s="62"/>
      <c r="E309" s="62"/>
      <c r="F309" s="63"/>
      <c r="G309" s="63"/>
      <c r="H309" s="59"/>
    </row>
    <row r="310" spans="1:8" ht="16.5" thickBot="1">
      <c r="A310" s="816" t="s">
        <v>274</v>
      </c>
      <c r="B310" s="817"/>
      <c r="C310" s="817"/>
      <c r="D310" s="817"/>
      <c r="E310" s="817"/>
      <c r="F310" s="817"/>
      <c r="G310" s="818"/>
      <c r="H310" s="59"/>
    </row>
    <row r="311" spans="1:8" ht="15.75">
      <c r="A311" s="145"/>
      <c r="B311" s="146" t="s">
        <v>374</v>
      </c>
      <c r="C311" s="147"/>
      <c r="D311" s="147"/>
      <c r="E311" s="147"/>
      <c r="F311" s="148"/>
      <c r="G311" s="148"/>
      <c r="H311" s="59"/>
    </row>
    <row r="312" spans="1:8" ht="15.75">
      <c r="A312" s="145"/>
      <c r="B312" s="3" t="s">
        <v>375</v>
      </c>
      <c r="C312" s="3"/>
      <c r="D312" s="3"/>
      <c r="E312" s="3"/>
      <c r="F312" s="149">
        <v>150</v>
      </c>
      <c r="G312" s="149">
        <v>150</v>
      </c>
      <c r="H312" s="59"/>
    </row>
    <row r="313" spans="2:8" ht="12.75">
      <c r="B313" s="3" t="s">
        <v>376</v>
      </c>
      <c r="C313" s="3"/>
      <c r="D313" s="3"/>
      <c r="E313" s="3"/>
      <c r="F313" s="149">
        <v>377</v>
      </c>
      <c r="G313" s="149">
        <v>377</v>
      </c>
      <c r="H313" s="59"/>
    </row>
    <row r="314" spans="2:7" ht="12.75">
      <c r="B314" s="3"/>
      <c r="C314" s="150" t="s">
        <v>230</v>
      </c>
      <c r="D314" s="150"/>
      <c r="E314" s="150"/>
      <c r="F314" s="151">
        <f>SUM(F312:F313)</f>
        <v>527</v>
      </c>
      <c r="G314" s="151">
        <f>SUM(G312:G313)</f>
        <v>527</v>
      </c>
    </row>
    <row r="315" spans="2:7" ht="12.75">
      <c r="B315" s="152" t="s">
        <v>377</v>
      </c>
      <c r="C315" s="150"/>
      <c r="D315" s="150"/>
      <c r="E315" s="150"/>
      <c r="F315" s="151"/>
      <c r="G315" s="151"/>
    </row>
    <row r="316" spans="2:7" ht="12.75">
      <c r="B316" s="152"/>
      <c r="C316" s="150"/>
      <c r="D316" s="150"/>
      <c r="E316" s="150"/>
      <c r="F316" s="151"/>
      <c r="G316" s="151"/>
    </row>
    <row r="317" spans="2:7" ht="12.75">
      <c r="B317" s="152"/>
      <c r="C317" s="150"/>
      <c r="D317" s="150"/>
      <c r="E317" s="150"/>
      <c r="F317" s="151"/>
      <c r="G317" s="151"/>
    </row>
    <row r="318" spans="2:7" ht="12.75">
      <c r="B318" s="152"/>
      <c r="C318" s="150"/>
      <c r="D318" s="150"/>
      <c r="E318" s="150"/>
      <c r="F318" s="151"/>
      <c r="G318" s="151"/>
    </row>
    <row r="319" spans="2:7" ht="12.75">
      <c r="B319" s="819" t="s">
        <v>381</v>
      </c>
      <c r="C319" s="820"/>
      <c r="D319" s="820"/>
      <c r="E319" s="820"/>
      <c r="F319" s="821"/>
      <c r="G319" s="821"/>
    </row>
    <row r="320" spans="2:7" ht="12.75">
      <c r="B320" s="56" t="s">
        <v>275</v>
      </c>
      <c r="C320" s="53"/>
      <c r="D320" s="53"/>
      <c r="E320" s="53"/>
      <c r="F320" s="79">
        <v>1534</v>
      </c>
      <c r="G320" s="79">
        <v>1534</v>
      </c>
    </row>
    <row r="321" spans="2:7" ht="12.75">
      <c r="B321" s="56"/>
      <c r="C321" s="53" t="s">
        <v>230</v>
      </c>
      <c r="D321" s="53"/>
      <c r="E321" s="53"/>
      <c r="F321" s="54">
        <f>SUM(F320)</f>
        <v>1534</v>
      </c>
      <c r="G321" s="54">
        <f>SUM(G320)</f>
        <v>1534</v>
      </c>
    </row>
    <row r="322" spans="2:7" ht="12.75">
      <c r="B322" s="56"/>
      <c r="C322" s="53"/>
      <c r="D322" s="53"/>
      <c r="E322" s="53"/>
      <c r="F322" s="54"/>
      <c r="G322" s="54"/>
    </row>
    <row r="323" spans="2:7" ht="12.75">
      <c r="B323" s="56"/>
      <c r="C323" s="53"/>
      <c r="D323" s="53"/>
      <c r="E323" s="53"/>
      <c r="F323" s="54"/>
      <c r="G323" s="54"/>
    </row>
    <row r="324" spans="2:7" ht="12.75">
      <c r="B324" s="72" t="s">
        <v>186</v>
      </c>
      <c r="C324" s="49"/>
      <c r="D324" s="49"/>
      <c r="E324" s="49"/>
      <c r="F324" s="78"/>
      <c r="G324" s="78"/>
    </row>
    <row r="325" spans="2:7" ht="12.75">
      <c r="B325" s="41" t="s">
        <v>142</v>
      </c>
      <c r="C325" s="52"/>
      <c r="D325" s="52"/>
      <c r="E325" s="52"/>
      <c r="F325" s="42">
        <v>200</v>
      </c>
      <c r="G325" s="42">
        <v>200</v>
      </c>
    </row>
    <row r="326" spans="2:7" ht="12.75">
      <c r="B326" s="69" t="s">
        <v>637</v>
      </c>
      <c r="C326" s="53"/>
      <c r="D326" s="53"/>
      <c r="E326" s="53"/>
      <c r="F326" s="54">
        <f>SUM(F325:F325)</f>
        <v>200</v>
      </c>
      <c r="G326" s="54">
        <f>SUM(G325:G325)</f>
        <v>200</v>
      </c>
    </row>
    <row r="327" spans="2:7" ht="12.75">
      <c r="B327" s="52"/>
      <c r="C327" s="53" t="s">
        <v>230</v>
      </c>
      <c r="D327" s="53"/>
      <c r="E327" s="53"/>
      <c r="F327" s="54">
        <f>SUM(F326)</f>
        <v>200</v>
      </c>
      <c r="G327" s="54">
        <f>SUM(G326)</f>
        <v>200</v>
      </c>
    </row>
    <row r="328" spans="2:7" ht="12.75">
      <c r="B328" s="52"/>
      <c r="C328" s="53"/>
      <c r="D328" s="53"/>
      <c r="E328" s="53"/>
      <c r="F328" s="54"/>
      <c r="G328" s="54"/>
    </row>
    <row r="329" spans="2:7" ht="12.75">
      <c r="B329" s="49" t="s">
        <v>638</v>
      </c>
      <c r="C329" s="49"/>
      <c r="D329" s="49"/>
      <c r="E329" s="49"/>
      <c r="F329" s="54"/>
      <c r="G329" s="54"/>
    </row>
    <row r="330" spans="2:7" ht="12.75">
      <c r="B330" s="52" t="s">
        <v>639</v>
      </c>
      <c r="C330" s="53"/>
      <c r="D330" s="53"/>
      <c r="E330" s="53"/>
      <c r="F330" s="79">
        <v>0</v>
      </c>
      <c r="G330" s="79">
        <v>31</v>
      </c>
    </row>
    <row r="331" spans="2:7" ht="12.75">
      <c r="B331" s="53" t="s">
        <v>612</v>
      </c>
      <c r="C331" s="53"/>
      <c r="D331" s="53"/>
      <c r="E331" s="53"/>
      <c r="F331" s="54">
        <f>SUM(F330)</f>
        <v>0</v>
      </c>
      <c r="G331" s="54">
        <f>SUM(G330)</f>
        <v>31</v>
      </c>
    </row>
    <row r="332" spans="2:7" ht="12.75">
      <c r="B332" s="52"/>
      <c r="C332" s="53" t="s">
        <v>230</v>
      </c>
      <c r="D332" s="53"/>
      <c r="E332" s="53"/>
      <c r="F332" s="54">
        <f>SUM(F331)</f>
        <v>0</v>
      </c>
      <c r="G332" s="54">
        <f>SUM(G331)</f>
        <v>31</v>
      </c>
    </row>
    <row r="333" spans="2:7" ht="12.75">
      <c r="B333" s="56"/>
      <c r="C333" s="53"/>
      <c r="D333" s="53"/>
      <c r="E333" s="53"/>
      <c r="F333" s="54"/>
      <c r="G333" s="54"/>
    </row>
    <row r="334" spans="2:7" ht="12.75">
      <c r="B334" s="56"/>
      <c r="C334" s="53"/>
      <c r="D334" s="53"/>
      <c r="E334" s="53"/>
      <c r="F334" s="54"/>
      <c r="G334" s="54"/>
    </row>
    <row r="335" spans="2:7" ht="12.75">
      <c r="B335" s="72" t="s">
        <v>205</v>
      </c>
      <c r="C335" s="52"/>
      <c r="D335" s="52"/>
      <c r="E335" s="52"/>
      <c r="F335" s="42"/>
      <c r="G335" s="42"/>
    </row>
    <row r="336" spans="2:7" ht="12.75">
      <c r="B336" s="41" t="s">
        <v>113</v>
      </c>
      <c r="C336" s="52"/>
      <c r="D336" s="52"/>
      <c r="E336" s="52"/>
      <c r="F336" s="42">
        <v>18</v>
      </c>
      <c r="G336" s="42">
        <v>18</v>
      </c>
    </row>
    <row r="337" spans="2:7" ht="12.75">
      <c r="B337" s="41" t="s">
        <v>189</v>
      </c>
      <c r="C337" s="52"/>
      <c r="D337" s="52"/>
      <c r="E337" s="52"/>
      <c r="F337" s="42">
        <v>66</v>
      </c>
      <c r="G337" s="42">
        <v>66</v>
      </c>
    </row>
    <row r="338" spans="2:7" ht="12.75">
      <c r="B338" s="822" t="s">
        <v>640</v>
      </c>
      <c r="C338" s="808"/>
      <c r="D338" s="808"/>
      <c r="E338" s="808"/>
      <c r="F338" s="42">
        <v>0</v>
      </c>
      <c r="G338" s="42">
        <v>21</v>
      </c>
    </row>
    <row r="339" spans="2:7" ht="12.75">
      <c r="B339" s="85" t="s">
        <v>276</v>
      </c>
      <c r="C339" s="53"/>
      <c r="D339" s="53"/>
      <c r="E339" s="53"/>
      <c r="F339" s="54">
        <f>SUM(F336:F338)</f>
        <v>84</v>
      </c>
      <c r="G339" s="54">
        <f>SUM(G336:G338)</f>
        <v>105</v>
      </c>
    </row>
    <row r="340" spans="2:7" ht="12.75">
      <c r="B340" s="85"/>
      <c r="C340" s="53"/>
      <c r="D340" s="53"/>
      <c r="E340" s="53"/>
      <c r="F340" s="54"/>
      <c r="G340" s="54"/>
    </row>
    <row r="341" spans="2:7" ht="12.75">
      <c r="B341" s="823" t="s">
        <v>641</v>
      </c>
      <c r="C341" s="53"/>
      <c r="D341" s="53"/>
      <c r="E341" s="53"/>
      <c r="F341" s="54"/>
      <c r="G341" s="54"/>
    </row>
    <row r="342" spans="2:7" ht="12.75">
      <c r="B342" s="64" t="s">
        <v>124</v>
      </c>
      <c r="C342" s="53"/>
      <c r="D342" s="53"/>
      <c r="E342" s="53"/>
      <c r="F342" s="79">
        <v>0</v>
      </c>
      <c r="G342" s="79">
        <v>3</v>
      </c>
    </row>
    <row r="343" spans="2:7" ht="12.75">
      <c r="B343" s="64" t="s">
        <v>635</v>
      </c>
      <c r="C343" s="53"/>
      <c r="D343" s="53"/>
      <c r="E343" s="53"/>
      <c r="F343" s="79">
        <v>0</v>
      </c>
      <c r="G343" s="79">
        <v>91</v>
      </c>
    </row>
    <row r="344" spans="2:7" ht="12.75">
      <c r="B344" s="52" t="s">
        <v>98</v>
      </c>
      <c r="C344" s="52"/>
      <c r="D344" s="52"/>
      <c r="E344" s="52"/>
      <c r="F344" s="42">
        <v>0</v>
      </c>
      <c r="G344" s="42">
        <v>23</v>
      </c>
    </row>
    <row r="345" spans="2:7" ht="12.75">
      <c r="B345" s="53" t="s">
        <v>99</v>
      </c>
      <c r="C345" s="53"/>
      <c r="D345" s="53"/>
      <c r="E345" s="53"/>
      <c r="F345" s="54">
        <f>SUM(F342:F344)</f>
        <v>0</v>
      </c>
      <c r="G345" s="54">
        <f>SUM(G342:G344)</f>
        <v>117</v>
      </c>
    </row>
    <row r="346" spans="2:7" ht="12.75">
      <c r="B346" s="52"/>
      <c r="C346" s="53" t="s">
        <v>230</v>
      </c>
      <c r="D346" s="52"/>
      <c r="E346" s="52"/>
      <c r="F346" s="42"/>
      <c r="G346" s="42"/>
    </row>
    <row r="347" spans="2:7" ht="12.75">
      <c r="B347" s="52"/>
      <c r="C347" s="52"/>
      <c r="D347" s="52"/>
      <c r="E347" s="52"/>
      <c r="F347" s="42"/>
      <c r="G347" s="42"/>
    </row>
    <row r="348" spans="2:7" ht="12.75">
      <c r="B348" s="52"/>
      <c r="C348" s="52"/>
      <c r="D348" s="52"/>
      <c r="E348" s="52"/>
      <c r="F348" s="42"/>
      <c r="G348" s="42"/>
    </row>
    <row r="349" spans="2:7" ht="12.75">
      <c r="B349" s="85" t="s">
        <v>277</v>
      </c>
      <c r="C349" s="53"/>
      <c r="D349" s="53"/>
      <c r="E349" s="53"/>
      <c r="F349" s="54">
        <f>SUM(F339+F321+F327+F314+F332+F345)</f>
        <v>2345</v>
      </c>
      <c r="G349" s="54">
        <f>SUM(G339+G321+G327+G314+G332+G345)</f>
        <v>2514</v>
      </c>
    </row>
    <row r="350" spans="2:7" ht="12.75">
      <c r="B350" s="52"/>
      <c r="C350" s="52"/>
      <c r="D350" s="52"/>
      <c r="E350" s="52"/>
      <c r="F350" s="42"/>
      <c r="G350" s="42"/>
    </row>
    <row r="351" spans="2:7" ht="12.75">
      <c r="B351" s="52"/>
      <c r="C351" s="52"/>
      <c r="D351" s="52"/>
      <c r="E351" s="52"/>
      <c r="F351" s="42"/>
      <c r="G351" s="42"/>
    </row>
    <row r="352" spans="2:7" ht="12.75">
      <c r="B352" s="53" t="s">
        <v>278</v>
      </c>
      <c r="C352" s="52"/>
      <c r="D352" s="52"/>
      <c r="E352" s="52"/>
      <c r="F352" s="54">
        <f>F349+F308</f>
        <v>61773</v>
      </c>
      <c r="G352" s="54">
        <f>G349+G308</f>
        <v>63659</v>
      </c>
    </row>
    <row r="353" spans="2:7" ht="12.75">
      <c r="B353" s="52"/>
      <c r="C353" s="52"/>
      <c r="D353" s="52"/>
      <c r="E353" s="52"/>
      <c r="F353" s="42"/>
      <c r="G353" s="42"/>
    </row>
    <row r="354" spans="1:7" ht="14.25">
      <c r="A354" s="830" t="s">
        <v>657</v>
      </c>
      <c r="F354" s="157"/>
      <c r="G354" s="157"/>
    </row>
    <row r="355" spans="2:7" ht="12.75">
      <c r="B355" s="52"/>
      <c r="C355" s="52"/>
      <c r="D355" s="52"/>
      <c r="E355" s="52"/>
      <c r="F355" s="42"/>
      <c r="G355" s="42"/>
    </row>
    <row r="356" spans="2:7" ht="12.75">
      <c r="B356" s="52"/>
      <c r="C356" s="52"/>
      <c r="D356" s="52"/>
      <c r="E356" s="52"/>
      <c r="F356" s="42"/>
      <c r="G356" s="42"/>
    </row>
    <row r="357" spans="2:7" ht="12.75">
      <c r="B357" s="52"/>
      <c r="C357" s="52"/>
      <c r="D357" s="52"/>
      <c r="E357" s="52"/>
      <c r="F357" s="42"/>
      <c r="G357" s="42"/>
    </row>
    <row r="358" spans="2:7" ht="12.75">
      <c r="B358" s="52"/>
      <c r="C358" s="52"/>
      <c r="D358" s="52"/>
      <c r="E358" s="52"/>
      <c r="F358" s="42"/>
      <c r="G358" s="42"/>
    </row>
    <row r="359" spans="2:7" ht="12.75">
      <c r="B359" s="52"/>
      <c r="C359" s="52"/>
      <c r="D359" s="52"/>
      <c r="E359" s="52"/>
      <c r="F359" s="42"/>
      <c r="G359" s="42"/>
    </row>
    <row r="360" spans="2:7" ht="12.75">
      <c r="B360" s="52"/>
      <c r="C360" s="52"/>
      <c r="D360" s="52"/>
      <c r="E360" s="52"/>
      <c r="F360" s="42"/>
      <c r="G360" s="42"/>
    </row>
    <row r="361" spans="2:7" ht="12.75">
      <c r="B361" s="52"/>
      <c r="C361" s="52"/>
      <c r="D361" s="52"/>
      <c r="E361" s="52"/>
      <c r="F361" s="42"/>
      <c r="G361" s="42"/>
    </row>
    <row r="362" spans="2:7" ht="12.75">
      <c r="B362" s="52"/>
      <c r="C362" s="52"/>
      <c r="D362" s="52"/>
      <c r="E362" s="52"/>
      <c r="F362" s="42"/>
      <c r="G362" s="42"/>
    </row>
    <row r="363" spans="2:7" ht="12.75">
      <c r="B363" s="52"/>
      <c r="C363" s="52"/>
      <c r="D363" s="52"/>
      <c r="E363" s="52"/>
      <c r="F363" s="42"/>
      <c r="G363" s="42"/>
    </row>
    <row r="364" spans="2:7" ht="12.75">
      <c r="B364" s="52"/>
      <c r="C364" s="52"/>
      <c r="D364" s="52"/>
      <c r="E364" s="52"/>
      <c r="F364" s="42"/>
      <c r="G364" s="42"/>
    </row>
    <row r="365" spans="2:7" ht="12.75">
      <c r="B365" s="52"/>
      <c r="C365" s="52"/>
      <c r="D365" s="52"/>
      <c r="E365" s="52"/>
      <c r="F365" s="42"/>
      <c r="G365" s="42"/>
    </row>
    <row r="366" spans="2:7" ht="12.75">
      <c r="B366" s="52"/>
      <c r="C366" s="52"/>
      <c r="D366" s="52"/>
      <c r="E366" s="52"/>
      <c r="F366" s="42"/>
      <c r="G366" s="42"/>
    </row>
    <row r="367" spans="2:7" ht="12.75">
      <c r="B367" s="52"/>
      <c r="C367" s="52"/>
      <c r="D367" s="52"/>
      <c r="E367" s="52"/>
      <c r="F367" s="42"/>
      <c r="G367" s="42"/>
    </row>
    <row r="368" spans="2:7" ht="12.75">
      <c r="B368" s="52"/>
      <c r="C368" s="52"/>
      <c r="D368" s="52"/>
      <c r="E368" s="52"/>
      <c r="F368" s="42"/>
      <c r="G368" s="42"/>
    </row>
    <row r="369" spans="2:7" ht="12.75">
      <c r="B369" s="52"/>
      <c r="C369" s="52"/>
      <c r="D369" s="52"/>
      <c r="E369" s="52"/>
      <c r="F369" s="42"/>
      <c r="G369" s="42"/>
    </row>
    <row r="370" spans="2:7" ht="12.75">
      <c r="B370" s="52"/>
      <c r="C370" s="52"/>
      <c r="D370" s="52"/>
      <c r="E370" s="52"/>
      <c r="F370" s="42"/>
      <c r="G370" s="42"/>
    </row>
    <row r="371" ht="12.75">
      <c r="G371" s="29"/>
    </row>
    <row r="372" ht="12.75">
      <c r="G372" s="29"/>
    </row>
    <row r="373" ht="12.75">
      <c r="G373" s="29"/>
    </row>
    <row r="374" ht="12.75">
      <c r="G374" s="29"/>
    </row>
    <row r="375" ht="12.75">
      <c r="G375" s="29"/>
    </row>
    <row r="376" ht="12.75">
      <c r="G376" s="29"/>
    </row>
    <row r="377" ht="12.75">
      <c r="G377" s="29"/>
    </row>
    <row r="378" ht="12.75">
      <c r="G378" s="29"/>
    </row>
    <row r="379" ht="12.75">
      <c r="G379" s="29"/>
    </row>
    <row r="380" ht="12.75">
      <c r="G380" s="29"/>
    </row>
    <row r="381" ht="12.75">
      <c r="G381" s="29"/>
    </row>
    <row r="382" ht="12.75">
      <c r="G382" s="29"/>
    </row>
    <row r="383" ht="12.75">
      <c r="G383" s="29"/>
    </row>
    <row r="384" ht="12.75">
      <c r="G384" s="29"/>
    </row>
    <row r="385" ht="12.75">
      <c r="G385" s="29"/>
    </row>
    <row r="386" ht="12.75">
      <c r="G386" s="29"/>
    </row>
    <row r="387" ht="12.75">
      <c r="G387" s="29"/>
    </row>
    <row r="388" ht="12.75">
      <c r="G388" s="29"/>
    </row>
    <row r="389" ht="12.75">
      <c r="G389" s="29"/>
    </row>
    <row r="390" ht="12.75">
      <c r="G390" s="29"/>
    </row>
    <row r="391" ht="12.75">
      <c r="G391" s="29"/>
    </row>
    <row r="392" ht="12.75">
      <c r="G392" s="29"/>
    </row>
    <row r="393" ht="12.75">
      <c r="G393" s="29"/>
    </row>
    <row r="394" ht="12.75">
      <c r="G394" s="29"/>
    </row>
    <row r="395" ht="12.75">
      <c r="G395" s="29"/>
    </row>
    <row r="396" ht="12.75">
      <c r="G396" s="29"/>
    </row>
    <row r="397" ht="12.75">
      <c r="G397" s="29"/>
    </row>
    <row r="398" ht="12.75">
      <c r="G398" s="29"/>
    </row>
    <row r="399" ht="12.75">
      <c r="G399" s="29"/>
    </row>
    <row r="400" ht="12.75">
      <c r="G400" s="29"/>
    </row>
    <row r="401" ht="12.75">
      <c r="G401" s="29"/>
    </row>
    <row r="402" ht="12.75">
      <c r="G402" s="29"/>
    </row>
    <row r="403" ht="12.75">
      <c r="G403" s="29"/>
    </row>
    <row r="404" ht="12.75">
      <c r="G404" s="29"/>
    </row>
    <row r="405" ht="12.75">
      <c r="G405" s="29"/>
    </row>
    <row r="406" ht="12.75">
      <c r="G406" s="29"/>
    </row>
  </sheetData>
  <sheetProtection/>
  <mergeCells count="16">
    <mergeCell ref="B338:E338"/>
    <mergeCell ref="E276:E286"/>
    <mergeCell ref="F276:F286"/>
    <mergeCell ref="B278:D278"/>
    <mergeCell ref="A310:G310"/>
    <mergeCell ref="A6:G6"/>
    <mergeCell ref="A10:G10"/>
    <mergeCell ref="A35:G35"/>
    <mergeCell ref="B52:E52"/>
    <mergeCell ref="B82:E82"/>
    <mergeCell ref="B133:E133"/>
    <mergeCell ref="B253:E253"/>
    <mergeCell ref="A1:G1"/>
    <mergeCell ref="A2:G2"/>
    <mergeCell ref="A3:G3"/>
    <mergeCell ref="A4:G4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&amp;C&amp;X10 &amp;X13. melléklet Magyaratád Községi Önkormányzat  2/2013.(III. 14.) önkormányzati rendeletéhez</oddHeader>
    <oddFooter>&amp;C&amp;P. oldal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H14"/>
  <sheetViews>
    <sheetView workbookViewId="0" topLeftCell="A1">
      <selection activeCell="F12" sqref="F12"/>
    </sheetView>
  </sheetViews>
  <sheetFormatPr defaultColWidth="9.140625" defaultRowHeight="12.75"/>
  <cols>
    <col min="1" max="1" width="4.140625" style="157" customWidth="1"/>
    <col min="2" max="2" width="5.57421875" style="157" customWidth="1"/>
    <col min="3" max="3" width="34.421875" style="157" customWidth="1"/>
    <col min="4" max="4" width="11.7109375" style="157" customWidth="1"/>
    <col min="5" max="16384" width="9.140625" style="157" customWidth="1"/>
  </cols>
  <sheetData>
    <row r="2" spans="1:8" ht="12.75">
      <c r="A2" s="387" t="s">
        <v>452</v>
      </c>
      <c r="B2" s="387"/>
      <c r="C2" s="387"/>
      <c r="D2" s="387"/>
      <c r="E2" s="387"/>
      <c r="F2" s="387"/>
      <c r="G2" s="387"/>
      <c r="H2" s="334"/>
    </row>
    <row r="3" spans="1:8" ht="12.75">
      <c r="A3" s="387" t="s">
        <v>317</v>
      </c>
      <c r="B3" s="387"/>
      <c r="C3" s="387"/>
      <c r="D3" s="387"/>
      <c r="E3" s="387"/>
      <c r="F3" s="387"/>
      <c r="G3" s="387"/>
      <c r="H3" s="334"/>
    </row>
    <row r="5" spans="1:8" ht="12.75">
      <c r="A5" s="387" t="s">
        <v>449</v>
      </c>
      <c r="B5" s="387"/>
      <c r="C5" s="387"/>
      <c r="D5" s="387"/>
      <c r="E5" s="387"/>
      <c r="F5" s="387"/>
      <c r="G5" s="387"/>
      <c r="H5" s="387"/>
    </row>
    <row r="8" ht="13.5" thickBot="1"/>
    <row r="9" spans="1:4" ht="12.75">
      <c r="A9" s="249"/>
      <c r="B9" s="272" t="s">
        <v>197</v>
      </c>
      <c r="C9" s="273" t="s">
        <v>198</v>
      </c>
      <c r="D9" s="274" t="s">
        <v>199</v>
      </c>
    </row>
    <row r="10" spans="1:4" ht="16.5" customHeight="1">
      <c r="A10" s="249"/>
      <c r="B10" s="275"/>
      <c r="C10" s="219"/>
      <c r="D10" s="170"/>
    </row>
    <row r="11" spans="1:4" ht="22.5" customHeight="1">
      <c r="A11" s="249"/>
      <c r="B11" s="275"/>
      <c r="C11" s="276" t="s">
        <v>25</v>
      </c>
      <c r="D11" s="277" t="s">
        <v>57</v>
      </c>
    </row>
    <row r="12" spans="1:6" ht="12.75">
      <c r="A12" s="278"/>
      <c r="B12" s="279" t="s">
        <v>53</v>
      </c>
      <c r="C12" s="285" t="s">
        <v>451</v>
      </c>
      <c r="D12" s="244">
        <v>3819</v>
      </c>
      <c r="F12" s="253"/>
    </row>
    <row r="13" spans="1:6" ht="12.75">
      <c r="A13" s="278"/>
      <c r="B13" s="279" t="s">
        <v>54</v>
      </c>
      <c r="C13" s="280" t="s">
        <v>450</v>
      </c>
      <c r="D13" s="281">
        <v>1031</v>
      </c>
      <c r="F13" s="253"/>
    </row>
    <row r="14" spans="1:6" ht="13.5" thickBot="1">
      <c r="A14" s="278"/>
      <c r="B14" s="282" t="s">
        <v>55</v>
      </c>
      <c r="C14" s="283" t="s">
        <v>60</v>
      </c>
      <c r="D14" s="247">
        <f>SUM(D12:D13)</f>
        <v>4850</v>
      </c>
      <c r="F14" s="284"/>
    </row>
  </sheetData>
  <sheetProtection/>
  <mergeCells count="3">
    <mergeCell ref="A5:H5"/>
    <mergeCell ref="A2:G2"/>
    <mergeCell ref="A3:G3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&amp;C14. melléklet      Magyaratád Községi Önkormányzat  2/2013.(III. 14.) önkormányzati rendeletéhez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I24"/>
  <sheetViews>
    <sheetView workbookViewId="0" topLeftCell="A1">
      <selection activeCell="A7" sqref="A7:F7"/>
    </sheetView>
  </sheetViews>
  <sheetFormatPr defaultColWidth="9.140625" defaultRowHeight="12.75"/>
  <cols>
    <col min="1" max="1" width="10.00390625" style="0" customWidth="1"/>
  </cols>
  <sheetData>
    <row r="1" spans="1:9" ht="15.75">
      <c r="A1" s="453" t="s">
        <v>512</v>
      </c>
      <c r="B1" s="453"/>
      <c r="C1" s="453"/>
      <c r="D1" s="453"/>
      <c r="E1" s="453"/>
      <c r="F1" s="453"/>
      <c r="G1" s="453"/>
      <c r="H1" s="453"/>
      <c r="I1" s="453"/>
    </row>
    <row r="2" spans="1:9" ht="15.75">
      <c r="A2" s="453" t="s">
        <v>492</v>
      </c>
      <c r="B2" s="453"/>
      <c r="C2" s="453"/>
      <c r="D2" s="453"/>
      <c r="E2" s="453"/>
      <c r="F2" s="453"/>
      <c r="G2" s="453"/>
      <c r="H2" s="453"/>
      <c r="I2" s="453"/>
    </row>
    <row r="3" spans="1:9" ht="24.75" customHeight="1">
      <c r="A3" s="454" t="s">
        <v>493</v>
      </c>
      <c r="B3" s="454"/>
      <c r="C3" s="454"/>
      <c r="D3" s="454"/>
      <c r="E3" s="454"/>
      <c r="F3" s="454"/>
      <c r="G3" s="454"/>
      <c r="H3" s="454"/>
      <c r="I3" s="454"/>
    </row>
    <row r="4" ht="13.5" thickBot="1"/>
    <row r="5" spans="1:9" ht="13.5" thickBot="1">
      <c r="A5" s="440" t="s">
        <v>494</v>
      </c>
      <c r="B5" s="441"/>
      <c r="C5" s="441"/>
      <c r="D5" s="441"/>
      <c r="E5" s="441"/>
      <c r="F5" s="441"/>
      <c r="G5" s="341">
        <v>2013</v>
      </c>
      <c r="H5" s="341">
        <v>2014</v>
      </c>
      <c r="I5" s="342">
        <v>2015</v>
      </c>
    </row>
    <row r="6" spans="1:9" ht="12.75">
      <c r="A6" s="449" t="s">
        <v>495</v>
      </c>
      <c r="B6" s="450"/>
      <c r="C6" s="450"/>
      <c r="D6" s="450"/>
      <c r="E6" s="450"/>
      <c r="F6" s="451"/>
      <c r="G6" s="343">
        <v>10000</v>
      </c>
      <c r="H6" s="344">
        <v>10000</v>
      </c>
      <c r="I6" s="356">
        <v>10000</v>
      </c>
    </row>
    <row r="7" spans="1:9" ht="25.5" customHeight="1">
      <c r="A7" s="434" t="s">
        <v>496</v>
      </c>
      <c r="B7" s="435"/>
      <c r="C7" s="435"/>
      <c r="D7" s="435"/>
      <c r="E7" s="435"/>
      <c r="F7" s="452"/>
      <c r="G7" s="344">
        <v>4025</v>
      </c>
      <c r="H7" s="344">
        <v>4025</v>
      </c>
      <c r="I7" s="356">
        <v>4100</v>
      </c>
    </row>
    <row r="8" spans="1:9" ht="12.75" customHeight="1">
      <c r="A8" s="432" t="s">
        <v>497</v>
      </c>
      <c r="B8" s="433"/>
      <c r="C8" s="433"/>
      <c r="D8" s="433"/>
      <c r="E8" s="433"/>
      <c r="F8" s="444"/>
      <c r="G8" s="344">
        <v>1850</v>
      </c>
      <c r="H8" s="344">
        <v>1850</v>
      </c>
      <c r="I8" s="356">
        <v>1850</v>
      </c>
    </row>
    <row r="9" spans="1:9" ht="24" customHeight="1">
      <c r="A9" s="434" t="s">
        <v>498</v>
      </c>
      <c r="B9" s="435"/>
      <c r="C9" s="435"/>
      <c r="D9" s="435"/>
      <c r="E9" s="435"/>
      <c r="F9" s="452"/>
      <c r="G9" s="344">
        <v>0</v>
      </c>
      <c r="H9" s="344">
        <v>0</v>
      </c>
      <c r="I9" s="356">
        <v>0</v>
      </c>
    </row>
    <row r="10" spans="1:9" ht="12.75">
      <c r="A10" s="432" t="s">
        <v>499</v>
      </c>
      <c r="B10" s="433"/>
      <c r="C10" s="433"/>
      <c r="D10" s="433"/>
      <c r="E10" s="433"/>
      <c r="F10" s="444"/>
      <c r="G10" s="344">
        <v>721</v>
      </c>
      <c r="H10" s="344">
        <v>721</v>
      </c>
      <c r="I10" s="356">
        <v>730</v>
      </c>
    </row>
    <row r="11" spans="1:9" ht="13.5" thickBot="1">
      <c r="A11" s="445" t="s">
        <v>500</v>
      </c>
      <c r="B11" s="446"/>
      <c r="C11" s="446"/>
      <c r="D11" s="446"/>
      <c r="E11" s="446"/>
      <c r="F11" s="447"/>
      <c r="G11" s="345"/>
      <c r="H11" s="345"/>
      <c r="I11" s="358"/>
    </row>
    <row r="12" spans="1:9" ht="13.5" thickBot="1">
      <c r="A12" s="430" t="s">
        <v>501</v>
      </c>
      <c r="B12" s="431"/>
      <c r="C12" s="431"/>
      <c r="D12" s="431"/>
      <c r="E12" s="431"/>
      <c r="F12" s="448"/>
      <c r="G12" s="346">
        <f>SUM(G6:G11)</f>
        <v>16596</v>
      </c>
      <c r="H12" s="346">
        <f>SUM(H6:H11)</f>
        <v>16596</v>
      </c>
      <c r="I12" s="346">
        <f>SUM(I6:I11)</f>
        <v>16680</v>
      </c>
    </row>
    <row r="13" spans="1:9" ht="13.5" thickBot="1">
      <c r="A13" s="430" t="s">
        <v>502</v>
      </c>
      <c r="B13" s="431"/>
      <c r="C13" s="431"/>
      <c r="D13" s="431"/>
      <c r="E13" s="431"/>
      <c r="F13" s="448"/>
      <c r="G13" s="347">
        <f>SUM(G12)/2</f>
        <v>8298</v>
      </c>
      <c r="H13" s="347">
        <f>SUM(H12)/2</f>
        <v>8298</v>
      </c>
      <c r="I13" s="347">
        <f>SUM(I12)/2</f>
        <v>8340</v>
      </c>
    </row>
    <row r="14" spans="1:9" ht="13.5" thickBot="1">
      <c r="A14" s="348"/>
      <c r="B14" s="349"/>
      <c r="C14" s="349"/>
      <c r="D14" s="349"/>
      <c r="E14" s="349"/>
      <c r="F14" s="349"/>
      <c r="G14" s="350"/>
      <c r="H14" s="350"/>
      <c r="I14" s="351"/>
    </row>
    <row r="15" spans="1:9" ht="13.5" thickBot="1">
      <c r="A15" s="440" t="s">
        <v>503</v>
      </c>
      <c r="B15" s="441"/>
      <c r="C15" s="441"/>
      <c r="D15" s="441"/>
      <c r="E15" s="441"/>
      <c r="F15" s="441"/>
      <c r="G15" s="341">
        <v>2013</v>
      </c>
      <c r="H15" s="341">
        <v>2014</v>
      </c>
      <c r="I15" s="342">
        <v>2015</v>
      </c>
    </row>
    <row r="16" spans="1:9" ht="25.5" customHeight="1">
      <c r="A16" s="442" t="s">
        <v>504</v>
      </c>
      <c r="B16" s="443"/>
      <c r="C16" s="443"/>
      <c r="D16" s="443"/>
      <c r="E16" s="443"/>
      <c r="F16" s="443"/>
      <c r="G16" s="352">
        <v>0</v>
      </c>
      <c r="H16" s="353">
        <v>0</v>
      </c>
      <c r="I16" s="354">
        <v>0</v>
      </c>
    </row>
    <row r="17" spans="1:9" ht="27" customHeight="1">
      <c r="A17" s="434" t="s">
        <v>505</v>
      </c>
      <c r="B17" s="435"/>
      <c r="C17" s="435"/>
      <c r="D17" s="435"/>
      <c r="E17" s="435"/>
      <c r="F17" s="435"/>
      <c r="G17" s="355"/>
      <c r="H17" s="356"/>
      <c r="I17" s="24"/>
    </row>
    <row r="18" spans="1:9" ht="12.75">
      <c r="A18" s="432" t="s">
        <v>506</v>
      </c>
      <c r="B18" s="433"/>
      <c r="C18" s="433"/>
      <c r="D18" s="433"/>
      <c r="E18" s="433"/>
      <c r="F18" s="433"/>
      <c r="G18" s="355"/>
      <c r="H18" s="356"/>
      <c r="I18" s="24"/>
    </row>
    <row r="19" spans="1:9" ht="12.75">
      <c r="A19" s="432" t="s">
        <v>507</v>
      </c>
      <c r="B19" s="433"/>
      <c r="C19" s="433"/>
      <c r="D19" s="433"/>
      <c r="E19" s="433"/>
      <c r="F19" s="433"/>
      <c r="G19" s="355"/>
      <c r="H19" s="356"/>
      <c r="I19" s="24"/>
    </row>
    <row r="20" spans="1:9" ht="24.75" customHeight="1">
      <c r="A20" s="434" t="s">
        <v>508</v>
      </c>
      <c r="B20" s="435"/>
      <c r="C20" s="435"/>
      <c r="D20" s="435"/>
      <c r="E20" s="435"/>
      <c r="F20" s="435"/>
      <c r="G20" s="355"/>
      <c r="H20" s="356"/>
      <c r="I20" s="24"/>
    </row>
    <row r="21" spans="1:9" ht="24.75" customHeight="1">
      <c r="A21" s="436" t="s">
        <v>509</v>
      </c>
      <c r="B21" s="437"/>
      <c r="C21" s="437"/>
      <c r="D21" s="437"/>
      <c r="E21" s="437"/>
      <c r="F21" s="437"/>
      <c r="G21" s="355"/>
      <c r="H21" s="356"/>
      <c r="I21" s="24"/>
    </row>
    <row r="22" spans="1:9" ht="36.75" customHeight="1" thickBot="1">
      <c r="A22" s="438" t="s">
        <v>510</v>
      </c>
      <c r="B22" s="439"/>
      <c r="C22" s="439"/>
      <c r="D22" s="439"/>
      <c r="E22" s="439"/>
      <c r="F22" s="439"/>
      <c r="G22" s="357"/>
      <c r="H22" s="358"/>
      <c r="I22" s="188"/>
    </row>
    <row r="23" spans="1:9" ht="13.5" thickBot="1">
      <c r="A23" s="430" t="s">
        <v>511</v>
      </c>
      <c r="B23" s="431"/>
      <c r="C23" s="431"/>
      <c r="D23" s="431"/>
      <c r="E23" s="431"/>
      <c r="F23" s="431"/>
      <c r="G23" s="346">
        <f>SUM(G16:G22)</f>
        <v>0</v>
      </c>
      <c r="H23" s="359">
        <f>SUM(H16:H22)</f>
        <v>0</v>
      </c>
      <c r="I23" s="360">
        <f>SUM(I16:I22)</f>
        <v>0</v>
      </c>
    </row>
    <row r="24" spans="1:9" ht="13.5" thickBot="1">
      <c r="A24" s="361"/>
      <c r="B24" s="350"/>
      <c r="C24" s="350"/>
      <c r="D24" s="350"/>
      <c r="E24" s="350"/>
      <c r="F24" s="350"/>
      <c r="G24" s="350"/>
      <c r="H24" s="350"/>
      <c r="I24" s="351"/>
    </row>
  </sheetData>
  <mergeCells count="21">
    <mergeCell ref="A1:I1"/>
    <mergeCell ref="A2:I2"/>
    <mergeCell ref="A3:I3"/>
    <mergeCell ref="A5:F5"/>
    <mergeCell ref="A6:F6"/>
    <mergeCell ref="A7:F7"/>
    <mergeCell ref="A8:F8"/>
    <mergeCell ref="A9:F9"/>
    <mergeCell ref="A10:F10"/>
    <mergeCell ref="A11:F11"/>
    <mergeCell ref="A12:F12"/>
    <mergeCell ref="A13:F13"/>
    <mergeCell ref="A15:F15"/>
    <mergeCell ref="A16:F16"/>
    <mergeCell ref="A17:F17"/>
    <mergeCell ref="A18:F18"/>
    <mergeCell ref="A23:F23"/>
    <mergeCell ref="A19:F19"/>
    <mergeCell ref="A20:F20"/>
    <mergeCell ref="A21:F21"/>
    <mergeCell ref="A22:F22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&amp;C15. melléklet Magyaratád Községi Önkormányzat 2/2013. (III. 14.) önkormányzati rendeletéhez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2:E23"/>
  <sheetViews>
    <sheetView workbookViewId="0" topLeftCell="A4">
      <selection activeCell="F14" sqref="F14"/>
    </sheetView>
  </sheetViews>
  <sheetFormatPr defaultColWidth="9.140625" defaultRowHeight="12.75"/>
  <cols>
    <col min="1" max="1" width="6.00390625" style="157" customWidth="1"/>
    <col min="2" max="2" width="9.140625" style="157" customWidth="1"/>
    <col min="3" max="3" width="19.421875" style="157" customWidth="1"/>
    <col min="4" max="4" width="9.00390625" style="157" customWidth="1"/>
    <col min="5" max="16384" width="9.140625" style="157" customWidth="1"/>
  </cols>
  <sheetData>
    <row r="2" ht="12.75">
      <c r="B2" s="158" t="s">
        <v>370</v>
      </c>
    </row>
    <row r="3" spans="2:5" ht="12.75">
      <c r="B3" s="175" t="s">
        <v>317</v>
      </c>
      <c r="C3" s="175"/>
      <c r="D3" s="175"/>
      <c r="E3" s="175"/>
    </row>
    <row r="4" spans="2:5" ht="12.75">
      <c r="B4" s="175"/>
      <c r="C4" s="175"/>
      <c r="D4" s="175"/>
      <c r="E4" s="175"/>
    </row>
    <row r="5" spans="2:4" ht="12.75">
      <c r="B5" s="174" t="s">
        <v>459</v>
      </c>
      <c r="C5" s="175"/>
      <c r="D5" s="175"/>
    </row>
    <row r="6" ht="13.5" thickBot="1"/>
    <row r="7" spans="1:4" ht="13.5" thickBot="1">
      <c r="A7" s="286"/>
      <c r="B7" s="458" t="s">
        <v>197</v>
      </c>
      <c r="C7" s="458"/>
      <c r="D7" s="287" t="s">
        <v>198</v>
      </c>
    </row>
    <row r="8" spans="1:4" ht="13.5" thickBot="1">
      <c r="A8" s="286"/>
      <c r="B8" s="456"/>
      <c r="C8" s="457"/>
      <c r="D8" s="287" t="s">
        <v>453</v>
      </c>
    </row>
    <row r="9" spans="1:4" ht="13.5" thickBot="1">
      <c r="A9" s="259" t="s">
        <v>53</v>
      </c>
      <c r="B9" s="292" t="s">
        <v>460</v>
      </c>
      <c r="C9" s="290"/>
      <c r="D9" s="291">
        <v>9</v>
      </c>
    </row>
    <row r="10" spans="1:4" ht="13.5" thickBot="1">
      <c r="A10" s="259" t="s">
        <v>54</v>
      </c>
      <c r="B10" s="292" t="s">
        <v>402</v>
      </c>
      <c r="C10" s="290"/>
      <c r="D10" s="291">
        <v>3</v>
      </c>
    </row>
    <row r="11" spans="1:4" ht="13.5" thickBot="1">
      <c r="A11" s="293" t="s">
        <v>321</v>
      </c>
      <c r="B11" s="459" t="s">
        <v>456</v>
      </c>
      <c r="C11" s="455"/>
      <c r="D11" s="263">
        <v>1</v>
      </c>
    </row>
    <row r="12" spans="1:4" ht="13.5" thickBot="1">
      <c r="A12" s="293" t="s">
        <v>323</v>
      </c>
      <c r="B12" s="459" t="s">
        <v>457</v>
      </c>
      <c r="C12" s="455"/>
      <c r="D12" s="263">
        <v>1</v>
      </c>
    </row>
    <row r="13" spans="1:4" ht="13.5" thickBot="1">
      <c r="A13" s="293" t="s">
        <v>325</v>
      </c>
      <c r="B13" s="459" t="s">
        <v>458</v>
      </c>
      <c r="C13" s="455"/>
      <c r="D13" s="263">
        <v>1</v>
      </c>
    </row>
    <row r="14" spans="1:4" ht="13.5" thickBot="1">
      <c r="A14" s="259" t="s">
        <v>55</v>
      </c>
      <c r="B14" s="288" t="s">
        <v>454</v>
      </c>
      <c r="C14" s="288"/>
      <c r="D14" s="289">
        <f>SUM(D9:D10)</f>
        <v>12</v>
      </c>
    </row>
    <row r="16" ht="12.75">
      <c r="B16" s="157" t="s">
        <v>175</v>
      </c>
    </row>
    <row r="17" ht="13.5" thickBot="1"/>
    <row r="18" spans="1:4" ht="13.5" thickBot="1">
      <c r="A18" s="286"/>
      <c r="B18" s="458" t="s">
        <v>197</v>
      </c>
      <c r="C18" s="458"/>
      <c r="D18" s="287" t="s">
        <v>198</v>
      </c>
    </row>
    <row r="19" spans="1:4" ht="13.5" thickBot="1">
      <c r="A19" s="286"/>
      <c r="B19" s="456"/>
      <c r="C19" s="457"/>
      <c r="D19" s="287" t="s">
        <v>453</v>
      </c>
    </row>
    <row r="20" spans="1:4" ht="13.5" thickBot="1">
      <c r="A20" s="259" t="s">
        <v>53</v>
      </c>
      <c r="B20" s="455" t="s">
        <v>455</v>
      </c>
      <c r="C20" s="455"/>
      <c r="D20" s="263">
        <v>17</v>
      </c>
    </row>
    <row r="21" spans="1:4" ht="13.5" thickBot="1">
      <c r="A21" s="259" t="s">
        <v>54</v>
      </c>
      <c r="B21" s="288" t="s">
        <v>454</v>
      </c>
      <c r="C21" s="288"/>
      <c r="D21" s="289">
        <f>SUM(D20:D20)</f>
        <v>17</v>
      </c>
    </row>
    <row r="23" ht="12.75">
      <c r="B23" s="174"/>
    </row>
  </sheetData>
  <sheetProtection/>
  <mergeCells count="8">
    <mergeCell ref="B20:C20"/>
    <mergeCell ref="B8:C8"/>
    <mergeCell ref="B7:C7"/>
    <mergeCell ref="B11:C11"/>
    <mergeCell ref="B18:C18"/>
    <mergeCell ref="B19:C19"/>
    <mergeCell ref="B12:C12"/>
    <mergeCell ref="B13:C13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&amp;C16. melléklet Magyaratád Községi Önkormányzat  2/2013. (III. 14.)  önkormányzati rendeletéhez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3:O31"/>
  <sheetViews>
    <sheetView workbookViewId="0" topLeftCell="E1">
      <selection activeCell="L30" sqref="L30"/>
    </sheetView>
  </sheetViews>
  <sheetFormatPr defaultColWidth="9.140625" defaultRowHeight="12.75"/>
  <cols>
    <col min="1" max="1" width="5.28125" style="157" customWidth="1"/>
    <col min="2" max="2" width="33.28125" style="157" customWidth="1"/>
    <col min="3" max="9" width="9.140625" style="157" customWidth="1"/>
    <col min="10" max="10" width="10.7109375" style="157" customWidth="1"/>
    <col min="11" max="11" width="10.8515625" style="157" customWidth="1"/>
    <col min="12" max="12" width="9.140625" style="157" customWidth="1"/>
    <col min="13" max="14" width="10.140625" style="157" customWidth="1"/>
    <col min="15" max="16384" width="9.140625" style="157" customWidth="1"/>
  </cols>
  <sheetData>
    <row r="3" spans="1:15" ht="16.5" customHeight="1">
      <c r="A3" s="463" t="s">
        <v>370</v>
      </c>
      <c r="B3" s="464"/>
      <c r="C3" s="464"/>
      <c r="D3" s="464"/>
      <c r="E3" s="464"/>
      <c r="F3" s="464"/>
      <c r="G3" s="464"/>
      <c r="H3" s="464"/>
      <c r="I3" s="464"/>
      <c r="J3" s="464"/>
      <c r="K3" s="464"/>
      <c r="L3" s="464"/>
      <c r="M3" s="464"/>
      <c r="N3" s="464"/>
      <c r="O3" s="464"/>
    </row>
    <row r="4" spans="1:15" ht="19.5" customHeight="1">
      <c r="A4" s="463" t="s">
        <v>317</v>
      </c>
      <c r="B4" s="464"/>
      <c r="C4" s="464"/>
      <c r="D4" s="464"/>
      <c r="E4" s="464"/>
      <c r="F4" s="464"/>
      <c r="G4" s="464"/>
      <c r="H4" s="464"/>
      <c r="I4" s="464"/>
      <c r="J4" s="464"/>
      <c r="K4" s="464"/>
      <c r="L4" s="464"/>
      <c r="M4" s="464"/>
      <c r="N4" s="464"/>
      <c r="O4" s="464"/>
    </row>
    <row r="5" spans="1:15" ht="12.75">
      <c r="A5" s="294"/>
      <c r="B5" s="295"/>
      <c r="C5" s="295"/>
      <c r="D5" s="295"/>
      <c r="E5" s="295"/>
      <c r="F5" s="295"/>
      <c r="G5" s="295"/>
      <c r="H5" s="295"/>
      <c r="I5" s="295"/>
      <c r="J5" s="295"/>
      <c r="K5" s="295"/>
      <c r="L5" s="295"/>
      <c r="M5" s="295"/>
      <c r="N5" s="295"/>
      <c r="O5" s="295"/>
    </row>
    <row r="6" spans="1:15" ht="12.75">
      <c r="A6" s="463" t="s">
        <v>461</v>
      </c>
      <c r="B6" s="464"/>
      <c r="C6" s="464" t="s">
        <v>462</v>
      </c>
      <c r="D6" s="464"/>
      <c r="E6" s="464"/>
      <c r="F6" s="464"/>
      <c r="G6" s="464"/>
      <c r="H6" s="464"/>
      <c r="I6" s="464"/>
      <c r="J6" s="464"/>
      <c r="K6" s="464"/>
      <c r="L6" s="464"/>
      <c r="M6" s="464"/>
      <c r="N6" s="464"/>
      <c r="O6" s="464"/>
    </row>
    <row r="7" ht="13.5" thickBot="1"/>
    <row r="8" spans="1:15" ht="12.75">
      <c r="A8" s="296"/>
      <c r="B8" s="273" t="s">
        <v>197</v>
      </c>
      <c r="C8" s="273" t="s">
        <v>198</v>
      </c>
      <c r="D8" s="273" t="s">
        <v>199</v>
      </c>
      <c r="E8" s="273" t="s">
        <v>200</v>
      </c>
      <c r="F8" s="273" t="s">
        <v>201</v>
      </c>
      <c r="G8" s="273" t="s">
        <v>425</v>
      </c>
      <c r="H8" s="273" t="s">
        <v>463</v>
      </c>
      <c r="I8" s="273" t="s">
        <v>464</v>
      </c>
      <c r="J8" s="273" t="s">
        <v>465</v>
      </c>
      <c r="K8" s="273" t="s">
        <v>466</v>
      </c>
      <c r="L8" s="273" t="s">
        <v>467</v>
      </c>
      <c r="M8" s="273" t="s">
        <v>468</v>
      </c>
      <c r="N8" s="273" t="s">
        <v>469</v>
      </c>
      <c r="O8" s="274" t="s">
        <v>470</v>
      </c>
    </row>
    <row r="9" spans="1:15" ht="12.75">
      <c r="A9" s="195"/>
      <c r="B9" s="219"/>
      <c r="C9" s="219"/>
      <c r="D9" s="219"/>
      <c r="E9" s="219"/>
      <c r="F9" s="219"/>
      <c r="G9" s="219"/>
      <c r="H9" s="219"/>
      <c r="I9" s="219"/>
      <c r="J9" s="219"/>
      <c r="K9" s="219"/>
      <c r="L9" s="219"/>
      <c r="M9" s="219"/>
      <c r="N9" s="219"/>
      <c r="O9" s="170"/>
    </row>
    <row r="10" spans="1:15" ht="12.75">
      <c r="A10" s="270" t="s">
        <v>53</v>
      </c>
      <c r="B10" s="256" t="s">
        <v>26</v>
      </c>
      <c r="C10" s="297" t="s">
        <v>27</v>
      </c>
      <c r="D10" s="297" t="s">
        <v>28</v>
      </c>
      <c r="E10" s="297" t="s">
        <v>29</v>
      </c>
      <c r="F10" s="297" t="s">
        <v>30</v>
      </c>
      <c r="G10" s="297" t="s">
        <v>31</v>
      </c>
      <c r="H10" s="297" t="s">
        <v>32</v>
      </c>
      <c r="I10" s="297" t="s">
        <v>33</v>
      </c>
      <c r="J10" s="297" t="s">
        <v>34</v>
      </c>
      <c r="K10" s="297" t="s">
        <v>35</v>
      </c>
      <c r="L10" s="297" t="s">
        <v>36</v>
      </c>
      <c r="M10" s="297" t="s">
        <v>37</v>
      </c>
      <c r="N10" s="297" t="s">
        <v>38</v>
      </c>
      <c r="O10" s="298" t="s">
        <v>39</v>
      </c>
    </row>
    <row r="11" spans="1:15" ht="12.75">
      <c r="A11" s="270" t="s">
        <v>54</v>
      </c>
      <c r="B11" s="460" t="s">
        <v>41</v>
      </c>
      <c r="C11" s="461"/>
      <c r="D11" s="461"/>
      <c r="E11" s="461"/>
      <c r="F11" s="461"/>
      <c r="G11" s="461"/>
      <c r="H11" s="461"/>
      <c r="I11" s="461"/>
      <c r="J11" s="461"/>
      <c r="K11" s="461"/>
      <c r="L11" s="461"/>
      <c r="M11" s="461"/>
      <c r="N11" s="461"/>
      <c r="O11" s="462"/>
    </row>
    <row r="12" spans="1:15" ht="12.75">
      <c r="A12" s="270" t="s">
        <v>55</v>
      </c>
      <c r="B12" s="299" t="s">
        <v>471</v>
      </c>
      <c r="C12" s="300"/>
      <c r="D12" s="300"/>
      <c r="E12" s="300"/>
      <c r="F12" s="300"/>
      <c r="G12" s="300"/>
      <c r="H12" s="300"/>
      <c r="I12" s="300"/>
      <c r="J12" s="300"/>
      <c r="K12" s="300"/>
      <c r="L12" s="300"/>
      <c r="M12" s="300"/>
      <c r="N12" s="300"/>
      <c r="O12" s="301"/>
    </row>
    <row r="13" spans="1:15" ht="12.75">
      <c r="A13" s="270" t="s">
        <v>56</v>
      </c>
      <c r="B13" s="299" t="s">
        <v>0</v>
      </c>
      <c r="C13" s="300">
        <v>2602</v>
      </c>
      <c r="D13" s="300">
        <v>2602</v>
      </c>
      <c r="E13" s="300">
        <v>2602</v>
      </c>
      <c r="F13" s="300">
        <v>2602</v>
      </c>
      <c r="G13" s="300">
        <v>2602</v>
      </c>
      <c r="H13" s="300">
        <v>2602</v>
      </c>
      <c r="I13" s="300">
        <v>9141</v>
      </c>
      <c r="J13" s="300">
        <v>2603</v>
      </c>
      <c r="K13" s="300">
        <v>2603</v>
      </c>
      <c r="L13" s="300">
        <v>2603</v>
      </c>
      <c r="M13" s="300">
        <v>2603</v>
      </c>
      <c r="N13" s="300">
        <v>2603</v>
      </c>
      <c r="O13" s="301">
        <f>SUM(C13:N13)</f>
        <v>37768</v>
      </c>
    </row>
    <row r="14" spans="1:15" ht="12.75">
      <c r="A14" s="270" t="s">
        <v>58</v>
      </c>
      <c r="B14" s="299" t="s">
        <v>1</v>
      </c>
      <c r="C14" s="300">
        <v>3709</v>
      </c>
      <c r="D14" s="300">
        <v>3709</v>
      </c>
      <c r="E14" s="300">
        <v>3709</v>
      </c>
      <c r="F14" s="300">
        <v>3709</v>
      </c>
      <c r="G14" s="300">
        <v>3710</v>
      </c>
      <c r="H14" s="300">
        <v>3710</v>
      </c>
      <c r="I14" s="300">
        <v>3710</v>
      </c>
      <c r="J14" s="300">
        <v>3710</v>
      </c>
      <c r="K14" s="300">
        <v>3710</v>
      </c>
      <c r="L14" s="300">
        <v>3710</v>
      </c>
      <c r="M14" s="300">
        <v>3710</v>
      </c>
      <c r="N14" s="300">
        <v>3710</v>
      </c>
      <c r="O14" s="301">
        <f>SUM(C14:N14)</f>
        <v>44516</v>
      </c>
    </row>
    <row r="15" spans="1:15" ht="12.75">
      <c r="A15" s="270" t="s">
        <v>59</v>
      </c>
      <c r="B15" s="299" t="s">
        <v>4</v>
      </c>
      <c r="C15" s="300">
        <v>1146</v>
      </c>
      <c r="D15" s="300">
        <v>1146</v>
      </c>
      <c r="E15" s="300">
        <v>1146</v>
      </c>
      <c r="F15" s="300">
        <v>1146</v>
      </c>
      <c r="G15" s="300">
        <v>1146</v>
      </c>
      <c r="H15" s="300">
        <v>1146</v>
      </c>
      <c r="I15" s="300">
        <v>1146</v>
      </c>
      <c r="J15" s="300">
        <v>1145</v>
      </c>
      <c r="K15" s="300">
        <v>1145</v>
      </c>
      <c r="L15" s="300">
        <v>1145</v>
      </c>
      <c r="M15" s="300">
        <v>1145</v>
      </c>
      <c r="N15" s="300">
        <v>1145</v>
      </c>
      <c r="O15" s="301">
        <f>SUM(C15:N15)</f>
        <v>13747</v>
      </c>
    </row>
    <row r="16" spans="1:15" ht="12.75">
      <c r="A16" s="270" t="s">
        <v>61</v>
      </c>
      <c r="B16" s="302" t="s">
        <v>40</v>
      </c>
      <c r="C16" s="303">
        <f aca="true" t="shared" si="0" ref="C16:O16">SUM(C13:C15)</f>
        <v>7457</v>
      </c>
      <c r="D16" s="303">
        <f t="shared" si="0"/>
        <v>7457</v>
      </c>
      <c r="E16" s="303">
        <f t="shared" si="0"/>
        <v>7457</v>
      </c>
      <c r="F16" s="303">
        <f t="shared" si="0"/>
        <v>7457</v>
      </c>
      <c r="G16" s="303">
        <f t="shared" si="0"/>
        <v>7458</v>
      </c>
      <c r="H16" s="303">
        <f t="shared" si="0"/>
        <v>7458</v>
      </c>
      <c r="I16" s="303">
        <f t="shared" si="0"/>
        <v>13997</v>
      </c>
      <c r="J16" s="303">
        <f t="shared" si="0"/>
        <v>7458</v>
      </c>
      <c r="K16" s="303">
        <f t="shared" si="0"/>
        <v>7458</v>
      </c>
      <c r="L16" s="303">
        <f t="shared" si="0"/>
        <v>7458</v>
      </c>
      <c r="M16" s="303">
        <f t="shared" si="0"/>
        <v>7458</v>
      </c>
      <c r="N16" s="303">
        <f t="shared" si="0"/>
        <v>7458</v>
      </c>
      <c r="O16" s="304">
        <f t="shared" si="0"/>
        <v>96031</v>
      </c>
    </row>
    <row r="17" spans="1:15" ht="12.75">
      <c r="A17" s="270" t="s">
        <v>62</v>
      </c>
      <c r="B17" s="299" t="s">
        <v>96</v>
      </c>
      <c r="C17" s="299">
        <v>404</v>
      </c>
      <c r="D17" s="299">
        <v>404</v>
      </c>
      <c r="E17" s="299">
        <v>404</v>
      </c>
      <c r="F17" s="299">
        <v>404</v>
      </c>
      <c r="G17" s="299">
        <v>404</v>
      </c>
      <c r="H17" s="299">
        <v>404</v>
      </c>
      <c r="I17" s="299">
        <v>404</v>
      </c>
      <c r="J17" s="299">
        <v>404</v>
      </c>
      <c r="K17" s="299">
        <v>404</v>
      </c>
      <c r="L17" s="299">
        <v>404</v>
      </c>
      <c r="M17" s="299">
        <v>405</v>
      </c>
      <c r="N17" s="299">
        <v>405</v>
      </c>
      <c r="O17" s="305">
        <f>SUM(C17:N17)</f>
        <v>4850</v>
      </c>
    </row>
    <row r="18" spans="1:15" ht="12.75">
      <c r="A18" s="270" t="s">
        <v>86</v>
      </c>
      <c r="B18" s="299" t="s">
        <v>472</v>
      </c>
      <c r="C18" s="299"/>
      <c r="D18" s="299"/>
      <c r="E18" s="299"/>
      <c r="F18" s="299"/>
      <c r="G18" s="299"/>
      <c r="H18" s="299"/>
      <c r="I18" s="299"/>
      <c r="J18" s="299"/>
      <c r="K18" s="299"/>
      <c r="L18" s="299"/>
      <c r="M18" s="299"/>
      <c r="N18" s="299"/>
      <c r="O18" s="305">
        <f>SUM(C18:N18)</f>
        <v>0</v>
      </c>
    </row>
    <row r="19" spans="1:15" ht="12.75">
      <c r="A19" s="270" t="s">
        <v>65</v>
      </c>
      <c r="B19" s="299" t="s">
        <v>473</v>
      </c>
      <c r="C19" s="299"/>
      <c r="D19" s="299"/>
      <c r="E19" s="299"/>
      <c r="F19" s="299"/>
      <c r="G19" s="299"/>
      <c r="H19" s="299"/>
      <c r="I19" s="299"/>
      <c r="J19" s="299"/>
      <c r="K19" s="299"/>
      <c r="L19" s="299"/>
      <c r="M19" s="299"/>
      <c r="N19" s="299"/>
      <c r="O19" s="305">
        <f>SUM(C19:N19)</f>
        <v>0</v>
      </c>
    </row>
    <row r="20" spans="1:15" ht="12.75">
      <c r="A20" s="270" t="s">
        <v>66</v>
      </c>
      <c r="B20" s="302" t="s">
        <v>172</v>
      </c>
      <c r="C20" s="306">
        <f aca="true" t="shared" si="1" ref="C20:O20">SUM(C17:C19)</f>
        <v>404</v>
      </c>
      <c r="D20" s="306">
        <f t="shared" si="1"/>
        <v>404</v>
      </c>
      <c r="E20" s="306">
        <f t="shared" si="1"/>
        <v>404</v>
      </c>
      <c r="F20" s="306">
        <f t="shared" si="1"/>
        <v>404</v>
      </c>
      <c r="G20" s="306">
        <f t="shared" si="1"/>
        <v>404</v>
      </c>
      <c r="H20" s="306">
        <f t="shared" si="1"/>
        <v>404</v>
      </c>
      <c r="I20" s="306">
        <f t="shared" si="1"/>
        <v>404</v>
      </c>
      <c r="J20" s="306">
        <f t="shared" si="1"/>
        <v>404</v>
      </c>
      <c r="K20" s="306">
        <f t="shared" si="1"/>
        <v>404</v>
      </c>
      <c r="L20" s="306">
        <f t="shared" si="1"/>
        <v>404</v>
      </c>
      <c r="M20" s="306">
        <f t="shared" si="1"/>
        <v>405</v>
      </c>
      <c r="N20" s="306">
        <f t="shared" si="1"/>
        <v>405</v>
      </c>
      <c r="O20" s="307">
        <f t="shared" si="1"/>
        <v>4850</v>
      </c>
    </row>
    <row r="21" spans="1:15" ht="12.75">
      <c r="A21" s="270" t="s">
        <v>67</v>
      </c>
      <c r="B21" s="308" t="s">
        <v>416</v>
      </c>
      <c r="C21" s="308">
        <f>SUM(C20,C16)</f>
        <v>7861</v>
      </c>
      <c r="D21" s="308">
        <f>SUM(D20,D16)</f>
        <v>7861</v>
      </c>
      <c r="E21" s="308">
        <f aca="true" t="shared" si="2" ref="E21:O21">SUM(E16,E20)</f>
        <v>7861</v>
      </c>
      <c r="F21" s="308">
        <f t="shared" si="2"/>
        <v>7861</v>
      </c>
      <c r="G21" s="308">
        <f t="shared" si="2"/>
        <v>7862</v>
      </c>
      <c r="H21" s="308">
        <f t="shared" si="2"/>
        <v>7862</v>
      </c>
      <c r="I21" s="308">
        <f t="shared" si="2"/>
        <v>14401</v>
      </c>
      <c r="J21" s="308">
        <f t="shared" si="2"/>
        <v>7862</v>
      </c>
      <c r="K21" s="308">
        <f t="shared" si="2"/>
        <v>7862</v>
      </c>
      <c r="L21" s="308">
        <f t="shared" si="2"/>
        <v>7862</v>
      </c>
      <c r="M21" s="308">
        <f t="shared" si="2"/>
        <v>7863</v>
      </c>
      <c r="N21" s="308">
        <f t="shared" si="2"/>
        <v>7863</v>
      </c>
      <c r="O21" s="307">
        <f t="shared" si="2"/>
        <v>100881</v>
      </c>
    </row>
    <row r="22" spans="1:15" ht="12.75">
      <c r="A22" s="270" t="s">
        <v>68</v>
      </c>
      <c r="B22" s="460" t="s">
        <v>42</v>
      </c>
      <c r="C22" s="461"/>
      <c r="D22" s="461"/>
      <c r="E22" s="461"/>
      <c r="F22" s="461"/>
      <c r="G22" s="461"/>
      <c r="H22" s="461"/>
      <c r="I22" s="461"/>
      <c r="J22" s="461"/>
      <c r="K22" s="461"/>
      <c r="L22" s="461"/>
      <c r="M22" s="461"/>
      <c r="N22" s="461"/>
      <c r="O22" s="462"/>
    </row>
    <row r="23" spans="1:15" ht="12.75">
      <c r="A23" s="270" t="s">
        <v>69</v>
      </c>
      <c r="B23" s="314" t="s">
        <v>16</v>
      </c>
      <c r="C23" s="165">
        <v>2855</v>
      </c>
      <c r="D23" s="165">
        <v>2855</v>
      </c>
      <c r="E23" s="165">
        <v>2855</v>
      </c>
      <c r="F23" s="165">
        <v>2855</v>
      </c>
      <c r="G23" s="165">
        <v>2855</v>
      </c>
      <c r="H23" s="165">
        <v>2855</v>
      </c>
      <c r="I23" s="165">
        <v>2855</v>
      </c>
      <c r="J23" s="165">
        <v>2855</v>
      </c>
      <c r="K23" s="165">
        <v>2855</v>
      </c>
      <c r="L23" s="165">
        <v>2855</v>
      </c>
      <c r="M23" s="165">
        <v>2854</v>
      </c>
      <c r="N23" s="165">
        <v>2854</v>
      </c>
      <c r="O23" s="244">
        <f aca="true" t="shared" si="3" ref="O23:O30">SUM(C23:N23)</f>
        <v>34258</v>
      </c>
    </row>
    <row r="24" spans="1:15" ht="12.75">
      <c r="A24" s="270" t="s">
        <v>70</v>
      </c>
      <c r="B24" s="299" t="s">
        <v>19</v>
      </c>
      <c r="C24" s="299">
        <v>441</v>
      </c>
      <c r="D24" s="299">
        <v>441</v>
      </c>
      <c r="E24" s="299">
        <v>441</v>
      </c>
      <c r="F24" s="299">
        <v>441</v>
      </c>
      <c r="G24" s="299">
        <v>441</v>
      </c>
      <c r="H24" s="299">
        <v>441</v>
      </c>
      <c r="I24" s="299">
        <v>441</v>
      </c>
      <c r="J24" s="299">
        <v>441</v>
      </c>
      <c r="K24" s="299">
        <v>441</v>
      </c>
      <c r="L24" s="299">
        <v>441</v>
      </c>
      <c r="M24" s="299">
        <v>441</v>
      </c>
      <c r="N24" s="299">
        <v>440</v>
      </c>
      <c r="O24" s="244">
        <f t="shared" si="3"/>
        <v>5291</v>
      </c>
    </row>
    <row r="25" spans="1:15" ht="12.75">
      <c r="A25" s="270" t="s">
        <v>71</v>
      </c>
      <c r="B25" s="299" t="s">
        <v>409</v>
      </c>
      <c r="C25" s="309">
        <v>179</v>
      </c>
      <c r="D25" s="309">
        <v>179</v>
      </c>
      <c r="E25" s="309">
        <v>179</v>
      </c>
      <c r="F25" s="309">
        <v>179</v>
      </c>
      <c r="G25" s="309">
        <v>179</v>
      </c>
      <c r="H25" s="309">
        <v>179</v>
      </c>
      <c r="I25" s="309">
        <v>179</v>
      </c>
      <c r="J25" s="309">
        <v>179</v>
      </c>
      <c r="K25" s="309">
        <v>179</v>
      </c>
      <c r="L25" s="309">
        <v>178</v>
      </c>
      <c r="M25" s="309">
        <v>178</v>
      </c>
      <c r="N25" s="309">
        <v>178</v>
      </c>
      <c r="O25" s="244">
        <f t="shared" si="3"/>
        <v>2145</v>
      </c>
    </row>
    <row r="26" spans="1:15" ht="12.75">
      <c r="A26" s="270" t="s">
        <v>72</v>
      </c>
      <c r="B26" s="299" t="s">
        <v>21</v>
      </c>
      <c r="C26" s="309">
        <v>4528</v>
      </c>
      <c r="D26" s="309">
        <v>4528</v>
      </c>
      <c r="E26" s="309">
        <v>4528</v>
      </c>
      <c r="F26" s="309">
        <v>4528</v>
      </c>
      <c r="G26" s="309">
        <v>4528</v>
      </c>
      <c r="H26" s="309">
        <v>4528</v>
      </c>
      <c r="I26" s="309">
        <v>4528</v>
      </c>
      <c r="J26" s="309">
        <v>4528</v>
      </c>
      <c r="K26" s="309">
        <v>4528</v>
      </c>
      <c r="L26" s="309">
        <v>4528</v>
      </c>
      <c r="M26" s="309">
        <v>4528</v>
      </c>
      <c r="N26" s="309">
        <v>4529</v>
      </c>
      <c r="O26" s="244">
        <f t="shared" si="3"/>
        <v>54337</v>
      </c>
    </row>
    <row r="27" spans="1:15" ht="12.75">
      <c r="A27" s="270" t="s">
        <v>73</v>
      </c>
      <c r="B27" s="302" t="s">
        <v>51</v>
      </c>
      <c r="C27" s="303">
        <f>SUM(C23:C26)</f>
        <v>8003</v>
      </c>
      <c r="D27" s="303">
        <f aca="true" t="shared" si="4" ref="D27:N27">SUM(D23:D26)</f>
        <v>8003</v>
      </c>
      <c r="E27" s="303">
        <f t="shared" si="4"/>
        <v>8003</v>
      </c>
      <c r="F27" s="303">
        <f t="shared" si="4"/>
        <v>8003</v>
      </c>
      <c r="G27" s="303">
        <f t="shared" si="4"/>
        <v>8003</v>
      </c>
      <c r="H27" s="303">
        <f t="shared" si="4"/>
        <v>8003</v>
      </c>
      <c r="I27" s="303">
        <f t="shared" si="4"/>
        <v>8003</v>
      </c>
      <c r="J27" s="303">
        <f t="shared" si="4"/>
        <v>8003</v>
      </c>
      <c r="K27" s="303">
        <f t="shared" si="4"/>
        <v>8003</v>
      </c>
      <c r="L27" s="303">
        <f t="shared" si="4"/>
        <v>8002</v>
      </c>
      <c r="M27" s="303">
        <f t="shared" si="4"/>
        <v>8001</v>
      </c>
      <c r="N27" s="303">
        <f t="shared" si="4"/>
        <v>8001</v>
      </c>
      <c r="O27" s="246">
        <f t="shared" si="3"/>
        <v>96031</v>
      </c>
    </row>
    <row r="28" spans="1:15" ht="12.75">
      <c r="A28" s="270" t="s">
        <v>74</v>
      </c>
      <c r="B28" s="219" t="s">
        <v>44</v>
      </c>
      <c r="C28" s="313"/>
      <c r="D28" s="313"/>
      <c r="E28" s="313"/>
      <c r="F28" s="313"/>
      <c r="G28" s="313"/>
      <c r="H28" s="313"/>
      <c r="I28" s="313"/>
      <c r="J28" s="313"/>
      <c r="K28" s="313"/>
      <c r="L28" s="313"/>
      <c r="M28" s="313"/>
      <c r="N28" s="313"/>
      <c r="O28" s="246">
        <f t="shared" si="3"/>
        <v>0</v>
      </c>
    </row>
    <row r="29" spans="1:15" ht="12.75">
      <c r="A29" s="270" t="s">
        <v>75</v>
      </c>
      <c r="B29" s="299" t="s">
        <v>45</v>
      </c>
      <c r="C29" s="310">
        <v>404</v>
      </c>
      <c r="D29" s="310">
        <v>404</v>
      </c>
      <c r="E29" s="310">
        <v>404</v>
      </c>
      <c r="F29" s="310">
        <v>404</v>
      </c>
      <c r="G29" s="310">
        <v>404</v>
      </c>
      <c r="H29" s="310">
        <v>404</v>
      </c>
      <c r="I29" s="310">
        <v>404</v>
      </c>
      <c r="J29" s="310">
        <v>404</v>
      </c>
      <c r="K29" s="310">
        <v>404</v>
      </c>
      <c r="L29" s="310">
        <v>404</v>
      </c>
      <c r="M29" s="310">
        <v>405</v>
      </c>
      <c r="N29" s="310">
        <v>405</v>
      </c>
      <c r="O29" s="246">
        <f t="shared" si="3"/>
        <v>4850</v>
      </c>
    </row>
    <row r="30" spans="1:15" ht="12.75">
      <c r="A30" s="270" t="s">
        <v>87</v>
      </c>
      <c r="B30" s="308" t="s">
        <v>52</v>
      </c>
      <c r="C30" s="308">
        <f aca="true" t="shared" si="5" ref="C30:N30">SUM(C28:C29)</f>
        <v>404</v>
      </c>
      <c r="D30" s="308">
        <f t="shared" si="5"/>
        <v>404</v>
      </c>
      <c r="E30" s="308">
        <f t="shared" si="5"/>
        <v>404</v>
      </c>
      <c r="F30" s="308">
        <f t="shared" si="5"/>
        <v>404</v>
      </c>
      <c r="G30" s="308">
        <f t="shared" si="5"/>
        <v>404</v>
      </c>
      <c r="H30" s="308">
        <f t="shared" si="5"/>
        <v>404</v>
      </c>
      <c r="I30" s="308">
        <f t="shared" si="5"/>
        <v>404</v>
      </c>
      <c r="J30" s="308">
        <f t="shared" si="5"/>
        <v>404</v>
      </c>
      <c r="K30" s="308">
        <f t="shared" si="5"/>
        <v>404</v>
      </c>
      <c r="L30" s="308">
        <f t="shared" si="5"/>
        <v>404</v>
      </c>
      <c r="M30" s="308">
        <f t="shared" si="5"/>
        <v>405</v>
      </c>
      <c r="N30" s="308">
        <f t="shared" si="5"/>
        <v>405</v>
      </c>
      <c r="O30" s="307">
        <f t="shared" si="3"/>
        <v>4850</v>
      </c>
    </row>
    <row r="31" spans="1:15" ht="13.5" thickBot="1">
      <c r="A31" s="270" t="s">
        <v>76</v>
      </c>
      <c r="B31" s="311" t="s">
        <v>46</v>
      </c>
      <c r="C31" s="312">
        <f>SUM(C30,C27)</f>
        <v>8407</v>
      </c>
      <c r="D31" s="312">
        <f>SUM(D30,D27)</f>
        <v>8407</v>
      </c>
      <c r="E31" s="312">
        <f aca="true" t="shared" si="6" ref="E31:O31">SUM(E27,E30)</f>
        <v>8407</v>
      </c>
      <c r="F31" s="312">
        <f t="shared" si="6"/>
        <v>8407</v>
      </c>
      <c r="G31" s="312">
        <f t="shared" si="6"/>
        <v>8407</v>
      </c>
      <c r="H31" s="312">
        <f t="shared" si="6"/>
        <v>8407</v>
      </c>
      <c r="I31" s="312">
        <f t="shared" si="6"/>
        <v>8407</v>
      </c>
      <c r="J31" s="312">
        <f t="shared" si="6"/>
        <v>8407</v>
      </c>
      <c r="K31" s="312">
        <f t="shared" si="6"/>
        <v>8407</v>
      </c>
      <c r="L31" s="312">
        <f t="shared" si="6"/>
        <v>8406</v>
      </c>
      <c r="M31" s="312">
        <f t="shared" si="6"/>
        <v>8406</v>
      </c>
      <c r="N31" s="312">
        <f t="shared" si="6"/>
        <v>8406</v>
      </c>
      <c r="O31" s="247">
        <f t="shared" si="6"/>
        <v>100881</v>
      </c>
    </row>
  </sheetData>
  <sheetProtection/>
  <mergeCells count="5">
    <mergeCell ref="B11:O11"/>
    <mergeCell ref="B22:O22"/>
    <mergeCell ref="A3:O3"/>
    <mergeCell ref="A4:O4"/>
    <mergeCell ref="A6:O6"/>
  </mergeCells>
  <printOptions/>
  <pageMargins left="0.75" right="0.75" top="1" bottom="1" header="0.5" footer="0.5"/>
  <pageSetup horizontalDpi="600" verticalDpi="600" orientation="landscape" paperSize="9" scale="80" r:id="rId1"/>
  <headerFooter alignWithMargins="0">
    <oddHeader>&amp;C17. melléklet Magyaratád Községi Önkormányzat  2/2013. (III. 14.)  önkormányzati rendeletéhez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3:F24"/>
  <sheetViews>
    <sheetView workbookViewId="0" topLeftCell="A7">
      <selection activeCell="C26" sqref="C26"/>
    </sheetView>
  </sheetViews>
  <sheetFormatPr defaultColWidth="9.140625" defaultRowHeight="12.75"/>
  <cols>
    <col min="1" max="1" width="4.140625" style="157" customWidth="1"/>
    <col min="2" max="2" width="42.00390625" style="157" customWidth="1"/>
    <col min="3" max="16384" width="9.140625" style="157" customWidth="1"/>
  </cols>
  <sheetData>
    <row r="3" spans="1:6" ht="15">
      <c r="A3" s="465" t="s">
        <v>370</v>
      </c>
      <c r="B3" s="465"/>
      <c r="C3" s="465"/>
      <c r="D3" s="465"/>
      <c r="E3" s="465"/>
      <c r="F3" s="465"/>
    </row>
    <row r="4" spans="1:6" ht="15">
      <c r="A4" s="465" t="s">
        <v>292</v>
      </c>
      <c r="B4" s="465"/>
      <c r="C4" s="465"/>
      <c r="D4" s="465"/>
      <c r="E4" s="465"/>
      <c r="F4" s="465"/>
    </row>
    <row r="5" spans="1:3" ht="12.75">
      <c r="A5" s="175"/>
      <c r="B5" s="175"/>
      <c r="C5" s="175"/>
    </row>
    <row r="6" spans="1:6" ht="15" customHeight="1">
      <c r="A6" s="465" t="s">
        <v>474</v>
      </c>
      <c r="B6" s="465"/>
      <c r="C6" s="465"/>
      <c r="D6" s="465"/>
      <c r="E6" s="465"/>
      <c r="F6" s="465"/>
    </row>
    <row r="7" ht="15">
      <c r="B7" s="315"/>
    </row>
    <row r="8" spans="1:3" ht="15">
      <c r="A8" s="316" t="s">
        <v>206</v>
      </c>
      <c r="B8" s="317" t="s">
        <v>475</v>
      </c>
      <c r="C8" s="175"/>
    </row>
    <row r="9" spans="1:3" ht="13.5" thickBot="1">
      <c r="A9" s="175"/>
      <c r="B9" s="175"/>
      <c r="C9" s="175"/>
    </row>
    <row r="10" spans="1:3" ht="12.75">
      <c r="A10" s="272"/>
      <c r="B10" s="273" t="s">
        <v>197</v>
      </c>
      <c r="C10" s="274" t="s">
        <v>198</v>
      </c>
    </row>
    <row r="11" spans="1:3" ht="12.75">
      <c r="A11" s="318" t="s">
        <v>53</v>
      </c>
      <c r="B11" s="219" t="s">
        <v>476</v>
      </c>
      <c r="C11" s="319">
        <v>1534</v>
      </c>
    </row>
    <row r="12" spans="1:3" ht="12.75">
      <c r="A12" s="318" t="s">
        <v>54</v>
      </c>
      <c r="B12" s="218" t="s">
        <v>481</v>
      </c>
      <c r="C12" s="320">
        <v>50</v>
      </c>
    </row>
    <row r="13" spans="1:6" ht="12.75">
      <c r="A13" s="318" t="s">
        <v>55</v>
      </c>
      <c r="B13" s="321" t="s">
        <v>193</v>
      </c>
      <c r="C13" s="322">
        <v>2121</v>
      </c>
      <c r="D13" s="323"/>
      <c r="E13" s="323"/>
      <c r="F13" s="324"/>
    </row>
    <row r="14" spans="1:6" ht="12.75">
      <c r="A14" s="318" t="s">
        <v>56</v>
      </c>
      <c r="B14" s="332" t="s">
        <v>482</v>
      </c>
      <c r="C14" s="333">
        <v>527</v>
      </c>
      <c r="D14" s="323"/>
      <c r="E14" s="323"/>
      <c r="F14" s="324"/>
    </row>
    <row r="15" spans="1:4" ht="13.5" thickBot="1">
      <c r="A15" s="318" t="s">
        <v>58</v>
      </c>
      <c r="B15" s="325" t="s">
        <v>194</v>
      </c>
      <c r="C15" s="326">
        <f>SUM(C11:C14)</f>
        <v>4232</v>
      </c>
      <c r="D15" s="175"/>
    </row>
    <row r="18" spans="1:2" ht="15">
      <c r="A18" s="327" t="s">
        <v>207</v>
      </c>
      <c r="B18" s="317" t="s">
        <v>477</v>
      </c>
    </row>
    <row r="19" ht="13.5" thickBot="1"/>
    <row r="20" spans="1:3" ht="12.75">
      <c r="A20" s="272"/>
      <c r="B20" s="273" t="s">
        <v>197</v>
      </c>
      <c r="C20" s="274" t="s">
        <v>198</v>
      </c>
    </row>
    <row r="21" spans="1:3" ht="12.75">
      <c r="A21" s="318" t="s">
        <v>53</v>
      </c>
      <c r="B21" s="328" t="s">
        <v>142</v>
      </c>
      <c r="C21" s="329">
        <v>200</v>
      </c>
    </row>
    <row r="22" spans="1:3" ht="13.5" thickBot="1">
      <c r="A22" s="318" t="s">
        <v>54</v>
      </c>
      <c r="B22" s="325" t="s">
        <v>478</v>
      </c>
      <c r="C22" s="326">
        <f>SUM(C21:C21)</f>
        <v>200</v>
      </c>
    </row>
    <row r="24" spans="1:3" ht="12.75">
      <c r="A24" s="330" t="s">
        <v>479</v>
      </c>
      <c r="B24" s="175" t="s">
        <v>480</v>
      </c>
      <c r="C24" s="331">
        <f>SUM(C15+C22)</f>
        <v>4432</v>
      </c>
    </row>
  </sheetData>
  <sheetProtection/>
  <mergeCells count="3">
    <mergeCell ref="A6:F6"/>
    <mergeCell ref="A3:F3"/>
    <mergeCell ref="A4:F4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&amp;C18. melléklet    Magyaratád Községi Önkormányzat   2/2013. (III. 14.)  önkormányzati rendeletéhez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2:I19"/>
  <sheetViews>
    <sheetView workbookViewId="0" topLeftCell="A1">
      <selection activeCell="C22" sqref="C22"/>
    </sheetView>
  </sheetViews>
  <sheetFormatPr defaultColWidth="9.140625" defaultRowHeight="12.75"/>
  <cols>
    <col min="1" max="1" width="4.140625" style="157" customWidth="1"/>
    <col min="2" max="2" width="5.57421875" style="157" customWidth="1"/>
    <col min="3" max="3" width="34.421875" style="157" customWidth="1"/>
    <col min="4" max="4" width="13.00390625" style="157" customWidth="1"/>
    <col min="5" max="5" width="11.7109375" style="157" customWidth="1"/>
    <col min="6" max="16384" width="9.140625" style="157" customWidth="1"/>
  </cols>
  <sheetData>
    <row r="2" spans="1:9" ht="12.75">
      <c r="A2" s="334"/>
      <c r="B2" s="387" t="s">
        <v>370</v>
      </c>
      <c r="C2" s="387"/>
      <c r="D2" s="387"/>
      <c r="E2" s="387"/>
      <c r="F2" s="334"/>
      <c r="G2" s="334"/>
      <c r="H2" s="334"/>
      <c r="I2" s="334"/>
    </row>
    <row r="3" spans="1:9" ht="12.75">
      <c r="A3" s="334"/>
      <c r="B3" s="387" t="s">
        <v>317</v>
      </c>
      <c r="C3" s="387"/>
      <c r="D3" s="387"/>
      <c r="E3" s="387"/>
      <c r="F3" s="334"/>
      <c r="G3" s="334"/>
      <c r="H3" s="334"/>
      <c r="I3" s="334"/>
    </row>
    <row r="5" spans="2:9" ht="12.75">
      <c r="B5" s="387" t="s">
        <v>642</v>
      </c>
      <c r="C5" s="824"/>
      <c r="D5" s="387"/>
      <c r="E5" s="387"/>
      <c r="F5" s="334"/>
      <c r="G5" s="334"/>
      <c r="H5" s="334"/>
      <c r="I5" s="334"/>
    </row>
    <row r="8" ht="13.5" thickBot="1"/>
    <row r="9" spans="1:5" ht="12.75">
      <c r="A9" s="249"/>
      <c r="B9" s="272" t="s">
        <v>197</v>
      </c>
      <c r="C9" s="273" t="s">
        <v>198</v>
      </c>
      <c r="D9" s="273" t="s">
        <v>199</v>
      </c>
      <c r="E9" s="274" t="s">
        <v>200</v>
      </c>
    </row>
    <row r="10" spans="1:5" ht="16.5" customHeight="1">
      <c r="A10" s="249"/>
      <c r="B10" s="275"/>
      <c r="C10" s="219"/>
      <c r="D10" s="219"/>
      <c r="E10" s="170"/>
    </row>
    <row r="11" spans="1:5" ht="22.5" customHeight="1">
      <c r="A11" s="249"/>
      <c r="B11" s="275"/>
      <c r="C11" s="276" t="s">
        <v>643</v>
      </c>
      <c r="D11" s="297" t="s">
        <v>57</v>
      </c>
      <c r="E11" s="298" t="s">
        <v>644</v>
      </c>
    </row>
    <row r="12" spans="1:7" ht="12.75">
      <c r="A12" s="278"/>
      <c r="B12" s="279" t="s">
        <v>53</v>
      </c>
      <c r="C12" s="285" t="s">
        <v>645</v>
      </c>
      <c r="D12" s="218">
        <v>0</v>
      </c>
      <c r="E12" s="244">
        <v>95</v>
      </c>
      <c r="G12" s="253"/>
    </row>
    <row r="13" spans="1:7" ht="12.75">
      <c r="A13" s="278"/>
      <c r="B13" s="279" t="s">
        <v>54</v>
      </c>
      <c r="C13" s="825" t="s">
        <v>646</v>
      </c>
      <c r="D13" s="328">
        <v>0</v>
      </c>
      <c r="E13" s="826">
        <v>80</v>
      </c>
      <c r="G13" s="253"/>
    </row>
    <row r="14" spans="1:7" ht="12.75">
      <c r="A14" s="278"/>
      <c r="B14" s="279" t="s">
        <v>55</v>
      </c>
      <c r="C14" s="827" t="s">
        <v>647</v>
      </c>
      <c r="D14" s="828">
        <v>0</v>
      </c>
      <c r="E14" s="281">
        <v>47</v>
      </c>
      <c r="G14" s="253"/>
    </row>
    <row r="15" spans="1:7" ht="13.5" thickBot="1">
      <c r="A15" s="278"/>
      <c r="B15" s="829" t="s">
        <v>56</v>
      </c>
      <c r="C15" s="283" t="s">
        <v>60</v>
      </c>
      <c r="D15" s="312">
        <f>SUM(D12:D14)</f>
        <v>0</v>
      </c>
      <c r="E15" s="247">
        <f>SUM(E12:E14)</f>
        <v>222</v>
      </c>
      <c r="G15" s="284"/>
    </row>
    <row r="19" ht="14.25">
      <c r="A19" s="831" t="s">
        <v>658</v>
      </c>
    </row>
  </sheetData>
  <sheetProtection/>
  <mergeCells count="3">
    <mergeCell ref="B2:E2"/>
    <mergeCell ref="B3:E3"/>
    <mergeCell ref="B5:E5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&amp;C&amp;X11&amp;X 18. melléklet Magyaratád Községi Önkormányzat 2/2013. (III.14.) önkormányzati rendeletéhez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48"/>
  <sheetViews>
    <sheetView workbookViewId="0" topLeftCell="A19">
      <selection activeCell="F25" sqref="F25"/>
    </sheetView>
  </sheetViews>
  <sheetFormatPr defaultColWidth="9.140625" defaultRowHeight="12.75"/>
  <cols>
    <col min="1" max="1" width="4.7109375" style="157" customWidth="1"/>
    <col min="2" max="2" width="5.57421875" style="157" customWidth="1"/>
    <col min="3" max="3" width="57.140625" style="157" customWidth="1"/>
    <col min="4" max="4" width="12.421875" style="157" customWidth="1"/>
    <col min="5" max="5" width="34.140625" style="157" customWidth="1"/>
    <col min="6" max="16384" width="9.140625" style="157" customWidth="1"/>
  </cols>
  <sheetData>
    <row r="1" spans="1:6" ht="18" customHeight="1">
      <c r="A1" s="409" t="s">
        <v>370</v>
      </c>
      <c r="B1" s="409"/>
      <c r="C1" s="409"/>
      <c r="D1" s="409"/>
      <c r="E1" s="409"/>
      <c r="F1" s="409"/>
    </row>
    <row r="2" spans="1:6" ht="18" customHeight="1">
      <c r="A2" s="409" t="s">
        <v>406</v>
      </c>
      <c r="B2" s="409"/>
      <c r="C2" s="409"/>
      <c r="D2" s="409"/>
      <c r="E2" s="409"/>
      <c r="F2" s="409"/>
    </row>
    <row r="3" spans="3:6" ht="12.75">
      <c r="C3" s="191"/>
      <c r="D3" s="192"/>
      <c r="E3" s="192"/>
      <c r="F3" s="192"/>
    </row>
    <row r="4" spans="1:6" ht="12.75">
      <c r="A4" s="410" t="s">
        <v>407</v>
      </c>
      <c r="B4" s="410"/>
      <c r="C4" s="410"/>
      <c r="D4" s="410"/>
      <c r="E4" s="410"/>
      <c r="F4" s="410"/>
    </row>
    <row r="5" spans="1:6" ht="13.5" thickBot="1">
      <c r="A5" s="176"/>
      <c r="B5" s="176"/>
      <c r="C5" s="176"/>
      <c r="D5" s="176"/>
      <c r="E5" s="176"/>
      <c r="F5" s="176"/>
    </row>
    <row r="6" spans="1:6" ht="15">
      <c r="A6" s="159"/>
      <c r="B6" s="161" t="s">
        <v>197</v>
      </c>
      <c r="C6" s="193" t="s">
        <v>198</v>
      </c>
      <c r="D6" s="193" t="s">
        <v>199</v>
      </c>
      <c r="E6" s="193" t="s">
        <v>200</v>
      </c>
      <c r="F6" s="194" t="s">
        <v>201</v>
      </c>
    </row>
    <row r="7" spans="1:6" ht="25.5">
      <c r="A7" s="163"/>
      <c r="B7" s="195" t="s">
        <v>318</v>
      </c>
      <c r="C7" s="196"/>
      <c r="D7" s="197"/>
      <c r="E7" s="197"/>
      <c r="F7" s="198"/>
    </row>
    <row r="8" spans="1:6" ht="12.75">
      <c r="A8" s="168" t="s">
        <v>53</v>
      </c>
      <c r="B8" s="199" t="s">
        <v>53</v>
      </c>
      <c r="C8" s="200" t="s">
        <v>388</v>
      </c>
      <c r="D8" s="201">
        <f>SUM(D9:D12)</f>
        <v>89492</v>
      </c>
      <c r="E8" s="200" t="s">
        <v>408</v>
      </c>
      <c r="F8" s="202">
        <f>SUM(F9:F12)</f>
        <v>96031</v>
      </c>
    </row>
    <row r="9" spans="1:6" ht="12.75">
      <c r="A9" s="168" t="s">
        <v>54</v>
      </c>
      <c r="B9" s="199" t="s">
        <v>320</v>
      </c>
      <c r="C9" s="197" t="s">
        <v>47</v>
      </c>
      <c r="D9" s="203">
        <v>31229</v>
      </c>
      <c r="E9" s="206" t="s">
        <v>16</v>
      </c>
      <c r="F9" s="204">
        <v>34258</v>
      </c>
    </row>
    <row r="10" spans="1:6" ht="12.75">
      <c r="A10" s="168" t="s">
        <v>55</v>
      </c>
      <c r="B10" s="199" t="s">
        <v>321</v>
      </c>
      <c r="C10" s="197" t="s">
        <v>48</v>
      </c>
      <c r="D10" s="203">
        <v>44516</v>
      </c>
      <c r="E10" s="197" t="s">
        <v>19</v>
      </c>
      <c r="F10" s="204">
        <v>5291</v>
      </c>
    </row>
    <row r="11" spans="1:6" ht="12.75">
      <c r="A11" s="168" t="s">
        <v>56</v>
      </c>
      <c r="B11" s="199" t="s">
        <v>323</v>
      </c>
      <c r="C11" s="197" t="s">
        <v>49</v>
      </c>
      <c r="D11" s="203">
        <v>13747</v>
      </c>
      <c r="E11" s="197" t="s">
        <v>43</v>
      </c>
      <c r="F11" s="204">
        <v>54337</v>
      </c>
    </row>
    <row r="12" spans="1:6" ht="12.75">
      <c r="A12" s="168" t="s">
        <v>58</v>
      </c>
      <c r="B12" s="199" t="s">
        <v>325</v>
      </c>
      <c r="C12" s="197" t="s">
        <v>50</v>
      </c>
      <c r="D12" s="205"/>
      <c r="E12" s="206" t="s">
        <v>409</v>
      </c>
      <c r="F12" s="204">
        <v>2145</v>
      </c>
    </row>
    <row r="13" spans="1:6" ht="12.75">
      <c r="A13" s="168"/>
      <c r="B13" s="199"/>
      <c r="C13" s="196"/>
      <c r="D13" s="207"/>
      <c r="E13" s="196"/>
      <c r="F13" s="208"/>
    </row>
    <row r="14" spans="1:6" ht="12.75">
      <c r="A14" s="168" t="s">
        <v>59</v>
      </c>
      <c r="B14" s="199" t="s">
        <v>54</v>
      </c>
      <c r="C14" s="196" t="s">
        <v>410</v>
      </c>
      <c r="D14" s="209">
        <f>F8-D8</f>
        <v>6539</v>
      </c>
      <c r="E14" s="210"/>
      <c r="F14" s="204"/>
    </row>
    <row r="15" spans="1:6" ht="28.5" customHeight="1">
      <c r="A15" s="168" t="s">
        <v>61</v>
      </c>
      <c r="B15" s="199" t="s">
        <v>327</v>
      </c>
      <c r="C15" s="211" t="s">
        <v>418</v>
      </c>
      <c r="D15" s="212">
        <v>0</v>
      </c>
      <c r="E15" s="209"/>
      <c r="F15" s="208"/>
    </row>
    <row r="16" spans="1:6" ht="25.5">
      <c r="A16" s="168" t="s">
        <v>62</v>
      </c>
      <c r="B16" s="199" t="s">
        <v>328</v>
      </c>
      <c r="C16" s="211" t="s">
        <v>419</v>
      </c>
      <c r="D16" s="213">
        <v>6539</v>
      </c>
      <c r="E16" s="209"/>
      <c r="F16" s="208"/>
    </row>
    <row r="17" spans="1:6" ht="25.5">
      <c r="A17" s="168" t="s">
        <v>86</v>
      </c>
      <c r="B17" s="199" t="s">
        <v>329</v>
      </c>
      <c r="C17" s="211" t="s">
        <v>420</v>
      </c>
      <c r="D17" s="214">
        <f>D18</f>
        <v>0</v>
      </c>
      <c r="E17" s="209"/>
      <c r="F17" s="208"/>
    </row>
    <row r="18" spans="1:6" ht="12.75">
      <c r="A18" s="168" t="s">
        <v>65</v>
      </c>
      <c r="B18" s="199" t="s">
        <v>411</v>
      </c>
      <c r="C18" s="212" t="s">
        <v>169</v>
      </c>
      <c r="D18" s="214">
        <v>0</v>
      </c>
      <c r="E18" s="209"/>
      <c r="F18" s="208"/>
    </row>
    <row r="19" spans="1:6" ht="12.75">
      <c r="A19" s="168"/>
      <c r="B19" s="199"/>
      <c r="C19" s="196"/>
      <c r="D19" s="207"/>
      <c r="E19" s="209"/>
      <c r="F19" s="208"/>
    </row>
    <row r="20" spans="1:6" ht="12.75">
      <c r="A20" s="168" t="s">
        <v>66</v>
      </c>
      <c r="B20" s="199" t="s">
        <v>55</v>
      </c>
      <c r="C20" s="196" t="s">
        <v>363</v>
      </c>
      <c r="D20" s="207">
        <f>D8+D15+D16+D17</f>
        <v>96031</v>
      </c>
      <c r="E20" s="209"/>
      <c r="F20" s="208"/>
    </row>
    <row r="21" spans="1:6" ht="12.75">
      <c r="A21" s="168"/>
      <c r="B21" s="199"/>
      <c r="C21" s="196"/>
      <c r="D21" s="207"/>
      <c r="E21" s="209"/>
      <c r="F21" s="208"/>
    </row>
    <row r="22" spans="1:6" ht="12.75">
      <c r="A22" s="168" t="s">
        <v>67</v>
      </c>
      <c r="B22" s="199" t="s">
        <v>56</v>
      </c>
      <c r="C22" s="200" t="s">
        <v>412</v>
      </c>
      <c r="D22" s="201">
        <f>SUM(D23:D26)</f>
        <v>4850</v>
      </c>
      <c r="E22" s="215" t="s">
        <v>413</v>
      </c>
      <c r="F22" s="208">
        <f>SUM(F23:F24)</f>
        <v>4850</v>
      </c>
    </row>
    <row r="23" spans="1:6" ht="12.75">
      <c r="A23" s="168" t="s">
        <v>68</v>
      </c>
      <c r="B23" s="199" t="s">
        <v>355</v>
      </c>
      <c r="C23" s="212" t="s">
        <v>170</v>
      </c>
      <c r="D23" s="214">
        <v>0</v>
      </c>
      <c r="E23" s="197" t="s">
        <v>44</v>
      </c>
      <c r="F23" s="216">
        <v>0</v>
      </c>
    </row>
    <row r="24" spans="1:6" ht="12.75">
      <c r="A24" s="168" t="s">
        <v>69</v>
      </c>
      <c r="B24" s="199" t="s">
        <v>357</v>
      </c>
      <c r="C24" s="197" t="s">
        <v>14</v>
      </c>
      <c r="D24" s="203">
        <v>0</v>
      </c>
      <c r="E24" s="197" t="s">
        <v>45</v>
      </c>
      <c r="F24" s="204">
        <v>4850</v>
      </c>
    </row>
    <row r="25" spans="1:6" ht="12.75">
      <c r="A25" s="168" t="s">
        <v>70</v>
      </c>
      <c r="B25" s="199" t="s">
        <v>359</v>
      </c>
      <c r="C25" s="197" t="s">
        <v>171</v>
      </c>
      <c r="D25" s="203">
        <v>0</v>
      </c>
      <c r="E25" s="197"/>
      <c r="F25" s="198"/>
    </row>
    <row r="26" spans="1:6" ht="12.75">
      <c r="A26" s="168" t="s">
        <v>71</v>
      </c>
      <c r="B26" s="199" t="s">
        <v>361</v>
      </c>
      <c r="C26" s="197" t="s">
        <v>15</v>
      </c>
      <c r="D26" s="203">
        <v>4850</v>
      </c>
      <c r="E26" s="197"/>
      <c r="F26" s="204"/>
    </row>
    <row r="27" spans="1:6" ht="12.75">
      <c r="A27" s="168"/>
      <c r="B27" s="199"/>
      <c r="C27" s="197"/>
      <c r="D27" s="197"/>
      <c r="E27" s="210"/>
      <c r="F27" s="204"/>
    </row>
    <row r="28" spans="1:6" ht="12.75">
      <c r="A28" s="168" t="s">
        <v>72</v>
      </c>
      <c r="B28" s="199" t="s">
        <v>58</v>
      </c>
      <c r="C28" s="166" t="s">
        <v>414</v>
      </c>
      <c r="D28" s="217">
        <f>F22-D22</f>
        <v>0</v>
      </c>
      <c r="E28" s="210"/>
      <c r="F28" s="204"/>
    </row>
    <row r="29" spans="1:6" ht="25.5">
      <c r="A29" s="168" t="s">
        <v>73</v>
      </c>
      <c r="B29" s="199" t="s">
        <v>365</v>
      </c>
      <c r="C29" s="211" t="s">
        <v>421</v>
      </c>
      <c r="D29" s="218">
        <v>0</v>
      </c>
      <c r="E29" s="209"/>
      <c r="F29" s="208"/>
    </row>
    <row r="30" spans="1:6" ht="25.5">
      <c r="A30" s="168" t="s">
        <v>74</v>
      </c>
      <c r="B30" s="199" t="s">
        <v>367</v>
      </c>
      <c r="C30" s="211" t="s">
        <v>422</v>
      </c>
      <c r="D30" s="219">
        <f>SUM(D31)</f>
        <v>0</v>
      </c>
      <c r="E30" s="197"/>
      <c r="F30" s="198"/>
    </row>
    <row r="31" spans="1:6" ht="12.75">
      <c r="A31" s="168" t="s">
        <v>75</v>
      </c>
      <c r="B31" s="199" t="s">
        <v>415</v>
      </c>
      <c r="C31" s="220" t="s">
        <v>173</v>
      </c>
      <c r="D31" s="219">
        <v>0</v>
      </c>
      <c r="E31" s="197"/>
      <c r="F31" s="198"/>
    </row>
    <row r="32" spans="1:6" ht="12.75">
      <c r="A32" s="168"/>
      <c r="B32" s="199"/>
      <c r="C32" s="219"/>
      <c r="D32" s="219"/>
      <c r="E32" s="197"/>
      <c r="F32" s="198"/>
    </row>
    <row r="33" spans="1:6" ht="12.75">
      <c r="A33" s="221" t="s">
        <v>87</v>
      </c>
      <c r="B33" s="222" t="s">
        <v>59</v>
      </c>
      <c r="C33" s="223" t="s">
        <v>172</v>
      </c>
      <c r="D33" s="224">
        <f>D22+D29+D30</f>
        <v>4850</v>
      </c>
      <c r="E33" s="225"/>
      <c r="F33" s="226"/>
    </row>
    <row r="34" spans="1:6" ht="12.75">
      <c r="A34" s="168"/>
      <c r="B34" s="199"/>
      <c r="C34" s="166"/>
      <c r="D34" s="227"/>
      <c r="E34" s="197"/>
      <c r="F34" s="198"/>
    </row>
    <row r="35" spans="1:6" ht="13.5" thickBot="1">
      <c r="A35" s="228" t="s">
        <v>76</v>
      </c>
      <c r="B35" s="229" t="s">
        <v>61</v>
      </c>
      <c r="C35" s="230" t="s">
        <v>416</v>
      </c>
      <c r="D35" s="231">
        <f>D33+D20</f>
        <v>100881</v>
      </c>
      <c r="E35" s="231" t="s">
        <v>417</v>
      </c>
      <c r="F35" s="232">
        <f>F22+F8</f>
        <v>100881</v>
      </c>
    </row>
    <row r="36" spans="3:6" ht="12.75">
      <c r="C36" s="192"/>
      <c r="D36" s="192"/>
      <c r="E36" s="192"/>
      <c r="F36" s="192"/>
    </row>
    <row r="37" spans="3:6" ht="12.75">
      <c r="C37" s="192"/>
      <c r="D37" s="192"/>
      <c r="E37" s="192"/>
      <c r="F37" s="192"/>
    </row>
    <row r="38" spans="3:6" ht="12.75">
      <c r="C38" s="192"/>
      <c r="D38" s="192"/>
      <c r="E38" s="192"/>
      <c r="F38" s="192"/>
    </row>
    <row r="39" spans="3:6" ht="12.75">
      <c r="C39" s="192"/>
      <c r="D39" s="192"/>
      <c r="E39" s="192"/>
      <c r="F39" s="192"/>
    </row>
    <row r="40" spans="3:6" ht="12.75">
      <c r="C40" s="192"/>
      <c r="D40" s="192"/>
      <c r="E40" s="192"/>
      <c r="F40" s="192"/>
    </row>
    <row r="41" spans="3:6" ht="12.75">
      <c r="C41" s="192"/>
      <c r="D41" s="192"/>
      <c r="E41" s="192"/>
      <c r="F41" s="192"/>
    </row>
    <row r="42" spans="3:6" ht="12.75">
      <c r="C42" s="192"/>
      <c r="D42" s="192"/>
      <c r="E42" s="192"/>
      <c r="F42" s="192"/>
    </row>
    <row r="43" spans="3:6" ht="12.75">
      <c r="C43" s="192"/>
      <c r="D43" s="192"/>
      <c r="E43" s="192"/>
      <c r="F43" s="192"/>
    </row>
    <row r="44" spans="3:6" ht="12.75">
      <c r="C44" s="192"/>
      <c r="D44" s="192"/>
      <c r="E44" s="192"/>
      <c r="F44" s="192"/>
    </row>
    <row r="45" spans="3:6" ht="12.75">
      <c r="C45" s="192"/>
      <c r="D45" s="192"/>
      <c r="E45" s="192"/>
      <c r="F45" s="192"/>
    </row>
    <row r="46" spans="3:6" ht="12.75">
      <c r="C46" s="192"/>
      <c r="D46" s="192"/>
      <c r="E46" s="192"/>
      <c r="F46" s="192"/>
    </row>
    <row r="47" spans="3:6" ht="12.75">
      <c r="C47" s="192"/>
      <c r="D47" s="192"/>
      <c r="E47" s="192"/>
      <c r="F47" s="192"/>
    </row>
    <row r="48" spans="3:6" ht="12.75">
      <c r="C48" s="192"/>
      <c r="D48" s="192"/>
      <c r="E48" s="192"/>
      <c r="F48" s="192"/>
    </row>
  </sheetData>
  <sheetProtection/>
  <mergeCells count="3">
    <mergeCell ref="A1:F1"/>
    <mergeCell ref="A2:F2"/>
    <mergeCell ref="A4:F4"/>
  </mergeCells>
  <printOptions/>
  <pageMargins left="0.75" right="0.75" top="1" bottom="1" header="0.5" footer="0.5"/>
  <pageSetup horizontalDpi="600" verticalDpi="600" orientation="landscape" paperSize="9" scale="85" r:id="rId1"/>
  <headerFooter alignWithMargins="0">
    <oddHeader>&amp;C2.melléklet Magyaratád
 Községi Önkormányzat   2/2013.(III. 14.) önkormányzati rendeletéhez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91"/>
  <sheetViews>
    <sheetView tabSelected="1" workbookViewId="0" topLeftCell="A1">
      <selection activeCell="C95" sqref="C95"/>
    </sheetView>
  </sheetViews>
  <sheetFormatPr defaultColWidth="9.140625" defaultRowHeight="12.75"/>
  <cols>
    <col min="1" max="1" width="4.28125" style="36" customWidth="1"/>
    <col min="2" max="2" width="5.421875" style="36" customWidth="1"/>
    <col min="3" max="3" width="22.57421875" style="36" customWidth="1"/>
    <col min="4" max="4" width="26.8515625" style="36" customWidth="1"/>
    <col min="5" max="5" width="27.28125" style="36" customWidth="1"/>
    <col min="6" max="6" width="11.140625" style="36" customWidth="1"/>
    <col min="7" max="7" width="10.57421875" style="36" customWidth="1"/>
    <col min="8" max="16384" width="9.140625" style="36" customWidth="1"/>
  </cols>
  <sheetData>
    <row r="1" spans="3:7" ht="18">
      <c r="C1" s="411" t="s">
        <v>370</v>
      </c>
      <c r="D1" s="411"/>
      <c r="E1" s="411"/>
      <c r="F1" s="411"/>
      <c r="G1" s="411"/>
    </row>
    <row r="2" spans="2:7" ht="18">
      <c r="B2" s="126"/>
      <c r="C2" s="411" t="s">
        <v>317</v>
      </c>
      <c r="D2" s="411"/>
      <c r="E2" s="411"/>
      <c r="F2" s="411"/>
      <c r="G2" s="411"/>
    </row>
    <row r="3" spans="3:7" ht="15">
      <c r="C3" s="126"/>
      <c r="D3" s="127"/>
      <c r="E3" s="128"/>
      <c r="F3" s="128"/>
      <c r="G3" s="126"/>
    </row>
    <row r="4" spans="1:7" ht="16.5" thickBot="1">
      <c r="A4" s="129" t="s">
        <v>53</v>
      </c>
      <c r="C4" s="467" t="s">
        <v>388</v>
      </c>
      <c r="D4" s="467"/>
      <c r="E4" s="467"/>
      <c r="F4" s="33"/>
      <c r="G4" s="33"/>
    </row>
    <row r="5" spans="1:7" ht="12.75">
      <c r="A5" s="468"/>
      <c r="B5" s="98" t="s">
        <v>197</v>
      </c>
      <c r="C5" s="469" t="s">
        <v>198</v>
      </c>
      <c r="D5" s="469" t="s">
        <v>199</v>
      </c>
      <c r="E5" s="469" t="s">
        <v>200</v>
      </c>
      <c r="F5" s="470" t="s">
        <v>201</v>
      </c>
      <c r="G5" s="470" t="s">
        <v>463</v>
      </c>
    </row>
    <row r="6" spans="1:7" ht="39">
      <c r="A6" s="100"/>
      <c r="B6" s="471" t="s">
        <v>318</v>
      </c>
      <c r="C6" s="472"/>
      <c r="D6" s="472"/>
      <c r="E6" s="472"/>
      <c r="F6" s="473" t="s">
        <v>319</v>
      </c>
      <c r="G6" s="474" t="s">
        <v>513</v>
      </c>
    </row>
    <row r="7" spans="1:7" ht="12.75">
      <c r="A7" s="107" t="s">
        <v>53</v>
      </c>
      <c r="B7" s="130">
        <v>1</v>
      </c>
      <c r="C7" s="108" t="s">
        <v>0</v>
      </c>
      <c r="D7" s="101"/>
      <c r="E7" s="101"/>
      <c r="F7" s="475">
        <f>SUM(F8)</f>
        <v>37310</v>
      </c>
      <c r="G7" s="475">
        <f>SUM(G8)</f>
        <v>36883</v>
      </c>
    </row>
    <row r="8" spans="1:7" ht="25.5">
      <c r="A8" s="107" t="s">
        <v>54</v>
      </c>
      <c r="B8" s="130" t="s">
        <v>320</v>
      </c>
      <c r="C8" s="108"/>
      <c r="D8" s="132" t="s">
        <v>514</v>
      </c>
      <c r="E8" s="101"/>
      <c r="F8" s="476">
        <f>SUM(F9:F15)</f>
        <v>37310</v>
      </c>
      <c r="G8" s="476">
        <f>SUM(G9:G15)</f>
        <v>36883</v>
      </c>
    </row>
    <row r="9" spans="1:7" ht="25.5">
      <c r="A9" s="107" t="s">
        <v>55</v>
      </c>
      <c r="B9" s="130" t="s">
        <v>515</v>
      </c>
      <c r="C9" s="108"/>
      <c r="D9" s="101"/>
      <c r="E9" s="477" t="s">
        <v>322</v>
      </c>
      <c r="F9" s="478">
        <v>17497</v>
      </c>
      <c r="G9" s="478">
        <v>17994</v>
      </c>
    </row>
    <row r="10" spans="1:7" ht="25.5">
      <c r="A10" s="107" t="s">
        <v>56</v>
      </c>
      <c r="B10" s="130" t="s">
        <v>516</v>
      </c>
      <c r="C10" s="108"/>
      <c r="D10" s="101"/>
      <c r="E10" s="477" t="s">
        <v>324</v>
      </c>
      <c r="F10" s="478">
        <v>12260</v>
      </c>
      <c r="G10" s="478">
        <v>12260</v>
      </c>
    </row>
    <row r="11" spans="1:7" ht="25.5">
      <c r="A11" s="107" t="s">
        <v>58</v>
      </c>
      <c r="B11" s="130" t="s">
        <v>517</v>
      </c>
      <c r="C11" s="108"/>
      <c r="D11" s="101"/>
      <c r="E11" s="477" t="s">
        <v>326</v>
      </c>
      <c r="F11" s="478">
        <v>991</v>
      </c>
      <c r="G11" s="478">
        <v>991</v>
      </c>
    </row>
    <row r="12" spans="1:7" ht="38.25">
      <c r="A12" s="107" t="s">
        <v>59</v>
      </c>
      <c r="B12" s="130" t="s">
        <v>518</v>
      </c>
      <c r="C12" s="108"/>
      <c r="D12" s="101"/>
      <c r="E12" s="477" t="s">
        <v>371</v>
      </c>
      <c r="F12" s="478">
        <v>23</v>
      </c>
      <c r="G12" s="478">
        <v>23</v>
      </c>
    </row>
    <row r="13" spans="1:7" ht="12.75">
      <c r="A13" s="107" t="s">
        <v>61</v>
      </c>
      <c r="B13" s="130" t="s">
        <v>519</v>
      </c>
      <c r="C13" s="108"/>
      <c r="D13" s="101"/>
      <c r="E13" s="477" t="s">
        <v>520</v>
      </c>
      <c r="F13" s="478"/>
      <c r="G13" s="478">
        <v>1023</v>
      </c>
    </row>
    <row r="14" spans="1:7" ht="25.5">
      <c r="A14" s="107" t="s">
        <v>62</v>
      </c>
      <c r="B14" s="130" t="s">
        <v>521</v>
      </c>
      <c r="C14" s="108"/>
      <c r="D14" s="101"/>
      <c r="E14" s="477" t="s">
        <v>522</v>
      </c>
      <c r="F14" s="478">
        <v>0</v>
      </c>
      <c r="G14" s="478">
        <v>532</v>
      </c>
    </row>
    <row r="15" spans="1:7" ht="12.75">
      <c r="A15" s="107" t="s">
        <v>86</v>
      </c>
      <c r="B15" s="130" t="s">
        <v>523</v>
      </c>
      <c r="C15" s="108"/>
      <c r="D15" s="101"/>
      <c r="E15" s="477" t="s">
        <v>383</v>
      </c>
      <c r="F15" s="478">
        <v>6539</v>
      </c>
      <c r="G15" s="478">
        <v>4060</v>
      </c>
    </row>
    <row r="16" spans="1:7" ht="25.5">
      <c r="A16" s="107" t="s">
        <v>65</v>
      </c>
      <c r="B16" s="131">
        <v>2</v>
      </c>
      <c r="C16" s="114" t="s">
        <v>524</v>
      </c>
      <c r="D16" s="132"/>
      <c r="E16" s="132"/>
      <c r="F16" s="475">
        <f>SUM(F17:F21)</f>
        <v>44974</v>
      </c>
      <c r="G16" s="475">
        <f>SUM(G17:G21)</f>
        <v>44974</v>
      </c>
    </row>
    <row r="17" spans="1:7" ht="12.75">
      <c r="A17" s="107" t="s">
        <v>66</v>
      </c>
      <c r="B17" s="131" t="s">
        <v>327</v>
      </c>
      <c r="C17" s="108"/>
      <c r="D17" s="479" t="s">
        <v>2</v>
      </c>
      <c r="E17" s="477"/>
      <c r="F17" s="478">
        <v>678</v>
      </c>
      <c r="G17" s="478">
        <v>678</v>
      </c>
    </row>
    <row r="18" spans="1:7" ht="12.75">
      <c r="A18" s="107" t="s">
        <v>67</v>
      </c>
      <c r="B18" s="131" t="s">
        <v>328</v>
      </c>
      <c r="C18" s="108"/>
      <c r="D18" s="479" t="s">
        <v>3</v>
      </c>
      <c r="E18" s="477"/>
      <c r="F18" s="478"/>
      <c r="G18" s="478"/>
    </row>
    <row r="19" spans="1:7" ht="12.75">
      <c r="A19" s="107" t="s">
        <v>68</v>
      </c>
      <c r="B19" s="131" t="s">
        <v>329</v>
      </c>
      <c r="C19" s="108"/>
      <c r="D19" s="479" t="s">
        <v>525</v>
      </c>
      <c r="E19" s="477"/>
      <c r="F19" s="478">
        <v>1920</v>
      </c>
      <c r="G19" s="478">
        <v>1920</v>
      </c>
    </row>
    <row r="20" spans="1:7" ht="12.75">
      <c r="A20" s="107" t="s">
        <v>69</v>
      </c>
      <c r="B20" s="131" t="s">
        <v>330</v>
      </c>
      <c r="C20" s="108"/>
      <c r="D20" s="479" t="s">
        <v>526</v>
      </c>
      <c r="E20" s="477"/>
      <c r="F20" s="478">
        <v>19635</v>
      </c>
      <c r="G20" s="478">
        <v>19635</v>
      </c>
    </row>
    <row r="21" spans="1:7" ht="25.5">
      <c r="A21" s="107" t="s">
        <v>70</v>
      </c>
      <c r="B21" s="131" t="s">
        <v>331</v>
      </c>
      <c r="C21" s="108"/>
      <c r="D21" s="477" t="s">
        <v>527</v>
      </c>
      <c r="E21" s="477"/>
      <c r="F21" s="478">
        <v>22741</v>
      </c>
      <c r="G21" s="478">
        <v>22741</v>
      </c>
    </row>
    <row r="22" spans="1:7" ht="12.75">
      <c r="A22" s="107" t="s">
        <v>71</v>
      </c>
      <c r="B22" s="130">
        <v>3</v>
      </c>
      <c r="C22" s="108" t="s">
        <v>528</v>
      </c>
      <c r="D22" s="101"/>
      <c r="E22" s="132"/>
      <c r="F22" s="475">
        <f>F23+F24+F27+F33+F34</f>
        <v>12722</v>
      </c>
      <c r="G22" s="475">
        <f>G23+G24+G27+G33+G34</f>
        <v>12849</v>
      </c>
    </row>
    <row r="23" spans="1:7" ht="12.75">
      <c r="A23" s="107" t="s">
        <v>72</v>
      </c>
      <c r="B23" s="130" t="s">
        <v>332</v>
      </c>
      <c r="C23" s="108"/>
      <c r="D23" s="477" t="s">
        <v>333</v>
      </c>
      <c r="E23" s="477"/>
      <c r="F23" s="478">
        <v>12</v>
      </c>
      <c r="G23" s="478">
        <v>12</v>
      </c>
    </row>
    <row r="24" spans="1:7" ht="25.5">
      <c r="A24" s="107" t="s">
        <v>73</v>
      </c>
      <c r="B24" s="130" t="s">
        <v>334</v>
      </c>
      <c r="C24" s="108"/>
      <c r="D24" s="480" t="s">
        <v>529</v>
      </c>
      <c r="E24" s="480"/>
      <c r="F24" s="481">
        <f>SUM(F25:F26)</f>
        <v>1989</v>
      </c>
      <c r="G24" s="481">
        <f>SUM(G25:G26)</f>
        <v>1998</v>
      </c>
    </row>
    <row r="25" spans="1:7" ht="12.75">
      <c r="A25" s="107" t="s">
        <v>74</v>
      </c>
      <c r="B25" s="130" t="s">
        <v>530</v>
      </c>
      <c r="C25" s="108"/>
      <c r="D25" s="101"/>
      <c r="E25" s="477" t="s">
        <v>5</v>
      </c>
      <c r="F25" s="478">
        <v>1989</v>
      </c>
      <c r="G25" s="478">
        <v>1989</v>
      </c>
    </row>
    <row r="26" spans="1:7" ht="25.5">
      <c r="A26" s="107" t="s">
        <v>75</v>
      </c>
      <c r="B26" s="130" t="s">
        <v>531</v>
      </c>
      <c r="C26" s="108"/>
      <c r="D26" s="101"/>
      <c r="E26" s="477" t="s">
        <v>335</v>
      </c>
      <c r="F26" s="478"/>
      <c r="G26" s="478">
        <v>9</v>
      </c>
    </row>
    <row r="27" spans="1:7" ht="25.5">
      <c r="A27" s="107" t="s">
        <v>87</v>
      </c>
      <c r="B27" s="130">
        <v>3.3</v>
      </c>
      <c r="C27" s="108"/>
      <c r="D27" s="480" t="s">
        <v>532</v>
      </c>
      <c r="E27" s="480"/>
      <c r="F27" s="481">
        <f>SUM(F28:F32)</f>
        <v>10521</v>
      </c>
      <c r="G27" s="481">
        <f>SUM(G28:G32)</f>
        <v>10621</v>
      </c>
    </row>
    <row r="28" spans="1:7" ht="12.75">
      <c r="A28" s="107" t="s">
        <v>76</v>
      </c>
      <c r="B28" s="130" t="s">
        <v>336</v>
      </c>
      <c r="C28" s="108"/>
      <c r="D28" s="101"/>
      <c r="E28" s="477" t="s">
        <v>533</v>
      </c>
      <c r="F28" s="478"/>
      <c r="G28" s="478">
        <v>1</v>
      </c>
    </row>
    <row r="29" spans="1:7" ht="25.5">
      <c r="A29" s="107" t="s">
        <v>88</v>
      </c>
      <c r="B29" s="130" t="s">
        <v>337</v>
      </c>
      <c r="C29" s="108"/>
      <c r="D29" s="101"/>
      <c r="E29" s="482" t="s">
        <v>191</v>
      </c>
      <c r="F29" s="478">
        <v>2000</v>
      </c>
      <c r="G29" s="478">
        <v>2000</v>
      </c>
    </row>
    <row r="30" spans="1:7" ht="12.75">
      <c r="A30" s="107" t="s">
        <v>77</v>
      </c>
      <c r="B30" s="130" t="s">
        <v>338</v>
      </c>
      <c r="C30" s="108"/>
      <c r="D30" s="101"/>
      <c r="E30" s="477" t="s">
        <v>6</v>
      </c>
      <c r="F30" s="478">
        <v>8000</v>
      </c>
      <c r="G30" s="478">
        <v>8000</v>
      </c>
    </row>
    <row r="31" spans="1:7" ht="12.75">
      <c r="A31" s="107" t="s">
        <v>89</v>
      </c>
      <c r="B31" s="130" t="s">
        <v>534</v>
      </c>
      <c r="C31" s="108"/>
      <c r="D31" s="101"/>
      <c r="E31" s="477" t="s">
        <v>339</v>
      </c>
      <c r="F31" s="483"/>
      <c r="G31" s="483"/>
    </row>
    <row r="32" spans="1:7" ht="12.75">
      <c r="A32" s="107" t="s">
        <v>116</v>
      </c>
      <c r="B32" s="130" t="s">
        <v>535</v>
      </c>
      <c r="C32" s="108"/>
      <c r="D32" s="101"/>
      <c r="E32" s="477" t="s">
        <v>7</v>
      </c>
      <c r="F32" s="483">
        <v>521</v>
      </c>
      <c r="G32" s="483">
        <v>620</v>
      </c>
    </row>
    <row r="33" spans="1:7" ht="12.75">
      <c r="A33" s="107" t="s">
        <v>117</v>
      </c>
      <c r="B33" s="130" t="s">
        <v>340</v>
      </c>
      <c r="C33" s="108"/>
      <c r="D33" s="101" t="s">
        <v>536</v>
      </c>
      <c r="E33" s="132"/>
      <c r="F33" s="484">
        <v>200</v>
      </c>
      <c r="G33" s="484">
        <v>200</v>
      </c>
    </row>
    <row r="34" spans="1:7" ht="12.75">
      <c r="A34" s="107" t="s">
        <v>118</v>
      </c>
      <c r="B34" s="130" t="s">
        <v>341</v>
      </c>
      <c r="C34" s="108"/>
      <c r="D34" s="101" t="s">
        <v>537</v>
      </c>
      <c r="E34" s="132"/>
      <c r="F34" s="485">
        <f>SUM(F35)</f>
        <v>0</v>
      </c>
      <c r="G34" s="485">
        <f>SUM(G35)</f>
        <v>18</v>
      </c>
    </row>
    <row r="35" spans="1:7" ht="12.75">
      <c r="A35" s="107" t="s">
        <v>119</v>
      </c>
      <c r="B35" s="130" t="s">
        <v>342</v>
      </c>
      <c r="C35" s="108"/>
      <c r="D35" s="101"/>
      <c r="E35" s="477" t="s">
        <v>538</v>
      </c>
      <c r="F35" s="483">
        <v>0</v>
      </c>
      <c r="G35" s="483">
        <v>18</v>
      </c>
    </row>
    <row r="36" spans="1:7" ht="25.5">
      <c r="A36" s="107" t="s">
        <v>120</v>
      </c>
      <c r="B36" s="130" t="s">
        <v>433</v>
      </c>
      <c r="C36" s="114" t="s">
        <v>539</v>
      </c>
      <c r="D36" s="101"/>
      <c r="E36" s="132"/>
      <c r="F36" s="486">
        <f>F37+F44</f>
        <v>1025</v>
      </c>
      <c r="G36" s="486">
        <f>G37+G44</f>
        <v>3098</v>
      </c>
    </row>
    <row r="37" spans="1:7" ht="12.75">
      <c r="A37" s="107" t="s">
        <v>125</v>
      </c>
      <c r="B37" s="130" t="s">
        <v>355</v>
      </c>
      <c r="C37" s="114"/>
      <c r="D37" s="101" t="s">
        <v>540</v>
      </c>
      <c r="E37" s="132"/>
      <c r="F37" s="485">
        <f>SUM(F38:F43)</f>
        <v>1025</v>
      </c>
      <c r="G37" s="485">
        <f>SUM(G38:G43)</f>
        <v>2521</v>
      </c>
    </row>
    <row r="38" spans="1:7" ht="12.75">
      <c r="A38" s="107" t="s">
        <v>343</v>
      </c>
      <c r="B38" s="130" t="s">
        <v>541</v>
      </c>
      <c r="C38" s="108"/>
      <c r="D38" s="101"/>
      <c r="E38" s="477" t="s">
        <v>192</v>
      </c>
      <c r="F38" s="483">
        <v>300</v>
      </c>
      <c r="G38" s="483">
        <v>800</v>
      </c>
    </row>
    <row r="39" spans="1:7" ht="25.5">
      <c r="A39" s="107" t="s">
        <v>202</v>
      </c>
      <c r="B39" s="130" t="s">
        <v>542</v>
      </c>
      <c r="C39" s="108"/>
      <c r="D39" s="101"/>
      <c r="E39" s="477" t="s">
        <v>8</v>
      </c>
      <c r="F39" s="483"/>
      <c r="G39" s="483"/>
    </row>
    <row r="40" spans="1:7" ht="12.75">
      <c r="A40" s="107" t="s">
        <v>344</v>
      </c>
      <c r="B40" s="130" t="s">
        <v>543</v>
      </c>
      <c r="C40" s="108"/>
      <c r="D40" s="101"/>
      <c r="E40" s="477" t="s">
        <v>9</v>
      </c>
      <c r="F40" s="483"/>
      <c r="G40" s="483"/>
    </row>
    <row r="41" spans="1:7" ht="12.75">
      <c r="A41" s="107" t="s">
        <v>345</v>
      </c>
      <c r="B41" s="130" t="s">
        <v>544</v>
      </c>
      <c r="C41" s="108"/>
      <c r="D41" s="101"/>
      <c r="E41" s="477" t="s">
        <v>10</v>
      </c>
      <c r="F41" s="483">
        <v>704</v>
      </c>
      <c r="G41" s="483">
        <v>1700</v>
      </c>
    </row>
    <row r="42" spans="1:7" ht="12.75">
      <c r="A42" s="107" t="s">
        <v>346</v>
      </c>
      <c r="B42" s="130" t="s">
        <v>545</v>
      </c>
      <c r="C42" s="108"/>
      <c r="D42" s="101"/>
      <c r="E42" s="477" t="s">
        <v>373</v>
      </c>
      <c r="F42" s="483">
        <v>21</v>
      </c>
      <c r="G42" s="483">
        <v>21</v>
      </c>
    </row>
    <row r="43" spans="1:7" ht="12.75">
      <c r="A43" s="107" t="s">
        <v>348</v>
      </c>
      <c r="B43" s="130" t="s">
        <v>546</v>
      </c>
      <c r="C43" s="108"/>
      <c r="D43" s="101"/>
      <c r="E43" s="477" t="s">
        <v>347</v>
      </c>
      <c r="F43" s="483"/>
      <c r="G43" s="483"/>
    </row>
    <row r="44" spans="1:7" ht="25.5">
      <c r="A44" s="107" t="s">
        <v>349</v>
      </c>
      <c r="B44" s="130" t="s">
        <v>357</v>
      </c>
      <c r="C44" s="114"/>
      <c r="D44" s="132" t="s">
        <v>547</v>
      </c>
      <c r="E44" s="101"/>
      <c r="F44" s="484">
        <f>SUM(F45:F46)</f>
        <v>0</v>
      </c>
      <c r="G44" s="484">
        <f>SUM(G45:G46)</f>
        <v>577</v>
      </c>
    </row>
    <row r="45" spans="1:7" ht="12.75">
      <c r="A45" s="107" t="s">
        <v>351</v>
      </c>
      <c r="B45" s="130" t="s">
        <v>548</v>
      </c>
      <c r="C45" s="108"/>
      <c r="D45" s="101"/>
      <c r="E45" s="479" t="s">
        <v>549</v>
      </c>
      <c r="F45" s="483"/>
      <c r="G45" s="483">
        <v>19</v>
      </c>
    </row>
    <row r="46" spans="1:7" ht="25.5">
      <c r="A46" s="107" t="s">
        <v>353</v>
      </c>
      <c r="B46" s="130" t="s">
        <v>550</v>
      </c>
      <c r="C46" s="108"/>
      <c r="D46" s="101"/>
      <c r="E46" s="477" t="s">
        <v>551</v>
      </c>
      <c r="F46" s="483"/>
      <c r="G46" s="483">
        <v>558</v>
      </c>
    </row>
    <row r="47" spans="1:7" ht="38.25">
      <c r="A47" s="107" t="s">
        <v>354</v>
      </c>
      <c r="B47" s="130" t="s">
        <v>58</v>
      </c>
      <c r="C47" s="114" t="s">
        <v>552</v>
      </c>
      <c r="D47" s="132"/>
      <c r="E47" s="132"/>
      <c r="F47" s="486"/>
      <c r="G47" s="486">
        <f>SUM(G48:G50)</f>
        <v>113</v>
      </c>
    </row>
    <row r="48" spans="1:7" ht="12.75">
      <c r="A48" s="107" t="s">
        <v>356</v>
      </c>
      <c r="B48" s="130" t="s">
        <v>365</v>
      </c>
      <c r="C48" s="108"/>
      <c r="D48" s="479" t="s">
        <v>553</v>
      </c>
      <c r="E48" s="479"/>
      <c r="F48" s="483"/>
      <c r="G48" s="483"/>
    </row>
    <row r="49" spans="1:7" ht="12.75">
      <c r="A49" s="107" t="s">
        <v>358</v>
      </c>
      <c r="B49" s="130" t="s">
        <v>367</v>
      </c>
      <c r="C49" s="108"/>
      <c r="D49" s="479" t="s">
        <v>12</v>
      </c>
      <c r="E49" s="479"/>
      <c r="F49" s="483"/>
      <c r="G49" s="483">
        <v>113</v>
      </c>
    </row>
    <row r="50" spans="1:7" ht="26.25" thickBot="1">
      <c r="A50" s="487" t="s">
        <v>360</v>
      </c>
      <c r="B50" s="141" t="s">
        <v>368</v>
      </c>
      <c r="C50" s="116"/>
      <c r="D50" s="488" t="s">
        <v>554</v>
      </c>
      <c r="E50" s="489"/>
      <c r="F50" s="490"/>
      <c r="G50" s="490"/>
    </row>
    <row r="51" spans="1:7" ht="26.25" thickBot="1">
      <c r="A51" s="125" t="s">
        <v>362</v>
      </c>
      <c r="B51" s="133" t="s">
        <v>555</v>
      </c>
      <c r="C51" s="134" t="s">
        <v>363</v>
      </c>
      <c r="D51" s="135"/>
      <c r="E51" s="491"/>
      <c r="F51" s="492">
        <f>F7+F16+F22+F36+F47</f>
        <v>96031</v>
      </c>
      <c r="G51" s="492">
        <f>G7+G16+G22+G36+G47</f>
        <v>97917</v>
      </c>
    </row>
    <row r="52" spans="1:7" ht="12.75">
      <c r="A52" s="136"/>
      <c r="B52" s="137"/>
      <c r="C52" s="138"/>
      <c r="D52" s="95"/>
      <c r="E52" s="52"/>
      <c r="F52" s="139"/>
      <c r="G52" s="139"/>
    </row>
    <row r="53" spans="1:7" ht="16.5" thickBot="1">
      <c r="A53" s="129" t="s">
        <v>54</v>
      </c>
      <c r="B53" s="140"/>
      <c r="C53" s="412" t="s">
        <v>412</v>
      </c>
      <c r="D53" s="412"/>
      <c r="E53" s="412"/>
      <c r="F53" s="42"/>
      <c r="G53" s="42"/>
    </row>
    <row r="54" spans="1:7" ht="15.75">
      <c r="A54" s="468"/>
      <c r="B54" s="493" t="s">
        <v>197</v>
      </c>
      <c r="C54" s="494" t="s">
        <v>198</v>
      </c>
      <c r="D54" s="494" t="s">
        <v>199</v>
      </c>
      <c r="E54" s="494" t="s">
        <v>200</v>
      </c>
      <c r="F54" s="495" t="s">
        <v>201</v>
      </c>
      <c r="G54" s="470" t="s">
        <v>463</v>
      </c>
    </row>
    <row r="55" spans="1:7" ht="24.75">
      <c r="A55" s="100"/>
      <c r="B55" s="496" t="s">
        <v>318</v>
      </c>
      <c r="C55" s="497"/>
      <c r="D55" s="498"/>
      <c r="E55" s="498"/>
      <c r="F55" s="484" t="s">
        <v>319</v>
      </c>
      <c r="G55" s="474" t="s">
        <v>513</v>
      </c>
    </row>
    <row r="56" spans="1:7" ht="38.25">
      <c r="A56" s="107" t="s">
        <v>53</v>
      </c>
      <c r="B56" s="130" t="s">
        <v>426</v>
      </c>
      <c r="C56" s="114" t="s">
        <v>556</v>
      </c>
      <c r="D56" s="132"/>
      <c r="E56" s="101"/>
      <c r="F56" s="486">
        <f>SUM(F57:F61)</f>
        <v>0</v>
      </c>
      <c r="G56" s="486">
        <f>SUM(G57:G61)</f>
        <v>392</v>
      </c>
    </row>
    <row r="57" spans="1:7" ht="25.5">
      <c r="A57" s="107" t="s">
        <v>54</v>
      </c>
      <c r="B57" s="130" t="s">
        <v>320</v>
      </c>
      <c r="C57" s="108"/>
      <c r="D57" s="477" t="s">
        <v>557</v>
      </c>
      <c r="E57" s="477"/>
      <c r="F57" s="499"/>
      <c r="G57" s="478">
        <v>392</v>
      </c>
    </row>
    <row r="58" spans="1:7" ht="12.75">
      <c r="A58" s="107" t="s">
        <v>55</v>
      </c>
      <c r="B58" s="130" t="s">
        <v>321</v>
      </c>
      <c r="C58" s="108"/>
      <c r="D58" s="479" t="s">
        <v>3</v>
      </c>
      <c r="E58" s="479"/>
      <c r="F58" s="499"/>
      <c r="G58" s="478"/>
    </row>
    <row r="59" spans="1:7" ht="12.75">
      <c r="A59" s="107" t="s">
        <v>56</v>
      </c>
      <c r="B59" s="130" t="s">
        <v>323</v>
      </c>
      <c r="C59" s="108"/>
      <c r="D59" s="479" t="s">
        <v>525</v>
      </c>
      <c r="E59" s="479"/>
      <c r="F59" s="483"/>
      <c r="G59" s="478"/>
    </row>
    <row r="60" spans="1:7" ht="25.5">
      <c r="A60" s="107" t="s">
        <v>58</v>
      </c>
      <c r="B60" s="130" t="s">
        <v>325</v>
      </c>
      <c r="C60" s="108"/>
      <c r="D60" s="477" t="s">
        <v>526</v>
      </c>
      <c r="E60" s="477"/>
      <c r="F60" s="483"/>
      <c r="G60" s="500"/>
    </row>
    <row r="61" spans="1:7" ht="25.5">
      <c r="A61" s="107" t="s">
        <v>59</v>
      </c>
      <c r="B61" s="130" t="s">
        <v>372</v>
      </c>
      <c r="C61" s="108"/>
      <c r="D61" s="477" t="s">
        <v>527</v>
      </c>
      <c r="E61" s="477"/>
      <c r="F61" s="499"/>
      <c r="G61" s="478"/>
    </row>
    <row r="62" spans="1:7" ht="25.5">
      <c r="A62" s="107" t="s">
        <v>61</v>
      </c>
      <c r="B62" s="130" t="s">
        <v>435</v>
      </c>
      <c r="C62" s="114" t="s">
        <v>558</v>
      </c>
      <c r="D62" s="132"/>
      <c r="E62" s="101"/>
      <c r="F62" s="486">
        <f>SUM(F63:F63)</f>
        <v>0</v>
      </c>
      <c r="G62" s="486">
        <f>SUM(G63:G63)</f>
        <v>998</v>
      </c>
    </row>
    <row r="63" spans="1:7" ht="12.75">
      <c r="A63" s="107" t="s">
        <v>62</v>
      </c>
      <c r="B63" s="130" t="s">
        <v>327</v>
      </c>
      <c r="C63" s="108"/>
      <c r="D63" s="477" t="s">
        <v>12</v>
      </c>
      <c r="E63" s="477"/>
      <c r="F63" s="483"/>
      <c r="G63" s="478">
        <v>998</v>
      </c>
    </row>
    <row r="64" spans="1:7" ht="63.75">
      <c r="A64" s="107" t="s">
        <v>86</v>
      </c>
      <c r="B64" s="130" t="s">
        <v>428</v>
      </c>
      <c r="C64" s="114" t="s">
        <v>559</v>
      </c>
      <c r="D64" s="132"/>
      <c r="E64" s="132"/>
      <c r="F64" s="486">
        <f>SUM(F65)</f>
        <v>0</v>
      </c>
      <c r="G64" s="486">
        <f>SUM(G65)</f>
        <v>6</v>
      </c>
    </row>
    <row r="65" spans="1:7" ht="12.75">
      <c r="A65" s="107" t="s">
        <v>65</v>
      </c>
      <c r="B65" s="130" t="s">
        <v>332</v>
      </c>
      <c r="C65" s="114"/>
      <c r="D65" s="477" t="s">
        <v>12</v>
      </c>
      <c r="E65" s="477"/>
      <c r="F65" s="483"/>
      <c r="G65" s="478">
        <v>6</v>
      </c>
    </row>
    <row r="66" spans="1:7" ht="25.5">
      <c r="A66" s="107" t="s">
        <v>66</v>
      </c>
      <c r="B66" s="130" t="s">
        <v>433</v>
      </c>
      <c r="C66" s="114" t="s">
        <v>560</v>
      </c>
      <c r="D66" s="132"/>
      <c r="E66" s="101"/>
      <c r="F66" s="486">
        <f>F67+F68+F70</f>
        <v>4850</v>
      </c>
      <c r="G66" s="486">
        <f>G67+G68+G70</f>
        <v>4960</v>
      </c>
    </row>
    <row r="67" spans="1:7" ht="25.5">
      <c r="A67" s="107" t="s">
        <v>67</v>
      </c>
      <c r="B67" s="130" t="s">
        <v>355</v>
      </c>
      <c r="C67" s="108"/>
      <c r="D67" s="477" t="s">
        <v>366</v>
      </c>
      <c r="E67" s="477"/>
      <c r="F67" s="483">
        <v>1850</v>
      </c>
      <c r="G67" s="501">
        <v>1850</v>
      </c>
    </row>
    <row r="68" spans="1:7" ht="12.75">
      <c r="A68" s="107" t="s">
        <v>68</v>
      </c>
      <c r="B68" s="130" t="s">
        <v>357</v>
      </c>
      <c r="C68" s="108"/>
      <c r="D68" s="101" t="s">
        <v>561</v>
      </c>
      <c r="E68" s="101"/>
      <c r="F68" s="484">
        <f>SUM(F69)</f>
        <v>3000</v>
      </c>
      <c r="G68" s="484">
        <f>SUM(G69)</f>
        <v>3000</v>
      </c>
    </row>
    <row r="69" spans="1:7" ht="12.75">
      <c r="A69" s="107" t="s">
        <v>69</v>
      </c>
      <c r="B69" s="130" t="s">
        <v>548</v>
      </c>
      <c r="C69" s="108"/>
      <c r="D69" s="101"/>
      <c r="E69" s="479" t="s">
        <v>63</v>
      </c>
      <c r="F69" s="483">
        <v>3000</v>
      </c>
      <c r="G69" s="478">
        <v>3000</v>
      </c>
    </row>
    <row r="70" spans="1:7" ht="12.75">
      <c r="A70" s="107" t="s">
        <v>70</v>
      </c>
      <c r="B70" s="130" t="s">
        <v>359</v>
      </c>
      <c r="C70" s="108"/>
      <c r="D70" s="502" t="s">
        <v>562</v>
      </c>
      <c r="E70" s="502"/>
      <c r="F70" s="485">
        <f>SUM(F71)</f>
        <v>0</v>
      </c>
      <c r="G70" s="485">
        <f>SUM(G71)</f>
        <v>110</v>
      </c>
    </row>
    <row r="71" spans="1:7" ht="13.5" thickBot="1">
      <c r="A71" s="487" t="s">
        <v>71</v>
      </c>
      <c r="B71" s="141" t="s">
        <v>563</v>
      </c>
      <c r="C71" s="116"/>
      <c r="D71" s="118"/>
      <c r="E71" s="489" t="s">
        <v>564</v>
      </c>
      <c r="F71" s="490">
        <v>0</v>
      </c>
      <c r="G71" s="503">
        <v>110</v>
      </c>
    </row>
    <row r="72" spans="1:7" ht="26.25" thickBot="1">
      <c r="A72" s="125" t="s">
        <v>72</v>
      </c>
      <c r="B72" s="133" t="s">
        <v>440</v>
      </c>
      <c r="C72" s="134" t="s">
        <v>565</v>
      </c>
      <c r="D72" s="491"/>
      <c r="E72" s="504"/>
      <c r="F72" s="505">
        <f>F66+F64+F62+F56</f>
        <v>4850</v>
      </c>
      <c r="G72" s="505">
        <f>G66+G64+G62+G56</f>
        <v>6356</v>
      </c>
    </row>
    <row r="73" spans="1:7" ht="12.75">
      <c r="A73" s="136"/>
      <c r="B73" s="137"/>
      <c r="C73" s="138"/>
      <c r="D73" s="52"/>
      <c r="E73" s="506"/>
      <c r="F73" s="54"/>
      <c r="G73" s="54"/>
    </row>
    <row r="74" spans="1:7" ht="16.5" thickBot="1">
      <c r="A74" s="507" t="s">
        <v>55</v>
      </c>
      <c r="B74" s="508"/>
      <c r="C74" s="509" t="s">
        <v>566</v>
      </c>
      <c r="D74" s="510"/>
      <c r="E74" s="511"/>
      <c r="F74" s="512"/>
      <c r="G74" s="512"/>
    </row>
    <row r="75" spans="1:7" ht="15.75">
      <c r="A75" s="468"/>
      <c r="B75" s="493" t="s">
        <v>197</v>
      </c>
      <c r="C75" s="494" t="s">
        <v>198</v>
      </c>
      <c r="D75" s="494" t="s">
        <v>199</v>
      </c>
      <c r="E75" s="494" t="s">
        <v>200</v>
      </c>
      <c r="F75" s="495" t="s">
        <v>201</v>
      </c>
      <c r="G75" s="470" t="s">
        <v>463</v>
      </c>
    </row>
    <row r="76" spans="1:7" ht="24.75">
      <c r="A76" s="100"/>
      <c r="B76" s="496" t="s">
        <v>318</v>
      </c>
      <c r="C76" s="497"/>
      <c r="D76" s="498"/>
      <c r="E76" s="498"/>
      <c r="F76" s="484" t="s">
        <v>319</v>
      </c>
      <c r="G76" s="474" t="s">
        <v>513</v>
      </c>
    </row>
    <row r="77" spans="1:7" ht="12.75">
      <c r="A77" s="107" t="s">
        <v>53</v>
      </c>
      <c r="B77" s="130" t="s">
        <v>426</v>
      </c>
      <c r="C77" s="108" t="s">
        <v>567</v>
      </c>
      <c r="D77" s="101"/>
      <c r="E77" s="101"/>
      <c r="F77" s="486">
        <f>SUM(F78:F78)</f>
        <v>0</v>
      </c>
      <c r="G77" s="486">
        <f>SUM(G78:G78)</f>
        <v>11716</v>
      </c>
    </row>
    <row r="78" spans="1:7" ht="25.5">
      <c r="A78" s="107" t="s">
        <v>54</v>
      </c>
      <c r="B78" s="130" t="s">
        <v>320</v>
      </c>
      <c r="C78" s="101"/>
      <c r="D78" s="115"/>
      <c r="E78" s="513" t="s">
        <v>568</v>
      </c>
      <c r="F78" s="483"/>
      <c r="G78" s="478">
        <v>11716</v>
      </c>
    </row>
    <row r="79" spans="1:7" ht="12.75">
      <c r="A79" s="107" t="s">
        <v>55</v>
      </c>
      <c r="B79" s="130" t="s">
        <v>435</v>
      </c>
      <c r="C79" s="514" t="s">
        <v>569</v>
      </c>
      <c r="D79" s="115"/>
      <c r="E79" s="513"/>
      <c r="F79" s="483">
        <f>SUM(F80:F81)</f>
        <v>0</v>
      </c>
      <c r="G79" s="483">
        <f>SUM(G80:G81)</f>
        <v>0</v>
      </c>
    </row>
    <row r="80" spans="1:7" ht="25.5">
      <c r="A80" s="107" t="s">
        <v>56</v>
      </c>
      <c r="B80" s="130" t="s">
        <v>327</v>
      </c>
      <c r="C80" s="514"/>
      <c r="D80" s="115"/>
      <c r="E80" s="513" t="s">
        <v>570</v>
      </c>
      <c r="F80" s="483"/>
      <c r="G80" s="478"/>
    </row>
    <row r="81" spans="1:7" ht="39" thickBot="1">
      <c r="A81" s="487" t="s">
        <v>58</v>
      </c>
      <c r="B81" s="141" t="s">
        <v>328</v>
      </c>
      <c r="C81" s="515"/>
      <c r="D81" s="142"/>
      <c r="E81" s="516" t="s">
        <v>571</v>
      </c>
      <c r="F81" s="490"/>
      <c r="G81" s="503"/>
    </row>
    <row r="82" spans="1:7" ht="26.25" thickBot="1">
      <c r="A82" s="125" t="s">
        <v>59</v>
      </c>
      <c r="B82" s="133" t="s">
        <v>428</v>
      </c>
      <c r="C82" s="517" t="s">
        <v>572</v>
      </c>
      <c r="D82" s="518"/>
      <c r="E82" s="519"/>
      <c r="F82" s="505">
        <f>SUM(F77)</f>
        <v>0</v>
      </c>
      <c r="G82" s="505">
        <f>SUM(G77)</f>
        <v>11716</v>
      </c>
    </row>
    <row r="83" spans="1:7" ht="13.5" thickBot="1">
      <c r="A83" s="136"/>
      <c r="B83" s="137"/>
      <c r="C83" s="53"/>
      <c r="D83" s="520"/>
      <c r="E83" s="521"/>
      <c r="F83" s="522"/>
      <c r="G83" s="523"/>
    </row>
    <row r="84" spans="1:7" ht="16.5" thickBot="1">
      <c r="A84" s="524" t="s">
        <v>56</v>
      </c>
      <c r="B84" s="525"/>
      <c r="C84" s="526" t="s">
        <v>573</v>
      </c>
      <c r="D84" s="526"/>
      <c r="E84" s="527"/>
      <c r="F84" s="528"/>
      <c r="G84" s="529"/>
    </row>
    <row r="85" spans="1:7" ht="16.5" thickBot="1">
      <c r="A85" s="144"/>
      <c r="B85" s="530"/>
      <c r="C85" s="531"/>
      <c r="D85" s="531"/>
      <c r="E85" s="89"/>
      <c r="F85" s="143"/>
      <c r="G85" s="532"/>
    </row>
    <row r="86" spans="1:7" ht="16.5" thickBot="1">
      <c r="A86" s="524" t="s">
        <v>58</v>
      </c>
      <c r="B86" s="533"/>
      <c r="C86" s="534" t="s">
        <v>369</v>
      </c>
      <c r="D86" s="535"/>
      <c r="E86" s="536"/>
      <c r="F86" s="537">
        <f>F51+F72+F82+F84</f>
        <v>100881</v>
      </c>
      <c r="G86" s="537">
        <f>G51+G72+G82+G84</f>
        <v>115989</v>
      </c>
    </row>
    <row r="87" ht="12.75">
      <c r="F87" s="29"/>
    </row>
    <row r="88" ht="12.75">
      <c r="F88" s="29"/>
    </row>
    <row r="89" spans="1:6" ht="14.25">
      <c r="A89" s="830" t="s">
        <v>649</v>
      </c>
      <c r="F89" s="29"/>
    </row>
    <row r="90" ht="12.75">
      <c r="F90" s="29"/>
    </row>
    <row r="91" ht="12.75">
      <c r="F91" s="29"/>
    </row>
  </sheetData>
  <sheetProtection/>
  <mergeCells count="4">
    <mergeCell ref="C4:E4"/>
    <mergeCell ref="C53:E53"/>
    <mergeCell ref="C1:G1"/>
    <mergeCell ref="C2:G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5" r:id="rId1"/>
  <headerFooter alignWithMargins="0">
    <oddHeader>&amp;C 3&amp;X1&amp;X. melléklet    Magyaratád  Községi Önkormányzat  2/2013.(III. 14.) önkormányzati rendeletéhez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97"/>
  <sheetViews>
    <sheetView workbookViewId="0" topLeftCell="B85">
      <selection activeCell="B106" sqref="B106"/>
    </sheetView>
  </sheetViews>
  <sheetFormatPr defaultColWidth="9.140625" defaultRowHeight="12.75"/>
  <cols>
    <col min="1" max="1" width="4.28125" style="157" customWidth="1"/>
    <col min="2" max="2" width="17.140625" style="157" customWidth="1"/>
    <col min="3" max="3" width="16.8515625" style="157" customWidth="1"/>
    <col min="4" max="4" width="19.421875" style="157" customWidth="1"/>
    <col min="5" max="5" width="11.421875" style="157" customWidth="1"/>
    <col min="6" max="6" width="9.7109375" style="157" customWidth="1"/>
    <col min="7" max="7" width="9.140625" style="157" customWidth="1"/>
    <col min="8" max="8" width="9.00390625" style="157" customWidth="1"/>
    <col min="9" max="16384" width="9.140625" style="157" customWidth="1"/>
  </cols>
  <sheetData>
    <row r="1" spans="3:7" ht="18">
      <c r="C1" s="413" t="s">
        <v>370</v>
      </c>
      <c r="D1" s="413"/>
      <c r="E1" s="413"/>
      <c r="F1" s="413"/>
      <c r="G1" s="413"/>
    </row>
    <row r="2" spans="2:7" ht="18">
      <c r="B2" s="234"/>
      <c r="C2" s="413" t="s">
        <v>317</v>
      </c>
      <c r="D2" s="413"/>
      <c r="E2" s="413"/>
      <c r="F2" s="413"/>
      <c r="G2" s="413"/>
    </row>
    <row r="3" spans="2:7" ht="18">
      <c r="B3" s="234"/>
      <c r="C3" s="257"/>
      <c r="D3" s="257"/>
      <c r="E3" s="257"/>
      <c r="F3" s="257"/>
      <c r="G3" s="257"/>
    </row>
    <row r="4" spans="1:12" ht="16.5" thickBot="1">
      <c r="A4" s="36"/>
      <c r="B4" s="467" t="s">
        <v>441</v>
      </c>
      <c r="C4" s="467"/>
      <c r="D4" s="467"/>
      <c r="E4" s="538"/>
      <c r="F4" s="538"/>
      <c r="G4" s="538"/>
      <c r="H4" s="538"/>
      <c r="I4" s="33"/>
      <c r="J4" s="33"/>
      <c r="K4" s="33"/>
      <c r="L4" s="36"/>
    </row>
    <row r="5" spans="1:12" ht="12.75">
      <c r="A5" s="98" t="s">
        <v>197</v>
      </c>
      <c r="B5" s="469" t="s">
        <v>198</v>
      </c>
      <c r="C5" s="469" t="s">
        <v>199</v>
      </c>
      <c r="D5" s="539" t="s">
        <v>200</v>
      </c>
      <c r="E5" s="540" t="s">
        <v>201</v>
      </c>
      <c r="F5" s="541"/>
      <c r="G5" s="542" t="s">
        <v>425</v>
      </c>
      <c r="H5" s="543"/>
      <c r="I5" s="540" t="s">
        <v>463</v>
      </c>
      <c r="J5" s="541"/>
      <c r="K5" s="542" t="s">
        <v>464</v>
      </c>
      <c r="L5" s="544"/>
    </row>
    <row r="6" spans="1:12" ht="12.75">
      <c r="A6" s="545"/>
      <c r="B6" s="546"/>
      <c r="C6" s="546"/>
      <c r="D6" s="547"/>
      <c r="E6" s="548" t="s">
        <v>574</v>
      </c>
      <c r="F6" s="549"/>
      <c r="G6" s="549"/>
      <c r="H6" s="549"/>
      <c r="I6" s="550" t="s">
        <v>575</v>
      </c>
      <c r="J6" s="551"/>
      <c r="K6" s="551"/>
      <c r="L6" s="444"/>
    </row>
    <row r="7" spans="1:12" ht="12.75">
      <c r="A7" s="545"/>
      <c r="B7" s="546"/>
      <c r="C7" s="546"/>
      <c r="D7" s="547"/>
      <c r="E7" s="552" t="s">
        <v>442</v>
      </c>
      <c r="F7" s="553"/>
      <c r="G7" s="554" t="s">
        <v>443</v>
      </c>
      <c r="H7" s="555"/>
      <c r="I7" s="552" t="s">
        <v>442</v>
      </c>
      <c r="J7" s="553"/>
      <c r="K7" s="554" t="s">
        <v>443</v>
      </c>
      <c r="L7" s="556"/>
    </row>
    <row r="8" spans="1:12" ht="39">
      <c r="A8" s="471" t="s">
        <v>318</v>
      </c>
      <c r="B8" s="472"/>
      <c r="C8" s="472"/>
      <c r="D8" s="557"/>
      <c r="E8" s="558" t="s">
        <v>444</v>
      </c>
      <c r="F8" s="559" t="s">
        <v>445</v>
      </c>
      <c r="G8" s="559" t="s">
        <v>444</v>
      </c>
      <c r="H8" s="560" t="s">
        <v>445</v>
      </c>
      <c r="I8" s="558" t="s">
        <v>444</v>
      </c>
      <c r="J8" s="559" t="s">
        <v>445</v>
      </c>
      <c r="K8" s="559" t="s">
        <v>444</v>
      </c>
      <c r="L8" s="561" t="s">
        <v>445</v>
      </c>
    </row>
    <row r="9" spans="1:12" ht="15.75">
      <c r="A9" s="471"/>
      <c r="B9" s="472"/>
      <c r="C9" s="472"/>
      <c r="D9" s="557"/>
      <c r="E9" s="562"/>
      <c r="F9" s="472"/>
      <c r="G9" s="472"/>
      <c r="H9" s="557"/>
      <c r="I9" s="563"/>
      <c r="J9" s="564"/>
      <c r="K9" s="474"/>
      <c r="L9" s="565"/>
    </row>
    <row r="10" spans="1:12" ht="12.75">
      <c r="A10" s="130">
        <v>1</v>
      </c>
      <c r="B10" s="108" t="s">
        <v>0</v>
      </c>
      <c r="C10" s="101"/>
      <c r="D10" s="566"/>
      <c r="E10" s="567">
        <f aca="true" t="shared" si="0" ref="E10:L10">SUM(E11)</f>
        <v>27941</v>
      </c>
      <c r="F10" s="475">
        <f t="shared" si="0"/>
        <v>0</v>
      </c>
      <c r="G10" s="475">
        <f t="shared" si="0"/>
        <v>9369</v>
      </c>
      <c r="H10" s="568">
        <f t="shared" si="0"/>
        <v>0</v>
      </c>
      <c r="I10" s="567">
        <f t="shared" si="0"/>
        <v>27514</v>
      </c>
      <c r="J10" s="475">
        <f t="shared" si="0"/>
        <v>0</v>
      </c>
      <c r="K10" s="475">
        <f t="shared" si="0"/>
        <v>9369</v>
      </c>
      <c r="L10" s="569">
        <f t="shared" si="0"/>
        <v>0</v>
      </c>
    </row>
    <row r="11" spans="1:12" ht="25.5">
      <c r="A11" s="130" t="s">
        <v>320</v>
      </c>
      <c r="B11" s="108"/>
      <c r="C11" s="132" t="s">
        <v>514</v>
      </c>
      <c r="D11" s="566"/>
      <c r="E11" s="570">
        <f>SUM(E12:E18)</f>
        <v>27941</v>
      </c>
      <c r="F11" s="476">
        <f aca="true" t="shared" si="1" ref="F11:K11">SUM(F12:F18)</f>
        <v>0</v>
      </c>
      <c r="G11" s="476">
        <f t="shared" si="1"/>
        <v>9369</v>
      </c>
      <c r="H11" s="571">
        <f t="shared" si="1"/>
        <v>0</v>
      </c>
      <c r="I11" s="570">
        <f t="shared" si="1"/>
        <v>27514</v>
      </c>
      <c r="J11" s="476">
        <f t="shared" si="1"/>
        <v>0</v>
      </c>
      <c r="K11" s="476">
        <f t="shared" si="1"/>
        <v>9369</v>
      </c>
      <c r="L11" s="572"/>
    </row>
    <row r="12" spans="1:12" ht="25.5">
      <c r="A12" s="130" t="s">
        <v>515</v>
      </c>
      <c r="B12" s="108"/>
      <c r="C12" s="101"/>
      <c r="D12" s="573" t="s">
        <v>322</v>
      </c>
      <c r="E12" s="574">
        <v>17497</v>
      </c>
      <c r="F12" s="575"/>
      <c r="G12" s="575"/>
      <c r="H12" s="576"/>
      <c r="I12" s="577">
        <v>17994</v>
      </c>
      <c r="J12" s="478"/>
      <c r="K12" s="478"/>
      <c r="L12" s="572"/>
    </row>
    <row r="13" spans="1:12" ht="25.5">
      <c r="A13" s="130" t="s">
        <v>516</v>
      </c>
      <c r="B13" s="108"/>
      <c r="C13" s="101"/>
      <c r="D13" s="573" t="s">
        <v>324</v>
      </c>
      <c r="E13" s="574">
        <v>2891</v>
      </c>
      <c r="F13" s="575"/>
      <c r="G13" s="575">
        <v>9369</v>
      </c>
      <c r="H13" s="576"/>
      <c r="I13" s="577">
        <v>2891</v>
      </c>
      <c r="J13" s="478"/>
      <c r="K13" s="478">
        <v>9369</v>
      </c>
      <c r="L13" s="572"/>
    </row>
    <row r="14" spans="1:12" ht="25.5">
      <c r="A14" s="130" t="s">
        <v>517</v>
      </c>
      <c r="B14" s="108"/>
      <c r="C14" s="101"/>
      <c r="D14" s="573" t="s">
        <v>326</v>
      </c>
      <c r="E14" s="574">
        <v>991</v>
      </c>
      <c r="F14" s="575"/>
      <c r="G14" s="575"/>
      <c r="H14" s="576"/>
      <c r="I14" s="577">
        <v>991</v>
      </c>
      <c r="J14" s="478"/>
      <c r="K14" s="478"/>
      <c r="L14" s="572"/>
    </row>
    <row r="15" spans="1:12" ht="38.25">
      <c r="A15" s="130" t="s">
        <v>518</v>
      </c>
      <c r="B15" s="108"/>
      <c r="C15" s="101"/>
      <c r="D15" s="573" t="s">
        <v>371</v>
      </c>
      <c r="E15" s="574">
        <v>23</v>
      </c>
      <c r="F15" s="575"/>
      <c r="G15" s="575"/>
      <c r="H15" s="576"/>
      <c r="I15" s="577">
        <v>23</v>
      </c>
      <c r="J15" s="478"/>
      <c r="K15" s="478"/>
      <c r="L15" s="572"/>
    </row>
    <row r="16" spans="1:12" ht="12.75">
      <c r="A16" s="130" t="s">
        <v>519</v>
      </c>
      <c r="B16" s="108"/>
      <c r="C16" s="101"/>
      <c r="D16" s="573" t="s">
        <v>520</v>
      </c>
      <c r="E16" s="574"/>
      <c r="F16" s="575"/>
      <c r="G16" s="575"/>
      <c r="H16" s="576"/>
      <c r="I16" s="577">
        <v>1023</v>
      </c>
      <c r="J16" s="478"/>
      <c r="K16" s="478"/>
      <c r="L16" s="572"/>
    </row>
    <row r="17" spans="1:12" ht="25.5">
      <c r="A17" s="130" t="s">
        <v>521</v>
      </c>
      <c r="B17" s="108"/>
      <c r="C17" s="101"/>
      <c r="D17" s="573" t="s">
        <v>522</v>
      </c>
      <c r="E17" s="574"/>
      <c r="F17" s="575"/>
      <c r="G17" s="575"/>
      <c r="H17" s="576"/>
      <c r="I17" s="577">
        <v>532</v>
      </c>
      <c r="J17" s="478"/>
      <c r="K17" s="478"/>
      <c r="L17" s="572"/>
    </row>
    <row r="18" spans="1:12" ht="12.75">
      <c r="A18" s="130" t="s">
        <v>523</v>
      </c>
      <c r="B18" s="108"/>
      <c r="C18" s="101"/>
      <c r="D18" s="573" t="s">
        <v>383</v>
      </c>
      <c r="E18" s="574">
        <v>6539</v>
      </c>
      <c r="F18" s="575"/>
      <c r="G18" s="575"/>
      <c r="H18" s="576"/>
      <c r="I18" s="577">
        <v>4060</v>
      </c>
      <c r="J18" s="478"/>
      <c r="K18" s="478"/>
      <c r="L18" s="572"/>
    </row>
    <row r="19" spans="1:12" ht="42" customHeight="1">
      <c r="A19" s="131">
        <v>2</v>
      </c>
      <c r="B19" s="114" t="s">
        <v>524</v>
      </c>
      <c r="C19" s="132"/>
      <c r="D19" s="578"/>
      <c r="E19" s="567">
        <f aca="true" t="shared" si="2" ref="E19:L19">SUM(E20:E24)</f>
        <v>44754</v>
      </c>
      <c r="F19" s="475">
        <f t="shared" si="2"/>
        <v>0</v>
      </c>
      <c r="G19" s="475">
        <f t="shared" si="2"/>
        <v>220</v>
      </c>
      <c r="H19" s="568">
        <f t="shared" si="2"/>
        <v>0</v>
      </c>
      <c r="I19" s="567">
        <f t="shared" si="2"/>
        <v>44754</v>
      </c>
      <c r="J19" s="475">
        <f t="shared" si="2"/>
        <v>0</v>
      </c>
      <c r="K19" s="475">
        <f t="shared" si="2"/>
        <v>220</v>
      </c>
      <c r="L19" s="569">
        <f t="shared" si="2"/>
        <v>0</v>
      </c>
    </row>
    <row r="20" spans="1:12" ht="38.25">
      <c r="A20" s="131" t="s">
        <v>327</v>
      </c>
      <c r="B20" s="108"/>
      <c r="C20" s="573" t="s">
        <v>2</v>
      </c>
      <c r="D20" s="573"/>
      <c r="E20" s="574">
        <v>458</v>
      </c>
      <c r="F20" s="575"/>
      <c r="G20" s="575">
        <v>220</v>
      </c>
      <c r="H20" s="576"/>
      <c r="I20" s="577">
        <v>458</v>
      </c>
      <c r="J20" s="478"/>
      <c r="K20" s="478">
        <v>220</v>
      </c>
      <c r="L20" s="572"/>
    </row>
    <row r="21" spans="1:12" ht="38.25">
      <c r="A21" s="131" t="s">
        <v>328</v>
      </c>
      <c r="B21" s="108"/>
      <c r="C21" s="573" t="s">
        <v>3</v>
      </c>
      <c r="D21" s="573"/>
      <c r="E21" s="574"/>
      <c r="F21" s="575"/>
      <c r="G21" s="575"/>
      <c r="H21" s="576"/>
      <c r="I21" s="577"/>
      <c r="J21" s="478"/>
      <c r="K21" s="478"/>
      <c r="L21" s="572"/>
    </row>
    <row r="22" spans="1:12" ht="25.5">
      <c r="A22" s="131" t="s">
        <v>329</v>
      </c>
      <c r="B22" s="108"/>
      <c r="C22" s="573" t="s">
        <v>525</v>
      </c>
      <c r="D22" s="573"/>
      <c r="E22" s="574">
        <v>1920</v>
      </c>
      <c r="F22" s="575"/>
      <c r="G22" s="575"/>
      <c r="H22" s="576"/>
      <c r="I22" s="577">
        <v>1920</v>
      </c>
      <c r="J22" s="478"/>
      <c r="K22" s="478"/>
      <c r="L22" s="572"/>
    </row>
    <row r="23" spans="1:12" ht="38.25">
      <c r="A23" s="131" t="s">
        <v>330</v>
      </c>
      <c r="B23" s="108"/>
      <c r="C23" s="573" t="s">
        <v>526</v>
      </c>
      <c r="D23" s="573"/>
      <c r="E23" s="574">
        <v>19635</v>
      </c>
      <c r="F23" s="575"/>
      <c r="G23" s="575"/>
      <c r="H23" s="576"/>
      <c r="I23" s="577">
        <v>19635</v>
      </c>
      <c r="J23" s="478"/>
      <c r="K23" s="478"/>
      <c r="L23" s="572"/>
    </row>
    <row r="24" spans="1:12" ht="63.75">
      <c r="A24" s="131" t="s">
        <v>331</v>
      </c>
      <c r="B24" s="108"/>
      <c r="C24" s="573" t="s">
        <v>527</v>
      </c>
      <c r="D24" s="573"/>
      <c r="E24" s="574">
        <v>22741</v>
      </c>
      <c r="F24" s="575"/>
      <c r="G24" s="575"/>
      <c r="H24" s="576"/>
      <c r="I24" s="577">
        <v>22741</v>
      </c>
      <c r="J24" s="478"/>
      <c r="K24" s="478"/>
      <c r="L24" s="572"/>
    </row>
    <row r="25" spans="1:12" ht="12.75">
      <c r="A25" s="130">
        <v>3</v>
      </c>
      <c r="B25" s="108" t="s">
        <v>528</v>
      </c>
      <c r="C25" s="101"/>
      <c r="D25" s="578"/>
      <c r="E25" s="567">
        <f aca="true" t="shared" si="3" ref="E25:L25">E26+E27+E30+E36+E37</f>
        <v>0</v>
      </c>
      <c r="F25" s="475">
        <f t="shared" si="3"/>
        <v>10200</v>
      </c>
      <c r="G25" s="475">
        <f t="shared" si="3"/>
        <v>2522</v>
      </c>
      <c r="H25" s="568">
        <f t="shared" si="3"/>
        <v>0</v>
      </c>
      <c r="I25" s="567">
        <f t="shared" si="3"/>
        <v>0</v>
      </c>
      <c r="J25" s="475">
        <f t="shared" si="3"/>
        <v>10201</v>
      </c>
      <c r="K25" s="475">
        <f t="shared" si="3"/>
        <v>2648</v>
      </c>
      <c r="L25" s="569">
        <f t="shared" si="3"/>
        <v>0</v>
      </c>
    </row>
    <row r="26" spans="1:12" ht="25.5">
      <c r="A26" s="130" t="s">
        <v>332</v>
      </c>
      <c r="B26" s="108"/>
      <c r="C26" s="477" t="s">
        <v>333</v>
      </c>
      <c r="D26" s="573"/>
      <c r="E26" s="574"/>
      <c r="F26" s="575"/>
      <c r="G26" s="575">
        <v>12</v>
      </c>
      <c r="H26" s="576"/>
      <c r="I26" s="577"/>
      <c r="J26" s="478"/>
      <c r="K26" s="478">
        <v>12</v>
      </c>
      <c r="L26" s="572"/>
    </row>
    <row r="27" spans="1:12" ht="25.5">
      <c r="A27" s="130" t="s">
        <v>334</v>
      </c>
      <c r="B27" s="108"/>
      <c r="C27" s="480" t="s">
        <v>529</v>
      </c>
      <c r="D27" s="579"/>
      <c r="E27" s="580">
        <f aca="true" t="shared" si="4" ref="E27:L27">SUM(E28:E29)</f>
        <v>0</v>
      </c>
      <c r="F27" s="481">
        <f t="shared" si="4"/>
        <v>0</v>
      </c>
      <c r="G27" s="481">
        <f t="shared" si="4"/>
        <v>1989</v>
      </c>
      <c r="H27" s="581">
        <f t="shared" si="4"/>
        <v>0</v>
      </c>
      <c r="I27" s="580">
        <f t="shared" si="4"/>
        <v>0</v>
      </c>
      <c r="J27" s="481">
        <f t="shared" si="4"/>
        <v>0</v>
      </c>
      <c r="K27" s="481">
        <f t="shared" si="4"/>
        <v>1998</v>
      </c>
      <c r="L27" s="582">
        <f t="shared" si="4"/>
        <v>0</v>
      </c>
    </row>
    <row r="28" spans="1:12" ht="12.75">
      <c r="A28" s="130" t="s">
        <v>530</v>
      </c>
      <c r="B28" s="108"/>
      <c r="C28" s="101"/>
      <c r="D28" s="573" t="s">
        <v>5</v>
      </c>
      <c r="E28" s="574"/>
      <c r="F28" s="575"/>
      <c r="G28" s="575">
        <v>1989</v>
      </c>
      <c r="H28" s="576"/>
      <c r="I28" s="577"/>
      <c r="J28" s="478"/>
      <c r="K28" s="478">
        <v>1989</v>
      </c>
      <c r="L28" s="572"/>
    </row>
    <row r="29" spans="1:12" ht="25.5">
      <c r="A29" s="130" t="s">
        <v>531</v>
      </c>
      <c r="B29" s="108"/>
      <c r="C29" s="101"/>
      <c r="D29" s="573" t="s">
        <v>335</v>
      </c>
      <c r="E29" s="574"/>
      <c r="F29" s="575"/>
      <c r="G29" s="575"/>
      <c r="H29" s="576"/>
      <c r="I29" s="577"/>
      <c r="J29" s="478"/>
      <c r="K29" s="478">
        <v>9</v>
      </c>
      <c r="L29" s="572"/>
    </row>
    <row r="30" spans="1:12" ht="25.5">
      <c r="A30" s="130">
        <v>3.3</v>
      </c>
      <c r="B30" s="108"/>
      <c r="C30" s="480" t="s">
        <v>532</v>
      </c>
      <c r="D30" s="579"/>
      <c r="E30" s="580">
        <f aca="true" t="shared" si="5" ref="E30:L30">SUM(E31:E35)</f>
        <v>0</v>
      </c>
      <c r="F30" s="481">
        <f t="shared" si="5"/>
        <v>10000</v>
      </c>
      <c r="G30" s="481">
        <f t="shared" si="5"/>
        <v>521</v>
      </c>
      <c r="H30" s="581">
        <f t="shared" si="5"/>
        <v>0</v>
      </c>
      <c r="I30" s="580">
        <f t="shared" si="5"/>
        <v>0</v>
      </c>
      <c r="J30" s="481">
        <f t="shared" si="5"/>
        <v>10001</v>
      </c>
      <c r="K30" s="481">
        <f t="shared" si="5"/>
        <v>620</v>
      </c>
      <c r="L30" s="582">
        <f t="shared" si="5"/>
        <v>0</v>
      </c>
    </row>
    <row r="31" spans="1:12" ht="25.5">
      <c r="A31" s="130" t="s">
        <v>336</v>
      </c>
      <c r="B31" s="108"/>
      <c r="C31" s="101"/>
      <c r="D31" s="573" t="s">
        <v>533</v>
      </c>
      <c r="E31" s="574"/>
      <c r="F31" s="575"/>
      <c r="G31" s="575"/>
      <c r="H31" s="576"/>
      <c r="I31" s="577"/>
      <c r="J31" s="478">
        <v>1</v>
      </c>
      <c r="K31" s="478"/>
      <c r="L31" s="572"/>
    </row>
    <row r="32" spans="1:12" ht="25.5">
      <c r="A32" s="130" t="s">
        <v>337</v>
      </c>
      <c r="B32" s="108"/>
      <c r="C32" s="101"/>
      <c r="D32" s="583" t="s">
        <v>191</v>
      </c>
      <c r="E32" s="584"/>
      <c r="F32" s="585">
        <v>2000</v>
      </c>
      <c r="G32" s="585"/>
      <c r="H32" s="586"/>
      <c r="I32" s="577"/>
      <c r="J32" s="478">
        <v>2000</v>
      </c>
      <c r="K32" s="478"/>
      <c r="L32" s="572"/>
    </row>
    <row r="33" spans="1:12" ht="12.75">
      <c r="A33" s="130" t="s">
        <v>338</v>
      </c>
      <c r="B33" s="108"/>
      <c r="C33" s="101"/>
      <c r="D33" s="573" t="s">
        <v>6</v>
      </c>
      <c r="E33" s="574"/>
      <c r="F33" s="575">
        <v>8000</v>
      </c>
      <c r="G33" s="575"/>
      <c r="H33" s="576"/>
      <c r="I33" s="577"/>
      <c r="J33" s="478">
        <v>8000</v>
      </c>
      <c r="K33" s="478"/>
      <c r="L33" s="572"/>
    </row>
    <row r="34" spans="1:12" ht="12.75">
      <c r="A34" s="130" t="s">
        <v>534</v>
      </c>
      <c r="B34" s="108"/>
      <c r="C34" s="101"/>
      <c r="D34" s="573" t="s">
        <v>339</v>
      </c>
      <c r="E34" s="574"/>
      <c r="F34" s="575"/>
      <c r="G34" s="575"/>
      <c r="H34" s="576"/>
      <c r="I34" s="587"/>
      <c r="J34" s="483"/>
      <c r="K34" s="483"/>
      <c r="L34" s="572"/>
    </row>
    <row r="35" spans="1:12" ht="12.75">
      <c r="A35" s="130" t="s">
        <v>535</v>
      </c>
      <c r="B35" s="108"/>
      <c r="C35" s="101"/>
      <c r="D35" s="573" t="s">
        <v>7</v>
      </c>
      <c r="E35" s="574"/>
      <c r="F35" s="575"/>
      <c r="G35" s="575">
        <v>521</v>
      </c>
      <c r="H35" s="576"/>
      <c r="I35" s="587"/>
      <c r="J35" s="483"/>
      <c r="K35" s="483">
        <v>620</v>
      </c>
      <c r="L35" s="572"/>
    </row>
    <row r="36" spans="1:12" ht="12.75">
      <c r="A36" s="130" t="s">
        <v>340</v>
      </c>
      <c r="B36" s="108"/>
      <c r="C36" s="101" t="s">
        <v>536</v>
      </c>
      <c r="D36" s="578"/>
      <c r="E36" s="588"/>
      <c r="F36" s="589">
        <v>200</v>
      </c>
      <c r="G36" s="589"/>
      <c r="H36" s="590"/>
      <c r="I36" s="591"/>
      <c r="J36" s="484">
        <v>200</v>
      </c>
      <c r="K36" s="484"/>
      <c r="L36" s="572"/>
    </row>
    <row r="37" spans="1:12" ht="12.75">
      <c r="A37" s="130" t="s">
        <v>341</v>
      </c>
      <c r="B37" s="108"/>
      <c r="C37" s="101" t="s">
        <v>537</v>
      </c>
      <c r="D37" s="578"/>
      <c r="E37" s="592">
        <f aca="true" t="shared" si="6" ref="E37:K37">SUM(E38)</f>
        <v>0</v>
      </c>
      <c r="F37" s="485">
        <f t="shared" si="6"/>
        <v>0</v>
      </c>
      <c r="G37" s="485">
        <f t="shared" si="6"/>
        <v>0</v>
      </c>
      <c r="H37" s="593">
        <f t="shared" si="6"/>
        <v>0</v>
      </c>
      <c r="I37" s="592">
        <f t="shared" si="6"/>
        <v>0</v>
      </c>
      <c r="J37" s="485">
        <f t="shared" si="6"/>
        <v>0</v>
      </c>
      <c r="K37" s="485">
        <f t="shared" si="6"/>
        <v>18</v>
      </c>
      <c r="L37" s="572"/>
    </row>
    <row r="38" spans="1:12" ht="12.75">
      <c r="A38" s="130" t="s">
        <v>342</v>
      </c>
      <c r="B38" s="108"/>
      <c r="C38" s="101"/>
      <c r="D38" s="573" t="s">
        <v>538</v>
      </c>
      <c r="E38" s="574"/>
      <c r="F38" s="575"/>
      <c r="G38" s="575"/>
      <c r="H38" s="576"/>
      <c r="I38" s="587">
        <v>0</v>
      </c>
      <c r="J38" s="483">
        <v>0</v>
      </c>
      <c r="K38" s="483">
        <v>18</v>
      </c>
      <c r="L38" s="572"/>
    </row>
    <row r="39" spans="1:12" ht="36" customHeight="1">
      <c r="A39" s="130" t="s">
        <v>433</v>
      </c>
      <c r="B39" s="114" t="s">
        <v>539</v>
      </c>
      <c r="C39" s="101"/>
      <c r="D39" s="578"/>
      <c r="E39" s="594">
        <f aca="true" t="shared" si="7" ref="E39:L39">E40+E47</f>
        <v>0</v>
      </c>
      <c r="F39" s="486">
        <f t="shared" si="7"/>
        <v>1025</v>
      </c>
      <c r="G39" s="486">
        <f t="shared" si="7"/>
        <v>0</v>
      </c>
      <c r="H39" s="595">
        <f t="shared" si="7"/>
        <v>0</v>
      </c>
      <c r="I39" s="594">
        <f t="shared" si="7"/>
        <v>0</v>
      </c>
      <c r="J39" s="486">
        <f t="shared" si="7"/>
        <v>3098</v>
      </c>
      <c r="K39" s="486">
        <f t="shared" si="7"/>
        <v>0</v>
      </c>
      <c r="L39" s="109">
        <f t="shared" si="7"/>
        <v>0</v>
      </c>
    </row>
    <row r="40" spans="1:12" ht="12.75">
      <c r="A40" s="130" t="s">
        <v>355</v>
      </c>
      <c r="B40" s="114"/>
      <c r="C40" s="101" t="s">
        <v>540</v>
      </c>
      <c r="D40" s="578"/>
      <c r="E40" s="592">
        <f aca="true" t="shared" si="8" ref="E40:L40">SUM(E41:E46)</f>
        <v>0</v>
      </c>
      <c r="F40" s="485">
        <f t="shared" si="8"/>
        <v>1025</v>
      </c>
      <c r="G40" s="485">
        <f t="shared" si="8"/>
        <v>0</v>
      </c>
      <c r="H40" s="593">
        <f t="shared" si="8"/>
        <v>0</v>
      </c>
      <c r="I40" s="592">
        <f>SUM(I41:I46)</f>
        <v>0</v>
      </c>
      <c r="J40" s="485">
        <f>SUM(J41:J46)</f>
        <v>2521</v>
      </c>
      <c r="K40" s="485">
        <f t="shared" si="8"/>
        <v>0</v>
      </c>
      <c r="L40" s="112">
        <f t="shared" si="8"/>
        <v>0</v>
      </c>
    </row>
    <row r="41" spans="1:12" ht="12.75">
      <c r="A41" s="130" t="s">
        <v>541</v>
      </c>
      <c r="B41" s="108"/>
      <c r="C41" s="101"/>
      <c r="D41" s="573" t="s">
        <v>192</v>
      </c>
      <c r="E41" s="574"/>
      <c r="F41" s="575">
        <v>300</v>
      </c>
      <c r="G41" s="575"/>
      <c r="H41" s="576"/>
      <c r="I41" s="587"/>
      <c r="J41" s="483">
        <v>800</v>
      </c>
      <c r="K41" s="483"/>
      <c r="L41" s="572"/>
    </row>
    <row r="42" spans="1:12" ht="25.5">
      <c r="A42" s="130" t="s">
        <v>542</v>
      </c>
      <c r="B42" s="108"/>
      <c r="C42" s="101"/>
      <c r="D42" s="573" t="s">
        <v>8</v>
      </c>
      <c r="E42" s="574"/>
      <c r="F42" s="575"/>
      <c r="G42" s="575"/>
      <c r="H42" s="576"/>
      <c r="I42" s="587"/>
      <c r="J42" s="483"/>
      <c r="K42" s="483"/>
      <c r="L42" s="572"/>
    </row>
    <row r="43" spans="1:12" ht="12.75">
      <c r="A43" s="130" t="s">
        <v>543</v>
      </c>
      <c r="B43" s="108"/>
      <c r="C43" s="101"/>
      <c r="D43" s="573" t="s">
        <v>9</v>
      </c>
      <c r="E43" s="574"/>
      <c r="F43" s="575"/>
      <c r="G43" s="575"/>
      <c r="H43" s="576"/>
      <c r="I43" s="587"/>
      <c r="J43" s="483"/>
      <c r="K43" s="483"/>
      <c r="L43" s="572"/>
    </row>
    <row r="44" spans="1:12" ht="12.75">
      <c r="A44" s="130" t="s">
        <v>544</v>
      </c>
      <c r="B44" s="108"/>
      <c r="C44" s="101"/>
      <c r="D44" s="573" t="s">
        <v>10</v>
      </c>
      <c r="E44" s="574"/>
      <c r="F44" s="575">
        <v>704</v>
      </c>
      <c r="G44" s="575"/>
      <c r="H44" s="576"/>
      <c r="I44" s="587"/>
      <c r="J44" s="483">
        <v>1700</v>
      </c>
      <c r="K44" s="483"/>
      <c r="L44" s="572"/>
    </row>
    <row r="45" spans="1:12" ht="25.5">
      <c r="A45" s="130" t="s">
        <v>545</v>
      </c>
      <c r="B45" s="108"/>
      <c r="C45" s="101"/>
      <c r="D45" s="573" t="s">
        <v>373</v>
      </c>
      <c r="E45" s="574"/>
      <c r="F45" s="575">
        <v>21</v>
      </c>
      <c r="G45" s="575"/>
      <c r="H45" s="576"/>
      <c r="I45" s="587"/>
      <c r="J45" s="483">
        <v>21</v>
      </c>
      <c r="K45" s="483"/>
      <c r="L45" s="572"/>
    </row>
    <row r="46" spans="1:12" ht="12.75">
      <c r="A46" s="130" t="s">
        <v>546</v>
      </c>
      <c r="B46" s="108"/>
      <c r="C46" s="101"/>
      <c r="D46" s="573" t="s">
        <v>347</v>
      </c>
      <c r="E46" s="574"/>
      <c r="F46" s="575"/>
      <c r="G46" s="575"/>
      <c r="H46" s="576"/>
      <c r="I46" s="587"/>
      <c r="J46" s="483"/>
      <c r="K46" s="483"/>
      <c r="L46" s="572"/>
    </row>
    <row r="47" spans="1:12" ht="25.5">
      <c r="A47" s="130" t="s">
        <v>357</v>
      </c>
      <c r="B47" s="114"/>
      <c r="C47" s="132" t="s">
        <v>547</v>
      </c>
      <c r="D47" s="566"/>
      <c r="E47" s="484">
        <f aca="true" t="shared" si="9" ref="E47:J47">SUM(E48:E49)</f>
        <v>0</v>
      </c>
      <c r="F47" s="484">
        <f t="shared" si="9"/>
        <v>0</v>
      </c>
      <c r="G47" s="484">
        <f t="shared" si="9"/>
        <v>0</v>
      </c>
      <c r="H47" s="596">
        <f t="shared" si="9"/>
        <v>0</v>
      </c>
      <c r="I47" s="591">
        <f t="shared" si="9"/>
        <v>0</v>
      </c>
      <c r="J47" s="484">
        <f t="shared" si="9"/>
        <v>577</v>
      </c>
      <c r="K47" s="484">
        <f>SUM(K48:K49)</f>
        <v>0</v>
      </c>
      <c r="L47" s="105">
        <f>SUM(L48:L49)</f>
        <v>0</v>
      </c>
    </row>
    <row r="48" spans="1:12" ht="25.5">
      <c r="A48" s="130" t="s">
        <v>548</v>
      </c>
      <c r="B48" s="108"/>
      <c r="C48" s="101"/>
      <c r="D48" s="573" t="s">
        <v>549</v>
      </c>
      <c r="E48" s="587"/>
      <c r="F48" s="483"/>
      <c r="G48" s="483"/>
      <c r="H48" s="598"/>
      <c r="I48" s="587"/>
      <c r="J48" s="483">
        <v>19</v>
      </c>
      <c r="K48" s="483"/>
      <c r="L48" s="572"/>
    </row>
    <row r="49" spans="1:12" ht="25.5">
      <c r="A49" s="130" t="s">
        <v>550</v>
      </c>
      <c r="B49" s="108"/>
      <c r="C49" s="101"/>
      <c r="D49" s="573" t="s">
        <v>551</v>
      </c>
      <c r="E49" s="574"/>
      <c r="F49" s="575"/>
      <c r="G49" s="575"/>
      <c r="H49" s="576"/>
      <c r="I49" s="587"/>
      <c r="J49" s="483">
        <v>558</v>
      </c>
      <c r="K49" s="483"/>
      <c r="L49" s="572"/>
    </row>
    <row r="50" spans="1:12" ht="41.25" customHeight="1">
      <c r="A50" s="130" t="s">
        <v>58</v>
      </c>
      <c r="B50" s="114" t="s">
        <v>552</v>
      </c>
      <c r="C50" s="132"/>
      <c r="D50" s="578"/>
      <c r="E50" s="486">
        <f aca="true" t="shared" si="10" ref="E50:L50">SUM(E51:E53)</f>
        <v>0</v>
      </c>
      <c r="F50" s="486">
        <f t="shared" si="10"/>
        <v>0</v>
      </c>
      <c r="G50" s="486">
        <f t="shared" si="10"/>
        <v>0</v>
      </c>
      <c r="H50" s="595">
        <f t="shared" si="10"/>
        <v>0</v>
      </c>
      <c r="I50" s="594">
        <f t="shared" si="10"/>
        <v>0</v>
      </c>
      <c r="J50" s="486">
        <f t="shared" si="10"/>
        <v>113</v>
      </c>
      <c r="K50" s="486">
        <f t="shared" si="10"/>
        <v>0</v>
      </c>
      <c r="L50" s="109">
        <f t="shared" si="10"/>
        <v>0</v>
      </c>
    </row>
    <row r="51" spans="1:12" ht="27" customHeight="1">
      <c r="A51" s="130" t="s">
        <v>365</v>
      </c>
      <c r="B51" s="108"/>
      <c r="C51" s="488" t="s">
        <v>553</v>
      </c>
      <c r="D51" s="597"/>
      <c r="E51" s="587"/>
      <c r="F51" s="483"/>
      <c r="G51" s="483"/>
      <c r="H51" s="598"/>
      <c r="I51" s="587"/>
      <c r="J51" s="483"/>
      <c r="K51" s="483"/>
      <c r="L51" s="572"/>
    </row>
    <row r="52" spans="1:12" ht="12.75">
      <c r="A52" s="130" t="s">
        <v>367</v>
      </c>
      <c r="B52" s="108"/>
      <c r="C52" s="479" t="s">
        <v>12</v>
      </c>
      <c r="D52" s="597"/>
      <c r="E52" s="587"/>
      <c r="F52" s="483"/>
      <c r="G52" s="483"/>
      <c r="H52" s="598"/>
      <c r="I52" s="587"/>
      <c r="J52" s="483">
        <v>113</v>
      </c>
      <c r="K52" s="483"/>
      <c r="L52" s="572"/>
    </row>
    <row r="53" spans="1:12" ht="26.25" thickBot="1">
      <c r="A53" s="141" t="s">
        <v>368</v>
      </c>
      <c r="B53" s="116"/>
      <c r="C53" s="488" t="s">
        <v>554</v>
      </c>
      <c r="D53" s="599"/>
      <c r="E53" s="600"/>
      <c r="F53" s="490"/>
      <c r="G53" s="490"/>
      <c r="H53" s="601"/>
      <c r="I53" s="600"/>
      <c r="J53" s="490"/>
      <c r="K53" s="490"/>
      <c r="L53" s="565"/>
    </row>
    <row r="54" spans="1:12" ht="38.25" customHeight="1" thickBot="1">
      <c r="A54" s="133" t="s">
        <v>555</v>
      </c>
      <c r="B54" s="134" t="s">
        <v>363</v>
      </c>
      <c r="C54" s="135"/>
      <c r="D54" s="602"/>
      <c r="E54" s="603">
        <f aca="true" t="shared" si="11" ref="E54:L54">E10+E19+E25+E39+E50</f>
        <v>72695</v>
      </c>
      <c r="F54" s="492">
        <f t="shared" si="11"/>
        <v>11225</v>
      </c>
      <c r="G54" s="492">
        <f t="shared" si="11"/>
        <v>12111</v>
      </c>
      <c r="H54" s="604">
        <f t="shared" si="11"/>
        <v>0</v>
      </c>
      <c r="I54" s="603">
        <f t="shared" si="11"/>
        <v>72268</v>
      </c>
      <c r="J54" s="492">
        <f t="shared" si="11"/>
        <v>13412</v>
      </c>
      <c r="K54" s="604">
        <f t="shared" si="11"/>
        <v>12237</v>
      </c>
      <c r="L54" s="605">
        <f t="shared" si="11"/>
        <v>0</v>
      </c>
    </row>
    <row r="55" spans="1:12" ht="12.75">
      <c r="A55" s="137"/>
      <c r="B55" s="138"/>
      <c r="C55" s="95"/>
      <c r="D55" s="52"/>
      <c r="E55" s="139"/>
      <c r="F55" s="139"/>
      <c r="G55" s="139"/>
      <c r="H55" s="139"/>
      <c r="I55" s="139"/>
      <c r="J55" s="139"/>
      <c r="K55" s="139"/>
      <c r="L55" s="139"/>
    </row>
    <row r="56" spans="1:12" ht="16.5" thickBot="1">
      <c r="A56" s="140"/>
      <c r="B56" s="412" t="s">
        <v>576</v>
      </c>
      <c r="C56" s="412"/>
      <c r="D56" s="412"/>
      <c r="E56" s="606"/>
      <c r="F56" s="606"/>
      <c r="G56" s="606"/>
      <c r="H56" s="606"/>
      <c r="I56" s="42"/>
      <c r="J56" s="42"/>
      <c r="K56" s="42"/>
      <c r="L56" s="36"/>
    </row>
    <row r="57" spans="1:12" ht="15.75">
      <c r="A57" s="493" t="s">
        <v>197</v>
      </c>
      <c r="B57" s="494" t="s">
        <v>198</v>
      </c>
      <c r="C57" s="494" t="s">
        <v>199</v>
      </c>
      <c r="D57" s="607" t="s">
        <v>200</v>
      </c>
      <c r="E57" s="608" t="s">
        <v>201</v>
      </c>
      <c r="F57" s="609"/>
      <c r="G57" s="610" t="s">
        <v>425</v>
      </c>
      <c r="H57" s="611"/>
      <c r="I57" s="608" t="s">
        <v>463</v>
      </c>
      <c r="J57" s="609"/>
      <c r="K57" s="610" t="s">
        <v>464</v>
      </c>
      <c r="L57" s="611"/>
    </row>
    <row r="58" spans="1:12" ht="15.75">
      <c r="A58" s="612"/>
      <c r="B58" s="613"/>
      <c r="C58" s="613"/>
      <c r="D58" s="614"/>
      <c r="E58" s="615" t="s">
        <v>574</v>
      </c>
      <c r="F58" s="549"/>
      <c r="G58" s="549"/>
      <c r="H58" s="616"/>
      <c r="I58" s="615" t="s">
        <v>575</v>
      </c>
      <c r="J58" s="549"/>
      <c r="K58" s="549"/>
      <c r="L58" s="616"/>
    </row>
    <row r="59" spans="1:12" ht="36.75">
      <c r="A59" s="496" t="s">
        <v>318</v>
      </c>
      <c r="B59" s="497"/>
      <c r="C59" s="498"/>
      <c r="D59" s="617"/>
      <c r="E59" s="618" t="s">
        <v>442</v>
      </c>
      <c r="F59" s="619"/>
      <c r="G59" s="554" t="s">
        <v>443</v>
      </c>
      <c r="H59" s="620"/>
      <c r="I59" s="618" t="s">
        <v>442</v>
      </c>
      <c r="J59" s="619"/>
      <c r="K59" s="554" t="s">
        <v>443</v>
      </c>
      <c r="L59" s="620"/>
    </row>
    <row r="60" spans="1:12" ht="39">
      <c r="A60" s="496"/>
      <c r="B60" s="497"/>
      <c r="C60" s="498"/>
      <c r="D60" s="617"/>
      <c r="E60" s="621" t="s">
        <v>444</v>
      </c>
      <c r="F60" s="622" t="s">
        <v>445</v>
      </c>
      <c r="G60" s="559" t="s">
        <v>444</v>
      </c>
      <c r="H60" s="561" t="s">
        <v>445</v>
      </c>
      <c r="I60" s="621" t="s">
        <v>444</v>
      </c>
      <c r="J60" s="622" t="s">
        <v>445</v>
      </c>
      <c r="K60" s="559" t="s">
        <v>444</v>
      </c>
      <c r="L60" s="623" t="s">
        <v>445</v>
      </c>
    </row>
    <row r="61" spans="1:12" ht="51.75" customHeight="1">
      <c r="A61" s="130" t="s">
        <v>426</v>
      </c>
      <c r="B61" s="114" t="s">
        <v>556</v>
      </c>
      <c r="C61" s="132"/>
      <c r="D61" s="566"/>
      <c r="E61" s="594">
        <f aca="true" t="shared" si="12" ref="E61:L61">SUM(E62:E66)</f>
        <v>0</v>
      </c>
      <c r="F61" s="486">
        <f t="shared" si="12"/>
        <v>0</v>
      </c>
      <c r="G61" s="486">
        <f t="shared" si="12"/>
        <v>0</v>
      </c>
      <c r="H61" s="109">
        <f t="shared" si="12"/>
        <v>0</v>
      </c>
      <c r="I61" s="594">
        <f t="shared" si="12"/>
        <v>392</v>
      </c>
      <c r="J61" s="486">
        <f t="shared" si="12"/>
        <v>0</v>
      </c>
      <c r="K61" s="595">
        <f t="shared" si="12"/>
        <v>0</v>
      </c>
      <c r="L61" s="109">
        <f t="shared" si="12"/>
        <v>0</v>
      </c>
    </row>
    <row r="62" spans="1:12" ht="25.5">
      <c r="A62" s="130" t="s">
        <v>320</v>
      </c>
      <c r="B62" s="108"/>
      <c r="C62" s="477" t="s">
        <v>557</v>
      </c>
      <c r="D62" s="573"/>
      <c r="E62" s="621"/>
      <c r="F62" s="622"/>
      <c r="G62" s="559"/>
      <c r="H62" s="561"/>
      <c r="I62" s="587">
        <v>392</v>
      </c>
      <c r="J62" s="478"/>
      <c r="K62" s="624"/>
      <c r="L62" s="572"/>
    </row>
    <row r="63" spans="1:12" ht="25.5">
      <c r="A63" s="130" t="s">
        <v>321</v>
      </c>
      <c r="B63" s="108"/>
      <c r="C63" s="477" t="s">
        <v>3</v>
      </c>
      <c r="D63" s="597"/>
      <c r="E63" s="587"/>
      <c r="F63" s="483"/>
      <c r="G63" s="483"/>
      <c r="H63" s="625"/>
      <c r="I63" s="626"/>
      <c r="J63" s="478"/>
      <c r="K63" s="624"/>
      <c r="L63" s="572"/>
    </row>
    <row r="64" spans="1:12" ht="25.5">
      <c r="A64" s="130" t="s">
        <v>323</v>
      </c>
      <c r="B64" s="108"/>
      <c r="C64" s="477" t="s">
        <v>525</v>
      </c>
      <c r="D64" s="597"/>
      <c r="E64" s="587"/>
      <c r="F64" s="483"/>
      <c r="G64" s="483"/>
      <c r="H64" s="625"/>
      <c r="I64" s="587"/>
      <c r="J64" s="478"/>
      <c r="K64" s="624"/>
      <c r="L64" s="572"/>
    </row>
    <row r="65" spans="1:12" ht="25.5">
      <c r="A65" s="130" t="s">
        <v>325</v>
      </c>
      <c r="B65" s="108"/>
      <c r="C65" s="477" t="s">
        <v>526</v>
      </c>
      <c r="D65" s="573"/>
      <c r="E65" s="574"/>
      <c r="F65" s="575"/>
      <c r="G65" s="575"/>
      <c r="H65" s="627"/>
      <c r="I65" s="587"/>
      <c r="J65" s="500"/>
      <c r="K65" s="628"/>
      <c r="L65" s="572"/>
    </row>
    <row r="66" spans="1:12" ht="38.25">
      <c r="A66" s="130" t="s">
        <v>372</v>
      </c>
      <c r="B66" s="108"/>
      <c r="C66" s="477" t="s">
        <v>527</v>
      </c>
      <c r="D66" s="573"/>
      <c r="E66" s="574"/>
      <c r="F66" s="575"/>
      <c r="G66" s="575"/>
      <c r="H66" s="627"/>
      <c r="I66" s="626"/>
      <c r="J66" s="478"/>
      <c r="K66" s="624"/>
      <c r="L66" s="572"/>
    </row>
    <row r="67" spans="1:12" ht="54" customHeight="1">
      <c r="A67" s="130" t="s">
        <v>435</v>
      </c>
      <c r="B67" s="114" t="s">
        <v>558</v>
      </c>
      <c r="C67" s="132"/>
      <c r="D67" s="566"/>
      <c r="E67" s="594">
        <f aca="true" t="shared" si="13" ref="E67:L67">SUM(E68:E68)</f>
        <v>0</v>
      </c>
      <c r="F67" s="486">
        <f t="shared" si="13"/>
        <v>0</v>
      </c>
      <c r="G67" s="486">
        <f t="shared" si="13"/>
        <v>0</v>
      </c>
      <c r="H67" s="109">
        <f t="shared" si="13"/>
        <v>0</v>
      </c>
      <c r="I67" s="594">
        <f t="shared" si="13"/>
        <v>998</v>
      </c>
      <c r="J67" s="486">
        <f t="shared" si="13"/>
        <v>0</v>
      </c>
      <c r="K67" s="595">
        <f t="shared" si="13"/>
        <v>0</v>
      </c>
      <c r="L67" s="109">
        <f t="shared" si="13"/>
        <v>0</v>
      </c>
    </row>
    <row r="68" spans="1:12" ht="12.75">
      <c r="A68" s="130" t="s">
        <v>327</v>
      </c>
      <c r="B68" s="108"/>
      <c r="C68" s="477" t="s">
        <v>12</v>
      </c>
      <c r="D68" s="573"/>
      <c r="E68" s="574"/>
      <c r="F68" s="575"/>
      <c r="G68" s="575"/>
      <c r="H68" s="627"/>
      <c r="I68" s="587">
        <v>998</v>
      </c>
      <c r="J68" s="478"/>
      <c r="K68" s="624"/>
      <c r="L68" s="572"/>
    </row>
    <row r="69" spans="1:12" ht="81" customHeight="1">
      <c r="A69" s="130" t="s">
        <v>428</v>
      </c>
      <c r="B69" s="114" t="s">
        <v>559</v>
      </c>
      <c r="C69" s="132"/>
      <c r="D69" s="578"/>
      <c r="E69" s="594">
        <f aca="true" t="shared" si="14" ref="E69:L69">SUM(E70)</f>
        <v>0</v>
      </c>
      <c r="F69" s="486">
        <f t="shared" si="14"/>
        <v>0</v>
      </c>
      <c r="G69" s="486">
        <f t="shared" si="14"/>
        <v>0</v>
      </c>
      <c r="H69" s="109">
        <f t="shared" si="14"/>
        <v>0</v>
      </c>
      <c r="I69" s="594">
        <f t="shared" si="14"/>
        <v>0</v>
      </c>
      <c r="J69" s="486">
        <f t="shared" si="14"/>
        <v>6</v>
      </c>
      <c r="K69" s="595">
        <f t="shared" si="14"/>
        <v>0</v>
      </c>
      <c r="L69" s="109">
        <f t="shared" si="14"/>
        <v>0</v>
      </c>
    </row>
    <row r="70" spans="1:12" ht="12.75">
      <c r="A70" s="130" t="s">
        <v>332</v>
      </c>
      <c r="B70" s="114"/>
      <c r="C70" s="477" t="s">
        <v>12</v>
      </c>
      <c r="D70" s="573"/>
      <c r="E70" s="574"/>
      <c r="F70" s="575"/>
      <c r="G70" s="575"/>
      <c r="H70" s="627"/>
      <c r="I70" s="587"/>
      <c r="J70" s="478">
        <v>6</v>
      </c>
      <c r="K70" s="624"/>
      <c r="L70" s="572"/>
    </row>
    <row r="71" spans="1:12" ht="31.5" customHeight="1">
      <c r="A71" s="130" t="s">
        <v>433</v>
      </c>
      <c r="B71" s="114" t="s">
        <v>560</v>
      </c>
      <c r="C71" s="132"/>
      <c r="D71" s="566"/>
      <c r="E71" s="594">
        <f aca="true" t="shared" si="15" ref="E71:L71">E72+E73+E75</f>
        <v>0</v>
      </c>
      <c r="F71" s="486">
        <f t="shared" si="15"/>
        <v>4850</v>
      </c>
      <c r="G71" s="486">
        <f t="shared" si="15"/>
        <v>0</v>
      </c>
      <c r="H71" s="109">
        <f t="shared" si="15"/>
        <v>0</v>
      </c>
      <c r="I71" s="594">
        <f t="shared" si="15"/>
        <v>0</v>
      </c>
      <c r="J71" s="486">
        <f t="shared" si="15"/>
        <v>4960</v>
      </c>
      <c r="K71" s="595">
        <f t="shared" si="15"/>
        <v>0</v>
      </c>
      <c r="L71" s="109">
        <f t="shared" si="15"/>
        <v>0</v>
      </c>
    </row>
    <row r="72" spans="1:12" ht="25.5">
      <c r="A72" s="130" t="s">
        <v>355</v>
      </c>
      <c r="B72" s="108"/>
      <c r="C72" s="477" t="s">
        <v>366</v>
      </c>
      <c r="D72" s="573"/>
      <c r="E72" s="574"/>
      <c r="F72" s="575">
        <v>1850</v>
      </c>
      <c r="G72" s="575"/>
      <c r="H72" s="627"/>
      <c r="I72" s="587"/>
      <c r="J72" s="501">
        <v>1850</v>
      </c>
      <c r="K72" s="629"/>
      <c r="L72" s="572"/>
    </row>
    <row r="73" spans="1:12" ht="12.75">
      <c r="A73" s="130" t="s">
        <v>357</v>
      </c>
      <c r="B73" s="108"/>
      <c r="C73" s="101" t="s">
        <v>561</v>
      </c>
      <c r="D73" s="566"/>
      <c r="E73" s="591">
        <f aca="true" t="shared" si="16" ref="E73:L73">SUM(E74)</f>
        <v>0</v>
      </c>
      <c r="F73" s="484">
        <f t="shared" si="16"/>
        <v>3000</v>
      </c>
      <c r="G73" s="484">
        <f t="shared" si="16"/>
        <v>0</v>
      </c>
      <c r="H73" s="105">
        <f t="shared" si="16"/>
        <v>0</v>
      </c>
      <c r="I73" s="591">
        <f t="shared" si="16"/>
        <v>0</v>
      </c>
      <c r="J73" s="484">
        <f t="shared" si="16"/>
        <v>3000</v>
      </c>
      <c r="K73" s="596">
        <f t="shared" si="16"/>
        <v>0</v>
      </c>
      <c r="L73" s="105">
        <f t="shared" si="16"/>
        <v>0</v>
      </c>
    </row>
    <row r="74" spans="1:12" ht="12.75">
      <c r="A74" s="130" t="s">
        <v>548</v>
      </c>
      <c r="B74" s="108"/>
      <c r="C74" s="101"/>
      <c r="D74" s="597" t="s">
        <v>63</v>
      </c>
      <c r="E74" s="587"/>
      <c r="F74" s="483">
        <v>3000</v>
      </c>
      <c r="G74" s="483"/>
      <c r="H74" s="625"/>
      <c r="I74" s="587"/>
      <c r="J74" s="478">
        <v>3000</v>
      </c>
      <c r="K74" s="624"/>
      <c r="L74" s="572"/>
    </row>
    <row r="75" spans="1:12" ht="12.75">
      <c r="A75" s="130" t="s">
        <v>359</v>
      </c>
      <c r="B75" s="108"/>
      <c r="C75" s="502" t="s">
        <v>562</v>
      </c>
      <c r="D75" s="630"/>
      <c r="E75" s="592">
        <f aca="true" t="shared" si="17" ref="E75:L75">SUM(E76)</f>
        <v>0</v>
      </c>
      <c r="F75" s="485">
        <f t="shared" si="17"/>
        <v>0</v>
      </c>
      <c r="G75" s="485">
        <f t="shared" si="17"/>
        <v>0</v>
      </c>
      <c r="H75" s="112">
        <f t="shared" si="17"/>
        <v>0</v>
      </c>
      <c r="I75" s="592">
        <f t="shared" si="17"/>
        <v>0</v>
      </c>
      <c r="J75" s="485">
        <f t="shared" si="17"/>
        <v>110</v>
      </c>
      <c r="K75" s="593">
        <f t="shared" si="17"/>
        <v>0</v>
      </c>
      <c r="L75" s="112">
        <f t="shared" si="17"/>
        <v>0</v>
      </c>
    </row>
    <row r="76" spans="1:12" ht="13.5" thickBot="1">
      <c r="A76" s="141" t="s">
        <v>563</v>
      </c>
      <c r="B76" s="116"/>
      <c r="C76" s="118"/>
      <c r="D76" s="599" t="s">
        <v>564</v>
      </c>
      <c r="E76" s="600"/>
      <c r="F76" s="490"/>
      <c r="G76" s="490"/>
      <c r="H76" s="631"/>
      <c r="I76" s="600">
        <v>0</v>
      </c>
      <c r="J76" s="503">
        <v>110</v>
      </c>
      <c r="K76" s="632"/>
      <c r="L76" s="633"/>
    </row>
    <row r="77" spans="1:12" ht="41.25" customHeight="1" thickBot="1">
      <c r="A77" s="133" t="s">
        <v>440</v>
      </c>
      <c r="B77" s="134" t="s">
        <v>565</v>
      </c>
      <c r="C77" s="491"/>
      <c r="D77" s="634"/>
      <c r="E77" s="635">
        <f aca="true" t="shared" si="18" ref="E77:L77">E71+E69+E67+E61</f>
        <v>0</v>
      </c>
      <c r="F77" s="505">
        <f t="shared" si="18"/>
        <v>4850</v>
      </c>
      <c r="G77" s="505">
        <f t="shared" si="18"/>
        <v>0</v>
      </c>
      <c r="H77" s="121">
        <f t="shared" si="18"/>
        <v>0</v>
      </c>
      <c r="I77" s="635">
        <f t="shared" si="18"/>
        <v>1390</v>
      </c>
      <c r="J77" s="505">
        <f t="shared" si="18"/>
        <v>4966</v>
      </c>
      <c r="K77" s="636">
        <f t="shared" si="18"/>
        <v>0</v>
      </c>
      <c r="L77" s="637">
        <f t="shared" si="18"/>
        <v>0</v>
      </c>
    </row>
    <row r="78" spans="1:12" ht="13.5" thickBot="1">
      <c r="A78" s="508"/>
      <c r="B78" s="638"/>
      <c r="C78" s="510"/>
      <c r="D78" s="511"/>
      <c r="E78" s="512"/>
      <c r="F78" s="512"/>
      <c r="G78" s="512"/>
      <c r="H78" s="512"/>
      <c r="I78" s="512"/>
      <c r="J78" s="512"/>
      <c r="K78" s="512"/>
      <c r="L78" s="54"/>
    </row>
    <row r="79" spans="1:12" ht="16.5" thickBot="1">
      <c r="A79" s="508"/>
      <c r="B79" s="509" t="s">
        <v>566</v>
      </c>
      <c r="C79" s="510"/>
      <c r="D79" s="511"/>
      <c r="E79" s="639"/>
      <c r="F79" s="639"/>
      <c r="G79" s="639"/>
      <c r="H79" s="639"/>
      <c r="I79" s="512"/>
      <c r="J79" s="512"/>
      <c r="K79" s="512"/>
      <c r="L79" s="36"/>
    </row>
    <row r="80" spans="1:12" ht="15.75">
      <c r="A80" s="493" t="s">
        <v>197</v>
      </c>
      <c r="B80" s="494" t="s">
        <v>198</v>
      </c>
      <c r="C80" s="494" t="s">
        <v>199</v>
      </c>
      <c r="D80" s="607" t="s">
        <v>200</v>
      </c>
      <c r="E80" s="608" t="s">
        <v>201</v>
      </c>
      <c r="F80" s="609"/>
      <c r="G80" s="610" t="s">
        <v>425</v>
      </c>
      <c r="H80" s="611"/>
      <c r="I80" s="608" t="s">
        <v>463</v>
      </c>
      <c r="J80" s="609"/>
      <c r="K80" s="610" t="s">
        <v>464</v>
      </c>
      <c r="L80" s="611"/>
    </row>
    <row r="81" spans="1:12" ht="15.75">
      <c r="A81" s="612"/>
      <c r="B81" s="613"/>
      <c r="C81" s="613"/>
      <c r="D81" s="614"/>
      <c r="E81" s="615" t="s">
        <v>574</v>
      </c>
      <c r="F81" s="549"/>
      <c r="G81" s="549"/>
      <c r="H81" s="616"/>
      <c r="I81" s="615" t="s">
        <v>575</v>
      </c>
      <c r="J81" s="549"/>
      <c r="K81" s="549"/>
      <c r="L81" s="616"/>
    </row>
    <row r="82" spans="1:12" ht="36.75">
      <c r="A82" s="496" t="s">
        <v>318</v>
      </c>
      <c r="B82" s="497"/>
      <c r="C82" s="498"/>
      <c r="D82" s="617"/>
      <c r="E82" s="618" t="s">
        <v>442</v>
      </c>
      <c r="F82" s="619"/>
      <c r="G82" s="554" t="s">
        <v>443</v>
      </c>
      <c r="H82" s="620"/>
      <c r="I82" s="618" t="s">
        <v>442</v>
      </c>
      <c r="J82" s="619"/>
      <c r="K82" s="554" t="s">
        <v>443</v>
      </c>
      <c r="L82" s="620"/>
    </row>
    <row r="83" spans="1:12" ht="39">
      <c r="A83" s="496"/>
      <c r="B83" s="497"/>
      <c r="C83" s="498"/>
      <c r="D83" s="617"/>
      <c r="E83" s="621" t="s">
        <v>444</v>
      </c>
      <c r="F83" s="622" t="s">
        <v>445</v>
      </c>
      <c r="G83" s="559" t="s">
        <v>444</v>
      </c>
      <c r="H83" s="561" t="s">
        <v>445</v>
      </c>
      <c r="I83" s="621" t="s">
        <v>444</v>
      </c>
      <c r="J83" s="622" t="s">
        <v>445</v>
      </c>
      <c r="K83" s="559" t="s">
        <v>444</v>
      </c>
      <c r="L83" s="561" t="s">
        <v>445</v>
      </c>
    </row>
    <row r="84" spans="1:12" ht="12.75">
      <c r="A84" s="130" t="s">
        <v>426</v>
      </c>
      <c r="B84" s="108" t="s">
        <v>567</v>
      </c>
      <c r="C84" s="101"/>
      <c r="D84" s="566"/>
      <c r="E84" s="594">
        <f aca="true" t="shared" si="19" ref="E84:L84">SUM(E85:E85)</f>
        <v>0</v>
      </c>
      <c r="F84" s="486">
        <f t="shared" si="19"/>
        <v>0</v>
      </c>
      <c r="G84" s="486">
        <f t="shared" si="19"/>
        <v>0</v>
      </c>
      <c r="H84" s="109">
        <f t="shared" si="19"/>
        <v>0</v>
      </c>
      <c r="I84" s="594">
        <f t="shared" si="19"/>
        <v>0</v>
      </c>
      <c r="J84" s="486">
        <f t="shared" si="19"/>
        <v>11716</v>
      </c>
      <c r="K84" s="486">
        <f t="shared" si="19"/>
        <v>0</v>
      </c>
      <c r="L84" s="109">
        <f t="shared" si="19"/>
        <v>0</v>
      </c>
    </row>
    <row r="85" spans="1:12" ht="25.5">
      <c r="A85" s="130" t="s">
        <v>320</v>
      </c>
      <c r="B85" s="101"/>
      <c r="C85" s="115"/>
      <c r="D85" s="640" t="s">
        <v>568</v>
      </c>
      <c r="E85" s="641"/>
      <c r="F85" s="642"/>
      <c r="G85" s="642"/>
      <c r="H85" s="643"/>
      <c r="I85" s="587"/>
      <c r="J85" s="478">
        <v>11716</v>
      </c>
      <c r="K85" s="478"/>
      <c r="L85" s="644"/>
    </row>
    <row r="86" spans="1:12" ht="12.75">
      <c r="A86" s="130" t="s">
        <v>435</v>
      </c>
      <c r="B86" s="514" t="s">
        <v>569</v>
      </c>
      <c r="C86" s="115"/>
      <c r="D86" s="640"/>
      <c r="E86" s="587">
        <f aca="true" t="shared" si="20" ref="E86:L86">SUM(E87:E88)</f>
        <v>0</v>
      </c>
      <c r="F86" s="483">
        <f t="shared" si="20"/>
        <v>0</v>
      </c>
      <c r="G86" s="483">
        <f t="shared" si="20"/>
        <v>0</v>
      </c>
      <c r="H86" s="625">
        <f t="shared" si="20"/>
        <v>0</v>
      </c>
      <c r="I86" s="587">
        <f t="shared" si="20"/>
        <v>0</v>
      </c>
      <c r="J86" s="483">
        <f t="shared" si="20"/>
        <v>0</v>
      </c>
      <c r="K86" s="483">
        <f>SUM(K87:K88)</f>
        <v>0</v>
      </c>
      <c r="L86" s="625">
        <f t="shared" si="20"/>
        <v>0</v>
      </c>
    </row>
    <row r="87" spans="1:12" ht="25.5">
      <c r="A87" s="130" t="s">
        <v>327</v>
      </c>
      <c r="B87" s="514"/>
      <c r="C87" s="115"/>
      <c r="D87" s="640" t="s">
        <v>570</v>
      </c>
      <c r="E87" s="641"/>
      <c r="F87" s="642"/>
      <c r="G87" s="642"/>
      <c r="H87" s="643"/>
      <c r="I87" s="587"/>
      <c r="J87" s="478"/>
      <c r="K87" s="478"/>
      <c r="L87" s="644"/>
    </row>
    <row r="88" spans="1:12" ht="39" thickBot="1">
      <c r="A88" s="141" t="s">
        <v>328</v>
      </c>
      <c r="B88" s="515"/>
      <c r="C88" s="142"/>
      <c r="D88" s="645" t="s">
        <v>571</v>
      </c>
      <c r="E88" s="646"/>
      <c r="F88" s="647"/>
      <c r="G88" s="647"/>
      <c r="H88" s="648"/>
      <c r="I88" s="600"/>
      <c r="J88" s="503"/>
      <c r="K88" s="503"/>
      <c r="L88" s="644"/>
    </row>
    <row r="89" spans="1:12" ht="43.5" customHeight="1" thickBot="1">
      <c r="A89" s="133" t="s">
        <v>428</v>
      </c>
      <c r="B89" s="517" t="s">
        <v>572</v>
      </c>
      <c r="C89" s="518"/>
      <c r="D89" s="649"/>
      <c r="E89" s="635">
        <f aca="true" t="shared" si="21" ref="E89:L89">SUM(E84)</f>
        <v>0</v>
      </c>
      <c r="F89" s="505">
        <f t="shared" si="21"/>
        <v>0</v>
      </c>
      <c r="G89" s="505">
        <f t="shared" si="21"/>
        <v>0</v>
      </c>
      <c r="H89" s="121">
        <f t="shared" si="21"/>
        <v>0</v>
      </c>
      <c r="I89" s="635">
        <f t="shared" si="21"/>
        <v>0</v>
      </c>
      <c r="J89" s="505">
        <f t="shared" si="21"/>
        <v>11716</v>
      </c>
      <c r="K89" s="505">
        <f t="shared" si="21"/>
        <v>0</v>
      </c>
      <c r="L89" s="121">
        <f t="shared" si="21"/>
        <v>0</v>
      </c>
    </row>
    <row r="90" spans="1:12" ht="13.5" thickBot="1">
      <c r="A90" s="137"/>
      <c r="B90" s="53"/>
      <c r="C90" s="520"/>
      <c r="D90" s="521"/>
      <c r="E90" s="650"/>
      <c r="F90" s="650"/>
      <c r="G90" s="650"/>
      <c r="H90" s="650"/>
      <c r="I90" s="522"/>
      <c r="J90" s="523"/>
      <c r="K90" s="523"/>
      <c r="L90" s="36"/>
    </row>
    <row r="91" spans="1:12" ht="16.5" thickBot="1">
      <c r="A91" s="525"/>
      <c r="B91" s="526" t="s">
        <v>573</v>
      </c>
      <c r="C91" s="526"/>
      <c r="D91" s="527"/>
      <c r="E91" s="651"/>
      <c r="F91" s="652"/>
      <c r="G91" s="652"/>
      <c r="H91" s="653"/>
      <c r="I91" s="654"/>
      <c r="J91" s="529"/>
      <c r="K91" s="529"/>
      <c r="L91" s="655"/>
    </row>
    <row r="92" spans="1:12" ht="16.5" thickBot="1">
      <c r="A92" s="530"/>
      <c r="B92" s="531"/>
      <c r="C92" s="531"/>
      <c r="D92" s="89"/>
      <c r="E92" s="84"/>
      <c r="F92" s="84"/>
      <c r="G92" s="84"/>
      <c r="H92" s="84"/>
      <c r="I92" s="143"/>
      <c r="J92" s="532"/>
      <c r="K92" s="532"/>
      <c r="L92" s="36"/>
    </row>
    <row r="93" spans="1:12" ht="16.5" thickBot="1">
      <c r="A93" s="533"/>
      <c r="B93" s="534" t="s">
        <v>577</v>
      </c>
      <c r="C93" s="535"/>
      <c r="D93" s="536"/>
      <c r="E93" s="656">
        <f>SUM(E54+F54+G54+H54+E77+F77+G77+H77+E89+F89+G89+H89)</f>
        <v>100881</v>
      </c>
      <c r="F93" s="657"/>
      <c r="G93" s="657"/>
      <c r="H93" s="658"/>
      <c r="I93" s="656">
        <f>SUM(I54+J54+K54+L54+I77+J77+K77+L77+I89+J89+K89+L89)</f>
        <v>115989</v>
      </c>
      <c r="J93" s="657"/>
      <c r="K93" s="657"/>
      <c r="L93" s="658"/>
    </row>
    <row r="94" spans="1:12" ht="12.75">
      <c r="A94" s="36"/>
      <c r="B94" s="36"/>
      <c r="C94" s="36"/>
      <c r="D94" s="36"/>
      <c r="E94" s="36"/>
      <c r="F94" s="36"/>
      <c r="G94" s="36"/>
      <c r="H94" s="36"/>
      <c r="I94" s="29"/>
      <c r="J94" s="532"/>
      <c r="K94" s="532"/>
      <c r="L94" s="36"/>
    </row>
    <row r="95" ht="12.75">
      <c r="F95" s="253"/>
    </row>
    <row r="96" spans="2:6" ht="14.25">
      <c r="B96" s="830" t="s">
        <v>650</v>
      </c>
      <c r="C96" s="36"/>
      <c r="D96" s="36"/>
      <c r="E96" s="36"/>
      <c r="F96" s="36"/>
    </row>
    <row r="97" ht="12.75">
      <c r="F97" s="253"/>
    </row>
  </sheetData>
  <sheetProtection/>
  <mergeCells count="36">
    <mergeCell ref="K80:L80"/>
    <mergeCell ref="E81:H81"/>
    <mergeCell ref="I81:L81"/>
    <mergeCell ref="E82:F82"/>
    <mergeCell ref="G82:H82"/>
    <mergeCell ref="I82:J82"/>
    <mergeCell ref="K82:L82"/>
    <mergeCell ref="K57:L57"/>
    <mergeCell ref="E58:H58"/>
    <mergeCell ref="I58:L58"/>
    <mergeCell ref="E59:F59"/>
    <mergeCell ref="G59:H59"/>
    <mergeCell ref="I59:J59"/>
    <mergeCell ref="K59:L59"/>
    <mergeCell ref="B56:D56"/>
    <mergeCell ref="E57:F57"/>
    <mergeCell ref="G57:H57"/>
    <mergeCell ref="I57:J57"/>
    <mergeCell ref="K5:L5"/>
    <mergeCell ref="E6:H6"/>
    <mergeCell ref="I6:L6"/>
    <mergeCell ref="E7:F7"/>
    <mergeCell ref="G7:H7"/>
    <mergeCell ref="I7:J7"/>
    <mergeCell ref="K7:L7"/>
    <mergeCell ref="B4:D4"/>
    <mergeCell ref="E5:F5"/>
    <mergeCell ref="G5:H5"/>
    <mergeCell ref="I5:J5"/>
    <mergeCell ref="E80:F80"/>
    <mergeCell ref="G80:H80"/>
    <mergeCell ref="I80:J80"/>
    <mergeCell ref="E93:H93"/>
    <mergeCell ref="I93:L93"/>
    <mergeCell ref="C1:G1"/>
    <mergeCell ref="C2:G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&amp;C &amp;X2&amp;X4. melléklet     Patalom  Községi Önkormányzat  2/2013.(III. 14.) önkormányzati rendeletéhez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94"/>
  <sheetViews>
    <sheetView workbookViewId="0" topLeftCell="A76">
      <selection activeCell="C93" sqref="C93"/>
    </sheetView>
  </sheetViews>
  <sheetFormatPr defaultColWidth="9.140625" defaultRowHeight="12.75"/>
  <cols>
    <col min="1" max="1" width="4.28125" style="36" customWidth="1"/>
    <col min="2" max="2" width="5.421875" style="36" customWidth="1"/>
    <col min="3" max="3" width="22.57421875" style="36" customWidth="1"/>
    <col min="4" max="4" width="26.8515625" style="36" customWidth="1"/>
    <col min="5" max="5" width="27.28125" style="36" customWidth="1"/>
    <col min="6" max="6" width="11.57421875" style="36" customWidth="1"/>
    <col min="7" max="7" width="10.00390625" style="36" customWidth="1"/>
    <col min="8" max="16384" width="9.140625" style="36" customWidth="1"/>
  </cols>
  <sheetData>
    <row r="1" spans="3:7" ht="18">
      <c r="C1" s="411" t="s">
        <v>370</v>
      </c>
      <c r="D1" s="411"/>
      <c r="E1" s="411"/>
      <c r="F1" s="411"/>
      <c r="G1" s="411"/>
    </row>
    <row r="2" spans="2:7" ht="18">
      <c r="B2" s="126"/>
      <c r="C2" s="411" t="s">
        <v>317</v>
      </c>
      <c r="D2" s="411"/>
      <c r="E2" s="411"/>
      <c r="F2" s="411"/>
      <c r="G2" s="411"/>
    </row>
    <row r="3" spans="3:7" ht="15">
      <c r="C3" s="126"/>
      <c r="D3" s="127"/>
      <c r="E3" s="128"/>
      <c r="F3" s="128"/>
      <c r="G3" s="126"/>
    </row>
    <row r="4" spans="1:7" ht="16.5" thickBot="1">
      <c r="A4" s="129" t="s">
        <v>53</v>
      </c>
      <c r="C4" s="467" t="s">
        <v>483</v>
      </c>
      <c r="D4" s="467"/>
      <c r="E4" s="467"/>
      <c r="F4" s="33"/>
      <c r="G4" s="33"/>
    </row>
    <row r="5" spans="1:7" ht="12.75">
      <c r="A5" s="468"/>
      <c r="B5" s="98" t="s">
        <v>197</v>
      </c>
      <c r="C5" s="469" t="s">
        <v>198</v>
      </c>
      <c r="D5" s="469" t="s">
        <v>199</v>
      </c>
      <c r="E5" s="469" t="s">
        <v>200</v>
      </c>
      <c r="F5" s="470" t="s">
        <v>201</v>
      </c>
      <c r="G5" s="470" t="s">
        <v>463</v>
      </c>
    </row>
    <row r="6" spans="1:7" ht="39">
      <c r="A6" s="100"/>
      <c r="B6" s="471" t="s">
        <v>318</v>
      </c>
      <c r="C6" s="472"/>
      <c r="D6" s="472"/>
      <c r="E6" s="472"/>
      <c r="F6" s="473" t="s">
        <v>319</v>
      </c>
      <c r="G6" s="474" t="s">
        <v>513</v>
      </c>
    </row>
    <row r="7" spans="1:7" ht="12.75">
      <c r="A7" s="107" t="s">
        <v>53</v>
      </c>
      <c r="B7" s="130">
        <v>1</v>
      </c>
      <c r="C7" s="108" t="s">
        <v>0</v>
      </c>
      <c r="D7" s="101"/>
      <c r="E7" s="101"/>
      <c r="F7" s="475">
        <f>SUM(F8)</f>
        <v>37310</v>
      </c>
      <c r="G7" s="475">
        <f>SUM(G8)</f>
        <v>36883</v>
      </c>
    </row>
    <row r="8" spans="1:7" ht="25.5">
      <c r="A8" s="107" t="s">
        <v>54</v>
      </c>
      <c r="B8" s="130" t="s">
        <v>320</v>
      </c>
      <c r="C8" s="108"/>
      <c r="D8" s="132" t="s">
        <v>514</v>
      </c>
      <c r="E8" s="101"/>
      <c r="F8" s="476">
        <f>SUM(F9:F15)</f>
        <v>37310</v>
      </c>
      <c r="G8" s="476">
        <f>SUM(G9:G15)</f>
        <v>36883</v>
      </c>
    </row>
    <row r="9" spans="1:7" ht="25.5">
      <c r="A9" s="107" t="s">
        <v>55</v>
      </c>
      <c r="B9" s="130" t="s">
        <v>515</v>
      </c>
      <c r="C9" s="108"/>
      <c r="D9" s="101"/>
      <c r="E9" s="477" t="s">
        <v>322</v>
      </c>
      <c r="F9" s="478">
        <v>17497</v>
      </c>
      <c r="G9" s="478">
        <v>17994</v>
      </c>
    </row>
    <row r="10" spans="1:7" ht="25.5">
      <c r="A10" s="107" t="s">
        <v>56</v>
      </c>
      <c r="B10" s="130" t="s">
        <v>516</v>
      </c>
      <c r="C10" s="108"/>
      <c r="D10" s="101"/>
      <c r="E10" s="477" t="s">
        <v>324</v>
      </c>
      <c r="F10" s="478">
        <v>12260</v>
      </c>
      <c r="G10" s="478">
        <v>12260</v>
      </c>
    </row>
    <row r="11" spans="1:7" ht="25.5">
      <c r="A11" s="107" t="s">
        <v>58</v>
      </c>
      <c r="B11" s="130" t="s">
        <v>517</v>
      </c>
      <c r="C11" s="108"/>
      <c r="D11" s="101"/>
      <c r="E11" s="477" t="s">
        <v>326</v>
      </c>
      <c r="F11" s="478">
        <v>991</v>
      </c>
      <c r="G11" s="478">
        <v>991</v>
      </c>
    </row>
    <row r="12" spans="1:7" ht="38.25">
      <c r="A12" s="107" t="s">
        <v>59</v>
      </c>
      <c r="B12" s="130" t="s">
        <v>518</v>
      </c>
      <c r="C12" s="108"/>
      <c r="D12" s="101"/>
      <c r="E12" s="477" t="s">
        <v>371</v>
      </c>
      <c r="F12" s="478">
        <v>23</v>
      </c>
      <c r="G12" s="478">
        <v>23</v>
      </c>
    </row>
    <row r="13" spans="1:7" ht="12.75">
      <c r="A13" s="107" t="s">
        <v>61</v>
      </c>
      <c r="B13" s="130" t="s">
        <v>519</v>
      </c>
      <c r="C13" s="108"/>
      <c r="D13" s="101"/>
      <c r="E13" s="477" t="s">
        <v>520</v>
      </c>
      <c r="F13" s="478"/>
      <c r="G13" s="478">
        <v>1023</v>
      </c>
    </row>
    <row r="14" spans="1:7" ht="25.5">
      <c r="A14" s="107" t="s">
        <v>62</v>
      </c>
      <c r="B14" s="130" t="s">
        <v>521</v>
      </c>
      <c r="C14" s="108"/>
      <c r="D14" s="101"/>
      <c r="E14" s="477" t="s">
        <v>522</v>
      </c>
      <c r="F14" s="478">
        <v>0</v>
      </c>
      <c r="G14" s="478">
        <v>532</v>
      </c>
    </row>
    <row r="15" spans="1:7" ht="12.75">
      <c r="A15" s="107" t="s">
        <v>86</v>
      </c>
      <c r="B15" s="130" t="s">
        <v>523</v>
      </c>
      <c r="C15" s="108"/>
      <c r="D15" s="101"/>
      <c r="E15" s="477" t="s">
        <v>383</v>
      </c>
      <c r="F15" s="478">
        <v>6539</v>
      </c>
      <c r="G15" s="478">
        <v>4060</v>
      </c>
    </row>
    <row r="16" spans="1:7" ht="25.5">
      <c r="A16" s="107" t="s">
        <v>65</v>
      </c>
      <c r="B16" s="131">
        <v>2</v>
      </c>
      <c r="C16" s="114" t="s">
        <v>524</v>
      </c>
      <c r="D16" s="132"/>
      <c r="E16" s="132"/>
      <c r="F16" s="475">
        <f>SUM(F17:F21)</f>
        <v>45214</v>
      </c>
      <c r="G16" s="475">
        <f>SUM(G17:G21)</f>
        <v>45404</v>
      </c>
    </row>
    <row r="17" spans="1:7" ht="12.75">
      <c r="A17" s="107" t="s">
        <v>66</v>
      </c>
      <c r="B17" s="131" t="s">
        <v>327</v>
      </c>
      <c r="C17" s="108"/>
      <c r="D17" s="479" t="s">
        <v>2</v>
      </c>
      <c r="E17" s="477"/>
      <c r="F17" s="478">
        <v>678</v>
      </c>
      <c r="G17" s="478">
        <v>678</v>
      </c>
    </row>
    <row r="18" spans="1:7" ht="12.75">
      <c r="A18" s="107" t="s">
        <v>67</v>
      </c>
      <c r="B18" s="131" t="s">
        <v>328</v>
      </c>
      <c r="C18" s="108"/>
      <c r="D18" s="479" t="s">
        <v>3</v>
      </c>
      <c r="E18" s="477"/>
      <c r="F18" s="478"/>
      <c r="G18" s="478"/>
    </row>
    <row r="19" spans="1:7" ht="12.75">
      <c r="A19" s="107" t="s">
        <v>68</v>
      </c>
      <c r="B19" s="131" t="s">
        <v>329</v>
      </c>
      <c r="C19" s="108"/>
      <c r="D19" s="479" t="s">
        <v>525</v>
      </c>
      <c r="E19" s="477"/>
      <c r="F19" s="478">
        <v>1920</v>
      </c>
      <c r="G19" s="478">
        <v>1920</v>
      </c>
    </row>
    <row r="20" spans="1:7" ht="12.75">
      <c r="A20" s="107" t="s">
        <v>69</v>
      </c>
      <c r="B20" s="131" t="s">
        <v>330</v>
      </c>
      <c r="C20" s="108"/>
      <c r="D20" s="479" t="s">
        <v>526</v>
      </c>
      <c r="E20" s="477"/>
      <c r="F20" s="478">
        <v>19635</v>
      </c>
      <c r="G20" s="478">
        <v>19635</v>
      </c>
    </row>
    <row r="21" spans="1:7" ht="25.5">
      <c r="A21" s="107" t="s">
        <v>70</v>
      </c>
      <c r="B21" s="131" t="s">
        <v>331</v>
      </c>
      <c r="C21" s="108"/>
      <c r="D21" s="477" t="s">
        <v>527</v>
      </c>
      <c r="E21" s="477"/>
      <c r="F21" s="478">
        <v>22981</v>
      </c>
      <c r="G21" s="478">
        <v>23171</v>
      </c>
    </row>
    <row r="22" spans="1:7" ht="12.75">
      <c r="A22" s="107" t="s">
        <v>71</v>
      </c>
      <c r="B22" s="130">
        <v>3</v>
      </c>
      <c r="C22" s="108" t="s">
        <v>528</v>
      </c>
      <c r="D22" s="101"/>
      <c r="E22" s="132"/>
      <c r="F22" s="475">
        <f>F23+F24+F27+F33+F34</f>
        <v>12722</v>
      </c>
      <c r="G22" s="475">
        <f>G23+G24+G27+G33+G34</f>
        <v>12850</v>
      </c>
    </row>
    <row r="23" spans="1:7" ht="12.75">
      <c r="A23" s="107" t="s">
        <v>72</v>
      </c>
      <c r="B23" s="130" t="s">
        <v>332</v>
      </c>
      <c r="C23" s="108"/>
      <c r="D23" s="477" t="s">
        <v>333</v>
      </c>
      <c r="E23" s="477"/>
      <c r="F23" s="478">
        <v>12</v>
      </c>
      <c r="G23" s="478">
        <v>13</v>
      </c>
    </row>
    <row r="24" spans="1:7" ht="25.5">
      <c r="A24" s="107" t="s">
        <v>73</v>
      </c>
      <c r="B24" s="130" t="s">
        <v>334</v>
      </c>
      <c r="C24" s="108"/>
      <c r="D24" s="480" t="s">
        <v>529</v>
      </c>
      <c r="E24" s="480"/>
      <c r="F24" s="481">
        <f>SUM(F25:F26)</f>
        <v>1989</v>
      </c>
      <c r="G24" s="481">
        <f>SUM(G25:G26)</f>
        <v>1998</v>
      </c>
    </row>
    <row r="25" spans="1:7" ht="12.75">
      <c r="A25" s="107" t="s">
        <v>74</v>
      </c>
      <c r="B25" s="130" t="s">
        <v>530</v>
      </c>
      <c r="C25" s="108"/>
      <c r="D25" s="101"/>
      <c r="E25" s="477" t="s">
        <v>5</v>
      </c>
      <c r="F25" s="478">
        <v>1989</v>
      </c>
      <c r="G25" s="478">
        <v>1989</v>
      </c>
    </row>
    <row r="26" spans="1:7" ht="25.5">
      <c r="A26" s="107" t="s">
        <v>75</v>
      </c>
      <c r="B26" s="130" t="s">
        <v>531</v>
      </c>
      <c r="C26" s="108"/>
      <c r="D26" s="101"/>
      <c r="E26" s="477" t="s">
        <v>335</v>
      </c>
      <c r="F26" s="478"/>
      <c r="G26" s="478">
        <v>9</v>
      </c>
    </row>
    <row r="27" spans="1:7" ht="25.5">
      <c r="A27" s="107" t="s">
        <v>87</v>
      </c>
      <c r="B27" s="130">
        <v>3.3</v>
      </c>
      <c r="C27" s="108"/>
      <c r="D27" s="480" t="s">
        <v>532</v>
      </c>
      <c r="E27" s="480"/>
      <c r="F27" s="481">
        <f>SUM(F28:F32)</f>
        <v>10521</v>
      </c>
      <c r="G27" s="481">
        <f>SUM(G28:G32)</f>
        <v>10621</v>
      </c>
    </row>
    <row r="28" spans="1:7" ht="12.75">
      <c r="A28" s="107" t="s">
        <v>76</v>
      </c>
      <c r="B28" s="130" t="s">
        <v>336</v>
      </c>
      <c r="C28" s="108"/>
      <c r="D28" s="101"/>
      <c r="E28" s="477" t="s">
        <v>533</v>
      </c>
      <c r="F28" s="478"/>
      <c r="G28" s="478">
        <v>1</v>
      </c>
    </row>
    <row r="29" spans="1:7" ht="25.5">
      <c r="A29" s="107" t="s">
        <v>88</v>
      </c>
      <c r="B29" s="130" t="s">
        <v>337</v>
      </c>
      <c r="C29" s="108"/>
      <c r="D29" s="101"/>
      <c r="E29" s="482" t="s">
        <v>191</v>
      </c>
      <c r="F29" s="478">
        <v>2000</v>
      </c>
      <c r="G29" s="478">
        <v>2000</v>
      </c>
    </row>
    <row r="30" spans="1:7" ht="12.75">
      <c r="A30" s="107" t="s">
        <v>77</v>
      </c>
      <c r="B30" s="130" t="s">
        <v>338</v>
      </c>
      <c r="C30" s="108"/>
      <c r="D30" s="101"/>
      <c r="E30" s="477" t="s">
        <v>6</v>
      </c>
      <c r="F30" s="478">
        <v>8000</v>
      </c>
      <c r="G30" s="478">
        <v>8000</v>
      </c>
    </row>
    <row r="31" spans="1:7" ht="12.75">
      <c r="A31" s="107" t="s">
        <v>89</v>
      </c>
      <c r="B31" s="130" t="s">
        <v>534</v>
      </c>
      <c r="C31" s="108"/>
      <c r="D31" s="101"/>
      <c r="E31" s="477" t="s">
        <v>339</v>
      </c>
      <c r="F31" s="483"/>
      <c r="G31" s="483"/>
    </row>
    <row r="32" spans="1:7" ht="12.75">
      <c r="A32" s="107" t="s">
        <v>116</v>
      </c>
      <c r="B32" s="130" t="s">
        <v>535</v>
      </c>
      <c r="C32" s="108"/>
      <c r="D32" s="101"/>
      <c r="E32" s="477" t="s">
        <v>7</v>
      </c>
      <c r="F32" s="483">
        <v>521</v>
      </c>
      <c r="G32" s="483">
        <v>620</v>
      </c>
    </row>
    <row r="33" spans="1:7" ht="12.75">
      <c r="A33" s="107" t="s">
        <v>117</v>
      </c>
      <c r="B33" s="130" t="s">
        <v>340</v>
      </c>
      <c r="C33" s="108"/>
      <c r="D33" s="101" t="s">
        <v>536</v>
      </c>
      <c r="E33" s="132"/>
      <c r="F33" s="484">
        <v>200</v>
      </c>
      <c r="G33" s="484">
        <v>200</v>
      </c>
    </row>
    <row r="34" spans="1:7" ht="12.75">
      <c r="A34" s="107" t="s">
        <v>118</v>
      </c>
      <c r="B34" s="130" t="s">
        <v>341</v>
      </c>
      <c r="C34" s="108"/>
      <c r="D34" s="101" t="s">
        <v>537</v>
      </c>
      <c r="E34" s="132"/>
      <c r="F34" s="485">
        <f>SUM(F35)</f>
        <v>0</v>
      </c>
      <c r="G34" s="485">
        <f>SUM(G35)</f>
        <v>18</v>
      </c>
    </row>
    <row r="35" spans="1:7" ht="12.75">
      <c r="A35" s="107" t="s">
        <v>119</v>
      </c>
      <c r="B35" s="130" t="s">
        <v>342</v>
      </c>
      <c r="C35" s="108"/>
      <c r="D35" s="101"/>
      <c r="E35" s="477" t="s">
        <v>538</v>
      </c>
      <c r="F35" s="483">
        <v>0</v>
      </c>
      <c r="G35" s="483">
        <v>18</v>
      </c>
    </row>
    <row r="36" spans="1:7" ht="25.5">
      <c r="A36" s="107" t="s">
        <v>120</v>
      </c>
      <c r="B36" s="130" t="s">
        <v>433</v>
      </c>
      <c r="C36" s="114" t="s">
        <v>539</v>
      </c>
      <c r="D36" s="101"/>
      <c r="E36" s="132"/>
      <c r="F36" s="486">
        <f>F37+F44</f>
        <v>1025</v>
      </c>
      <c r="G36" s="486">
        <f>G37+G44</f>
        <v>3759</v>
      </c>
    </row>
    <row r="37" spans="1:7" ht="12.75">
      <c r="A37" s="107" t="s">
        <v>125</v>
      </c>
      <c r="B37" s="130" t="s">
        <v>355</v>
      </c>
      <c r="C37" s="114"/>
      <c r="D37" s="101" t="s">
        <v>540</v>
      </c>
      <c r="E37" s="132"/>
      <c r="F37" s="485">
        <f>SUM(F38:F43)</f>
        <v>1025</v>
      </c>
      <c r="G37" s="485">
        <f>SUM(G38:G43)</f>
        <v>3182</v>
      </c>
    </row>
    <row r="38" spans="1:7" ht="12.75">
      <c r="A38" s="107" t="s">
        <v>343</v>
      </c>
      <c r="B38" s="130" t="s">
        <v>541</v>
      </c>
      <c r="C38" s="108"/>
      <c r="D38" s="101"/>
      <c r="E38" s="477" t="s">
        <v>192</v>
      </c>
      <c r="F38" s="483">
        <v>300</v>
      </c>
      <c r="G38" s="483">
        <v>1461</v>
      </c>
    </row>
    <row r="39" spans="1:7" ht="25.5">
      <c r="A39" s="107" t="s">
        <v>202</v>
      </c>
      <c r="B39" s="130" t="s">
        <v>542</v>
      </c>
      <c r="C39" s="108"/>
      <c r="D39" s="101"/>
      <c r="E39" s="477" t="s">
        <v>8</v>
      </c>
      <c r="F39" s="483"/>
      <c r="G39" s="483"/>
    </row>
    <row r="40" spans="1:7" ht="12.75">
      <c r="A40" s="107" t="s">
        <v>344</v>
      </c>
      <c r="B40" s="130" t="s">
        <v>543</v>
      </c>
      <c r="C40" s="108"/>
      <c r="D40" s="101"/>
      <c r="E40" s="477" t="s">
        <v>9</v>
      </c>
      <c r="F40" s="483"/>
      <c r="G40" s="483"/>
    </row>
    <row r="41" spans="1:7" ht="12.75">
      <c r="A41" s="107" t="s">
        <v>345</v>
      </c>
      <c r="B41" s="130" t="s">
        <v>544</v>
      </c>
      <c r="C41" s="108"/>
      <c r="D41" s="101"/>
      <c r="E41" s="477" t="s">
        <v>10</v>
      </c>
      <c r="F41" s="483">
        <v>704</v>
      </c>
      <c r="G41" s="483">
        <v>1700</v>
      </c>
    </row>
    <row r="42" spans="1:7" ht="12.75">
      <c r="A42" s="107" t="s">
        <v>346</v>
      </c>
      <c r="B42" s="130" t="s">
        <v>545</v>
      </c>
      <c r="C42" s="108"/>
      <c r="D42" s="101"/>
      <c r="E42" s="477" t="s">
        <v>373</v>
      </c>
      <c r="F42" s="483">
        <v>21</v>
      </c>
      <c r="G42" s="483">
        <v>21</v>
      </c>
    </row>
    <row r="43" spans="1:7" ht="12.75">
      <c r="A43" s="107" t="s">
        <v>348</v>
      </c>
      <c r="B43" s="130" t="s">
        <v>546</v>
      </c>
      <c r="C43" s="108"/>
      <c r="D43" s="101"/>
      <c r="E43" s="477" t="s">
        <v>347</v>
      </c>
      <c r="F43" s="483"/>
      <c r="G43" s="483"/>
    </row>
    <row r="44" spans="1:7" ht="25.5">
      <c r="A44" s="107" t="s">
        <v>349</v>
      </c>
      <c r="B44" s="130" t="s">
        <v>357</v>
      </c>
      <c r="C44" s="114"/>
      <c r="D44" s="132" t="s">
        <v>547</v>
      </c>
      <c r="E44" s="101"/>
      <c r="F44" s="484">
        <f>SUM(F45:F46)</f>
        <v>0</v>
      </c>
      <c r="G44" s="484">
        <f>SUM(G45:G46)</f>
        <v>577</v>
      </c>
    </row>
    <row r="45" spans="1:7" ht="12.75">
      <c r="A45" s="107" t="s">
        <v>351</v>
      </c>
      <c r="B45" s="130" t="s">
        <v>548</v>
      </c>
      <c r="C45" s="108"/>
      <c r="D45" s="101"/>
      <c r="E45" s="479" t="s">
        <v>549</v>
      </c>
      <c r="F45" s="483"/>
      <c r="G45" s="483">
        <v>19</v>
      </c>
    </row>
    <row r="46" spans="1:7" ht="25.5">
      <c r="A46" s="107" t="s">
        <v>353</v>
      </c>
      <c r="B46" s="130" t="s">
        <v>550</v>
      </c>
      <c r="C46" s="108"/>
      <c r="D46" s="101"/>
      <c r="E46" s="477" t="s">
        <v>551</v>
      </c>
      <c r="F46" s="483"/>
      <c r="G46" s="483">
        <v>558</v>
      </c>
    </row>
    <row r="47" spans="1:7" ht="38.25">
      <c r="A47" s="107" t="s">
        <v>354</v>
      </c>
      <c r="B47" s="130" t="s">
        <v>58</v>
      </c>
      <c r="C47" s="114" t="s">
        <v>552</v>
      </c>
      <c r="D47" s="132"/>
      <c r="E47" s="132"/>
      <c r="F47" s="486">
        <f>SUM(F48:F50)</f>
        <v>0</v>
      </c>
      <c r="G47" s="486">
        <f>SUM(G48:G50)</f>
        <v>113</v>
      </c>
    </row>
    <row r="48" spans="1:7" ht="12.75">
      <c r="A48" s="107" t="s">
        <v>356</v>
      </c>
      <c r="B48" s="130" t="s">
        <v>365</v>
      </c>
      <c r="C48" s="108"/>
      <c r="D48" s="479" t="s">
        <v>553</v>
      </c>
      <c r="E48" s="479"/>
      <c r="F48" s="483"/>
      <c r="G48" s="483"/>
    </row>
    <row r="49" spans="1:7" ht="12.75">
      <c r="A49" s="107" t="s">
        <v>358</v>
      </c>
      <c r="B49" s="130" t="s">
        <v>367</v>
      </c>
      <c r="C49" s="108"/>
      <c r="D49" s="479" t="s">
        <v>12</v>
      </c>
      <c r="E49" s="479"/>
      <c r="F49" s="483"/>
      <c r="G49" s="483">
        <v>113</v>
      </c>
    </row>
    <row r="50" spans="1:7" ht="26.25" thickBot="1">
      <c r="A50" s="487" t="s">
        <v>360</v>
      </c>
      <c r="B50" s="141" t="s">
        <v>368</v>
      </c>
      <c r="C50" s="116"/>
      <c r="D50" s="488" t="s">
        <v>554</v>
      </c>
      <c r="E50" s="489"/>
      <c r="F50" s="490"/>
      <c r="G50" s="490"/>
    </row>
    <row r="51" spans="1:7" ht="26.25" thickBot="1">
      <c r="A51" s="125" t="s">
        <v>362</v>
      </c>
      <c r="B51" s="133" t="s">
        <v>555</v>
      </c>
      <c r="C51" s="134" t="s">
        <v>363</v>
      </c>
      <c r="D51" s="135"/>
      <c r="E51" s="491"/>
      <c r="F51" s="492">
        <f>F7+F16+F22+F36+F47</f>
        <v>96271</v>
      </c>
      <c r="G51" s="492">
        <f>G7+G16+G22+G36+G47</f>
        <v>99009</v>
      </c>
    </row>
    <row r="52" spans="1:7" ht="12.75">
      <c r="A52" s="136"/>
      <c r="B52" s="137"/>
      <c r="C52" s="138"/>
      <c r="D52" s="95"/>
      <c r="E52" s="52"/>
      <c r="F52" s="139"/>
      <c r="G52" s="139"/>
    </row>
    <row r="53" spans="1:7" ht="12.75">
      <c r="A53" s="136"/>
      <c r="B53" s="137"/>
      <c r="C53" s="138"/>
      <c r="D53" s="95"/>
      <c r="E53" s="52"/>
      <c r="F53" s="139"/>
      <c r="G53" s="139"/>
    </row>
    <row r="54" spans="1:7" ht="12.75">
      <c r="A54" s="136"/>
      <c r="B54" s="137"/>
      <c r="C54" s="138"/>
      <c r="D54" s="95"/>
      <c r="E54" s="52"/>
      <c r="F54" s="139"/>
      <c r="G54" s="139"/>
    </row>
    <row r="55" spans="2:7" ht="12.75">
      <c r="B55" s="140"/>
      <c r="C55" s="89"/>
      <c r="F55" s="29"/>
      <c r="G55" s="29"/>
    </row>
    <row r="56" spans="1:7" ht="16.5" thickBot="1">
      <c r="A56" s="129" t="s">
        <v>54</v>
      </c>
      <c r="B56" s="140"/>
      <c r="C56" s="412" t="s">
        <v>484</v>
      </c>
      <c r="D56" s="412"/>
      <c r="E56" s="412"/>
      <c r="F56" s="42"/>
      <c r="G56" s="42"/>
    </row>
    <row r="57" spans="1:7" ht="15.75">
      <c r="A57" s="468"/>
      <c r="B57" s="493" t="s">
        <v>197</v>
      </c>
      <c r="C57" s="494" t="s">
        <v>198</v>
      </c>
      <c r="D57" s="494" t="s">
        <v>199</v>
      </c>
      <c r="E57" s="494" t="s">
        <v>200</v>
      </c>
      <c r="F57" s="495" t="s">
        <v>201</v>
      </c>
      <c r="G57" s="470" t="s">
        <v>463</v>
      </c>
    </row>
    <row r="58" spans="1:7" ht="24.75">
      <c r="A58" s="100"/>
      <c r="B58" s="496" t="s">
        <v>318</v>
      </c>
      <c r="C58" s="497"/>
      <c r="D58" s="498"/>
      <c r="E58" s="498"/>
      <c r="F58" s="484" t="s">
        <v>319</v>
      </c>
      <c r="G58" s="474" t="s">
        <v>513</v>
      </c>
    </row>
    <row r="59" spans="1:7" ht="38.25">
      <c r="A59" s="107" t="s">
        <v>53</v>
      </c>
      <c r="B59" s="130" t="s">
        <v>426</v>
      </c>
      <c r="C59" s="114" t="s">
        <v>556</v>
      </c>
      <c r="D59" s="132"/>
      <c r="E59" s="101"/>
      <c r="F59" s="486">
        <f>SUM(F60:F64)</f>
        <v>0</v>
      </c>
      <c r="G59" s="486">
        <f>SUM(G60:G64)</f>
        <v>392</v>
      </c>
    </row>
    <row r="60" spans="1:7" ht="25.5">
      <c r="A60" s="107" t="s">
        <v>54</v>
      </c>
      <c r="B60" s="130" t="s">
        <v>320</v>
      </c>
      <c r="C60" s="108"/>
      <c r="D60" s="477" t="s">
        <v>557</v>
      </c>
      <c r="E60" s="477"/>
      <c r="F60" s="499"/>
      <c r="G60" s="478">
        <v>392</v>
      </c>
    </row>
    <row r="61" spans="1:7" ht="12.75">
      <c r="A61" s="107" t="s">
        <v>55</v>
      </c>
      <c r="B61" s="130" t="s">
        <v>321</v>
      </c>
      <c r="C61" s="108"/>
      <c r="D61" s="479" t="s">
        <v>3</v>
      </c>
      <c r="E61" s="479"/>
      <c r="F61" s="499"/>
      <c r="G61" s="478"/>
    </row>
    <row r="62" spans="1:7" ht="12.75">
      <c r="A62" s="107" t="s">
        <v>56</v>
      </c>
      <c r="B62" s="130" t="s">
        <v>323</v>
      </c>
      <c r="C62" s="108"/>
      <c r="D62" s="479" t="s">
        <v>525</v>
      </c>
      <c r="E62" s="479"/>
      <c r="F62" s="483"/>
      <c r="G62" s="478"/>
    </row>
    <row r="63" spans="1:7" ht="25.5">
      <c r="A63" s="107" t="s">
        <v>58</v>
      </c>
      <c r="B63" s="130" t="s">
        <v>325</v>
      </c>
      <c r="C63" s="108"/>
      <c r="D63" s="477" t="s">
        <v>526</v>
      </c>
      <c r="E63" s="477"/>
      <c r="F63" s="483"/>
      <c r="G63" s="500"/>
    </row>
    <row r="64" spans="1:7" ht="25.5">
      <c r="A64" s="107" t="s">
        <v>59</v>
      </c>
      <c r="B64" s="130" t="s">
        <v>372</v>
      </c>
      <c r="C64" s="108"/>
      <c r="D64" s="477" t="s">
        <v>527</v>
      </c>
      <c r="E64" s="477"/>
      <c r="F64" s="499"/>
      <c r="G64" s="478"/>
    </row>
    <row r="65" spans="1:7" ht="25.5">
      <c r="A65" s="107" t="s">
        <v>61</v>
      </c>
      <c r="B65" s="130" t="s">
        <v>435</v>
      </c>
      <c r="C65" s="114" t="s">
        <v>558</v>
      </c>
      <c r="D65" s="132"/>
      <c r="E65" s="101"/>
      <c r="F65" s="486">
        <f>SUM(F66:F66)</f>
        <v>0</v>
      </c>
      <c r="G65" s="486">
        <f>SUM(G66:G66)</f>
        <v>998</v>
      </c>
    </row>
    <row r="66" spans="1:7" ht="12.75">
      <c r="A66" s="107" t="s">
        <v>62</v>
      </c>
      <c r="B66" s="130" t="s">
        <v>327</v>
      </c>
      <c r="C66" s="108"/>
      <c r="D66" s="477" t="s">
        <v>12</v>
      </c>
      <c r="E66" s="477"/>
      <c r="F66" s="483"/>
      <c r="G66" s="478">
        <v>998</v>
      </c>
    </row>
    <row r="67" spans="1:7" ht="63.75">
      <c r="A67" s="107" t="s">
        <v>86</v>
      </c>
      <c r="B67" s="130" t="s">
        <v>428</v>
      </c>
      <c r="C67" s="114" t="s">
        <v>559</v>
      </c>
      <c r="D67" s="132"/>
      <c r="E67" s="132"/>
      <c r="F67" s="486">
        <f>SUM(F68)</f>
        <v>0</v>
      </c>
      <c r="G67" s="486">
        <f>SUM(G68)</f>
        <v>6</v>
      </c>
    </row>
    <row r="68" spans="1:7" ht="12.75">
      <c r="A68" s="107" t="s">
        <v>65</v>
      </c>
      <c r="B68" s="130" t="s">
        <v>332</v>
      </c>
      <c r="C68" s="114"/>
      <c r="D68" s="477" t="s">
        <v>12</v>
      </c>
      <c r="E68" s="477"/>
      <c r="F68" s="483"/>
      <c r="G68" s="478">
        <v>6</v>
      </c>
    </row>
    <row r="69" spans="1:7" ht="25.5">
      <c r="A69" s="107" t="s">
        <v>66</v>
      </c>
      <c r="B69" s="130" t="s">
        <v>433</v>
      </c>
      <c r="C69" s="114" t="s">
        <v>560</v>
      </c>
      <c r="D69" s="132"/>
      <c r="E69" s="101"/>
      <c r="F69" s="486">
        <f>F70+F71+F73</f>
        <v>4850</v>
      </c>
      <c r="G69" s="486">
        <f>G70+G71+G73</f>
        <v>4960</v>
      </c>
    </row>
    <row r="70" spans="1:7" ht="25.5">
      <c r="A70" s="107" t="s">
        <v>67</v>
      </c>
      <c r="B70" s="130" t="s">
        <v>355</v>
      </c>
      <c r="C70" s="108"/>
      <c r="D70" s="477" t="s">
        <v>366</v>
      </c>
      <c r="E70" s="477"/>
      <c r="F70" s="483">
        <v>1850</v>
      </c>
      <c r="G70" s="501">
        <v>1850</v>
      </c>
    </row>
    <row r="71" spans="1:7" ht="12.75">
      <c r="A71" s="107" t="s">
        <v>68</v>
      </c>
      <c r="B71" s="130" t="s">
        <v>357</v>
      </c>
      <c r="C71" s="108"/>
      <c r="D71" s="101" t="s">
        <v>561</v>
      </c>
      <c r="E71" s="101"/>
      <c r="F71" s="484">
        <f>SUM(F72)</f>
        <v>3000</v>
      </c>
      <c r="G71" s="484">
        <f>SUM(G72)</f>
        <v>3000</v>
      </c>
    </row>
    <row r="72" spans="1:7" ht="12.75">
      <c r="A72" s="107" t="s">
        <v>69</v>
      </c>
      <c r="B72" s="130" t="s">
        <v>548</v>
      </c>
      <c r="C72" s="108"/>
      <c r="D72" s="101"/>
      <c r="E72" s="479" t="s">
        <v>63</v>
      </c>
      <c r="F72" s="483">
        <v>3000</v>
      </c>
      <c r="G72" s="478">
        <v>3000</v>
      </c>
    </row>
    <row r="73" spans="1:7" ht="12.75">
      <c r="A73" s="107" t="s">
        <v>70</v>
      </c>
      <c r="B73" s="130" t="s">
        <v>359</v>
      </c>
      <c r="C73" s="108"/>
      <c r="D73" s="502" t="s">
        <v>562</v>
      </c>
      <c r="E73" s="502"/>
      <c r="F73" s="485">
        <f>SUM(F74)</f>
        <v>0</v>
      </c>
      <c r="G73" s="485">
        <f>SUM(G74)</f>
        <v>110</v>
      </c>
    </row>
    <row r="74" spans="1:7" ht="13.5" thickBot="1">
      <c r="A74" s="487" t="s">
        <v>71</v>
      </c>
      <c r="B74" s="141" t="s">
        <v>563</v>
      </c>
      <c r="C74" s="116"/>
      <c r="D74" s="118"/>
      <c r="E74" s="489" t="s">
        <v>564</v>
      </c>
      <c r="F74" s="490">
        <v>0</v>
      </c>
      <c r="G74" s="503">
        <v>110</v>
      </c>
    </row>
    <row r="75" spans="1:7" ht="26.25" thickBot="1">
      <c r="A75" s="125" t="s">
        <v>72</v>
      </c>
      <c r="B75" s="133" t="s">
        <v>440</v>
      </c>
      <c r="C75" s="134" t="s">
        <v>565</v>
      </c>
      <c r="D75" s="491"/>
      <c r="E75" s="504"/>
      <c r="F75" s="505">
        <f>F69+F67+F65+F59</f>
        <v>4850</v>
      </c>
      <c r="G75" s="505">
        <f>G69+G67+G65+G59</f>
        <v>6356</v>
      </c>
    </row>
    <row r="76" spans="1:7" ht="12.75">
      <c r="A76" s="136"/>
      <c r="B76" s="137"/>
      <c r="C76" s="138"/>
      <c r="D76" s="52"/>
      <c r="E76" s="506"/>
      <c r="F76" s="54"/>
      <c r="G76" s="54"/>
    </row>
    <row r="77" spans="1:7" ht="16.5" thickBot="1">
      <c r="A77" s="507" t="s">
        <v>55</v>
      </c>
      <c r="B77" s="508"/>
      <c r="C77" s="509" t="s">
        <v>578</v>
      </c>
      <c r="D77" s="510"/>
      <c r="E77" s="511"/>
      <c r="F77" s="512"/>
      <c r="G77" s="512"/>
    </row>
    <row r="78" spans="1:7" ht="15.75">
      <c r="A78" s="468"/>
      <c r="B78" s="493" t="s">
        <v>197</v>
      </c>
      <c r="C78" s="494" t="s">
        <v>198</v>
      </c>
      <c r="D78" s="494" t="s">
        <v>199</v>
      </c>
      <c r="E78" s="494" t="s">
        <v>200</v>
      </c>
      <c r="F78" s="495" t="s">
        <v>201</v>
      </c>
      <c r="G78" s="470" t="s">
        <v>463</v>
      </c>
    </row>
    <row r="79" spans="1:7" ht="24.75">
      <c r="A79" s="100"/>
      <c r="B79" s="496" t="s">
        <v>318</v>
      </c>
      <c r="C79" s="497"/>
      <c r="D79" s="498"/>
      <c r="E79" s="498"/>
      <c r="F79" s="484" t="s">
        <v>319</v>
      </c>
      <c r="G79" s="474" t="s">
        <v>513</v>
      </c>
    </row>
    <row r="80" spans="1:7" ht="12.75">
      <c r="A80" s="107" t="s">
        <v>53</v>
      </c>
      <c r="B80" s="130" t="s">
        <v>426</v>
      </c>
      <c r="C80" s="108" t="s">
        <v>567</v>
      </c>
      <c r="D80" s="101"/>
      <c r="E80" s="101"/>
      <c r="F80" s="486">
        <f>SUM(F81:F81)</f>
        <v>0</v>
      </c>
      <c r="G80" s="486">
        <f>SUM(G81:G81)</f>
        <v>11716</v>
      </c>
    </row>
    <row r="81" spans="1:7" ht="25.5">
      <c r="A81" s="107" t="s">
        <v>54</v>
      </c>
      <c r="B81" s="130" t="s">
        <v>320</v>
      </c>
      <c r="C81" s="101"/>
      <c r="D81" s="115"/>
      <c r="E81" s="513" t="s">
        <v>568</v>
      </c>
      <c r="F81" s="483"/>
      <c r="G81" s="478">
        <v>11716</v>
      </c>
    </row>
    <row r="82" spans="1:7" ht="12.75">
      <c r="A82" s="107" t="s">
        <v>55</v>
      </c>
      <c r="B82" s="130" t="s">
        <v>435</v>
      </c>
      <c r="C82" s="514" t="s">
        <v>569</v>
      </c>
      <c r="D82" s="115"/>
      <c r="E82" s="513"/>
      <c r="F82" s="483">
        <f>SUM(F83:F84)</f>
        <v>400</v>
      </c>
      <c r="G82" s="483">
        <f>SUM(G83:G84)</f>
        <v>639</v>
      </c>
    </row>
    <row r="83" spans="1:7" ht="25.5">
      <c r="A83" s="107" t="s">
        <v>56</v>
      </c>
      <c r="B83" s="130" t="s">
        <v>327</v>
      </c>
      <c r="C83" s="514"/>
      <c r="D83" s="115"/>
      <c r="E83" s="513" t="s">
        <v>570</v>
      </c>
      <c r="F83" s="483">
        <v>400</v>
      </c>
      <c r="G83" s="478">
        <v>639</v>
      </c>
    </row>
    <row r="84" spans="1:7" ht="39" thickBot="1">
      <c r="A84" s="487" t="s">
        <v>58</v>
      </c>
      <c r="B84" s="141" t="s">
        <v>328</v>
      </c>
      <c r="C84" s="515"/>
      <c r="D84" s="142"/>
      <c r="E84" s="516" t="s">
        <v>571</v>
      </c>
      <c r="F84" s="490"/>
      <c r="G84" s="503"/>
    </row>
    <row r="85" spans="1:7" ht="26.25" thickBot="1">
      <c r="A85" s="125" t="s">
        <v>59</v>
      </c>
      <c r="B85" s="133" t="s">
        <v>428</v>
      </c>
      <c r="C85" s="517" t="s">
        <v>572</v>
      </c>
      <c r="D85" s="518"/>
      <c r="E85" s="519"/>
      <c r="F85" s="505">
        <f>SUM(F80+F82)</f>
        <v>400</v>
      </c>
      <c r="G85" s="505">
        <f>SUM(G80+G82)</f>
        <v>12355</v>
      </c>
    </row>
    <row r="86" spans="1:7" ht="13.5" thickBot="1">
      <c r="A86" s="136"/>
      <c r="B86" s="137"/>
      <c r="C86" s="53"/>
      <c r="D86" s="520"/>
      <c r="E86" s="521"/>
      <c r="F86" s="522"/>
      <c r="G86" s="523"/>
    </row>
    <row r="87" spans="1:7" ht="16.5" thickBot="1">
      <c r="A87" s="524" t="s">
        <v>56</v>
      </c>
      <c r="B87" s="525"/>
      <c r="C87" s="526" t="s">
        <v>573</v>
      </c>
      <c r="D87" s="526"/>
      <c r="E87" s="527"/>
      <c r="F87" s="528"/>
      <c r="G87" s="529"/>
    </row>
    <row r="88" spans="1:7" ht="16.5" thickBot="1">
      <c r="A88" s="144"/>
      <c r="B88" s="530"/>
      <c r="C88" s="531"/>
      <c r="D88" s="531"/>
      <c r="E88" s="89"/>
      <c r="F88" s="143"/>
      <c r="G88" s="532"/>
    </row>
    <row r="89" spans="1:7" ht="16.5" thickBot="1">
      <c r="A89" s="524" t="s">
        <v>58</v>
      </c>
      <c r="B89" s="533"/>
      <c r="C89" s="534" t="s">
        <v>579</v>
      </c>
      <c r="D89" s="535"/>
      <c r="E89" s="536"/>
      <c r="F89" s="537">
        <f>F51+F75+F85+F87</f>
        <v>101521</v>
      </c>
      <c r="G89" s="537">
        <f>G51+G75+G85+G87</f>
        <v>117720</v>
      </c>
    </row>
    <row r="90" spans="6:7" ht="12.75">
      <c r="F90" s="29"/>
      <c r="G90" s="532"/>
    </row>
    <row r="91" ht="12.75">
      <c r="F91" s="29"/>
    </row>
    <row r="92" spans="1:6" ht="14.25">
      <c r="A92" s="830" t="s">
        <v>651</v>
      </c>
      <c r="F92" s="29"/>
    </row>
    <row r="93" ht="12.75">
      <c r="F93" s="29"/>
    </row>
    <row r="94" ht="12.75">
      <c r="F94" s="29"/>
    </row>
  </sheetData>
  <sheetProtection/>
  <mergeCells count="4">
    <mergeCell ref="C4:E4"/>
    <mergeCell ref="C56:E56"/>
    <mergeCell ref="C1:G1"/>
    <mergeCell ref="C2:G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5" r:id="rId1"/>
  <headerFooter alignWithMargins="0">
    <oddHeader>&amp;C&amp;X3&amp;X 5.melléklet    Magyaratád  Községi Önkormányzat  2/2013.(III. 14.) önkormányzati rendeletéhez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94"/>
  <sheetViews>
    <sheetView workbookViewId="0" topLeftCell="A52">
      <selection activeCell="C97" sqref="C97"/>
    </sheetView>
  </sheetViews>
  <sheetFormatPr defaultColWidth="9.140625" defaultRowHeight="12.75"/>
  <cols>
    <col min="1" max="1" width="4.28125" style="157" customWidth="1"/>
    <col min="2" max="2" width="5.421875" style="157" customWidth="1"/>
    <col min="3" max="3" width="22.57421875" style="157" customWidth="1"/>
    <col min="4" max="4" width="26.8515625" style="157" customWidth="1"/>
    <col min="5" max="5" width="26.140625" style="157" customWidth="1"/>
    <col min="6" max="6" width="9.7109375" style="157" customWidth="1"/>
    <col min="7" max="7" width="9.140625" style="157" customWidth="1"/>
    <col min="8" max="8" width="9.00390625" style="157" customWidth="1"/>
    <col min="9" max="16384" width="9.140625" style="157" customWidth="1"/>
  </cols>
  <sheetData>
    <row r="1" spans="3:7" ht="18">
      <c r="C1" s="413" t="s">
        <v>370</v>
      </c>
      <c r="D1" s="413"/>
      <c r="E1" s="413"/>
      <c r="F1" s="413"/>
      <c r="G1" s="413"/>
    </row>
    <row r="2" spans="2:7" ht="18">
      <c r="B2" s="234"/>
      <c r="C2" s="413" t="s">
        <v>317</v>
      </c>
      <c r="D2" s="413"/>
      <c r="E2" s="413"/>
      <c r="F2" s="413"/>
      <c r="G2" s="413"/>
    </row>
    <row r="3" spans="1:13" ht="16.5" thickBot="1">
      <c r="A3" s="129" t="s">
        <v>53</v>
      </c>
      <c r="B3" s="659" t="s">
        <v>486</v>
      </c>
      <c r="C3" s="659"/>
      <c r="D3" s="659"/>
      <c r="E3" s="36"/>
      <c r="F3" s="538"/>
      <c r="G3" s="538"/>
      <c r="H3" s="538"/>
      <c r="I3" s="538"/>
      <c r="J3" s="33"/>
      <c r="K3" s="33"/>
      <c r="L3" s="33"/>
      <c r="M3" s="36"/>
    </row>
    <row r="4" spans="1:13" ht="12.75">
      <c r="A4" s="468"/>
      <c r="B4" s="98" t="s">
        <v>197</v>
      </c>
      <c r="C4" s="469" t="s">
        <v>198</v>
      </c>
      <c r="D4" s="469" t="s">
        <v>199</v>
      </c>
      <c r="E4" s="539" t="s">
        <v>200</v>
      </c>
      <c r="F4" s="540" t="s">
        <v>201</v>
      </c>
      <c r="G4" s="541"/>
      <c r="H4" s="542" t="s">
        <v>425</v>
      </c>
      <c r="I4" s="543"/>
      <c r="J4" s="540" t="s">
        <v>463</v>
      </c>
      <c r="K4" s="541"/>
      <c r="L4" s="542" t="s">
        <v>464</v>
      </c>
      <c r="M4" s="544"/>
    </row>
    <row r="5" spans="1:13" ht="12.75">
      <c r="A5" s="660"/>
      <c r="B5" s="545"/>
      <c r="C5" s="546"/>
      <c r="D5" s="546"/>
      <c r="E5" s="547"/>
      <c r="F5" s="548" t="s">
        <v>574</v>
      </c>
      <c r="G5" s="549"/>
      <c r="H5" s="549"/>
      <c r="I5" s="549"/>
      <c r="J5" s="550" t="s">
        <v>575</v>
      </c>
      <c r="K5" s="551"/>
      <c r="L5" s="551"/>
      <c r="M5" s="444"/>
    </row>
    <row r="6" spans="1:13" ht="12.75">
      <c r="A6" s="660"/>
      <c r="B6" s="545"/>
      <c r="C6" s="546"/>
      <c r="D6" s="546"/>
      <c r="E6" s="547"/>
      <c r="F6" s="552" t="s">
        <v>442</v>
      </c>
      <c r="G6" s="553"/>
      <c r="H6" s="554" t="s">
        <v>443</v>
      </c>
      <c r="I6" s="555"/>
      <c r="J6" s="552" t="s">
        <v>442</v>
      </c>
      <c r="K6" s="553"/>
      <c r="L6" s="554" t="s">
        <v>443</v>
      </c>
      <c r="M6" s="556"/>
    </row>
    <row r="7" spans="1:13" ht="39">
      <c r="A7" s="100"/>
      <c r="B7" s="471" t="s">
        <v>318</v>
      </c>
      <c r="C7" s="472"/>
      <c r="D7" s="472"/>
      <c r="E7" s="557"/>
      <c r="F7" s="558" t="s">
        <v>444</v>
      </c>
      <c r="G7" s="559" t="s">
        <v>445</v>
      </c>
      <c r="H7" s="559" t="s">
        <v>444</v>
      </c>
      <c r="I7" s="560" t="s">
        <v>445</v>
      </c>
      <c r="J7" s="558" t="s">
        <v>444</v>
      </c>
      <c r="K7" s="559" t="s">
        <v>445</v>
      </c>
      <c r="L7" s="559" t="s">
        <v>444</v>
      </c>
      <c r="M7" s="561" t="s">
        <v>445</v>
      </c>
    </row>
    <row r="8" spans="1:13" ht="15.75">
      <c r="A8" s="100"/>
      <c r="B8" s="471"/>
      <c r="C8" s="472"/>
      <c r="D8" s="472"/>
      <c r="E8" s="557"/>
      <c r="F8" s="562"/>
      <c r="G8" s="472"/>
      <c r="H8" s="472"/>
      <c r="I8" s="557"/>
      <c r="J8" s="563"/>
      <c r="K8" s="564"/>
      <c r="L8" s="474"/>
      <c r="M8" s="565"/>
    </row>
    <row r="9" spans="1:13" ht="12.75">
      <c r="A9" s="107" t="s">
        <v>53</v>
      </c>
      <c r="B9" s="130">
        <v>1</v>
      </c>
      <c r="C9" s="108" t="s">
        <v>0</v>
      </c>
      <c r="D9" s="101"/>
      <c r="E9" s="566"/>
      <c r="F9" s="567">
        <f aca="true" t="shared" si="0" ref="F9:M9">SUM(F10)</f>
        <v>27941</v>
      </c>
      <c r="G9" s="475">
        <f t="shared" si="0"/>
        <v>0</v>
      </c>
      <c r="H9" s="475">
        <f t="shared" si="0"/>
        <v>9369</v>
      </c>
      <c r="I9" s="568">
        <f t="shared" si="0"/>
        <v>0</v>
      </c>
      <c r="J9" s="567">
        <f t="shared" si="0"/>
        <v>27514</v>
      </c>
      <c r="K9" s="475">
        <f t="shared" si="0"/>
        <v>0</v>
      </c>
      <c r="L9" s="475">
        <f t="shared" si="0"/>
        <v>9369</v>
      </c>
      <c r="M9" s="569">
        <f t="shared" si="0"/>
        <v>0</v>
      </c>
    </row>
    <row r="10" spans="1:13" ht="25.5">
      <c r="A10" s="107" t="s">
        <v>54</v>
      </c>
      <c r="B10" s="130" t="s">
        <v>320</v>
      </c>
      <c r="C10" s="108"/>
      <c r="D10" s="132" t="s">
        <v>514</v>
      </c>
      <c r="E10" s="566"/>
      <c r="F10" s="570">
        <f aca="true" t="shared" si="1" ref="F10:L10">SUM(F11:F17)</f>
        <v>27941</v>
      </c>
      <c r="G10" s="476">
        <f t="shared" si="1"/>
        <v>0</v>
      </c>
      <c r="H10" s="476">
        <f t="shared" si="1"/>
        <v>9369</v>
      </c>
      <c r="I10" s="571">
        <f t="shared" si="1"/>
        <v>0</v>
      </c>
      <c r="J10" s="570">
        <f t="shared" si="1"/>
        <v>27514</v>
      </c>
      <c r="K10" s="476">
        <f t="shared" si="1"/>
        <v>0</v>
      </c>
      <c r="L10" s="476">
        <f t="shared" si="1"/>
        <v>9369</v>
      </c>
      <c r="M10" s="572"/>
    </row>
    <row r="11" spans="1:13" ht="25.5">
      <c r="A11" s="107" t="s">
        <v>55</v>
      </c>
      <c r="B11" s="130" t="s">
        <v>515</v>
      </c>
      <c r="C11" s="108"/>
      <c r="D11" s="101"/>
      <c r="E11" s="573" t="s">
        <v>322</v>
      </c>
      <c r="F11" s="574">
        <v>17497</v>
      </c>
      <c r="G11" s="575"/>
      <c r="H11" s="575"/>
      <c r="I11" s="576"/>
      <c r="J11" s="577">
        <v>17994</v>
      </c>
      <c r="K11" s="478"/>
      <c r="L11" s="478"/>
      <c r="M11" s="572"/>
    </row>
    <row r="12" spans="1:13" ht="25.5">
      <c r="A12" s="107" t="s">
        <v>56</v>
      </c>
      <c r="B12" s="130" t="s">
        <v>516</v>
      </c>
      <c r="C12" s="108"/>
      <c r="D12" s="101"/>
      <c r="E12" s="573" t="s">
        <v>324</v>
      </c>
      <c r="F12" s="574">
        <v>2891</v>
      </c>
      <c r="G12" s="575"/>
      <c r="H12" s="575">
        <v>9369</v>
      </c>
      <c r="I12" s="576"/>
      <c r="J12" s="577">
        <v>2891</v>
      </c>
      <c r="K12" s="478"/>
      <c r="L12" s="478">
        <v>9369</v>
      </c>
      <c r="M12" s="572"/>
    </row>
    <row r="13" spans="1:13" ht="25.5">
      <c r="A13" s="107" t="s">
        <v>58</v>
      </c>
      <c r="B13" s="130" t="s">
        <v>517</v>
      </c>
      <c r="C13" s="108"/>
      <c r="D13" s="101"/>
      <c r="E13" s="573" t="s">
        <v>326</v>
      </c>
      <c r="F13" s="574">
        <v>991</v>
      </c>
      <c r="G13" s="575"/>
      <c r="H13" s="575"/>
      <c r="I13" s="576"/>
      <c r="J13" s="577">
        <v>991</v>
      </c>
      <c r="K13" s="478"/>
      <c r="L13" s="478"/>
      <c r="M13" s="572"/>
    </row>
    <row r="14" spans="1:13" ht="38.25">
      <c r="A14" s="107" t="s">
        <v>59</v>
      </c>
      <c r="B14" s="130" t="s">
        <v>518</v>
      </c>
      <c r="C14" s="108"/>
      <c r="D14" s="101"/>
      <c r="E14" s="573" t="s">
        <v>371</v>
      </c>
      <c r="F14" s="574">
        <v>23</v>
      </c>
      <c r="G14" s="575"/>
      <c r="H14" s="575"/>
      <c r="I14" s="576"/>
      <c r="J14" s="577">
        <v>23</v>
      </c>
      <c r="K14" s="478"/>
      <c r="L14" s="478"/>
      <c r="M14" s="572"/>
    </row>
    <row r="15" spans="1:13" ht="12.75">
      <c r="A15" s="107" t="s">
        <v>61</v>
      </c>
      <c r="B15" s="130" t="s">
        <v>519</v>
      </c>
      <c r="C15" s="108"/>
      <c r="D15" s="101"/>
      <c r="E15" s="573" t="s">
        <v>520</v>
      </c>
      <c r="F15" s="574"/>
      <c r="G15" s="575"/>
      <c r="H15" s="575"/>
      <c r="I15" s="576"/>
      <c r="J15" s="577">
        <v>1023</v>
      </c>
      <c r="K15" s="478"/>
      <c r="L15" s="478"/>
      <c r="M15" s="572"/>
    </row>
    <row r="16" spans="1:13" ht="25.5">
      <c r="A16" s="107" t="s">
        <v>62</v>
      </c>
      <c r="B16" s="130" t="s">
        <v>521</v>
      </c>
      <c r="C16" s="108"/>
      <c r="D16" s="101"/>
      <c r="E16" s="573" t="s">
        <v>522</v>
      </c>
      <c r="F16" s="574"/>
      <c r="G16" s="575"/>
      <c r="H16" s="575"/>
      <c r="I16" s="576"/>
      <c r="J16" s="577">
        <v>532</v>
      </c>
      <c r="K16" s="478"/>
      <c r="L16" s="478"/>
      <c r="M16" s="572"/>
    </row>
    <row r="17" spans="1:13" ht="12.75">
      <c r="A17" s="107" t="s">
        <v>86</v>
      </c>
      <c r="B17" s="130" t="s">
        <v>523</v>
      </c>
      <c r="C17" s="108"/>
      <c r="D17" s="101"/>
      <c r="E17" s="573" t="s">
        <v>383</v>
      </c>
      <c r="F17" s="574">
        <v>6539</v>
      </c>
      <c r="G17" s="575"/>
      <c r="H17" s="575"/>
      <c r="I17" s="576"/>
      <c r="J17" s="577">
        <v>4060</v>
      </c>
      <c r="K17" s="478"/>
      <c r="L17" s="478"/>
      <c r="M17" s="572"/>
    </row>
    <row r="18" spans="1:13" ht="25.5">
      <c r="A18" s="107" t="s">
        <v>65</v>
      </c>
      <c r="B18" s="131">
        <v>2</v>
      </c>
      <c r="C18" s="114" t="s">
        <v>524</v>
      </c>
      <c r="D18" s="132"/>
      <c r="E18" s="578"/>
      <c r="F18" s="567">
        <f aca="true" t="shared" si="2" ref="F18:M18">SUM(F19:F23)</f>
        <v>44874</v>
      </c>
      <c r="G18" s="475">
        <f t="shared" si="2"/>
        <v>0</v>
      </c>
      <c r="H18" s="475">
        <f t="shared" si="2"/>
        <v>340</v>
      </c>
      <c r="I18" s="568">
        <f t="shared" si="2"/>
        <v>0</v>
      </c>
      <c r="J18" s="567">
        <f t="shared" si="2"/>
        <v>44969</v>
      </c>
      <c r="K18" s="475">
        <f t="shared" si="2"/>
        <v>0</v>
      </c>
      <c r="L18" s="475">
        <f t="shared" si="2"/>
        <v>435</v>
      </c>
      <c r="M18" s="569">
        <f t="shared" si="2"/>
        <v>0</v>
      </c>
    </row>
    <row r="19" spans="1:13" ht="12.75">
      <c r="A19" s="107" t="s">
        <v>66</v>
      </c>
      <c r="B19" s="131" t="s">
        <v>327</v>
      </c>
      <c r="C19" s="108"/>
      <c r="D19" s="479" t="s">
        <v>2</v>
      </c>
      <c r="E19" s="573"/>
      <c r="F19" s="574">
        <v>458</v>
      </c>
      <c r="G19" s="575"/>
      <c r="H19" s="575">
        <v>220</v>
      </c>
      <c r="I19" s="576"/>
      <c r="J19" s="577">
        <v>458</v>
      </c>
      <c r="K19" s="478"/>
      <c r="L19" s="478">
        <v>220</v>
      </c>
      <c r="M19" s="572"/>
    </row>
    <row r="20" spans="1:13" ht="12.75">
      <c r="A20" s="107" t="s">
        <v>67</v>
      </c>
      <c r="B20" s="131" t="s">
        <v>328</v>
      </c>
      <c r="C20" s="108"/>
      <c r="D20" s="479" t="s">
        <v>3</v>
      </c>
      <c r="E20" s="573"/>
      <c r="F20" s="574"/>
      <c r="G20" s="575"/>
      <c r="H20" s="575"/>
      <c r="I20" s="576"/>
      <c r="J20" s="577"/>
      <c r="K20" s="478"/>
      <c r="L20" s="478"/>
      <c r="M20" s="572"/>
    </row>
    <row r="21" spans="1:13" ht="12.75">
      <c r="A21" s="107" t="s">
        <v>68</v>
      </c>
      <c r="B21" s="131" t="s">
        <v>329</v>
      </c>
      <c r="C21" s="108"/>
      <c r="D21" s="479" t="s">
        <v>525</v>
      </c>
      <c r="E21" s="573"/>
      <c r="F21" s="574">
        <v>1920</v>
      </c>
      <c r="G21" s="575"/>
      <c r="H21" s="575"/>
      <c r="I21" s="576"/>
      <c r="J21" s="577">
        <v>1920</v>
      </c>
      <c r="K21" s="478"/>
      <c r="L21" s="478"/>
      <c r="M21" s="572"/>
    </row>
    <row r="22" spans="1:13" ht="12.75">
      <c r="A22" s="107" t="s">
        <v>69</v>
      </c>
      <c r="B22" s="131" t="s">
        <v>330</v>
      </c>
      <c r="C22" s="108"/>
      <c r="D22" s="479" t="s">
        <v>526</v>
      </c>
      <c r="E22" s="573"/>
      <c r="F22" s="574">
        <v>19635</v>
      </c>
      <c r="G22" s="575"/>
      <c r="H22" s="575"/>
      <c r="I22" s="576"/>
      <c r="J22" s="577">
        <v>19635</v>
      </c>
      <c r="K22" s="478"/>
      <c r="L22" s="478"/>
      <c r="M22" s="572"/>
    </row>
    <row r="23" spans="1:13" ht="25.5">
      <c r="A23" s="107" t="s">
        <v>70</v>
      </c>
      <c r="B23" s="131" t="s">
        <v>331</v>
      </c>
      <c r="C23" s="108"/>
      <c r="D23" s="477" t="s">
        <v>527</v>
      </c>
      <c r="E23" s="573"/>
      <c r="F23" s="574">
        <v>22861</v>
      </c>
      <c r="G23" s="575"/>
      <c r="H23" s="575">
        <v>120</v>
      </c>
      <c r="I23" s="576"/>
      <c r="J23" s="577">
        <v>22956</v>
      </c>
      <c r="K23" s="478"/>
      <c r="L23" s="478">
        <v>215</v>
      </c>
      <c r="M23" s="572"/>
    </row>
    <row r="24" spans="1:13" ht="12.75">
      <c r="A24" s="107" t="s">
        <v>71</v>
      </c>
      <c r="B24" s="130">
        <v>3</v>
      </c>
      <c r="C24" s="108" t="s">
        <v>528</v>
      </c>
      <c r="D24" s="101"/>
      <c r="E24" s="578"/>
      <c r="F24" s="567">
        <f aca="true" t="shared" si="3" ref="F24:M24">F25+F26+F29+F35+F36</f>
        <v>0</v>
      </c>
      <c r="G24" s="475">
        <f t="shared" si="3"/>
        <v>10200</v>
      </c>
      <c r="H24" s="475">
        <f t="shared" si="3"/>
        <v>2522</v>
      </c>
      <c r="I24" s="568">
        <f t="shared" si="3"/>
        <v>0</v>
      </c>
      <c r="J24" s="567">
        <f t="shared" si="3"/>
        <v>0</v>
      </c>
      <c r="K24" s="475">
        <f t="shared" si="3"/>
        <v>10201</v>
      </c>
      <c r="L24" s="475">
        <f t="shared" si="3"/>
        <v>2649</v>
      </c>
      <c r="M24" s="569">
        <f t="shared" si="3"/>
        <v>0</v>
      </c>
    </row>
    <row r="25" spans="1:13" ht="12.75">
      <c r="A25" s="107" t="s">
        <v>72</v>
      </c>
      <c r="B25" s="130" t="s">
        <v>332</v>
      </c>
      <c r="C25" s="108"/>
      <c r="D25" s="477" t="s">
        <v>333</v>
      </c>
      <c r="E25" s="573"/>
      <c r="F25" s="574"/>
      <c r="G25" s="575"/>
      <c r="H25" s="575">
        <v>12</v>
      </c>
      <c r="I25" s="576"/>
      <c r="J25" s="577"/>
      <c r="K25" s="478"/>
      <c r="L25" s="478">
        <v>13</v>
      </c>
      <c r="M25" s="572"/>
    </row>
    <row r="26" spans="1:13" ht="25.5">
      <c r="A26" s="107" t="s">
        <v>73</v>
      </c>
      <c r="B26" s="130" t="s">
        <v>334</v>
      </c>
      <c r="C26" s="108"/>
      <c r="D26" s="480" t="s">
        <v>529</v>
      </c>
      <c r="E26" s="579"/>
      <c r="F26" s="580">
        <f aca="true" t="shared" si="4" ref="F26:M26">SUM(F27:F28)</f>
        <v>0</v>
      </c>
      <c r="G26" s="481">
        <f t="shared" si="4"/>
        <v>0</v>
      </c>
      <c r="H26" s="481">
        <f t="shared" si="4"/>
        <v>1989</v>
      </c>
      <c r="I26" s="581">
        <f t="shared" si="4"/>
        <v>0</v>
      </c>
      <c r="J26" s="580">
        <f t="shared" si="4"/>
        <v>0</v>
      </c>
      <c r="K26" s="481">
        <f t="shared" si="4"/>
        <v>0</v>
      </c>
      <c r="L26" s="481">
        <f t="shared" si="4"/>
        <v>1998</v>
      </c>
      <c r="M26" s="582">
        <f t="shared" si="4"/>
        <v>0</v>
      </c>
    </row>
    <row r="27" spans="1:13" ht="12.75">
      <c r="A27" s="107" t="s">
        <v>74</v>
      </c>
      <c r="B27" s="130" t="s">
        <v>530</v>
      </c>
      <c r="C27" s="108"/>
      <c r="D27" s="101"/>
      <c r="E27" s="573" t="s">
        <v>5</v>
      </c>
      <c r="F27" s="574"/>
      <c r="G27" s="575"/>
      <c r="H27" s="575">
        <v>1989</v>
      </c>
      <c r="I27" s="576"/>
      <c r="J27" s="577"/>
      <c r="K27" s="478"/>
      <c r="L27" s="478">
        <v>1989</v>
      </c>
      <c r="M27" s="572"/>
    </row>
    <row r="28" spans="1:13" ht="25.5">
      <c r="A28" s="107" t="s">
        <v>75</v>
      </c>
      <c r="B28" s="130" t="s">
        <v>531</v>
      </c>
      <c r="C28" s="108"/>
      <c r="D28" s="101"/>
      <c r="E28" s="573" t="s">
        <v>335</v>
      </c>
      <c r="F28" s="574"/>
      <c r="G28" s="575"/>
      <c r="H28" s="575"/>
      <c r="I28" s="576"/>
      <c r="J28" s="577"/>
      <c r="K28" s="478"/>
      <c r="L28" s="478">
        <v>9</v>
      </c>
      <c r="M28" s="572"/>
    </row>
    <row r="29" spans="1:13" ht="25.5">
      <c r="A29" s="107" t="s">
        <v>87</v>
      </c>
      <c r="B29" s="130">
        <v>3.3</v>
      </c>
      <c r="C29" s="108"/>
      <c r="D29" s="480" t="s">
        <v>532</v>
      </c>
      <c r="E29" s="579"/>
      <c r="F29" s="580">
        <f aca="true" t="shared" si="5" ref="F29:M29">SUM(F30:F34)</f>
        <v>0</v>
      </c>
      <c r="G29" s="481">
        <f t="shared" si="5"/>
        <v>10000</v>
      </c>
      <c r="H29" s="481">
        <f t="shared" si="5"/>
        <v>521</v>
      </c>
      <c r="I29" s="581">
        <f t="shared" si="5"/>
        <v>0</v>
      </c>
      <c r="J29" s="580">
        <f t="shared" si="5"/>
        <v>0</v>
      </c>
      <c r="K29" s="481">
        <f t="shared" si="5"/>
        <v>10001</v>
      </c>
      <c r="L29" s="481">
        <f t="shared" si="5"/>
        <v>620</v>
      </c>
      <c r="M29" s="582">
        <f t="shared" si="5"/>
        <v>0</v>
      </c>
    </row>
    <row r="30" spans="1:13" ht="25.5">
      <c r="A30" s="107" t="s">
        <v>76</v>
      </c>
      <c r="B30" s="130" t="s">
        <v>336</v>
      </c>
      <c r="C30" s="108"/>
      <c r="D30" s="101"/>
      <c r="E30" s="573" t="s">
        <v>533</v>
      </c>
      <c r="F30" s="574"/>
      <c r="G30" s="575"/>
      <c r="H30" s="575"/>
      <c r="I30" s="576"/>
      <c r="J30" s="577"/>
      <c r="K30" s="478">
        <v>1</v>
      </c>
      <c r="L30" s="478"/>
      <c r="M30" s="572"/>
    </row>
    <row r="31" spans="1:13" ht="25.5">
      <c r="A31" s="107" t="s">
        <v>88</v>
      </c>
      <c r="B31" s="130" t="s">
        <v>337</v>
      </c>
      <c r="C31" s="108"/>
      <c r="D31" s="101"/>
      <c r="E31" s="583" t="s">
        <v>191</v>
      </c>
      <c r="F31" s="584"/>
      <c r="G31" s="585">
        <v>2000</v>
      </c>
      <c r="H31" s="585"/>
      <c r="I31" s="586"/>
      <c r="J31" s="577"/>
      <c r="K31" s="478">
        <v>2000</v>
      </c>
      <c r="L31" s="478"/>
      <c r="M31" s="572"/>
    </row>
    <row r="32" spans="1:13" ht="12.75">
      <c r="A32" s="107" t="s">
        <v>77</v>
      </c>
      <c r="B32" s="130" t="s">
        <v>338</v>
      </c>
      <c r="C32" s="108"/>
      <c r="D32" s="101"/>
      <c r="E32" s="573" t="s">
        <v>6</v>
      </c>
      <c r="F32" s="574"/>
      <c r="G32" s="575">
        <v>8000</v>
      </c>
      <c r="H32" s="575"/>
      <c r="I32" s="576"/>
      <c r="J32" s="577"/>
      <c r="K32" s="478">
        <v>8000</v>
      </c>
      <c r="L32" s="478"/>
      <c r="M32" s="572"/>
    </row>
    <row r="33" spans="1:13" ht="12.75">
      <c r="A33" s="107" t="s">
        <v>89</v>
      </c>
      <c r="B33" s="130" t="s">
        <v>534</v>
      </c>
      <c r="C33" s="108"/>
      <c r="D33" s="101"/>
      <c r="E33" s="573" t="s">
        <v>339</v>
      </c>
      <c r="F33" s="574"/>
      <c r="G33" s="575"/>
      <c r="H33" s="575"/>
      <c r="I33" s="576"/>
      <c r="J33" s="587"/>
      <c r="K33" s="483"/>
      <c r="L33" s="483"/>
      <c r="M33" s="572"/>
    </row>
    <row r="34" spans="1:13" ht="12.75">
      <c r="A34" s="107" t="s">
        <v>116</v>
      </c>
      <c r="B34" s="130" t="s">
        <v>535</v>
      </c>
      <c r="C34" s="108"/>
      <c r="D34" s="101"/>
      <c r="E34" s="573" t="s">
        <v>7</v>
      </c>
      <c r="F34" s="574"/>
      <c r="G34" s="575"/>
      <c r="H34" s="575">
        <v>521</v>
      </c>
      <c r="I34" s="576"/>
      <c r="J34" s="587"/>
      <c r="K34" s="483"/>
      <c r="L34" s="483">
        <v>620</v>
      </c>
      <c r="M34" s="572"/>
    </row>
    <row r="35" spans="1:13" ht="12.75">
      <c r="A35" s="107" t="s">
        <v>117</v>
      </c>
      <c r="B35" s="130" t="s">
        <v>340</v>
      </c>
      <c r="C35" s="108"/>
      <c r="D35" s="101" t="s">
        <v>536</v>
      </c>
      <c r="E35" s="578"/>
      <c r="F35" s="588"/>
      <c r="G35" s="589">
        <v>200</v>
      </c>
      <c r="H35" s="589"/>
      <c r="I35" s="590"/>
      <c r="J35" s="591"/>
      <c r="K35" s="484">
        <v>200</v>
      </c>
      <c r="L35" s="484"/>
      <c r="M35" s="572"/>
    </row>
    <row r="36" spans="1:13" ht="12.75">
      <c r="A36" s="107" t="s">
        <v>118</v>
      </c>
      <c r="B36" s="130" t="s">
        <v>341</v>
      </c>
      <c r="C36" s="108"/>
      <c r="D36" s="101" t="s">
        <v>537</v>
      </c>
      <c r="E36" s="578"/>
      <c r="F36" s="592">
        <f aca="true" t="shared" si="6" ref="F36:L36">SUM(F37)</f>
        <v>0</v>
      </c>
      <c r="G36" s="485">
        <f t="shared" si="6"/>
        <v>0</v>
      </c>
      <c r="H36" s="485">
        <f t="shared" si="6"/>
        <v>0</v>
      </c>
      <c r="I36" s="593">
        <f t="shared" si="6"/>
        <v>0</v>
      </c>
      <c r="J36" s="592">
        <f t="shared" si="6"/>
        <v>0</v>
      </c>
      <c r="K36" s="485">
        <f t="shared" si="6"/>
        <v>0</v>
      </c>
      <c r="L36" s="485">
        <f t="shared" si="6"/>
        <v>18</v>
      </c>
      <c r="M36" s="572"/>
    </row>
    <row r="37" spans="1:13" ht="12.75">
      <c r="A37" s="107" t="s">
        <v>119</v>
      </c>
      <c r="B37" s="130" t="s">
        <v>342</v>
      </c>
      <c r="C37" s="108"/>
      <c r="D37" s="101"/>
      <c r="E37" s="573" t="s">
        <v>538</v>
      </c>
      <c r="F37" s="574"/>
      <c r="G37" s="575"/>
      <c r="H37" s="575"/>
      <c r="I37" s="576"/>
      <c r="J37" s="587">
        <v>0</v>
      </c>
      <c r="K37" s="483">
        <v>0</v>
      </c>
      <c r="L37" s="483">
        <v>18</v>
      </c>
      <c r="M37" s="572"/>
    </row>
    <row r="38" spans="1:13" ht="25.5">
      <c r="A38" s="107" t="s">
        <v>120</v>
      </c>
      <c r="B38" s="130" t="s">
        <v>433</v>
      </c>
      <c r="C38" s="114" t="s">
        <v>539</v>
      </c>
      <c r="D38" s="101"/>
      <c r="E38" s="578"/>
      <c r="F38" s="594">
        <f aca="true" t="shared" si="7" ref="F38:M38">F39+F46</f>
        <v>0</v>
      </c>
      <c r="G38" s="486">
        <f t="shared" si="7"/>
        <v>1025</v>
      </c>
      <c r="H38" s="486">
        <f t="shared" si="7"/>
        <v>0</v>
      </c>
      <c r="I38" s="595">
        <f t="shared" si="7"/>
        <v>0</v>
      </c>
      <c r="J38" s="594">
        <f t="shared" si="7"/>
        <v>0</v>
      </c>
      <c r="K38" s="486">
        <f t="shared" si="7"/>
        <v>3429</v>
      </c>
      <c r="L38" s="486">
        <f t="shared" si="7"/>
        <v>330</v>
      </c>
      <c r="M38" s="109">
        <f t="shared" si="7"/>
        <v>0</v>
      </c>
    </row>
    <row r="39" spans="1:13" ht="12.75">
      <c r="A39" s="107" t="s">
        <v>125</v>
      </c>
      <c r="B39" s="130" t="s">
        <v>355</v>
      </c>
      <c r="C39" s="114"/>
      <c r="D39" s="101" t="s">
        <v>540</v>
      </c>
      <c r="E39" s="578"/>
      <c r="F39" s="592">
        <f aca="true" t="shared" si="8" ref="F39:M39">SUM(F40:F45)</f>
        <v>0</v>
      </c>
      <c r="G39" s="485">
        <f t="shared" si="8"/>
        <v>1025</v>
      </c>
      <c r="H39" s="485">
        <f t="shared" si="8"/>
        <v>0</v>
      </c>
      <c r="I39" s="593">
        <f t="shared" si="8"/>
        <v>0</v>
      </c>
      <c r="J39" s="592">
        <f t="shared" si="8"/>
        <v>0</v>
      </c>
      <c r="K39" s="485">
        <f t="shared" si="8"/>
        <v>2852</v>
      </c>
      <c r="L39" s="485">
        <f t="shared" si="8"/>
        <v>330</v>
      </c>
      <c r="M39" s="112">
        <f t="shared" si="8"/>
        <v>0</v>
      </c>
    </row>
    <row r="40" spans="1:13" ht="12.75">
      <c r="A40" s="107" t="s">
        <v>343</v>
      </c>
      <c r="B40" s="130" t="s">
        <v>541</v>
      </c>
      <c r="C40" s="108"/>
      <c r="D40" s="101"/>
      <c r="E40" s="573" t="s">
        <v>192</v>
      </c>
      <c r="F40" s="574"/>
      <c r="G40" s="575">
        <v>300</v>
      </c>
      <c r="H40" s="575"/>
      <c r="I40" s="576"/>
      <c r="J40" s="587"/>
      <c r="K40" s="483">
        <v>1131</v>
      </c>
      <c r="L40" s="483">
        <v>330</v>
      </c>
      <c r="M40" s="572"/>
    </row>
    <row r="41" spans="1:13" ht="25.5">
      <c r="A41" s="107" t="s">
        <v>202</v>
      </c>
      <c r="B41" s="130" t="s">
        <v>542</v>
      </c>
      <c r="C41" s="108"/>
      <c r="D41" s="101"/>
      <c r="E41" s="573" t="s">
        <v>8</v>
      </c>
      <c r="F41" s="574"/>
      <c r="G41" s="575"/>
      <c r="H41" s="575"/>
      <c r="I41" s="576"/>
      <c r="J41" s="587"/>
      <c r="K41" s="483"/>
      <c r="L41" s="483"/>
      <c r="M41" s="572"/>
    </row>
    <row r="42" spans="1:13" ht="12.75">
      <c r="A42" s="107" t="s">
        <v>344</v>
      </c>
      <c r="B42" s="130" t="s">
        <v>543</v>
      </c>
      <c r="C42" s="108"/>
      <c r="D42" s="101"/>
      <c r="E42" s="573" t="s">
        <v>9</v>
      </c>
      <c r="F42" s="574"/>
      <c r="G42" s="575"/>
      <c r="H42" s="575"/>
      <c r="I42" s="576"/>
      <c r="J42" s="587"/>
      <c r="K42" s="483"/>
      <c r="L42" s="483"/>
      <c r="M42" s="572"/>
    </row>
    <row r="43" spans="1:13" ht="12.75">
      <c r="A43" s="107" t="s">
        <v>345</v>
      </c>
      <c r="B43" s="130" t="s">
        <v>544</v>
      </c>
      <c r="C43" s="108"/>
      <c r="D43" s="101"/>
      <c r="E43" s="573" t="s">
        <v>10</v>
      </c>
      <c r="F43" s="574"/>
      <c r="G43" s="575">
        <v>704</v>
      </c>
      <c r="H43" s="575"/>
      <c r="I43" s="576"/>
      <c r="J43" s="587"/>
      <c r="K43" s="483">
        <v>1700</v>
      </c>
      <c r="L43" s="483"/>
      <c r="M43" s="572"/>
    </row>
    <row r="44" spans="1:13" ht="25.5">
      <c r="A44" s="107" t="s">
        <v>346</v>
      </c>
      <c r="B44" s="130" t="s">
        <v>545</v>
      </c>
      <c r="C44" s="108"/>
      <c r="D44" s="101"/>
      <c r="E44" s="573" t="s">
        <v>373</v>
      </c>
      <c r="F44" s="574"/>
      <c r="G44" s="575">
        <v>21</v>
      </c>
      <c r="H44" s="575"/>
      <c r="I44" s="576"/>
      <c r="J44" s="587"/>
      <c r="K44" s="483">
        <v>21</v>
      </c>
      <c r="L44" s="483"/>
      <c r="M44" s="572"/>
    </row>
    <row r="45" spans="1:13" ht="12.75">
      <c r="A45" s="107" t="s">
        <v>348</v>
      </c>
      <c r="B45" s="130" t="s">
        <v>546</v>
      </c>
      <c r="C45" s="108"/>
      <c r="D45" s="101"/>
      <c r="E45" s="573" t="s">
        <v>347</v>
      </c>
      <c r="F45" s="574"/>
      <c r="G45" s="575"/>
      <c r="H45" s="575"/>
      <c r="I45" s="576"/>
      <c r="J45" s="587"/>
      <c r="K45" s="483"/>
      <c r="L45" s="483"/>
      <c r="M45" s="572"/>
    </row>
    <row r="46" spans="1:13" ht="25.5">
      <c r="A46" s="107" t="s">
        <v>349</v>
      </c>
      <c r="B46" s="130" t="s">
        <v>357</v>
      </c>
      <c r="C46" s="114"/>
      <c r="D46" s="132" t="s">
        <v>547</v>
      </c>
      <c r="E46" s="566"/>
      <c r="F46" s="484">
        <f aca="true" t="shared" si="9" ref="F46:M46">SUM(F47:F48)</f>
        <v>0</v>
      </c>
      <c r="G46" s="484">
        <f t="shared" si="9"/>
        <v>0</v>
      </c>
      <c r="H46" s="484">
        <f t="shared" si="9"/>
        <v>0</v>
      </c>
      <c r="I46" s="596">
        <f t="shared" si="9"/>
        <v>0</v>
      </c>
      <c r="J46" s="591">
        <f t="shared" si="9"/>
        <v>0</v>
      </c>
      <c r="K46" s="484">
        <f t="shared" si="9"/>
        <v>577</v>
      </c>
      <c r="L46" s="484">
        <f t="shared" si="9"/>
        <v>0</v>
      </c>
      <c r="M46" s="105">
        <f t="shared" si="9"/>
        <v>0</v>
      </c>
    </row>
    <row r="47" spans="1:13" ht="12.75">
      <c r="A47" s="107" t="s">
        <v>351</v>
      </c>
      <c r="B47" s="130" t="s">
        <v>548</v>
      </c>
      <c r="C47" s="108"/>
      <c r="D47" s="101"/>
      <c r="E47" s="597" t="s">
        <v>549</v>
      </c>
      <c r="F47" s="587"/>
      <c r="G47" s="483"/>
      <c r="H47" s="483"/>
      <c r="I47" s="598"/>
      <c r="J47" s="587"/>
      <c r="K47" s="483">
        <v>19</v>
      </c>
      <c r="L47" s="483"/>
      <c r="M47" s="572"/>
    </row>
    <row r="48" spans="1:13" ht="25.5">
      <c r="A48" s="107" t="s">
        <v>353</v>
      </c>
      <c r="B48" s="130" t="s">
        <v>550</v>
      </c>
      <c r="C48" s="108"/>
      <c r="D48" s="101"/>
      <c r="E48" s="573" t="s">
        <v>551</v>
      </c>
      <c r="F48" s="574"/>
      <c r="G48" s="575"/>
      <c r="H48" s="575"/>
      <c r="I48" s="576"/>
      <c r="J48" s="587"/>
      <c r="K48" s="483">
        <v>558</v>
      </c>
      <c r="L48" s="483"/>
      <c r="M48" s="572"/>
    </row>
    <row r="49" spans="1:13" ht="38.25">
      <c r="A49" s="107" t="s">
        <v>354</v>
      </c>
      <c r="B49" s="130" t="s">
        <v>58</v>
      </c>
      <c r="C49" s="114" t="s">
        <v>552</v>
      </c>
      <c r="D49" s="132"/>
      <c r="E49" s="578"/>
      <c r="F49" s="486">
        <f aca="true" t="shared" si="10" ref="F49:M49">SUM(F50:F52)</f>
        <v>0</v>
      </c>
      <c r="G49" s="486">
        <f t="shared" si="10"/>
        <v>0</v>
      </c>
      <c r="H49" s="486">
        <f t="shared" si="10"/>
        <v>0</v>
      </c>
      <c r="I49" s="595">
        <f t="shared" si="10"/>
        <v>0</v>
      </c>
      <c r="J49" s="594">
        <f t="shared" si="10"/>
        <v>0</v>
      </c>
      <c r="K49" s="486">
        <f t="shared" si="10"/>
        <v>113</v>
      </c>
      <c r="L49" s="486">
        <f t="shared" si="10"/>
        <v>0</v>
      </c>
      <c r="M49" s="109">
        <f t="shared" si="10"/>
        <v>0</v>
      </c>
    </row>
    <row r="50" spans="1:13" ht="12.75">
      <c r="A50" s="107" t="s">
        <v>356</v>
      </c>
      <c r="B50" s="130" t="s">
        <v>365</v>
      </c>
      <c r="C50" s="108"/>
      <c r="D50" s="479" t="s">
        <v>553</v>
      </c>
      <c r="E50" s="597"/>
      <c r="F50" s="587"/>
      <c r="G50" s="483"/>
      <c r="H50" s="483"/>
      <c r="I50" s="598"/>
      <c r="J50" s="587"/>
      <c r="K50" s="483"/>
      <c r="L50" s="483"/>
      <c r="M50" s="572"/>
    </row>
    <row r="51" spans="1:13" ht="12.75">
      <c r="A51" s="107" t="s">
        <v>358</v>
      </c>
      <c r="B51" s="130" t="s">
        <v>367</v>
      </c>
      <c r="C51" s="108"/>
      <c r="D51" s="479" t="s">
        <v>12</v>
      </c>
      <c r="E51" s="597"/>
      <c r="F51" s="587"/>
      <c r="G51" s="483"/>
      <c r="H51" s="483"/>
      <c r="I51" s="598"/>
      <c r="J51" s="587"/>
      <c r="K51" s="483">
        <v>113</v>
      </c>
      <c r="L51" s="483"/>
      <c r="M51" s="572"/>
    </row>
    <row r="52" spans="1:13" ht="26.25" thickBot="1">
      <c r="A52" s="487" t="s">
        <v>360</v>
      </c>
      <c r="B52" s="141" t="s">
        <v>368</v>
      </c>
      <c r="C52" s="116"/>
      <c r="D52" s="488" t="s">
        <v>554</v>
      </c>
      <c r="E52" s="599"/>
      <c r="F52" s="600"/>
      <c r="G52" s="490"/>
      <c r="H52" s="490"/>
      <c r="I52" s="601"/>
      <c r="J52" s="600"/>
      <c r="K52" s="490"/>
      <c r="L52" s="490"/>
      <c r="M52" s="565"/>
    </row>
    <row r="53" spans="1:13" ht="26.25" thickBot="1">
      <c r="A53" s="125" t="s">
        <v>362</v>
      </c>
      <c r="B53" s="133" t="s">
        <v>555</v>
      </c>
      <c r="C53" s="134" t="s">
        <v>363</v>
      </c>
      <c r="D53" s="135"/>
      <c r="E53" s="602"/>
      <c r="F53" s="603">
        <f aca="true" t="shared" si="11" ref="F53:M53">F9+F18+F24+F38+F49</f>
        <v>72815</v>
      </c>
      <c r="G53" s="492">
        <f t="shared" si="11"/>
        <v>11225</v>
      </c>
      <c r="H53" s="492">
        <f t="shared" si="11"/>
        <v>12231</v>
      </c>
      <c r="I53" s="604">
        <f t="shared" si="11"/>
        <v>0</v>
      </c>
      <c r="J53" s="603">
        <f t="shared" si="11"/>
        <v>72483</v>
      </c>
      <c r="K53" s="492">
        <f t="shared" si="11"/>
        <v>13743</v>
      </c>
      <c r="L53" s="604">
        <f t="shared" si="11"/>
        <v>12783</v>
      </c>
      <c r="M53" s="605">
        <f t="shared" si="11"/>
        <v>0</v>
      </c>
    </row>
    <row r="54" spans="1:13" ht="12.75">
      <c r="A54" s="136"/>
      <c r="B54" s="137"/>
      <c r="C54" s="138"/>
      <c r="D54" s="95"/>
      <c r="E54" s="52"/>
      <c r="F54" s="139"/>
      <c r="G54" s="139"/>
      <c r="H54" s="139"/>
      <c r="I54" s="139"/>
      <c r="J54" s="139"/>
      <c r="K54" s="139"/>
      <c r="L54" s="139"/>
      <c r="M54" s="139"/>
    </row>
    <row r="55" spans="1:13" ht="16.5" thickBot="1">
      <c r="A55" s="129" t="s">
        <v>54</v>
      </c>
      <c r="B55" s="365" t="s">
        <v>487</v>
      </c>
      <c r="C55" s="365"/>
      <c r="D55" s="365"/>
      <c r="E55" s="36"/>
      <c r="F55" s="606"/>
      <c r="G55" s="606"/>
      <c r="H55" s="606"/>
      <c r="I55" s="606"/>
      <c r="J55" s="42"/>
      <c r="K55" s="42"/>
      <c r="L55" s="42"/>
      <c r="M55" s="36"/>
    </row>
    <row r="56" spans="1:13" ht="15.75">
      <c r="A56" s="468"/>
      <c r="B56" s="493" t="s">
        <v>197</v>
      </c>
      <c r="C56" s="494" t="s">
        <v>198</v>
      </c>
      <c r="D56" s="494" t="s">
        <v>199</v>
      </c>
      <c r="E56" s="607" t="s">
        <v>200</v>
      </c>
      <c r="F56" s="608" t="s">
        <v>201</v>
      </c>
      <c r="G56" s="609"/>
      <c r="H56" s="610" t="s">
        <v>425</v>
      </c>
      <c r="I56" s="611"/>
      <c r="J56" s="608" t="s">
        <v>463</v>
      </c>
      <c r="K56" s="609"/>
      <c r="L56" s="610" t="s">
        <v>464</v>
      </c>
      <c r="M56" s="611"/>
    </row>
    <row r="57" spans="1:13" ht="15.75">
      <c r="A57" s="660"/>
      <c r="B57" s="612"/>
      <c r="C57" s="613"/>
      <c r="D57" s="613"/>
      <c r="E57" s="614"/>
      <c r="F57" s="615" t="s">
        <v>574</v>
      </c>
      <c r="G57" s="549"/>
      <c r="H57" s="549"/>
      <c r="I57" s="616"/>
      <c r="J57" s="615" t="s">
        <v>575</v>
      </c>
      <c r="K57" s="549"/>
      <c r="L57" s="549"/>
      <c r="M57" s="616"/>
    </row>
    <row r="58" spans="1:13" ht="24.75">
      <c r="A58" s="100"/>
      <c r="B58" s="496" t="s">
        <v>318</v>
      </c>
      <c r="C58" s="497"/>
      <c r="D58" s="498"/>
      <c r="E58" s="617"/>
      <c r="F58" s="618" t="s">
        <v>442</v>
      </c>
      <c r="G58" s="619"/>
      <c r="H58" s="554" t="s">
        <v>443</v>
      </c>
      <c r="I58" s="620"/>
      <c r="J58" s="618" t="s">
        <v>442</v>
      </c>
      <c r="K58" s="619"/>
      <c r="L58" s="554" t="s">
        <v>443</v>
      </c>
      <c r="M58" s="620"/>
    </row>
    <row r="59" spans="1:13" ht="39">
      <c r="A59" s="100"/>
      <c r="B59" s="496"/>
      <c r="C59" s="497"/>
      <c r="D59" s="498"/>
      <c r="E59" s="617"/>
      <c r="F59" s="621" t="s">
        <v>444</v>
      </c>
      <c r="G59" s="622" t="s">
        <v>445</v>
      </c>
      <c r="H59" s="559" t="s">
        <v>444</v>
      </c>
      <c r="I59" s="561" t="s">
        <v>445</v>
      </c>
      <c r="J59" s="621" t="s">
        <v>444</v>
      </c>
      <c r="K59" s="622" t="s">
        <v>445</v>
      </c>
      <c r="L59" s="559" t="s">
        <v>444</v>
      </c>
      <c r="M59" s="623" t="s">
        <v>445</v>
      </c>
    </row>
    <row r="60" spans="1:13" ht="38.25">
      <c r="A60" s="107" t="s">
        <v>53</v>
      </c>
      <c r="B60" s="130" t="s">
        <v>426</v>
      </c>
      <c r="C60" s="114" t="s">
        <v>556</v>
      </c>
      <c r="D60" s="132"/>
      <c r="E60" s="566"/>
      <c r="F60" s="594">
        <f aca="true" t="shared" si="12" ref="F60:M60">SUM(F61:F65)</f>
        <v>0</v>
      </c>
      <c r="G60" s="486">
        <f t="shared" si="12"/>
        <v>0</v>
      </c>
      <c r="H60" s="486">
        <f t="shared" si="12"/>
        <v>0</v>
      </c>
      <c r="I60" s="109">
        <f t="shared" si="12"/>
        <v>0</v>
      </c>
      <c r="J60" s="594">
        <f t="shared" si="12"/>
        <v>392</v>
      </c>
      <c r="K60" s="486">
        <f t="shared" si="12"/>
        <v>0</v>
      </c>
      <c r="L60" s="595">
        <f t="shared" si="12"/>
        <v>0</v>
      </c>
      <c r="M60" s="109">
        <f t="shared" si="12"/>
        <v>0</v>
      </c>
    </row>
    <row r="61" spans="1:13" ht="25.5">
      <c r="A61" s="107" t="s">
        <v>54</v>
      </c>
      <c r="B61" s="130" t="s">
        <v>320</v>
      </c>
      <c r="C61" s="108"/>
      <c r="D61" s="477" t="s">
        <v>557</v>
      </c>
      <c r="E61" s="573"/>
      <c r="F61" s="621"/>
      <c r="G61" s="622"/>
      <c r="H61" s="559"/>
      <c r="I61" s="561"/>
      <c r="J61" s="587">
        <v>392</v>
      </c>
      <c r="K61" s="478"/>
      <c r="L61" s="624"/>
      <c r="M61" s="572"/>
    </row>
    <row r="62" spans="1:13" ht="12.75">
      <c r="A62" s="107" t="s">
        <v>55</v>
      </c>
      <c r="B62" s="130" t="s">
        <v>321</v>
      </c>
      <c r="C62" s="108"/>
      <c r="D62" s="479" t="s">
        <v>3</v>
      </c>
      <c r="E62" s="597"/>
      <c r="F62" s="587"/>
      <c r="G62" s="483"/>
      <c r="H62" s="483"/>
      <c r="I62" s="625"/>
      <c r="J62" s="626"/>
      <c r="K62" s="478"/>
      <c r="L62" s="624"/>
      <c r="M62" s="572"/>
    </row>
    <row r="63" spans="1:13" ht="12.75">
      <c r="A63" s="107" t="s">
        <v>56</v>
      </c>
      <c r="B63" s="130" t="s">
        <v>323</v>
      </c>
      <c r="C63" s="108"/>
      <c r="D63" s="479" t="s">
        <v>525</v>
      </c>
      <c r="E63" s="597"/>
      <c r="F63" s="587"/>
      <c r="G63" s="483"/>
      <c r="H63" s="483"/>
      <c r="I63" s="625"/>
      <c r="J63" s="587"/>
      <c r="K63" s="478"/>
      <c r="L63" s="624"/>
      <c r="M63" s="572"/>
    </row>
    <row r="64" spans="1:13" ht="25.5">
      <c r="A64" s="107" t="s">
        <v>58</v>
      </c>
      <c r="B64" s="130" t="s">
        <v>325</v>
      </c>
      <c r="C64" s="108"/>
      <c r="D64" s="477" t="s">
        <v>526</v>
      </c>
      <c r="E64" s="573"/>
      <c r="F64" s="574"/>
      <c r="G64" s="575"/>
      <c r="H64" s="575"/>
      <c r="I64" s="627"/>
      <c r="J64" s="587"/>
      <c r="K64" s="500"/>
      <c r="L64" s="628"/>
      <c r="M64" s="572"/>
    </row>
    <row r="65" spans="1:13" ht="25.5">
      <c r="A65" s="107" t="s">
        <v>59</v>
      </c>
      <c r="B65" s="130" t="s">
        <v>372</v>
      </c>
      <c r="C65" s="108"/>
      <c r="D65" s="477" t="s">
        <v>527</v>
      </c>
      <c r="E65" s="573"/>
      <c r="F65" s="574"/>
      <c r="G65" s="575"/>
      <c r="H65" s="575"/>
      <c r="I65" s="627"/>
      <c r="J65" s="626"/>
      <c r="K65" s="478"/>
      <c r="L65" s="624"/>
      <c r="M65" s="572"/>
    </row>
    <row r="66" spans="1:13" ht="25.5">
      <c r="A66" s="107" t="s">
        <v>61</v>
      </c>
      <c r="B66" s="130" t="s">
        <v>435</v>
      </c>
      <c r="C66" s="114" t="s">
        <v>558</v>
      </c>
      <c r="D66" s="132"/>
      <c r="E66" s="566"/>
      <c r="F66" s="594">
        <f aca="true" t="shared" si="13" ref="F66:M66">SUM(F67:F67)</f>
        <v>0</v>
      </c>
      <c r="G66" s="486">
        <f t="shared" si="13"/>
        <v>0</v>
      </c>
      <c r="H66" s="486">
        <f t="shared" si="13"/>
        <v>0</v>
      </c>
      <c r="I66" s="109">
        <f t="shared" si="13"/>
        <v>0</v>
      </c>
      <c r="J66" s="594">
        <f t="shared" si="13"/>
        <v>998</v>
      </c>
      <c r="K66" s="486">
        <f t="shared" si="13"/>
        <v>0</v>
      </c>
      <c r="L66" s="595">
        <f t="shared" si="13"/>
        <v>0</v>
      </c>
      <c r="M66" s="109">
        <f t="shared" si="13"/>
        <v>0</v>
      </c>
    </row>
    <row r="67" spans="1:13" ht="12.75">
      <c r="A67" s="107" t="s">
        <v>62</v>
      </c>
      <c r="B67" s="130" t="s">
        <v>327</v>
      </c>
      <c r="C67" s="108"/>
      <c r="D67" s="477" t="s">
        <v>12</v>
      </c>
      <c r="E67" s="573"/>
      <c r="F67" s="574"/>
      <c r="G67" s="575"/>
      <c r="H67" s="575"/>
      <c r="I67" s="627"/>
      <c r="J67" s="587">
        <v>998</v>
      </c>
      <c r="K67" s="478"/>
      <c r="L67" s="624"/>
      <c r="M67" s="572"/>
    </row>
    <row r="68" spans="1:13" ht="63.75">
      <c r="A68" s="107" t="s">
        <v>86</v>
      </c>
      <c r="B68" s="130" t="s">
        <v>428</v>
      </c>
      <c r="C68" s="114" t="s">
        <v>559</v>
      </c>
      <c r="D68" s="132"/>
      <c r="E68" s="578"/>
      <c r="F68" s="594">
        <f aca="true" t="shared" si="14" ref="F68:M68">SUM(F69)</f>
        <v>0</v>
      </c>
      <c r="G68" s="486">
        <f t="shared" si="14"/>
        <v>0</v>
      </c>
      <c r="H68" s="486">
        <f t="shared" si="14"/>
        <v>0</v>
      </c>
      <c r="I68" s="109">
        <f t="shared" si="14"/>
        <v>0</v>
      </c>
      <c r="J68" s="594">
        <f t="shared" si="14"/>
        <v>0</v>
      </c>
      <c r="K68" s="486">
        <f t="shared" si="14"/>
        <v>6</v>
      </c>
      <c r="L68" s="595">
        <f t="shared" si="14"/>
        <v>0</v>
      </c>
      <c r="M68" s="109">
        <f t="shared" si="14"/>
        <v>0</v>
      </c>
    </row>
    <row r="69" spans="1:13" ht="12.75">
      <c r="A69" s="107" t="s">
        <v>65</v>
      </c>
      <c r="B69" s="130" t="s">
        <v>332</v>
      </c>
      <c r="C69" s="114"/>
      <c r="D69" s="477" t="s">
        <v>12</v>
      </c>
      <c r="E69" s="573"/>
      <c r="F69" s="574"/>
      <c r="G69" s="575"/>
      <c r="H69" s="575"/>
      <c r="I69" s="627"/>
      <c r="J69" s="587"/>
      <c r="K69" s="478">
        <v>6</v>
      </c>
      <c r="L69" s="624"/>
      <c r="M69" s="572"/>
    </row>
    <row r="70" spans="1:13" ht="25.5">
      <c r="A70" s="107" t="s">
        <v>66</v>
      </c>
      <c r="B70" s="130" t="s">
        <v>433</v>
      </c>
      <c r="C70" s="114" t="s">
        <v>560</v>
      </c>
      <c r="D70" s="132"/>
      <c r="E70" s="566"/>
      <c r="F70" s="594">
        <f aca="true" t="shared" si="15" ref="F70:M70">F71+F72+F74</f>
        <v>0</v>
      </c>
      <c r="G70" s="486">
        <f t="shared" si="15"/>
        <v>4850</v>
      </c>
      <c r="H70" s="486">
        <f t="shared" si="15"/>
        <v>0</v>
      </c>
      <c r="I70" s="109">
        <f t="shared" si="15"/>
        <v>0</v>
      </c>
      <c r="J70" s="594">
        <f t="shared" si="15"/>
        <v>0</v>
      </c>
      <c r="K70" s="486">
        <f t="shared" si="15"/>
        <v>4960</v>
      </c>
      <c r="L70" s="595">
        <f t="shared" si="15"/>
        <v>0</v>
      </c>
      <c r="M70" s="109">
        <f t="shared" si="15"/>
        <v>0</v>
      </c>
    </row>
    <row r="71" spans="1:13" ht="25.5">
      <c r="A71" s="107" t="s">
        <v>67</v>
      </c>
      <c r="B71" s="130" t="s">
        <v>355</v>
      </c>
      <c r="C71" s="108"/>
      <c r="D71" s="477" t="s">
        <v>366</v>
      </c>
      <c r="E71" s="573"/>
      <c r="F71" s="574"/>
      <c r="G71" s="575">
        <v>1850</v>
      </c>
      <c r="H71" s="575"/>
      <c r="I71" s="627"/>
      <c r="J71" s="587"/>
      <c r="K71" s="501">
        <v>1850</v>
      </c>
      <c r="L71" s="629"/>
      <c r="M71" s="572"/>
    </row>
    <row r="72" spans="1:13" ht="12.75">
      <c r="A72" s="107" t="s">
        <v>68</v>
      </c>
      <c r="B72" s="130" t="s">
        <v>357</v>
      </c>
      <c r="C72" s="108"/>
      <c r="D72" s="101" t="s">
        <v>561</v>
      </c>
      <c r="E72" s="566"/>
      <c r="F72" s="591">
        <f aca="true" t="shared" si="16" ref="F72:M72">SUM(F73)</f>
        <v>0</v>
      </c>
      <c r="G72" s="484">
        <f t="shared" si="16"/>
        <v>3000</v>
      </c>
      <c r="H72" s="484">
        <f t="shared" si="16"/>
        <v>0</v>
      </c>
      <c r="I72" s="105">
        <f t="shared" si="16"/>
        <v>0</v>
      </c>
      <c r="J72" s="591">
        <f t="shared" si="16"/>
        <v>0</v>
      </c>
      <c r="K72" s="484">
        <f t="shared" si="16"/>
        <v>3000</v>
      </c>
      <c r="L72" s="596">
        <f t="shared" si="16"/>
        <v>0</v>
      </c>
      <c r="M72" s="105">
        <f t="shared" si="16"/>
        <v>0</v>
      </c>
    </row>
    <row r="73" spans="1:13" ht="12.75">
      <c r="A73" s="107" t="s">
        <v>69</v>
      </c>
      <c r="B73" s="130" t="s">
        <v>548</v>
      </c>
      <c r="C73" s="108"/>
      <c r="D73" s="101"/>
      <c r="E73" s="597" t="s">
        <v>63</v>
      </c>
      <c r="F73" s="587"/>
      <c r="G73" s="483">
        <v>3000</v>
      </c>
      <c r="H73" s="483"/>
      <c r="I73" s="625"/>
      <c r="J73" s="587"/>
      <c r="K73" s="478">
        <v>3000</v>
      </c>
      <c r="L73" s="624"/>
      <c r="M73" s="572"/>
    </row>
    <row r="74" spans="1:13" ht="12.75">
      <c r="A74" s="107" t="s">
        <v>70</v>
      </c>
      <c r="B74" s="130" t="s">
        <v>359</v>
      </c>
      <c r="C74" s="108"/>
      <c r="D74" s="502" t="s">
        <v>562</v>
      </c>
      <c r="E74" s="630"/>
      <c r="F74" s="592">
        <f aca="true" t="shared" si="17" ref="F74:M74">SUM(F75)</f>
        <v>0</v>
      </c>
      <c r="G74" s="485">
        <f t="shared" si="17"/>
        <v>0</v>
      </c>
      <c r="H74" s="485">
        <f t="shared" si="17"/>
        <v>0</v>
      </c>
      <c r="I74" s="112">
        <f t="shared" si="17"/>
        <v>0</v>
      </c>
      <c r="J74" s="592">
        <f t="shared" si="17"/>
        <v>0</v>
      </c>
      <c r="K74" s="485">
        <f t="shared" si="17"/>
        <v>110</v>
      </c>
      <c r="L74" s="593">
        <f t="shared" si="17"/>
        <v>0</v>
      </c>
      <c r="M74" s="112">
        <f t="shared" si="17"/>
        <v>0</v>
      </c>
    </row>
    <row r="75" spans="1:13" ht="13.5" thickBot="1">
      <c r="A75" s="487" t="s">
        <v>71</v>
      </c>
      <c r="B75" s="141" t="s">
        <v>563</v>
      </c>
      <c r="C75" s="116"/>
      <c r="D75" s="118"/>
      <c r="E75" s="599" t="s">
        <v>564</v>
      </c>
      <c r="F75" s="600"/>
      <c r="G75" s="490"/>
      <c r="H75" s="490"/>
      <c r="I75" s="631"/>
      <c r="J75" s="600">
        <v>0</v>
      </c>
      <c r="K75" s="503">
        <v>110</v>
      </c>
      <c r="L75" s="632"/>
      <c r="M75" s="633"/>
    </row>
    <row r="76" spans="1:13" ht="26.25" thickBot="1">
      <c r="A76" s="125" t="s">
        <v>72</v>
      </c>
      <c r="B76" s="133" t="s">
        <v>440</v>
      </c>
      <c r="C76" s="134" t="s">
        <v>565</v>
      </c>
      <c r="D76" s="491"/>
      <c r="E76" s="634"/>
      <c r="F76" s="635">
        <f aca="true" t="shared" si="18" ref="F76:M76">F70+F68+F66+F60</f>
        <v>0</v>
      </c>
      <c r="G76" s="505">
        <f t="shared" si="18"/>
        <v>4850</v>
      </c>
      <c r="H76" s="505">
        <f t="shared" si="18"/>
        <v>0</v>
      </c>
      <c r="I76" s="121">
        <f t="shared" si="18"/>
        <v>0</v>
      </c>
      <c r="J76" s="635">
        <f t="shared" si="18"/>
        <v>1390</v>
      </c>
      <c r="K76" s="505">
        <f t="shared" si="18"/>
        <v>4966</v>
      </c>
      <c r="L76" s="636">
        <f t="shared" si="18"/>
        <v>0</v>
      </c>
      <c r="M76" s="637">
        <f t="shared" si="18"/>
        <v>0</v>
      </c>
    </row>
    <row r="77" spans="1:13" ht="12.75">
      <c r="A77" s="661"/>
      <c r="B77" s="662"/>
      <c r="C77" s="663"/>
      <c r="D77" s="664"/>
      <c r="E77" s="665"/>
      <c r="F77" s="666"/>
      <c r="G77" s="666"/>
      <c r="H77" s="666"/>
      <c r="I77" s="666"/>
      <c r="J77" s="666"/>
      <c r="K77" s="666"/>
      <c r="L77" s="666"/>
      <c r="M77" s="54"/>
    </row>
    <row r="78" spans="1:13" ht="16.5" thickBot="1">
      <c r="A78" s="507" t="s">
        <v>55</v>
      </c>
      <c r="B78" s="508"/>
      <c r="C78" s="509" t="s">
        <v>578</v>
      </c>
      <c r="D78" s="510"/>
      <c r="E78" s="511"/>
      <c r="F78" s="639"/>
      <c r="G78" s="639"/>
      <c r="H78" s="639"/>
      <c r="I78" s="639"/>
      <c r="J78" s="512"/>
      <c r="K78" s="512"/>
      <c r="L78" s="512"/>
      <c r="M78" s="52"/>
    </row>
    <row r="79" spans="1:13" ht="15.75">
      <c r="A79" s="468"/>
      <c r="B79" s="493" t="s">
        <v>197</v>
      </c>
      <c r="C79" s="494" t="s">
        <v>198</v>
      </c>
      <c r="D79" s="494" t="s">
        <v>199</v>
      </c>
      <c r="E79" s="607" t="s">
        <v>200</v>
      </c>
      <c r="F79" s="608" t="s">
        <v>201</v>
      </c>
      <c r="G79" s="609"/>
      <c r="H79" s="610" t="s">
        <v>425</v>
      </c>
      <c r="I79" s="611"/>
      <c r="J79" s="608" t="s">
        <v>463</v>
      </c>
      <c r="K79" s="609"/>
      <c r="L79" s="610" t="s">
        <v>464</v>
      </c>
      <c r="M79" s="611"/>
    </row>
    <row r="80" spans="1:13" ht="15.75">
      <c r="A80" s="660"/>
      <c r="B80" s="612"/>
      <c r="C80" s="613"/>
      <c r="D80" s="613"/>
      <c r="E80" s="614"/>
      <c r="F80" s="615" t="s">
        <v>574</v>
      </c>
      <c r="G80" s="549"/>
      <c r="H80" s="549"/>
      <c r="I80" s="616"/>
      <c r="J80" s="615" t="s">
        <v>575</v>
      </c>
      <c r="K80" s="549"/>
      <c r="L80" s="549"/>
      <c r="M80" s="616"/>
    </row>
    <row r="81" spans="1:13" ht="24.75">
      <c r="A81" s="100"/>
      <c r="B81" s="496" t="s">
        <v>318</v>
      </c>
      <c r="C81" s="497"/>
      <c r="D81" s="498"/>
      <c r="E81" s="617"/>
      <c r="F81" s="618" t="s">
        <v>442</v>
      </c>
      <c r="G81" s="619"/>
      <c r="H81" s="554" t="s">
        <v>443</v>
      </c>
      <c r="I81" s="620"/>
      <c r="J81" s="618" t="s">
        <v>442</v>
      </c>
      <c r="K81" s="619"/>
      <c r="L81" s="554" t="s">
        <v>443</v>
      </c>
      <c r="M81" s="620"/>
    </row>
    <row r="82" spans="1:13" ht="39">
      <c r="A82" s="100"/>
      <c r="B82" s="496"/>
      <c r="C82" s="497"/>
      <c r="D82" s="498"/>
      <c r="E82" s="617"/>
      <c r="F82" s="621" t="s">
        <v>444</v>
      </c>
      <c r="G82" s="622" t="s">
        <v>445</v>
      </c>
      <c r="H82" s="559" t="s">
        <v>444</v>
      </c>
      <c r="I82" s="561" t="s">
        <v>445</v>
      </c>
      <c r="J82" s="621" t="s">
        <v>444</v>
      </c>
      <c r="K82" s="622" t="s">
        <v>445</v>
      </c>
      <c r="L82" s="559" t="s">
        <v>444</v>
      </c>
      <c r="M82" s="561" t="s">
        <v>445</v>
      </c>
    </row>
    <row r="83" spans="1:13" ht="12.75">
      <c r="A83" s="107" t="s">
        <v>53</v>
      </c>
      <c r="B83" s="130" t="s">
        <v>426</v>
      </c>
      <c r="C83" s="108" t="s">
        <v>567</v>
      </c>
      <c r="D83" s="101"/>
      <c r="E83" s="566"/>
      <c r="F83" s="594">
        <f aca="true" t="shared" si="19" ref="F83:M83">SUM(F84:F84)</f>
        <v>0</v>
      </c>
      <c r="G83" s="486">
        <f t="shared" si="19"/>
        <v>0</v>
      </c>
      <c r="H83" s="486">
        <f t="shared" si="19"/>
        <v>0</v>
      </c>
      <c r="I83" s="109">
        <f t="shared" si="19"/>
        <v>0</v>
      </c>
      <c r="J83" s="594">
        <f t="shared" si="19"/>
        <v>0</v>
      </c>
      <c r="K83" s="486">
        <f t="shared" si="19"/>
        <v>11716</v>
      </c>
      <c r="L83" s="486">
        <f t="shared" si="19"/>
        <v>0</v>
      </c>
      <c r="M83" s="109">
        <f t="shared" si="19"/>
        <v>0</v>
      </c>
    </row>
    <row r="84" spans="1:13" ht="38.25">
      <c r="A84" s="107" t="s">
        <v>54</v>
      </c>
      <c r="B84" s="130" t="s">
        <v>320</v>
      </c>
      <c r="C84" s="101"/>
      <c r="D84" s="115"/>
      <c r="E84" s="640" t="s">
        <v>568</v>
      </c>
      <c r="F84" s="641"/>
      <c r="G84" s="642"/>
      <c r="H84" s="642"/>
      <c r="I84" s="643"/>
      <c r="J84" s="587"/>
      <c r="K84" s="478">
        <v>11716</v>
      </c>
      <c r="L84" s="478"/>
      <c r="M84" s="644"/>
    </row>
    <row r="85" spans="1:13" ht="12.75">
      <c r="A85" s="107" t="s">
        <v>55</v>
      </c>
      <c r="B85" s="130" t="s">
        <v>435</v>
      </c>
      <c r="C85" s="514" t="s">
        <v>569</v>
      </c>
      <c r="D85" s="115"/>
      <c r="E85" s="640"/>
      <c r="F85" s="594">
        <f aca="true" t="shared" si="20" ref="F85:M85">SUM(F86:F87)</f>
        <v>200</v>
      </c>
      <c r="G85" s="486">
        <f>SUM(G86:G87)</f>
        <v>0</v>
      </c>
      <c r="H85" s="486">
        <f>SUM(H86:H87)</f>
        <v>200</v>
      </c>
      <c r="I85" s="109">
        <f>SUM(I86:I87)</f>
        <v>0</v>
      </c>
      <c r="J85" s="587">
        <f t="shared" si="20"/>
        <v>0</v>
      </c>
      <c r="K85" s="483">
        <f t="shared" si="20"/>
        <v>320</v>
      </c>
      <c r="L85" s="483">
        <f t="shared" si="20"/>
        <v>319</v>
      </c>
      <c r="M85" s="625">
        <f t="shared" si="20"/>
        <v>0</v>
      </c>
    </row>
    <row r="86" spans="1:13" ht="38.25">
      <c r="A86" s="107" t="s">
        <v>56</v>
      </c>
      <c r="B86" s="130" t="s">
        <v>327</v>
      </c>
      <c r="C86" s="514"/>
      <c r="D86" s="115"/>
      <c r="E86" s="640" t="s">
        <v>570</v>
      </c>
      <c r="F86" s="641">
        <v>200</v>
      </c>
      <c r="G86" s="642"/>
      <c r="H86" s="642">
        <v>200</v>
      </c>
      <c r="I86" s="643"/>
      <c r="J86" s="587"/>
      <c r="K86" s="478">
        <v>320</v>
      </c>
      <c r="L86" s="478">
        <v>319</v>
      </c>
      <c r="M86" s="644"/>
    </row>
    <row r="87" spans="1:13" ht="51.75" thickBot="1">
      <c r="A87" s="487" t="s">
        <v>58</v>
      </c>
      <c r="B87" s="141" t="s">
        <v>328</v>
      </c>
      <c r="C87" s="515"/>
      <c r="D87" s="142"/>
      <c r="E87" s="645" t="s">
        <v>571</v>
      </c>
      <c r="F87" s="646"/>
      <c r="G87" s="647"/>
      <c r="H87" s="647"/>
      <c r="I87" s="648"/>
      <c r="J87" s="600"/>
      <c r="K87" s="503"/>
      <c r="L87" s="503"/>
      <c r="M87" s="644"/>
    </row>
    <row r="88" spans="1:13" ht="26.25" thickBot="1">
      <c r="A88" s="125" t="s">
        <v>59</v>
      </c>
      <c r="B88" s="133" t="s">
        <v>428</v>
      </c>
      <c r="C88" s="517" t="s">
        <v>572</v>
      </c>
      <c r="D88" s="518"/>
      <c r="E88" s="649"/>
      <c r="F88" s="635">
        <f>F85+F83</f>
        <v>200</v>
      </c>
      <c r="G88" s="505">
        <f aca="true" t="shared" si="21" ref="G88:M88">G85+G83</f>
        <v>0</v>
      </c>
      <c r="H88" s="505">
        <f t="shared" si="21"/>
        <v>200</v>
      </c>
      <c r="I88" s="121">
        <f t="shared" si="21"/>
        <v>0</v>
      </c>
      <c r="J88" s="635">
        <f t="shared" si="21"/>
        <v>0</v>
      </c>
      <c r="K88" s="505">
        <f t="shared" si="21"/>
        <v>12036</v>
      </c>
      <c r="L88" s="505">
        <f t="shared" si="21"/>
        <v>319</v>
      </c>
      <c r="M88" s="121">
        <f t="shared" si="21"/>
        <v>0</v>
      </c>
    </row>
    <row r="89" spans="1:13" ht="13.5" thickBot="1">
      <c r="A89" s="136"/>
      <c r="B89" s="137"/>
      <c r="C89" s="53"/>
      <c r="D89" s="520"/>
      <c r="E89" s="521"/>
      <c r="F89" s="650"/>
      <c r="G89" s="650"/>
      <c r="H89" s="650"/>
      <c r="I89" s="650"/>
      <c r="J89" s="522"/>
      <c r="K89" s="523"/>
      <c r="L89" s="523"/>
      <c r="M89" s="36"/>
    </row>
    <row r="90" spans="1:13" ht="16.5" thickBot="1">
      <c r="A90" s="524" t="s">
        <v>56</v>
      </c>
      <c r="B90" s="525"/>
      <c r="C90" s="526" t="s">
        <v>573</v>
      </c>
      <c r="D90" s="526"/>
      <c r="E90" s="527"/>
      <c r="F90" s="651"/>
      <c r="G90" s="652"/>
      <c r="H90" s="652"/>
      <c r="I90" s="653"/>
      <c r="J90" s="654"/>
      <c r="K90" s="529"/>
      <c r="L90" s="529"/>
      <c r="M90" s="655"/>
    </row>
    <row r="91" spans="1:13" ht="16.5" thickBot="1">
      <c r="A91" s="144"/>
      <c r="B91" s="530"/>
      <c r="C91" s="531"/>
      <c r="D91" s="531"/>
      <c r="E91" s="89"/>
      <c r="F91" s="84"/>
      <c r="G91" s="84"/>
      <c r="H91" s="84"/>
      <c r="I91" s="84"/>
      <c r="J91" s="143"/>
      <c r="K91" s="532"/>
      <c r="L91" s="532"/>
      <c r="M91" s="36"/>
    </row>
    <row r="92" spans="1:13" ht="16.5" thickBot="1">
      <c r="A92" s="524" t="s">
        <v>58</v>
      </c>
      <c r="B92" s="533"/>
      <c r="C92" s="534" t="s">
        <v>577</v>
      </c>
      <c r="D92" s="535"/>
      <c r="E92" s="536"/>
      <c r="F92" s="656">
        <f>SUM(F53+G53+H53+I53+F76+G76+H76+I76+F88+G88+H88+I88)</f>
        <v>101521</v>
      </c>
      <c r="G92" s="657"/>
      <c r="H92" s="657"/>
      <c r="I92" s="658"/>
      <c r="J92" s="656">
        <f>SUM(J53+K53+L53+M53+J76+K76+L76+M76+J88+K88+L88+M88)</f>
        <v>117720</v>
      </c>
      <c r="K92" s="657"/>
      <c r="L92" s="657"/>
      <c r="M92" s="658"/>
    </row>
    <row r="93" spans="2:7" ht="18">
      <c r="B93" s="234"/>
      <c r="C93" s="257"/>
      <c r="D93" s="257"/>
      <c r="E93" s="257"/>
      <c r="F93" s="257"/>
      <c r="G93" s="257"/>
    </row>
    <row r="94" spans="1:6" ht="14.25">
      <c r="A94" s="830" t="s">
        <v>652</v>
      </c>
      <c r="B94" s="36"/>
      <c r="C94" s="36"/>
      <c r="D94" s="36"/>
      <c r="E94" s="36"/>
      <c r="F94" s="253"/>
    </row>
  </sheetData>
  <sheetProtection/>
  <mergeCells count="34">
    <mergeCell ref="F92:I92"/>
    <mergeCell ref="J92:M92"/>
    <mergeCell ref="J80:M80"/>
    <mergeCell ref="F81:G81"/>
    <mergeCell ref="H81:I81"/>
    <mergeCell ref="J81:K81"/>
    <mergeCell ref="L81:M81"/>
    <mergeCell ref="J58:K58"/>
    <mergeCell ref="L58:M58"/>
    <mergeCell ref="F79:G79"/>
    <mergeCell ref="H79:I79"/>
    <mergeCell ref="J79:K79"/>
    <mergeCell ref="L79:M79"/>
    <mergeCell ref="J56:K56"/>
    <mergeCell ref="L56:M56"/>
    <mergeCell ref="F57:I57"/>
    <mergeCell ref="J57:M57"/>
    <mergeCell ref="F5:I5"/>
    <mergeCell ref="J5:M5"/>
    <mergeCell ref="J6:K6"/>
    <mergeCell ref="L6:M6"/>
    <mergeCell ref="F4:G4"/>
    <mergeCell ref="H4:I4"/>
    <mergeCell ref="J4:K4"/>
    <mergeCell ref="L4:M4"/>
    <mergeCell ref="C1:G1"/>
    <mergeCell ref="C2:G2"/>
    <mergeCell ref="F6:G6"/>
    <mergeCell ref="H6:I6"/>
    <mergeCell ref="F56:G56"/>
    <mergeCell ref="H56:I56"/>
    <mergeCell ref="F58:G58"/>
    <mergeCell ref="H58:I58"/>
    <mergeCell ref="F80:I80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8" scale="65" r:id="rId1"/>
  <headerFooter alignWithMargins="0">
    <oddHeader>&amp;C &amp;X4&amp;X 6. melléklet     Magyaratád Községi Önkormányzat  2/2013.(III. 14.) önkormányzati rendeletéhez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29"/>
  <sheetViews>
    <sheetView workbookViewId="0" topLeftCell="A13">
      <selection activeCell="A33" sqref="A33:IV33"/>
    </sheetView>
  </sheetViews>
  <sheetFormatPr defaultColWidth="9.140625" defaultRowHeight="12.75"/>
  <cols>
    <col min="1" max="1" width="4.00390625" style="36" customWidth="1"/>
    <col min="2" max="2" width="59.140625" style="36" customWidth="1"/>
    <col min="3" max="3" width="13.28125" style="36" customWidth="1"/>
    <col min="4" max="4" width="9.140625" style="36" customWidth="1"/>
    <col min="5" max="5" width="11.00390625" style="36" customWidth="1"/>
    <col min="6" max="16384" width="9.140625" style="36" customWidth="1"/>
  </cols>
  <sheetData>
    <row r="1" ht="12.75">
      <c r="D1" s="29"/>
    </row>
    <row r="2" ht="12.75">
      <c r="D2" s="29"/>
    </row>
    <row r="3" spans="1:4" ht="16.5" customHeight="1">
      <c r="A3" s="414" t="s">
        <v>314</v>
      </c>
      <c r="B3" s="414"/>
      <c r="C3" s="414"/>
      <c r="D3" s="33"/>
    </row>
    <row r="4" spans="1:5" ht="12.75">
      <c r="A4" s="414" t="s">
        <v>292</v>
      </c>
      <c r="B4" s="414"/>
      <c r="C4" s="414"/>
      <c r="D4" s="34"/>
      <c r="E4" s="35"/>
    </row>
    <row r="5" spans="1:5" ht="12.75">
      <c r="A5" s="38"/>
      <c r="B5" s="38"/>
      <c r="C5" s="38"/>
      <c r="D5" s="34"/>
      <c r="E5" s="35"/>
    </row>
    <row r="6" spans="1:5" ht="12.75">
      <c r="A6" s="96" t="s">
        <v>64</v>
      </c>
      <c r="B6" s="96"/>
      <c r="C6" s="38"/>
      <c r="D6" s="34"/>
      <c r="E6" s="35"/>
    </row>
    <row r="7" ht="13.5" thickBot="1">
      <c r="D7" s="29"/>
    </row>
    <row r="8" spans="1:4" ht="12.75">
      <c r="A8" s="97" t="s">
        <v>197</v>
      </c>
      <c r="B8" s="98" t="s">
        <v>198</v>
      </c>
      <c r="C8" s="99" t="s">
        <v>199</v>
      </c>
      <c r="D8" s="29"/>
    </row>
    <row r="9" spans="1:5" ht="12.75">
      <c r="A9" s="100"/>
      <c r="B9" s="101"/>
      <c r="C9" s="102" t="s">
        <v>293</v>
      </c>
      <c r="D9" s="103"/>
      <c r="E9" s="35"/>
    </row>
    <row r="10" spans="1:5" ht="12.75">
      <c r="A10" s="104" t="s">
        <v>53</v>
      </c>
      <c r="B10" s="101" t="s">
        <v>294</v>
      </c>
      <c r="C10" s="105">
        <v>12351000</v>
      </c>
      <c r="D10" s="29"/>
      <c r="E10" s="106"/>
    </row>
    <row r="11" spans="1:5" ht="12.75">
      <c r="A11" s="104" t="s">
        <v>54</v>
      </c>
      <c r="B11" s="101" t="s">
        <v>295</v>
      </c>
      <c r="C11" s="105">
        <f>SUM(C12:C15)</f>
        <v>5332767</v>
      </c>
      <c r="D11" s="29"/>
      <c r="E11" s="106"/>
    </row>
    <row r="12" spans="1:5" ht="14.25" customHeight="1">
      <c r="A12" s="104" t="s">
        <v>296</v>
      </c>
      <c r="B12" s="101" t="s">
        <v>297</v>
      </c>
      <c r="C12" s="105">
        <v>3283498</v>
      </c>
      <c r="D12" s="29"/>
      <c r="E12" s="106"/>
    </row>
    <row r="13" spans="1:5" ht="12.75">
      <c r="A13" s="104" t="s">
        <v>298</v>
      </c>
      <c r="B13" s="101" t="s">
        <v>299</v>
      </c>
      <c r="C13" s="105">
        <v>1478421</v>
      </c>
      <c r="D13" s="29"/>
      <c r="E13" s="106"/>
    </row>
    <row r="14" spans="1:5" ht="12.75">
      <c r="A14" s="104" t="s">
        <v>300</v>
      </c>
      <c r="B14" s="101" t="s">
        <v>301</v>
      </c>
      <c r="C14" s="105">
        <v>100000</v>
      </c>
      <c r="D14" s="29"/>
      <c r="E14" s="106"/>
    </row>
    <row r="15" spans="1:5" ht="12.75">
      <c r="A15" s="104" t="s">
        <v>302</v>
      </c>
      <c r="B15" s="101" t="s">
        <v>303</v>
      </c>
      <c r="C15" s="105">
        <v>470848</v>
      </c>
      <c r="D15" s="29"/>
      <c r="E15" s="106"/>
    </row>
    <row r="16" spans="1:5" ht="12.75">
      <c r="A16" s="104" t="s">
        <v>55</v>
      </c>
      <c r="B16" s="101" t="s">
        <v>304</v>
      </c>
      <c r="C16" s="105">
        <v>3000000</v>
      </c>
      <c r="D16" s="29"/>
      <c r="E16" s="106"/>
    </row>
    <row r="17" spans="1:5" ht="12.75">
      <c r="A17" s="107" t="s">
        <v>56</v>
      </c>
      <c r="B17" s="108" t="s">
        <v>305</v>
      </c>
      <c r="C17" s="109">
        <f>C10+C11+C16</f>
        <v>20683767</v>
      </c>
      <c r="D17" s="110"/>
      <c r="E17" s="110"/>
    </row>
    <row r="18" spans="1:5" ht="12.75">
      <c r="A18" s="104" t="s">
        <v>58</v>
      </c>
      <c r="B18" s="111" t="s">
        <v>306</v>
      </c>
      <c r="C18" s="112">
        <v>7686000</v>
      </c>
      <c r="D18" s="110"/>
      <c r="E18" s="110"/>
    </row>
    <row r="19" spans="1:5" ht="12.75">
      <c r="A19" s="104" t="s">
        <v>59</v>
      </c>
      <c r="B19" s="101" t="s">
        <v>307</v>
      </c>
      <c r="C19" s="105">
        <v>2576747</v>
      </c>
      <c r="D19" s="29"/>
      <c r="E19" s="113"/>
    </row>
    <row r="20" spans="1:5" ht="12.75">
      <c r="A20" s="104" t="s">
        <v>61</v>
      </c>
      <c r="B20" s="101" t="s">
        <v>308</v>
      </c>
      <c r="C20" s="105">
        <v>1996550</v>
      </c>
      <c r="D20" s="29"/>
      <c r="E20" s="113"/>
    </row>
    <row r="21" spans="1:5" ht="29.25" customHeight="1">
      <c r="A21" s="107" t="s">
        <v>62</v>
      </c>
      <c r="B21" s="114" t="s">
        <v>309</v>
      </c>
      <c r="C21" s="109">
        <f>SUM(C18:C20)</f>
        <v>12259297</v>
      </c>
      <c r="D21" s="110"/>
      <c r="E21" s="110"/>
    </row>
    <row r="22" spans="1:5" ht="14.25" customHeight="1">
      <c r="A22" s="104" t="s">
        <v>86</v>
      </c>
      <c r="B22" s="115" t="s">
        <v>310</v>
      </c>
      <c r="C22" s="112">
        <v>990660</v>
      </c>
      <c r="D22" s="110"/>
      <c r="E22" s="110"/>
    </row>
    <row r="23" spans="1:5" ht="27" customHeight="1">
      <c r="A23" s="107" t="s">
        <v>65</v>
      </c>
      <c r="B23" s="114" t="s">
        <v>311</v>
      </c>
      <c r="C23" s="109">
        <f>SUM(C22)</f>
        <v>990660</v>
      </c>
      <c r="D23" s="110"/>
      <c r="E23" s="110"/>
    </row>
    <row r="24" spans="1:5" ht="27" customHeight="1">
      <c r="A24" s="104" t="s">
        <v>66</v>
      </c>
      <c r="B24" s="122" t="s">
        <v>316</v>
      </c>
      <c r="C24" s="123">
        <v>23296</v>
      </c>
      <c r="D24" s="110"/>
      <c r="E24" s="110"/>
    </row>
    <row r="25" spans="1:3" ht="12.75">
      <c r="A25" s="107" t="s">
        <v>67</v>
      </c>
      <c r="B25" s="116" t="s">
        <v>315</v>
      </c>
      <c r="C25" s="117">
        <f>C17+C21+C23+C24</f>
        <v>33957020</v>
      </c>
    </row>
    <row r="26" spans="1:3" ht="13.5" thickBot="1">
      <c r="A26" s="124" t="s">
        <v>68</v>
      </c>
      <c r="B26" s="118" t="s">
        <v>312</v>
      </c>
      <c r="C26" s="119">
        <v>-2727665</v>
      </c>
    </row>
    <row r="27" spans="1:3" ht="13.5" thickBot="1">
      <c r="A27" s="125" t="s">
        <v>69</v>
      </c>
      <c r="B27" s="120" t="s">
        <v>313</v>
      </c>
      <c r="C27" s="121">
        <f>SUM(C25:C26)</f>
        <v>31229355</v>
      </c>
    </row>
    <row r="28" ht="13.5" thickBot="1"/>
    <row r="29" spans="1:3" ht="26.25" thickBot="1">
      <c r="A29" s="154"/>
      <c r="B29" s="155" t="s">
        <v>389</v>
      </c>
      <c r="C29" s="156">
        <v>6539000</v>
      </c>
    </row>
  </sheetData>
  <sheetProtection/>
  <mergeCells count="2">
    <mergeCell ref="A3:C3"/>
    <mergeCell ref="A4:C4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&amp;C7. melléklet    Magyaratád Községi Önkormányzat 2/2013.(III. 14.) önkormányzati rendeletéhez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49"/>
  <sheetViews>
    <sheetView zoomScalePageLayoutView="0" workbookViewId="0" topLeftCell="A37">
      <selection activeCell="D55" sqref="D55"/>
    </sheetView>
  </sheetViews>
  <sheetFormatPr defaultColWidth="9.140625" defaultRowHeight="12.75"/>
  <cols>
    <col min="1" max="1" width="5.7109375" style="0" customWidth="1"/>
    <col min="4" max="4" width="17.421875" style="0" customWidth="1"/>
    <col min="7" max="7" width="8.28125" style="0" customWidth="1"/>
    <col min="8" max="8" width="9.00390625" style="0" customWidth="1"/>
  </cols>
  <sheetData>
    <row r="1" spans="1:9" s="6" customFormat="1" ht="12.75">
      <c r="A1" s="415" t="s">
        <v>491</v>
      </c>
      <c r="B1" s="416"/>
      <c r="C1" s="416"/>
      <c r="D1" s="416"/>
      <c r="E1" s="416"/>
      <c r="F1" s="416"/>
      <c r="G1" s="416"/>
      <c r="H1" s="416"/>
      <c r="I1" s="13"/>
    </row>
    <row r="2" spans="1:9" s="6" customFormat="1" ht="12.75">
      <c r="A2" s="13"/>
      <c r="B2" s="12"/>
      <c r="C2" s="12"/>
      <c r="D2" s="12"/>
      <c r="E2" s="12"/>
      <c r="F2" s="12"/>
      <c r="G2" s="12"/>
      <c r="H2" s="12"/>
      <c r="I2" s="13"/>
    </row>
    <row r="3" spans="1:11" ht="16.5" thickBot="1">
      <c r="A3" s="667" t="s">
        <v>580</v>
      </c>
      <c r="B3" s="667"/>
      <c r="C3" s="667"/>
      <c r="D3" s="667"/>
      <c r="E3" s="667"/>
      <c r="F3" s="667"/>
      <c r="G3" s="667"/>
      <c r="H3" s="668" t="s">
        <v>57</v>
      </c>
      <c r="I3" s="668" t="s">
        <v>513</v>
      </c>
      <c r="J3" s="26"/>
      <c r="K3" s="26"/>
    </row>
    <row r="4" spans="1:9" ht="12.75">
      <c r="A4" s="21" t="s">
        <v>53</v>
      </c>
      <c r="B4" s="421" t="s">
        <v>404</v>
      </c>
      <c r="C4" s="422"/>
      <c r="D4" s="5" t="s">
        <v>0</v>
      </c>
      <c r="E4" s="1"/>
      <c r="F4" s="1"/>
      <c r="G4" s="1"/>
      <c r="H4" s="17">
        <v>34258</v>
      </c>
      <c r="I4" s="17">
        <v>34258</v>
      </c>
    </row>
    <row r="5" spans="1:9" ht="12.75">
      <c r="A5" s="22" t="s">
        <v>54</v>
      </c>
      <c r="B5" s="417"/>
      <c r="C5" s="418"/>
      <c r="D5" s="669" t="s">
        <v>581</v>
      </c>
      <c r="E5" s="3"/>
      <c r="F5" s="3"/>
      <c r="G5" s="3"/>
      <c r="H5" s="15">
        <v>240</v>
      </c>
      <c r="I5" s="15">
        <v>430</v>
      </c>
    </row>
    <row r="6" spans="1:9" ht="12.75">
      <c r="A6" s="22" t="s">
        <v>55</v>
      </c>
      <c r="B6" s="417"/>
      <c r="C6" s="418"/>
      <c r="D6" s="9" t="s">
        <v>4</v>
      </c>
      <c r="E6" s="3"/>
      <c r="F6" s="3"/>
      <c r="G6" s="3"/>
      <c r="H6" s="15"/>
      <c r="I6" s="15">
        <v>662</v>
      </c>
    </row>
    <row r="7" spans="1:9" ht="12.75">
      <c r="A7" s="22" t="s">
        <v>56</v>
      </c>
      <c r="B7" s="417"/>
      <c r="C7" s="418"/>
      <c r="D7" s="9" t="s">
        <v>11</v>
      </c>
      <c r="E7" s="3"/>
      <c r="F7" s="3"/>
      <c r="G7" s="3"/>
      <c r="H7" s="15"/>
      <c r="I7" s="15"/>
    </row>
    <row r="8" spans="1:9" ht="12.75">
      <c r="A8" s="22" t="s">
        <v>58</v>
      </c>
      <c r="B8" s="417"/>
      <c r="C8" s="418"/>
      <c r="D8" s="9" t="s">
        <v>78</v>
      </c>
      <c r="E8" s="3"/>
      <c r="F8" s="3"/>
      <c r="G8" s="3"/>
      <c r="H8" s="15">
        <v>400</v>
      </c>
      <c r="I8" s="15">
        <v>639</v>
      </c>
    </row>
    <row r="9" spans="1:9" ht="13.5" thickBot="1">
      <c r="A9" s="23" t="s">
        <v>59</v>
      </c>
      <c r="B9" s="419"/>
      <c r="C9" s="420"/>
      <c r="D9" s="19" t="s">
        <v>13</v>
      </c>
      <c r="E9" s="3"/>
      <c r="F9" s="3"/>
      <c r="G9" s="3"/>
      <c r="H9" s="15"/>
      <c r="I9" s="15"/>
    </row>
    <row r="10" spans="1:9" ht="13.5" thickBot="1">
      <c r="A10" s="20" t="s">
        <v>61</v>
      </c>
      <c r="B10" s="7" t="s">
        <v>60</v>
      </c>
      <c r="C10" s="4"/>
      <c r="D10" s="4"/>
      <c r="E10" s="4"/>
      <c r="F10" s="4"/>
      <c r="G10" s="4"/>
      <c r="H10" s="14">
        <f>SUM(H4:H9)</f>
        <v>34898</v>
      </c>
      <c r="I10" s="14">
        <f>SUM(I4:I9)</f>
        <v>35989</v>
      </c>
    </row>
    <row r="11" spans="1:9" ht="12.75">
      <c r="A11" s="25"/>
      <c r="B11" s="10"/>
      <c r="C11" s="3"/>
      <c r="D11" s="3"/>
      <c r="E11" s="3"/>
      <c r="F11" s="3"/>
      <c r="G11" s="3"/>
      <c r="H11" s="27"/>
      <c r="I11" s="27"/>
    </row>
    <row r="12" spans="1:9" ht="12.75">
      <c r="A12" s="25"/>
      <c r="B12" s="10"/>
      <c r="C12" s="3"/>
      <c r="D12" s="3"/>
      <c r="E12" s="3"/>
      <c r="F12" s="3"/>
      <c r="G12" s="3"/>
      <c r="H12" s="27"/>
      <c r="I12" s="27"/>
    </row>
    <row r="13" spans="1:9" ht="16.5" thickBot="1">
      <c r="A13" s="667" t="s">
        <v>582</v>
      </c>
      <c r="B13" s="667"/>
      <c r="C13" s="667"/>
      <c r="D13" s="667"/>
      <c r="E13" s="667"/>
      <c r="F13" s="667"/>
      <c r="G13" s="667"/>
      <c r="H13" s="668" t="s">
        <v>57</v>
      </c>
      <c r="I13" s="668" t="s">
        <v>513</v>
      </c>
    </row>
    <row r="14" spans="1:9" ht="12.75">
      <c r="A14" s="21" t="s">
        <v>53</v>
      </c>
      <c r="B14" s="421" t="s">
        <v>404</v>
      </c>
      <c r="C14" s="422"/>
      <c r="D14" s="670" t="s">
        <v>79</v>
      </c>
      <c r="E14" s="5"/>
      <c r="F14" s="1"/>
      <c r="G14" s="671"/>
      <c r="H14" s="17">
        <f>SUM(H15:H18)</f>
        <v>34761</v>
      </c>
      <c r="I14" s="17">
        <f>SUM(I15:I18)</f>
        <v>35852</v>
      </c>
    </row>
    <row r="15" spans="1:9" ht="12.75">
      <c r="A15" s="22" t="s">
        <v>54</v>
      </c>
      <c r="B15" s="417"/>
      <c r="C15" s="418"/>
      <c r="D15" s="338" t="s">
        <v>80</v>
      </c>
      <c r="E15" s="9" t="s">
        <v>81</v>
      </c>
      <c r="F15" s="3"/>
      <c r="G15" s="672"/>
      <c r="H15" s="15">
        <v>22396</v>
      </c>
      <c r="I15" s="15">
        <v>22520</v>
      </c>
    </row>
    <row r="16" spans="1:9" ht="12.75">
      <c r="A16" s="22" t="s">
        <v>55</v>
      </c>
      <c r="B16" s="417"/>
      <c r="C16" s="418"/>
      <c r="D16" s="338"/>
      <c r="E16" s="9" t="s">
        <v>82</v>
      </c>
      <c r="F16" s="3"/>
      <c r="G16" s="672"/>
      <c r="H16" s="15">
        <v>5602</v>
      </c>
      <c r="I16" s="15">
        <v>5602</v>
      </c>
    </row>
    <row r="17" spans="1:9" ht="12.75">
      <c r="A17" s="22" t="s">
        <v>56</v>
      </c>
      <c r="B17" s="417"/>
      <c r="C17" s="418"/>
      <c r="D17" s="338"/>
      <c r="E17" s="9" t="s">
        <v>83</v>
      </c>
      <c r="F17" s="3"/>
      <c r="G17" s="672"/>
      <c r="H17" s="15">
        <v>6063</v>
      </c>
      <c r="I17" s="15">
        <v>7030</v>
      </c>
    </row>
    <row r="18" spans="1:9" ht="12.75">
      <c r="A18" s="22" t="s">
        <v>58</v>
      </c>
      <c r="B18" s="417"/>
      <c r="C18" s="418"/>
      <c r="D18" s="338"/>
      <c r="E18" s="9" t="s">
        <v>84</v>
      </c>
      <c r="F18" s="3"/>
      <c r="G18" s="672"/>
      <c r="H18" s="15">
        <v>700</v>
      </c>
      <c r="I18" s="15">
        <v>700</v>
      </c>
    </row>
    <row r="19" spans="1:9" ht="25.5">
      <c r="A19" s="22" t="s">
        <v>59</v>
      </c>
      <c r="B19" s="417"/>
      <c r="C19" s="418"/>
      <c r="D19" s="673" t="s">
        <v>583</v>
      </c>
      <c r="E19" s="9"/>
      <c r="F19" s="3"/>
      <c r="G19" s="672"/>
      <c r="H19" s="15">
        <v>137</v>
      </c>
      <c r="I19" s="15">
        <v>137</v>
      </c>
    </row>
    <row r="20" spans="1:9" ht="39" thickBot="1">
      <c r="A20" s="339" t="s">
        <v>61</v>
      </c>
      <c r="B20" s="674"/>
      <c r="C20" s="675"/>
      <c r="D20" s="676" t="s">
        <v>584</v>
      </c>
      <c r="E20" s="19"/>
      <c r="F20" s="677"/>
      <c r="G20" s="678"/>
      <c r="H20" s="15"/>
      <c r="I20" s="15"/>
    </row>
    <row r="21" spans="1:9" ht="13.5" thickBot="1">
      <c r="A21" s="340" t="s">
        <v>62</v>
      </c>
      <c r="B21" s="7" t="s">
        <v>60</v>
      </c>
      <c r="C21" s="4"/>
      <c r="D21" s="4"/>
      <c r="E21" s="4"/>
      <c r="F21" s="4"/>
      <c r="G21" s="4"/>
      <c r="H21" s="14">
        <f>SUM(H15:H19)</f>
        <v>34898</v>
      </c>
      <c r="I21" s="14">
        <f>SUM(I15:I19)</f>
        <v>35989</v>
      </c>
    </row>
    <row r="22" spans="1:9" ht="12.75">
      <c r="A22" s="25"/>
      <c r="B22" s="10"/>
      <c r="C22" s="3"/>
      <c r="D22" s="3"/>
      <c r="E22" s="3"/>
      <c r="F22" s="3"/>
      <c r="G22" s="3"/>
      <c r="H22" s="27"/>
      <c r="I22" s="27"/>
    </row>
    <row r="24" spans="1:7" ht="16.5" thickBot="1">
      <c r="A24" s="679" t="s">
        <v>585</v>
      </c>
      <c r="B24" s="679"/>
      <c r="C24" s="679"/>
      <c r="D24" s="679"/>
      <c r="E24" s="679"/>
      <c r="F24" s="679"/>
      <c r="G24" s="679"/>
    </row>
    <row r="25" spans="1:11" ht="16.5" thickBot="1">
      <c r="A25" s="369"/>
      <c r="B25" s="335"/>
      <c r="C25" s="335"/>
      <c r="D25" s="335"/>
      <c r="E25" s="335"/>
      <c r="F25" s="335"/>
      <c r="G25" s="335"/>
      <c r="H25" s="680" t="s">
        <v>444</v>
      </c>
      <c r="I25" s="681"/>
      <c r="J25" s="680" t="s">
        <v>444</v>
      </c>
      <c r="K25" s="681"/>
    </row>
    <row r="26" spans="1:11" ht="16.5" thickBot="1">
      <c r="A26" s="682"/>
      <c r="B26" s="683"/>
      <c r="C26" s="683"/>
      <c r="D26" s="683"/>
      <c r="E26" s="683"/>
      <c r="F26" s="683"/>
      <c r="G26" s="683"/>
      <c r="H26" s="684" t="s">
        <v>586</v>
      </c>
      <c r="I26" s="685"/>
      <c r="J26" s="684" t="s">
        <v>587</v>
      </c>
      <c r="K26" s="685"/>
    </row>
    <row r="27" spans="1:11" ht="16.5" thickBot="1">
      <c r="A27" s="336"/>
      <c r="B27" s="686"/>
      <c r="C27" s="686"/>
      <c r="D27" s="686"/>
      <c r="E27" s="686"/>
      <c r="F27" s="686"/>
      <c r="G27" s="686"/>
      <c r="H27" s="337" t="s">
        <v>489</v>
      </c>
      <c r="I27" s="337" t="s">
        <v>490</v>
      </c>
      <c r="J27" s="337" t="s">
        <v>489</v>
      </c>
      <c r="K27" s="337" t="s">
        <v>490</v>
      </c>
    </row>
    <row r="28" spans="1:11" ht="12.75">
      <c r="A28" s="22" t="s">
        <v>53</v>
      </c>
      <c r="B28" s="417" t="s">
        <v>404</v>
      </c>
      <c r="C28" s="418"/>
      <c r="D28" s="9" t="s">
        <v>0</v>
      </c>
      <c r="E28" s="3"/>
      <c r="F28" s="3"/>
      <c r="G28" s="3"/>
      <c r="H28" s="15">
        <v>17129</v>
      </c>
      <c r="I28" s="15">
        <v>17129</v>
      </c>
      <c r="J28" s="15">
        <v>17129</v>
      </c>
      <c r="K28" s="15">
        <v>17129</v>
      </c>
    </row>
    <row r="29" spans="1:11" ht="12.75">
      <c r="A29" s="22" t="s">
        <v>54</v>
      </c>
      <c r="B29" s="417"/>
      <c r="C29" s="418"/>
      <c r="D29" s="669" t="s">
        <v>581</v>
      </c>
      <c r="E29" s="3"/>
      <c r="F29" s="3"/>
      <c r="G29" s="3"/>
      <c r="H29" s="15">
        <v>120</v>
      </c>
      <c r="I29" s="338">
        <v>120</v>
      </c>
      <c r="J29" s="15">
        <v>215</v>
      </c>
      <c r="K29" s="338">
        <v>215</v>
      </c>
    </row>
    <row r="30" spans="1:11" ht="12.75">
      <c r="A30" s="22" t="s">
        <v>55</v>
      </c>
      <c r="B30" s="417"/>
      <c r="C30" s="418"/>
      <c r="D30" s="9" t="s">
        <v>4</v>
      </c>
      <c r="E30" s="3"/>
      <c r="F30" s="3"/>
      <c r="G30" s="3"/>
      <c r="H30" s="15"/>
      <c r="I30" s="338"/>
      <c r="J30" s="15">
        <v>331</v>
      </c>
      <c r="K30" s="338">
        <v>331</v>
      </c>
    </row>
    <row r="31" spans="1:11" ht="12.75">
      <c r="A31" s="22" t="s">
        <v>56</v>
      </c>
      <c r="B31" s="417"/>
      <c r="C31" s="418"/>
      <c r="D31" s="9" t="s">
        <v>11</v>
      </c>
      <c r="E31" s="3"/>
      <c r="F31" s="3"/>
      <c r="G31" s="3"/>
      <c r="H31" s="15"/>
      <c r="I31" s="338"/>
      <c r="J31" s="15"/>
      <c r="K31" s="338"/>
    </row>
    <row r="32" spans="1:11" ht="12.75">
      <c r="A32" s="22" t="s">
        <v>58</v>
      </c>
      <c r="B32" s="417"/>
      <c r="C32" s="418"/>
      <c r="D32" s="9" t="s">
        <v>78</v>
      </c>
      <c r="E32" s="3"/>
      <c r="F32" s="3"/>
      <c r="G32" s="3"/>
      <c r="H32" s="15">
        <v>200</v>
      </c>
      <c r="I32" s="338">
        <v>200</v>
      </c>
      <c r="J32" s="15">
        <v>320</v>
      </c>
      <c r="K32" s="338">
        <v>319</v>
      </c>
    </row>
    <row r="33" spans="1:11" ht="13.5" thickBot="1">
      <c r="A33" s="23" t="s">
        <v>59</v>
      </c>
      <c r="B33" s="419"/>
      <c r="C33" s="420"/>
      <c r="D33" s="19" t="s">
        <v>13</v>
      </c>
      <c r="E33" s="3"/>
      <c r="F33" s="3"/>
      <c r="G33" s="3"/>
      <c r="H33" s="15"/>
      <c r="I33" s="338"/>
      <c r="J33" s="15"/>
      <c r="K33" s="338"/>
    </row>
    <row r="34" spans="1:11" ht="13.5" thickBot="1">
      <c r="A34" s="20" t="s">
        <v>61</v>
      </c>
      <c r="B34" s="7" t="s">
        <v>60</v>
      </c>
      <c r="C34" s="4"/>
      <c r="D34" s="4"/>
      <c r="E34" s="4"/>
      <c r="F34" s="4"/>
      <c r="G34" s="4"/>
      <c r="H34" s="14">
        <f>SUM(H28:H33)</f>
        <v>17449</v>
      </c>
      <c r="I34" s="14">
        <f>SUM(I28:I33)</f>
        <v>17449</v>
      </c>
      <c r="J34" s="14">
        <f>SUM(J28:J33)</f>
        <v>17995</v>
      </c>
      <c r="K34" s="14">
        <f>SUM(K28:K33)</f>
        <v>17994</v>
      </c>
    </row>
    <row r="35" spans="1:11" ht="12.75">
      <c r="A35" s="25"/>
      <c r="B35" s="10"/>
      <c r="C35" s="3"/>
      <c r="D35" s="3"/>
      <c r="E35" s="3"/>
      <c r="F35" s="3"/>
      <c r="G35" s="3"/>
      <c r="H35" s="27"/>
      <c r="I35" s="27"/>
      <c r="J35" s="27"/>
      <c r="K35" s="27"/>
    </row>
    <row r="36" spans="1:7" ht="16.5" thickBot="1">
      <c r="A36" s="667" t="s">
        <v>588</v>
      </c>
      <c r="B36" s="667"/>
      <c r="C36" s="667"/>
      <c r="D36" s="667"/>
      <c r="E36" s="667"/>
      <c r="F36" s="667"/>
      <c r="G36" s="667"/>
    </row>
    <row r="37" spans="1:11" ht="16.5" thickBot="1">
      <c r="A37" s="369"/>
      <c r="B37" s="335"/>
      <c r="C37" s="335"/>
      <c r="D37" s="335"/>
      <c r="E37" s="335"/>
      <c r="F37" s="335"/>
      <c r="G37" s="335"/>
      <c r="H37" s="680" t="s">
        <v>444</v>
      </c>
      <c r="I37" s="681"/>
      <c r="J37" s="680" t="s">
        <v>444</v>
      </c>
      <c r="K37" s="681"/>
    </row>
    <row r="38" spans="1:11" ht="16.5" thickBot="1">
      <c r="A38" s="682"/>
      <c r="B38" s="683"/>
      <c r="C38" s="683"/>
      <c r="D38" s="683"/>
      <c r="E38" s="683"/>
      <c r="F38" s="683"/>
      <c r="G38" s="683"/>
      <c r="H38" s="684" t="s">
        <v>586</v>
      </c>
      <c r="I38" s="685"/>
      <c r="J38" s="684" t="s">
        <v>587</v>
      </c>
      <c r="K38" s="685"/>
    </row>
    <row r="39" spans="1:11" ht="16.5" thickBot="1">
      <c r="A39" s="336"/>
      <c r="B39" s="686"/>
      <c r="C39" s="686"/>
      <c r="D39" s="686"/>
      <c r="E39" s="686"/>
      <c r="F39" s="686"/>
      <c r="G39" s="686"/>
      <c r="H39" s="337" t="s">
        <v>489</v>
      </c>
      <c r="I39" s="337" t="s">
        <v>490</v>
      </c>
      <c r="J39" s="337" t="s">
        <v>489</v>
      </c>
      <c r="K39" s="337" t="s">
        <v>490</v>
      </c>
    </row>
    <row r="40" spans="1:11" ht="12.75">
      <c r="A40" s="21" t="s">
        <v>53</v>
      </c>
      <c r="B40" s="421" t="s">
        <v>404</v>
      </c>
      <c r="C40" s="422"/>
      <c r="D40" s="1" t="s">
        <v>79</v>
      </c>
      <c r="E40" s="5"/>
      <c r="F40" s="1"/>
      <c r="G40" s="1"/>
      <c r="H40" s="17">
        <f>SUM(H41:H44)</f>
        <v>17381</v>
      </c>
      <c r="I40" s="17">
        <f>SUM(I41:I44)</f>
        <v>17380</v>
      </c>
      <c r="J40" s="17">
        <f>SUM(J41:J44)</f>
        <v>17926</v>
      </c>
      <c r="K40" s="17">
        <f>SUM(K41:K44)</f>
        <v>17926</v>
      </c>
    </row>
    <row r="41" spans="1:11" ht="12.75">
      <c r="A41" s="22" t="s">
        <v>54</v>
      </c>
      <c r="B41" s="417"/>
      <c r="C41" s="418"/>
      <c r="D41" s="3" t="s">
        <v>80</v>
      </c>
      <c r="E41" s="9" t="s">
        <v>81</v>
      </c>
      <c r="F41" s="3"/>
      <c r="G41" s="3"/>
      <c r="H41" s="15">
        <v>11198</v>
      </c>
      <c r="I41" s="15">
        <v>11198</v>
      </c>
      <c r="J41" s="15">
        <v>11260</v>
      </c>
      <c r="K41" s="15">
        <v>11260</v>
      </c>
    </row>
    <row r="42" spans="1:11" ht="12.75">
      <c r="A42" s="22" t="s">
        <v>55</v>
      </c>
      <c r="B42" s="417"/>
      <c r="C42" s="418"/>
      <c r="D42" s="3"/>
      <c r="E42" s="9" t="s">
        <v>82</v>
      </c>
      <c r="F42" s="3"/>
      <c r="G42" s="3"/>
      <c r="H42" s="15">
        <v>2801</v>
      </c>
      <c r="I42" s="15">
        <v>2801</v>
      </c>
      <c r="J42" s="15">
        <v>2801</v>
      </c>
      <c r="K42" s="15">
        <v>2801</v>
      </c>
    </row>
    <row r="43" spans="1:11" ht="12.75">
      <c r="A43" s="22" t="s">
        <v>56</v>
      </c>
      <c r="B43" s="417"/>
      <c r="C43" s="418"/>
      <c r="D43" s="3"/>
      <c r="E43" s="9" t="s">
        <v>83</v>
      </c>
      <c r="F43" s="3"/>
      <c r="G43" s="3"/>
      <c r="H43" s="15">
        <v>3032</v>
      </c>
      <c r="I43" s="15">
        <v>3031</v>
      </c>
      <c r="J43" s="15">
        <v>3515</v>
      </c>
      <c r="K43" s="15">
        <v>3515</v>
      </c>
    </row>
    <row r="44" spans="1:11" ht="12.75">
      <c r="A44" s="22" t="s">
        <v>58</v>
      </c>
      <c r="B44" s="417"/>
      <c r="C44" s="418"/>
      <c r="D44" s="3"/>
      <c r="E44" s="9" t="s">
        <v>84</v>
      </c>
      <c r="F44" s="3"/>
      <c r="G44" s="3"/>
      <c r="H44" s="15">
        <v>350</v>
      </c>
      <c r="I44" s="15">
        <v>350</v>
      </c>
      <c r="J44" s="15">
        <v>350</v>
      </c>
      <c r="K44" s="15">
        <v>350</v>
      </c>
    </row>
    <row r="45" spans="1:11" ht="39" thickBot="1">
      <c r="A45" s="23" t="s">
        <v>59</v>
      </c>
      <c r="B45" s="419"/>
      <c r="C45" s="420"/>
      <c r="D45" s="28" t="s">
        <v>85</v>
      </c>
      <c r="E45" s="19"/>
      <c r="F45" s="3"/>
      <c r="G45" s="3"/>
      <c r="H45" s="15">
        <v>69</v>
      </c>
      <c r="I45" s="15">
        <v>68</v>
      </c>
      <c r="J45" s="15">
        <v>69</v>
      </c>
      <c r="K45" s="15">
        <v>68</v>
      </c>
    </row>
    <row r="46" spans="1:11" ht="13.5" thickBot="1">
      <c r="A46" s="20" t="s">
        <v>61</v>
      </c>
      <c r="B46" s="7" t="s">
        <v>60</v>
      </c>
      <c r="C46" s="4"/>
      <c r="D46" s="4"/>
      <c r="E46" s="4"/>
      <c r="F46" s="4"/>
      <c r="G46" s="4"/>
      <c r="H46" s="14">
        <f>SUM(H40+H45)</f>
        <v>17450</v>
      </c>
      <c r="I46" s="14">
        <f>SUM(I40+I45)</f>
        <v>17448</v>
      </c>
      <c r="J46" s="14">
        <f>SUM(J40+J45)</f>
        <v>17995</v>
      </c>
      <c r="K46" s="14">
        <f>SUM(K40+K45)</f>
        <v>17994</v>
      </c>
    </row>
    <row r="49" spans="1:5" ht="14.25">
      <c r="A49" s="830" t="s">
        <v>653</v>
      </c>
      <c r="B49" s="36"/>
      <c r="C49" s="36"/>
      <c r="D49" s="36"/>
      <c r="E49" s="36"/>
    </row>
  </sheetData>
  <sheetProtection/>
  <mergeCells count="17">
    <mergeCell ref="H38:I38"/>
    <mergeCell ref="J38:K38"/>
    <mergeCell ref="B40:C45"/>
    <mergeCell ref="B28:C33"/>
    <mergeCell ref="A36:G36"/>
    <mergeCell ref="H37:I37"/>
    <mergeCell ref="J37:K37"/>
    <mergeCell ref="H25:I25"/>
    <mergeCell ref="J25:K25"/>
    <mergeCell ref="H26:I26"/>
    <mergeCell ref="J26:K26"/>
    <mergeCell ref="B4:C9"/>
    <mergeCell ref="A13:G13"/>
    <mergeCell ref="B14:C20"/>
    <mergeCell ref="A24:G24"/>
    <mergeCell ref="A3:G3"/>
    <mergeCell ref="A1:H1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&amp;C&amp;X5 &amp;X8. melléklet Magyaratád Községi Önkormányzat 2/2013. (III.14.) önkormányzati rendeletéhez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56"/>
  <sheetViews>
    <sheetView workbookViewId="0" topLeftCell="A46">
      <selection activeCell="D62" sqref="D62"/>
    </sheetView>
  </sheetViews>
  <sheetFormatPr defaultColWidth="9.140625" defaultRowHeight="12.75"/>
  <cols>
    <col min="1" max="1" width="3.7109375" style="157" customWidth="1"/>
    <col min="2" max="2" width="5.7109375" style="157" customWidth="1"/>
    <col min="3" max="3" width="23.140625" style="157" customWidth="1"/>
    <col min="4" max="4" width="27.8515625" style="157" customWidth="1"/>
    <col min="5" max="5" width="10.57421875" style="157" customWidth="1"/>
    <col min="6" max="6" width="9.57421875" style="157" customWidth="1"/>
    <col min="7" max="7" width="11.421875" style="157" customWidth="1"/>
    <col min="8" max="8" width="9.57421875" style="157" customWidth="1"/>
    <col min="9" max="9" width="11.57421875" style="157" customWidth="1"/>
    <col min="10" max="10" width="18.00390625" style="157" customWidth="1"/>
    <col min="11" max="11" width="11.421875" style="157" customWidth="1"/>
    <col min="12" max="16384" width="9.140625" style="157" customWidth="1"/>
  </cols>
  <sheetData>
    <row r="1" spans="1:12" ht="18">
      <c r="A1" s="423" t="s">
        <v>370</v>
      </c>
      <c r="B1" s="424"/>
      <c r="C1" s="424"/>
      <c r="D1" s="424"/>
      <c r="E1" s="424"/>
      <c r="F1" s="424"/>
      <c r="G1" s="185"/>
      <c r="H1" s="185"/>
      <c r="I1" s="185"/>
      <c r="J1" s="185"/>
      <c r="K1" s="185"/>
      <c r="L1" s="185"/>
    </row>
    <row r="2" spans="1:12" ht="18">
      <c r="A2" s="423" t="s">
        <v>317</v>
      </c>
      <c r="B2" s="424"/>
      <c r="C2" s="424"/>
      <c r="D2" s="424"/>
      <c r="E2" s="424"/>
      <c r="F2" s="424"/>
      <c r="G2" s="233"/>
      <c r="H2" s="233"/>
      <c r="I2" s="185"/>
      <c r="J2" s="185"/>
      <c r="K2" s="185"/>
      <c r="L2" s="185"/>
    </row>
    <row r="3" spans="1:12" ht="21.75" customHeight="1">
      <c r="A3" s="423" t="s">
        <v>424</v>
      </c>
      <c r="B3" s="424"/>
      <c r="C3" s="424"/>
      <c r="D3" s="424"/>
      <c r="E3" s="424"/>
      <c r="F3" s="424"/>
      <c r="G3" s="233"/>
      <c r="H3" s="233"/>
      <c r="I3" s="185"/>
      <c r="J3" s="185"/>
      <c r="K3" s="185"/>
      <c r="L3" s="185"/>
    </row>
    <row r="4" spans="3:4" ht="15.75">
      <c r="C4" s="234"/>
      <c r="D4" s="235"/>
    </row>
    <row r="5" spans="1:4" ht="16.5" thickBot="1">
      <c r="A5" s="236" t="s">
        <v>53</v>
      </c>
      <c r="C5" s="237" t="s">
        <v>408</v>
      </c>
      <c r="D5" s="235"/>
    </row>
    <row r="6" spans="1:6" ht="15">
      <c r="A6" s="159"/>
      <c r="B6" s="161" t="s">
        <v>197</v>
      </c>
      <c r="C6" s="160" t="s">
        <v>198</v>
      </c>
      <c r="D6" s="160" t="s">
        <v>199</v>
      </c>
      <c r="E6" s="160" t="s">
        <v>200</v>
      </c>
      <c r="F6" s="160" t="s">
        <v>201</v>
      </c>
    </row>
    <row r="7" spans="1:6" ht="25.5">
      <c r="A7" s="163"/>
      <c r="B7" s="238" t="s">
        <v>318</v>
      </c>
      <c r="C7" s="219"/>
      <c r="D7" s="219"/>
      <c r="E7" s="238" t="s">
        <v>57</v>
      </c>
      <c r="F7" s="687" t="s">
        <v>513</v>
      </c>
    </row>
    <row r="8" spans="1:6" ht="25.5">
      <c r="A8" s="255" t="s">
        <v>53</v>
      </c>
      <c r="B8" s="199" t="s">
        <v>426</v>
      </c>
      <c r="C8" s="239" t="s">
        <v>589</v>
      </c>
      <c r="D8" s="240"/>
      <c r="E8" s="303">
        <f>SUM(E9)</f>
        <v>5291</v>
      </c>
      <c r="F8" s="303">
        <f>SUM(F9)</f>
        <v>5866</v>
      </c>
    </row>
    <row r="9" spans="1:6" ht="25.5">
      <c r="A9" s="255" t="s">
        <v>54</v>
      </c>
      <c r="B9" s="199" t="s">
        <v>320</v>
      </c>
      <c r="C9" s="166"/>
      <c r="D9" s="243" t="s">
        <v>20</v>
      </c>
      <c r="E9" s="309">
        <v>5291</v>
      </c>
      <c r="F9" s="309">
        <v>5866</v>
      </c>
    </row>
    <row r="10" spans="1:6" ht="38.25">
      <c r="A10" s="255" t="s">
        <v>55</v>
      </c>
      <c r="B10" s="199" t="s">
        <v>435</v>
      </c>
      <c r="C10" s="239" t="s">
        <v>590</v>
      </c>
      <c r="D10" s="243"/>
      <c r="E10" s="688">
        <f>SUM(E11:E12)</f>
        <v>2145</v>
      </c>
      <c r="F10" s="688">
        <f>SUM(F11:F12)</f>
        <v>2166</v>
      </c>
    </row>
    <row r="11" spans="1:6" ht="12.75">
      <c r="A11" s="255" t="s">
        <v>56</v>
      </c>
      <c r="B11" s="199" t="s">
        <v>327</v>
      </c>
      <c r="C11" s="166"/>
      <c r="D11" s="219" t="s">
        <v>427</v>
      </c>
      <c r="E11" s="309">
        <v>84</v>
      </c>
      <c r="F11" s="309">
        <v>105</v>
      </c>
    </row>
    <row r="12" spans="1:6" ht="12.75">
      <c r="A12" s="255" t="s">
        <v>58</v>
      </c>
      <c r="B12" s="199" t="s">
        <v>328</v>
      </c>
      <c r="C12" s="166"/>
      <c r="D12" s="219" t="s">
        <v>423</v>
      </c>
      <c r="E12" s="309">
        <v>2061</v>
      </c>
      <c r="F12" s="309">
        <v>2061</v>
      </c>
    </row>
    <row r="13" spans="1:6" ht="25.5">
      <c r="A13" s="255" t="s">
        <v>59</v>
      </c>
      <c r="B13" s="199" t="s">
        <v>428</v>
      </c>
      <c r="C13" s="239" t="s">
        <v>21</v>
      </c>
      <c r="D13" s="240"/>
      <c r="E13" s="303">
        <f>SUM(E14:E19)</f>
        <v>54337</v>
      </c>
      <c r="F13" s="303">
        <f>SUM(F14:F19)</f>
        <v>55627</v>
      </c>
    </row>
    <row r="14" spans="1:6" ht="12.75">
      <c r="A14" s="255" t="s">
        <v>61</v>
      </c>
      <c r="B14" s="199" t="s">
        <v>332</v>
      </c>
      <c r="C14" s="166"/>
      <c r="D14" s="219" t="s">
        <v>17</v>
      </c>
      <c r="E14" s="309">
        <v>21565</v>
      </c>
      <c r="F14" s="309">
        <v>21788</v>
      </c>
    </row>
    <row r="15" spans="1:6" ht="12.75">
      <c r="A15" s="255" t="s">
        <v>62</v>
      </c>
      <c r="B15" s="199" t="s">
        <v>334</v>
      </c>
      <c r="C15" s="166"/>
      <c r="D15" s="240" t="s">
        <v>18</v>
      </c>
      <c r="E15" s="309">
        <v>3923</v>
      </c>
      <c r="F15" s="309">
        <v>3983</v>
      </c>
    </row>
    <row r="16" spans="1:6" ht="12.75">
      <c r="A16" s="255" t="s">
        <v>86</v>
      </c>
      <c r="B16" s="199" t="s">
        <v>364</v>
      </c>
      <c r="C16" s="166"/>
      <c r="D16" s="219" t="s">
        <v>591</v>
      </c>
      <c r="E16" s="309">
        <v>17966</v>
      </c>
      <c r="F16" s="309">
        <v>18865</v>
      </c>
    </row>
    <row r="17" spans="1:6" ht="12.75">
      <c r="A17" s="255" t="s">
        <v>65</v>
      </c>
      <c r="B17" s="199" t="s">
        <v>340</v>
      </c>
      <c r="C17" s="166"/>
      <c r="D17" s="240" t="s">
        <v>592</v>
      </c>
      <c r="E17" s="309">
        <v>10683</v>
      </c>
      <c r="F17" s="309">
        <v>10791</v>
      </c>
    </row>
    <row r="18" spans="1:6" ht="12.75">
      <c r="A18" s="255">
        <v>11</v>
      </c>
      <c r="B18" s="199" t="s">
        <v>341</v>
      </c>
      <c r="C18" s="166"/>
      <c r="D18" s="219" t="s">
        <v>429</v>
      </c>
      <c r="E18" s="309">
        <v>100</v>
      </c>
      <c r="F18" s="309">
        <v>100</v>
      </c>
    </row>
    <row r="19" spans="1:6" ht="12.75">
      <c r="A19" s="255">
        <v>12</v>
      </c>
      <c r="B19" s="199" t="s">
        <v>350</v>
      </c>
      <c r="C19" s="166"/>
      <c r="D19" s="219" t="s">
        <v>431</v>
      </c>
      <c r="E19" s="309">
        <v>100</v>
      </c>
      <c r="F19" s="309">
        <v>100</v>
      </c>
    </row>
    <row r="20" spans="1:6" ht="26.25" thickBot="1">
      <c r="A20" s="689" t="s">
        <v>68</v>
      </c>
      <c r="B20" s="199" t="s">
        <v>352</v>
      </c>
      <c r="C20" s="223"/>
      <c r="D20" s="690" t="s">
        <v>24</v>
      </c>
      <c r="E20" s="691"/>
      <c r="F20" s="691"/>
    </row>
    <row r="21" spans="1:6" ht="26.25" thickBot="1">
      <c r="A21" s="692" t="s">
        <v>69</v>
      </c>
      <c r="B21" s="260" t="s">
        <v>433</v>
      </c>
      <c r="C21" s="693" t="s">
        <v>434</v>
      </c>
      <c r="D21" s="262"/>
      <c r="E21" s="694">
        <f>E13+E10+E8</f>
        <v>61773</v>
      </c>
      <c r="F21" s="694">
        <f>F13+F10+F8</f>
        <v>63659</v>
      </c>
    </row>
    <row r="22" spans="2:4" ht="12.75">
      <c r="B22" s="248"/>
      <c r="C22" s="249"/>
      <c r="D22" s="249"/>
    </row>
    <row r="23" spans="2:4" ht="12.75">
      <c r="B23" s="248"/>
      <c r="C23" s="249"/>
      <c r="D23" s="249"/>
    </row>
    <row r="24" spans="2:4" ht="12.75">
      <c r="B24" s="248"/>
      <c r="C24" s="249"/>
      <c r="D24" s="249"/>
    </row>
    <row r="25" spans="1:4" ht="16.5" thickBot="1">
      <c r="A25" s="236" t="s">
        <v>54</v>
      </c>
      <c r="B25" s="248"/>
      <c r="C25" s="236" t="s">
        <v>413</v>
      </c>
      <c r="D25" s="236"/>
    </row>
    <row r="26" spans="1:6" ht="15">
      <c r="A26" s="159"/>
      <c r="B26" s="251" t="s">
        <v>197</v>
      </c>
      <c r="C26" s="161" t="s">
        <v>198</v>
      </c>
      <c r="D26" s="161" t="s">
        <v>199</v>
      </c>
      <c r="E26" s="161" t="s">
        <v>200</v>
      </c>
      <c r="F26" s="161" t="s">
        <v>201</v>
      </c>
    </row>
    <row r="27" spans="1:6" ht="25.5">
      <c r="A27" s="163"/>
      <c r="B27" s="252" t="s">
        <v>318</v>
      </c>
      <c r="C27" s="219"/>
      <c r="D27" s="169"/>
      <c r="E27" s="219" t="s">
        <v>319</v>
      </c>
      <c r="F27" s="695" t="s">
        <v>513</v>
      </c>
    </row>
    <row r="28" spans="1:6" ht="25.5">
      <c r="A28" s="168" t="s">
        <v>53</v>
      </c>
      <c r="B28" s="199" t="s">
        <v>426</v>
      </c>
      <c r="C28" s="239" t="s">
        <v>593</v>
      </c>
      <c r="D28" s="169"/>
      <c r="E28" s="166"/>
      <c r="F28" s="166"/>
    </row>
    <row r="29" spans="1:6" ht="25.5">
      <c r="A29" s="168" t="s">
        <v>54</v>
      </c>
      <c r="B29" s="199" t="s">
        <v>320</v>
      </c>
      <c r="C29" s="219"/>
      <c r="D29" s="240" t="s">
        <v>20</v>
      </c>
      <c r="E29" s="219"/>
      <c r="F29" s="219"/>
    </row>
    <row r="30" spans="1:6" ht="25.5">
      <c r="A30" s="168" t="s">
        <v>55</v>
      </c>
      <c r="B30" s="199" t="s">
        <v>435</v>
      </c>
      <c r="C30" s="239" t="s">
        <v>45</v>
      </c>
      <c r="D30" s="254"/>
      <c r="E30" s="227">
        <f>SUM(E31:E37)</f>
        <v>4850</v>
      </c>
      <c r="F30" s="227">
        <f>SUM(F31:F37)</f>
        <v>5072</v>
      </c>
    </row>
    <row r="31" spans="1:6" ht="12.75">
      <c r="A31" s="168" t="s">
        <v>56</v>
      </c>
      <c r="B31" s="199" t="s">
        <v>327</v>
      </c>
      <c r="C31" s="219"/>
      <c r="D31" s="169" t="s">
        <v>90</v>
      </c>
      <c r="E31" s="696">
        <v>4850</v>
      </c>
      <c r="F31" s="696">
        <v>4850</v>
      </c>
    </row>
    <row r="32" spans="1:6" ht="12.75">
      <c r="A32" s="168" t="s">
        <v>58</v>
      </c>
      <c r="B32" s="199" t="s">
        <v>328</v>
      </c>
      <c r="C32" s="219"/>
      <c r="D32" s="169" t="s">
        <v>91</v>
      </c>
      <c r="E32" s="696"/>
      <c r="F32" s="696">
        <v>222</v>
      </c>
    </row>
    <row r="33" spans="1:6" ht="25.5">
      <c r="A33" s="168" t="s">
        <v>59</v>
      </c>
      <c r="B33" s="199" t="s">
        <v>329</v>
      </c>
      <c r="C33" s="219"/>
      <c r="D33" s="240" t="s">
        <v>92</v>
      </c>
      <c r="E33" s="696"/>
      <c r="F33" s="696"/>
    </row>
    <row r="34" spans="1:6" ht="12.75">
      <c r="A34" s="168" t="s">
        <v>61</v>
      </c>
      <c r="B34" s="199" t="s">
        <v>330</v>
      </c>
      <c r="C34" s="219"/>
      <c r="D34" s="169" t="s">
        <v>436</v>
      </c>
      <c r="E34" s="696"/>
      <c r="F34" s="696"/>
    </row>
    <row r="35" spans="1:6" ht="25.5">
      <c r="A35" s="168" t="s">
        <v>62</v>
      </c>
      <c r="B35" s="199" t="s">
        <v>331</v>
      </c>
      <c r="C35" s="219"/>
      <c r="D35" s="240" t="s">
        <v>93</v>
      </c>
      <c r="E35" s="696"/>
      <c r="F35" s="696"/>
    </row>
    <row r="36" spans="1:6" ht="12.75">
      <c r="A36" s="168" t="s">
        <v>86</v>
      </c>
      <c r="B36" s="199" t="s">
        <v>437</v>
      </c>
      <c r="C36" s="219"/>
      <c r="D36" s="169" t="s">
        <v>438</v>
      </c>
      <c r="E36" s="696"/>
      <c r="F36" s="696"/>
    </row>
    <row r="37" spans="1:6" ht="26.25" thickBot="1">
      <c r="A37" s="697" t="s">
        <v>65</v>
      </c>
      <c r="B37" s="222" t="s">
        <v>439</v>
      </c>
      <c r="C37" s="258"/>
      <c r="D37" s="690" t="s">
        <v>128</v>
      </c>
      <c r="E37" s="698"/>
      <c r="F37" s="698"/>
    </row>
    <row r="38" spans="1:6" ht="26.25" thickBot="1">
      <c r="A38" s="259" t="s">
        <v>66</v>
      </c>
      <c r="B38" s="260" t="s">
        <v>428</v>
      </c>
      <c r="C38" s="261" t="s">
        <v>94</v>
      </c>
      <c r="D38" s="380"/>
      <c r="E38" s="699">
        <f>SUM(E30)</f>
        <v>4850</v>
      </c>
      <c r="F38" s="699">
        <f>SUM(F30)</f>
        <v>5072</v>
      </c>
    </row>
    <row r="39" spans="1:6" ht="12.75">
      <c r="A39" s="264"/>
      <c r="B39" s="265"/>
      <c r="C39" s="266"/>
      <c r="D39" s="700"/>
      <c r="E39" s="701"/>
      <c r="F39" s="701"/>
    </row>
    <row r="40" spans="1:6" ht="16.5" thickBot="1">
      <c r="A40" s="267" t="s">
        <v>55</v>
      </c>
      <c r="B40" s="702"/>
      <c r="C40" s="268" t="s">
        <v>594</v>
      </c>
      <c r="D40" s="700"/>
      <c r="E40" s="701"/>
      <c r="F40" s="701"/>
    </row>
    <row r="41" spans="1:6" ht="15">
      <c r="A41" s="159"/>
      <c r="B41" s="251" t="s">
        <v>197</v>
      </c>
      <c r="C41" s="161" t="s">
        <v>198</v>
      </c>
      <c r="D41" s="161" t="s">
        <v>199</v>
      </c>
      <c r="E41" s="161" t="s">
        <v>200</v>
      </c>
      <c r="F41" s="161" t="s">
        <v>201</v>
      </c>
    </row>
    <row r="42" spans="1:6" ht="25.5">
      <c r="A42" s="163"/>
      <c r="B42" s="252" t="s">
        <v>318</v>
      </c>
      <c r="C42" s="219"/>
      <c r="D42" s="169"/>
      <c r="E42" s="219" t="s">
        <v>319</v>
      </c>
      <c r="F42" s="695" t="s">
        <v>513</v>
      </c>
    </row>
    <row r="43" spans="1:6" ht="25.5">
      <c r="A43" s="168" t="s">
        <v>53</v>
      </c>
      <c r="B43" s="199" t="s">
        <v>53</v>
      </c>
      <c r="C43" s="239" t="s">
        <v>595</v>
      </c>
      <c r="D43" s="169"/>
      <c r="E43" s="703">
        <f>SUM(E45)</f>
        <v>0</v>
      </c>
      <c r="F43" s="703">
        <f>SUM(F44:F45)</f>
        <v>13000</v>
      </c>
    </row>
    <row r="44" spans="1:6" ht="25.5">
      <c r="A44" s="168" t="s">
        <v>54</v>
      </c>
      <c r="B44" s="199" t="s">
        <v>320</v>
      </c>
      <c r="C44" s="239"/>
      <c r="D44" s="271" t="s">
        <v>596</v>
      </c>
      <c r="E44" s="703"/>
      <c r="F44" s="704">
        <v>137</v>
      </c>
    </row>
    <row r="45" spans="1:6" ht="38.25">
      <c r="A45" s="168" t="s">
        <v>55</v>
      </c>
      <c r="B45" s="199" t="s">
        <v>321</v>
      </c>
      <c r="C45" s="239"/>
      <c r="D45" s="271" t="s">
        <v>597</v>
      </c>
      <c r="E45" s="704">
        <v>0</v>
      </c>
      <c r="F45" s="704">
        <v>12863</v>
      </c>
    </row>
    <row r="46" spans="1:6" ht="25.5">
      <c r="A46" s="168" t="s">
        <v>56</v>
      </c>
      <c r="B46" s="256">
        <v>2</v>
      </c>
      <c r="C46" s="705" t="s">
        <v>598</v>
      </c>
      <c r="D46" s="219"/>
      <c r="E46" s="217">
        <f>SUM(E47)</f>
        <v>34258</v>
      </c>
      <c r="F46" s="217">
        <f>SUM(F47)</f>
        <v>34258</v>
      </c>
    </row>
    <row r="47" spans="1:6" ht="12.75">
      <c r="A47" s="168" t="s">
        <v>58</v>
      </c>
      <c r="B47" s="199" t="s">
        <v>327</v>
      </c>
      <c r="C47" s="240"/>
      <c r="D47" s="219" t="s">
        <v>599</v>
      </c>
      <c r="E47" s="696">
        <v>34258</v>
      </c>
      <c r="F47" s="696">
        <v>34258</v>
      </c>
    </row>
    <row r="48" spans="1:6" ht="13.5" thickBot="1">
      <c r="A48" s="697" t="s">
        <v>59</v>
      </c>
      <c r="B48" s="222" t="s">
        <v>328</v>
      </c>
      <c r="C48" s="258"/>
      <c r="D48" s="258" t="s">
        <v>600</v>
      </c>
      <c r="E48" s="698"/>
      <c r="F48" s="698"/>
    </row>
    <row r="49" spans="1:6" ht="26.25" thickBot="1">
      <c r="A49" s="259" t="s">
        <v>61</v>
      </c>
      <c r="B49" s="288">
        <v>3</v>
      </c>
      <c r="C49" s="706" t="s">
        <v>601</v>
      </c>
      <c r="D49" s="288"/>
      <c r="E49" s="707">
        <f>E43+E46</f>
        <v>34258</v>
      </c>
      <c r="F49" s="707">
        <f>F43+F46</f>
        <v>47258</v>
      </c>
    </row>
    <row r="50" spans="5:6" ht="13.5" thickBot="1">
      <c r="E50" s="245"/>
      <c r="F50" s="245"/>
    </row>
    <row r="51" spans="1:6" ht="16.5" thickBot="1">
      <c r="A51" s="708" t="s">
        <v>56</v>
      </c>
      <c r="B51" s="709"/>
      <c r="C51" s="709" t="s">
        <v>573</v>
      </c>
      <c r="D51" s="709"/>
      <c r="E51" s="710"/>
      <c r="F51" s="710"/>
    </row>
    <row r="52" spans="5:6" ht="13.5" thickBot="1">
      <c r="E52" s="245"/>
      <c r="F52" s="245"/>
    </row>
    <row r="53" spans="1:6" ht="16.5" thickBot="1">
      <c r="A53" s="708" t="s">
        <v>58</v>
      </c>
      <c r="B53" s="709"/>
      <c r="C53" s="709" t="s">
        <v>602</v>
      </c>
      <c r="D53" s="709"/>
      <c r="E53" s="710">
        <f>E51+E49+E38+E21</f>
        <v>100881</v>
      </c>
      <c r="F53" s="710">
        <f>F51+F49+F38+F21</f>
        <v>115989</v>
      </c>
    </row>
    <row r="56" spans="1:7" ht="14.25">
      <c r="A56" s="830" t="s">
        <v>654</v>
      </c>
      <c r="B56" s="36"/>
      <c r="C56" s="36"/>
      <c r="D56" s="36"/>
      <c r="E56" s="36"/>
      <c r="F56"/>
      <c r="G56"/>
    </row>
  </sheetData>
  <sheetProtection/>
  <mergeCells count="3">
    <mergeCell ref="A1:F1"/>
    <mergeCell ref="A2:F2"/>
    <mergeCell ref="A3:F3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&amp;C&amp;X6&amp;X 9. melléklet    Magyaratád Községi Önkormányzat  2/2013.(III. 14.) önkormányzati rendeletéhez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ONKORM</cp:lastModifiedBy>
  <cp:lastPrinted>2014-02-13T12:26:02Z</cp:lastPrinted>
  <dcterms:created xsi:type="dcterms:W3CDTF">2006-01-17T11:47:21Z</dcterms:created>
  <dcterms:modified xsi:type="dcterms:W3CDTF">2014-02-13T12:30:02Z</dcterms:modified>
  <cp:category/>
  <cp:version/>
  <cp:contentType/>
  <cp:contentStatus/>
</cp:coreProperties>
</file>