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928" firstSheet="10" activeTab="20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6.sz.mell." sheetId="63" r:id="rId7"/>
    <sheet name="7.sz.mell." sheetId="64" r:id="rId8"/>
    <sheet name="9.1. sz. mell" sheetId="3" r:id="rId9"/>
    <sheet name="9.1.1. sz. mell " sheetId="119" r:id="rId10"/>
    <sheet name="9.1.2. sz. mell " sheetId="120" r:id="rId11"/>
    <sheet name="9.1.3. sz. mell" sheetId="121" r:id="rId12"/>
    <sheet name="9.2. sz. mell" sheetId="79" r:id="rId13"/>
    <sheet name="9.2.1. sz. mell" sheetId="122" r:id="rId14"/>
    <sheet name="9.2.2. sz.  mell" sheetId="123" r:id="rId15"/>
    <sheet name="9.2.3. sz. mell" sheetId="124" r:id="rId16"/>
    <sheet name="9.3. sz. mell" sheetId="105" r:id="rId17"/>
    <sheet name="9.3.1. sz. mell" sheetId="125" r:id="rId18"/>
    <sheet name="9.3.2. sz. mell" sheetId="126" r:id="rId19"/>
    <sheet name="9.3.3. sz. mell" sheetId="127" r:id="rId20"/>
    <sheet name="Munka1" sheetId="94" r:id="rId21"/>
  </sheets>
  <definedNames>
    <definedName name="_xlnm._FilterDatabase" localSheetId="0" hidden="1">'1.1.sz.mell.'!#REF!</definedName>
    <definedName name="Excel_BuiltIn_Print_Titles_1">#REF!,#REF!</definedName>
    <definedName name="_xlnm.Print_Titles" localSheetId="8">'9.1. sz. mell'!$1:$6</definedName>
    <definedName name="_xlnm.Print_Titles" localSheetId="9">'9.1.1. sz. mell '!$1:$6</definedName>
    <definedName name="_xlnm.Print_Titles" localSheetId="10">'9.1.2. sz. mell '!$1:$6</definedName>
    <definedName name="_xlnm.Print_Titles" localSheetId="11">'9.1.3. sz. mell'!$1:$6</definedName>
    <definedName name="_xlnm.Print_Titles" localSheetId="12">'9.2. sz. mell'!$1:$6</definedName>
    <definedName name="_xlnm.Print_Titles" localSheetId="13">'9.2.1. sz. mell'!$1:$6</definedName>
    <definedName name="_xlnm.Print_Titles" localSheetId="14">'9.2.2. sz.  mell'!$1:$6</definedName>
    <definedName name="_xlnm.Print_Titles" localSheetId="15">'9.2.3. sz. mell'!$1:$6</definedName>
    <definedName name="_xlnm.Print_Titles" localSheetId="16">'9.3. sz. mell'!$1:$6</definedName>
    <definedName name="_xlnm.Print_Titles" localSheetId="17">'9.3.1. sz. mell'!$1:$6</definedName>
    <definedName name="_xlnm.Print_Titles" localSheetId="18">'9.3.2. sz. mell'!$1:$6</definedName>
    <definedName name="_xlnm.Print_Titles" localSheetId="19">'9.3.3. sz. mell'!$1:$6</definedName>
    <definedName name="_xlnm.Print_Area" localSheetId="0">'1.1.sz.mell.'!$A$1:$F$159</definedName>
    <definedName name="_xlnm.Print_Area" localSheetId="1">'1.2.sz.mell.'!$A$1:$F$159</definedName>
    <definedName name="_xlnm.Print_Area" localSheetId="2">'1.3.sz.mell.'!$A$1:$F$159</definedName>
    <definedName name="_xlnm.Print_Area" localSheetId="3">'1.4.sz.mell.'!$A$1:$F$159</definedName>
    <definedName name="_xlnm.Print_Area" localSheetId="4">'2.1.sz.mell  '!$A$1:$L$32</definedName>
    <definedName name="_xlnm.Print_Area" localSheetId="8">'9.1. sz. mell'!$A$1:$F$157</definedName>
    <definedName name="_xlnm.Print_Area" localSheetId="9">'9.1.1. sz. mell '!$A$1:$F$157</definedName>
    <definedName name="_xlnm.Print_Area" localSheetId="10">'9.1.2. sz. mell '!$A$1:$F$157</definedName>
    <definedName name="_xlnm.Print_Area" localSheetId="11">'9.1.3. sz. mell'!$A$1:$F$157</definedName>
    <definedName name="_xlnm.Print_Area" localSheetId="12">'9.2. sz. mell'!$A$1:$F$61</definedName>
    <definedName name="_xlnm.Print_Area" localSheetId="13">'9.2.1. sz. mell'!$A$1:$F$61</definedName>
    <definedName name="_xlnm.Print_Area" localSheetId="16">'9.3. sz. mell'!$A$1:$F$60</definedName>
    <definedName name="_xlnm.Print_Area" localSheetId="18">'9.3.2. sz. mell'!$A$1:$F$60</definedName>
    <definedName name="Száz">#REF!</definedName>
  </definedNames>
  <calcPr calcId="125725"/>
</workbook>
</file>

<file path=xl/calcChain.xml><?xml version="1.0" encoding="utf-8"?>
<calcChain xmlns="http://schemas.openxmlformats.org/spreadsheetml/2006/main">
  <c r="J30" i="73"/>
  <c r="D97" i="119"/>
  <c r="I98" i="116" s="1"/>
  <c r="C98"/>
  <c r="D98"/>
  <c r="N98" i="1" s="1"/>
  <c r="D3" i="64"/>
  <c r="E60" i="79"/>
  <c r="E157" i="3"/>
  <c r="E156"/>
  <c r="K31" i="61"/>
  <c r="K30"/>
  <c r="I30"/>
  <c r="F19" i="73"/>
  <c r="F29" s="1"/>
  <c r="F30" s="1"/>
  <c r="E20"/>
  <c r="F18" i="61"/>
  <c r="F30" s="1"/>
  <c r="K33" s="1"/>
  <c r="E19"/>
  <c r="D18"/>
  <c r="J8"/>
  <c r="J6"/>
  <c r="D30"/>
  <c r="E115" i="116"/>
  <c r="G6" i="64"/>
  <c r="G7"/>
  <c r="E6" i="61"/>
  <c r="J28" i="73"/>
  <c r="K17" i="61"/>
  <c r="I17"/>
  <c r="I31" s="1"/>
  <c r="F17"/>
  <c r="K32" s="1"/>
  <c r="J7" i="73"/>
  <c r="J8"/>
  <c r="J9"/>
  <c r="J10"/>
  <c r="J11"/>
  <c r="J6"/>
  <c r="D17" i="61"/>
  <c r="I33" s="1"/>
  <c r="E7" i="73"/>
  <c r="E9"/>
  <c r="E10"/>
  <c r="E6"/>
  <c r="E152" i="118"/>
  <c r="E151"/>
  <c r="E96"/>
  <c r="E95"/>
  <c r="E94"/>
  <c r="E85"/>
  <c r="E84"/>
  <c r="E73"/>
  <c r="E6"/>
  <c r="C129" i="117"/>
  <c r="E152"/>
  <c r="E151"/>
  <c r="E110"/>
  <c r="E98"/>
  <c r="C79"/>
  <c r="C75"/>
  <c r="C72"/>
  <c r="C67"/>
  <c r="C63"/>
  <c r="C57"/>
  <c r="C52"/>
  <c r="C46"/>
  <c r="C34"/>
  <c r="E29"/>
  <c r="I142" i="1"/>
  <c r="K142"/>
  <c r="H142"/>
  <c r="H115"/>
  <c r="I115"/>
  <c r="K115"/>
  <c r="H117"/>
  <c r="I117"/>
  <c r="K117"/>
  <c r="H100"/>
  <c r="I100"/>
  <c r="K100"/>
  <c r="H105"/>
  <c r="I105"/>
  <c r="K105"/>
  <c r="H110"/>
  <c r="I110"/>
  <c r="K110"/>
  <c r="I111"/>
  <c r="K111"/>
  <c r="H112"/>
  <c r="I112"/>
  <c r="K112"/>
  <c r="I99"/>
  <c r="K99"/>
  <c r="H99"/>
  <c r="H94"/>
  <c r="I94"/>
  <c r="K94"/>
  <c r="H95"/>
  <c r="I95"/>
  <c r="K95"/>
  <c r="H96"/>
  <c r="I96"/>
  <c r="K96"/>
  <c r="H97"/>
  <c r="I97"/>
  <c r="K97"/>
  <c r="I98"/>
  <c r="K98"/>
  <c r="M94"/>
  <c r="N94"/>
  <c r="P94"/>
  <c r="M95"/>
  <c r="N95"/>
  <c r="P95"/>
  <c r="M96"/>
  <c r="N96"/>
  <c r="P96"/>
  <c r="M97"/>
  <c r="N97"/>
  <c r="O97"/>
  <c r="P97"/>
  <c r="M98"/>
  <c r="P98"/>
  <c r="M99"/>
  <c r="N99"/>
  <c r="P99"/>
  <c r="M100"/>
  <c r="N100"/>
  <c r="P100"/>
  <c r="M101"/>
  <c r="N101"/>
  <c r="O101"/>
  <c r="P101"/>
  <c r="M102"/>
  <c r="N102"/>
  <c r="O102"/>
  <c r="P102"/>
  <c r="M103"/>
  <c r="N103"/>
  <c r="O103"/>
  <c r="P103"/>
  <c r="M104"/>
  <c r="N104"/>
  <c r="O104"/>
  <c r="P104"/>
  <c r="M105"/>
  <c r="N105"/>
  <c r="P105"/>
  <c r="M106"/>
  <c r="N106"/>
  <c r="O106"/>
  <c r="P106"/>
  <c r="M107"/>
  <c r="N107"/>
  <c r="O107"/>
  <c r="P107"/>
  <c r="M108"/>
  <c r="N108"/>
  <c r="O108"/>
  <c r="P108"/>
  <c r="M109"/>
  <c r="N109"/>
  <c r="O109"/>
  <c r="P109"/>
  <c r="M110"/>
  <c r="N110"/>
  <c r="P110"/>
  <c r="M111"/>
  <c r="N111"/>
  <c r="P111"/>
  <c r="M112"/>
  <c r="N112"/>
  <c r="P112"/>
  <c r="M113"/>
  <c r="N113"/>
  <c r="O113"/>
  <c r="P113"/>
  <c r="M115"/>
  <c r="N115"/>
  <c r="O115"/>
  <c r="P115"/>
  <c r="M116"/>
  <c r="N116"/>
  <c r="O116"/>
  <c r="P116"/>
  <c r="M117"/>
  <c r="N117"/>
  <c r="P117"/>
  <c r="M118"/>
  <c r="N118"/>
  <c r="O118"/>
  <c r="P118"/>
  <c r="M119"/>
  <c r="N119"/>
  <c r="O119"/>
  <c r="P119"/>
  <c r="M120"/>
  <c r="N120"/>
  <c r="O120"/>
  <c r="P120"/>
  <c r="M121"/>
  <c r="N121"/>
  <c r="O121"/>
  <c r="P121"/>
  <c r="M122"/>
  <c r="N122"/>
  <c r="O122"/>
  <c r="P122"/>
  <c r="M123"/>
  <c r="N123"/>
  <c r="O123"/>
  <c r="P123"/>
  <c r="M124"/>
  <c r="N124"/>
  <c r="O124"/>
  <c r="P124"/>
  <c r="M125"/>
  <c r="N125"/>
  <c r="O125"/>
  <c r="P125"/>
  <c r="M126"/>
  <c r="N126"/>
  <c r="O126"/>
  <c r="P126"/>
  <c r="M127"/>
  <c r="N127"/>
  <c r="O127"/>
  <c r="P127"/>
  <c r="M130"/>
  <c r="N130"/>
  <c r="O130"/>
  <c r="P130"/>
  <c r="M131"/>
  <c r="N131"/>
  <c r="O131"/>
  <c r="P131"/>
  <c r="M132"/>
  <c r="N132"/>
  <c r="O132"/>
  <c r="P132"/>
  <c r="M134"/>
  <c r="N134"/>
  <c r="O134"/>
  <c r="P134"/>
  <c r="M135"/>
  <c r="N135"/>
  <c r="O135"/>
  <c r="P135"/>
  <c r="M136"/>
  <c r="N136"/>
  <c r="O136"/>
  <c r="P136"/>
  <c r="M137"/>
  <c r="N137"/>
  <c r="O137"/>
  <c r="P137"/>
  <c r="M138"/>
  <c r="N138"/>
  <c r="O138"/>
  <c r="P138"/>
  <c r="M139"/>
  <c r="N139"/>
  <c r="O139"/>
  <c r="P139"/>
  <c r="M141"/>
  <c r="N141"/>
  <c r="O141"/>
  <c r="P141"/>
  <c r="M142"/>
  <c r="N142"/>
  <c r="P142"/>
  <c r="M143"/>
  <c r="N143"/>
  <c r="O143"/>
  <c r="P143"/>
  <c r="M144"/>
  <c r="N144"/>
  <c r="O144"/>
  <c r="P144"/>
  <c r="M146"/>
  <c r="N146"/>
  <c r="O146"/>
  <c r="P146"/>
  <c r="M147"/>
  <c r="N147"/>
  <c r="O147"/>
  <c r="P147"/>
  <c r="M148"/>
  <c r="N148"/>
  <c r="O148"/>
  <c r="P148"/>
  <c r="M149"/>
  <c r="N149"/>
  <c r="O149"/>
  <c r="P149"/>
  <c r="M150"/>
  <c r="N150"/>
  <c r="O150"/>
  <c r="P150"/>
  <c r="M151"/>
  <c r="N151"/>
  <c r="P151"/>
  <c r="M152"/>
  <c r="N152"/>
  <c r="P152"/>
  <c r="M6"/>
  <c r="N6"/>
  <c r="P6"/>
  <c r="M7"/>
  <c r="N7"/>
  <c r="P7"/>
  <c r="M8"/>
  <c r="N8"/>
  <c r="P8"/>
  <c r="M9"/>
  <c r="N9"/>
  <c r="P9"/>
  <c r="M10"/>
  <c r="N10"/>
  <c r="P10"/>
  <c r="M11"/>
  <c r="N11"/>
  <c r="O11"/>
  <c r="P11"/>
  <c r="M13"/>
  <c r="N13"/>
  <c r="O13"/>
  <c r="P13"/>
  <c r="M14"/>
  <c r="N14"/>
  <c r="O14"/>
  <c r="P14"/>
  <c r="M15"/>
  <c r="N15"/>
  <c r="O15"/>
  <c r="P15"/>
  <c r="M16"/>
  <c r="N16"/>
  <c r="O16"/>
  <c r="P16"/>
  <c r="M17"/>
  <c r="N17"/>
  <c r="P17"/>
  <c r="M18"/>
  <c r="N18"/>
  <c r="O18"/>
  <c r="P18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P24"/>
  <c r="M25"/>
  <c r="N25"/>
  <c r="O25"/>
  <c r="P25"/>
  <c r="M27"/>
  <c r="N27"/>
  <c r="O27"/>
  <c r="P27"/>
  <c r="M28"/>
  <c r="N28"/>
  <c r="O28"/>
  <c r="P28"/>
  <c r="M29"/>
  <c r="N29"/>
  <c r="P29"/>
  <c r="M30"/>
  <c r="N30"/>
  <c r="O30"/>
  <c r="P30"/>
  <c r="M31"/>
  <c r="N31"/>
  <c r="P31"/>
  <c r="M32"/>
  <c r="N32"/>
  <c r="O32"/>
  <c r="P32"/>
  <c r="M33"/>
  <c r="N33"/>
  <c r="P33"/>
  <c r="M35"/>
  <c r="N35"/>
  <c r="O35"/>
  <c r="P35"/>
  <c r="M36"/>
  <c r="N36"/>
  <c r="P36"/>
  <c r="M37"/>
  <c r="N37"/>
  <c r="O37"/>
  <c r="P37"/>
  <c r="M38"/>
  <c r="N38"/>
  <c r="O38"/>
  <c r="P38"/>
  <c r="M39"/>
  <c r="N39"/>
  <c r="P39"/>
  <c r="M40"/>
  <c r="N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P45"/>
  <c r="M47"/>
  <c r="N47"/>
  <c r="O47"/>
  <c r="P47"/>
  <c r="M48"/>
  <c r="N48"/>
  <c r="O48"/>
  <c r="P48"/>
  <c r="M49"/>
  <c r="N49"/>
  <c r="O49"/>
  <c r="P49"/>
  <c r="M50"/>
  <c r="N50"/>
  <c r="O50"/>
  <c r="P50"/>
  <c r="M51"/>
  <c r="N51"/>
  <c r="O51"/>
  <c r="P51"/>
  <c r="M53"/>
  <c r="N53"/>
  <c r="O53"/>
  <c r="P53"/>
  <c r="M54"/>
  <c r="N54"/>
  <c r="O54"/>
  <c r="P54"/>
  <c r="M55"/>
  <c r="N55"/>
  <c r="O55"/>
  <c r="P55"/>
  <c r="M56"/>
  <c r="N56"/>
  <c r="O56"/>
  <c r="P56"/>
  <c r="M58"/>
  <c r="N58"/>
  <c r="O58"/>
  <c r="P58"/>
  <c r="M59"/>
  <c r="N59"/>
  <c r="O59"/>
  <c r="P59"/>
  <c r="M60"/>
  <c r="N60"/>
  <c r="O60"/>
  <c r="P60"/>
  <c r="M61"/>
  <c r="N61"/>
  <c r="O61"/>
  <c r="P61"/>
  <c r="M64"/>
  <c r="N64"/>
  <c r="O64"/>
  <c r="P64"/>
  <c r="M65"/>
  <c r="N65"/>
  <c r="O65"/>
  <c r="P65"/>
  <c r="M66"/>
  <c r="N66"/>
  <c r="O66"/>
  <c r="P66"/>
  <c r="M68"/>
  <c r="N68"/>
  <c r="O68"/>
  <c r="P68"/>
  <c r="M69"/>
  <c r="N69"/>
  <c r="O69"/>
  <c r="P69"/>
  <c r="M70"/>
  <c r="N70"/>
  <c r="O70"/>
  <c r="P70"/>
  <c r="M71"/>
  <c r="N71"/>
  <c r="O71"/>
  <c r="P71"/>
  <c r="M73"/>
  <c r="N73"/>
  <c r="P73"/>
  <c r="M74"/>
  <c r="N74"/>
  <c r="O74"/>
  <c r="P74"/>
  <c r="M76"/>
  <c r="N76"/>
  <c r="O76"/>
  <c r="P76"/>
  <c r="M77"/>
  <c r="N77"/>
  <c r="O77"/>
  <c r="P77"/>
  <c r="M78"/>
  <c r="N78"/>
  <c r="O78"/>
  <c r="P78"/>
  <c r="M80"/>
  <c r="N80"/>
  <c r="O80"/>
  <c r="P80"/>
  <c r="M81"/>
  <c r="N81"/>
  <c r="O81"/>
  <c r="P81"/>
  <c r="M82"/>
  <c r="N82"/>
  <c r="O82"/>
  <c r="P82"/>
  <c r="M83"/>
  <c r="N83"/>
  <c r="O83"/>
  <c r="P83"/>
  <c r="N84"/>
  <c r="P84"/>
  <c r="N85"/>
  <c r="P85"/>
  <c r="I73"/>
  <c r="K73"/>
  <c r="H73"/>
  <c r="I17"/>
  <c r="K17"/>
  <c r="H17"/>
  <c r="H6"/>
  <c r="I6"/>
  <c r="K6"/>
  <c r="H7"/>
  <c r="I7"/>
  <c r="K7"/>
  <c r="H8"/>
  <c r="I8"/>
  <c r="K8"/>
  <c r="H9"/>
  <c r="I9"/>
  <c r="K9"/>
  <c r="H10"/>
  <c r="I10"/>
  <c r="K10"/>
  <c r="H11"/>
  <c r="I11"/>
  <c r="K11"/>
  <c r="H13"/>
  <c r="I13"/>
  <c r="K13"/>
  <c r="H14"/>
  <c r="I14"/>
  <c r="K14"/>
  <c r="H15"/>
  <c r="I15"/>
  <c r="K15"/>
  <c r="H16"/>
  <c r="I16"/>
  <c r="K16"/>
  <c r="H18"/>
  <c r="I18"/>
  <c r="K18"/>
  <c r="H20"/>
  <c r="I20"/>
  <c r="K20"/>
  <c r="H21"/>
  <c r="I21"/>
  <c r="K21"/>
  <c r="H22"/>
  <c r="I22"/>
  <c r="K22"/>
  <c r="H23"/>
  <c r="I23"/>
  <c r="K23"/>
  <c r="H24"/>
  <c r="I24"/>
  <c r="K24"/>
  <c r="H25"/>
  <c r="I25"/>
  <c r="K25"/>
  <c r="H27"/>
  <c r="I27"/>
  <c r="J27"/>
  <c r="K27"/>
  <c r="H28"/>
  <c r="I28"/>
  <c r="J28"/>
  <c r="K28"/>
  <c r="H29"/>
  <c r="I29"/>
  <c r="K29"/>
  <c r="H30"/>
  <c r="I30"/>
  <c r="J30"/>
  <c r="K30"/>
  <c r="H31"/>
  <c r="I31"/>
  <c r="K31"/>
  <c r="H32"/>
  <c r="I32"/>
  <c r="J32"/>
  <c r="K32"/>
  <c r="H33"/>
  <c r="I33"/>
  <c r="K33"/>
  <c r="H35"/>
  <c r="I35"/>
  <c r="K35"/>
  <c r="H36"/>
  <c r="I36"/>
  <c r="K36"/>
  <c r="H37"/>
  <c r="I37"/>
  <c r="J37"/>
  <c r="K37"/>
  <c r="H38"/>
  <c r="I38"/>
  <c r="J38"/>
  <c r="K38"/>
  <c r="H39"/>
  <c r="I39"/>
  <c r="K39"/>
  <c r="H40"/>
  <c r="I40"/>
  <c r="K40"/>
  <c r="H41"/>
  <c r="I41"/>
  <c r="J41"/>
  <c r="K41"/>
  <c r="H42"/>
  <c r="I42"/>
  <c r="J42"/>
  <c r="K42"/>
  <c r="H43"/>
  <c r="I43"/>
  <c r="J43"/>
  <c r="K43"/>
  <c r="H44"/>
  <c r="I44"/>
  <c r="J44"/>
  <c r="K44"/>
  <c r="H45"/>
  <c r="I45"/>
  <c r="K45"/>
  <c r="I46"/>
  <c r="K46"/>
  <c r="H47"/>
  <c r="I47"/>
  <c r="K47"/>
  <c r="H48"/>
  <c r="I48"/>
  <c r="K48"/>
  <c r="H49"/>
  <c r="I49"/>
  <c r="K49"/>
  <c r="H50"/>
  <c r="I50"/>
  <c r="K50"/>
  <c r="H51"/>
  <c r="I51"/>
  <c r="K51"/>
  <c r="H53"/>
  <c r="I53"/>
  <c r="K53"/>
  <c r="H54"/>
  <c r="I54"/>
  <c r="K54"/>
  <c r="H55"/>
  <c r="I55"/>
  <c r="K55"/>
  <c r="H56"/>
  <c r="I56"/>
  <c r="K56"/>
  <c r="I57"/>
  <c r="K57"/>
  <c r="H58"/>
  <c r="I58"/>
  <c r="K58"/>
  <c r="H59"/>
  <c r="I59"/>
  <c r="K59"/>
  <c r="H60"/>
  <c r="I60"/>
  <c r="K60"/>
  <c r="H61"/>
  <c r="I61"/>
  <c r="K61"/>
  <c r="I63"/>
  <c r="K63"/>
  <c r="H64"/>
  <c r="I64"/>
  <c r="K64"/>
  <c r="H65"/>
  <c r="I65"/>
  <c r="K65"/>
  <c r="H66"/>
  <c r="I66"/>
  <c r="K66"/>
  <c r="I67"/>
  <c r="K67"/>
  <c r="H68"/>
  <c r="I68"/>
  <c r="K68"/>
  <c r="H69"/>
  <c r="I69"/>
  <c r="K69"/>
  <c r="H70"/>
  <c r="I70"/>
  <c r="K70"/>
  <c r="H71"/>
  <c r="I71"/>
  <c r="K71"/>
  <c r="H74"/>
  <c r="I74"/>
  <c r="K74"/>
  <c r="I75"/>
  <c r="K75"/>
  <c r="H76"/>
  <c r="I76"/>
  <c r="K76"/>
  <c r="H77"/>
  <c r="I77"/>
  <c r="K77"/>
  <c r="H78"/>
  <c r="I78"/>
  <c r="K78"/>
  <c r="I79"/>
  <c r="K79"/>
  <c r="H80"/>
  <c r="I80"/>
  <c r="K80"/>
  <c r="H81"/>
  <c r="I81"/>
  <c r="K81"/>
  <c r="H82"/>
  <c r="I82"/>
  <c r="K82"/>
  <c r="H83"/>
  <c r="I83"/>
  <c r="K83"/>
  <c r="H84"/>
  <c r="I84"/>
  <c r="K84"/>
  <c r="H85"/>
  <c r="I85"/>
  <c r="K85"/>
  <c r="E142" i="121"/>
  <c r="F139"/>
  <c r="F153" s="1"/>
  <c r="F154" s="1"/>
  <c r="E9"/>
  <c r="F8"/>
  <c r="F65" s="1"/>
  <c r="F90" s="1"/>
  <c r="D139"/>
  <c r="D153" s="1"/>
  <c r="D8"/>
  <c r="H142" i="116"/>
  <c r="I142"/>
  <c r="K142"/>
  <c r="H115"/>
  <c r="I115"/>
  <c r="K115"/>
  <c r="H117"/>
  <c r="I117"/>
  <c r="K117"/>
  <c r="H100"/>
  <c r="I100"/>
  <c r="K100"/>
  <c r="H105"/>
  <c r="I105"/>
  <c r="K105"/>
  <c r="H110"/>
  <c r="I110"/>
  <c r="K110"/>
  <c r="I111"/>
  <c r="K111"/>
  <c r="H112"/>
  <c r="I112"/>
  <c r="K112"/>
  <c r="I99"/>
  <c r="K99"/>
  <c r="H99"/>
  <c r="H97"/>
  <c r="I97"/>
  <c r="K97"/>
  <c r="K98"/>
  <c r="H94"/>
  <c r="I94"/>
  <c r="K94"/>
  <c r="H95"/>
  <c r="I95"/>
  <c r="K95"/>
  <c r="H96"/>
  <c r="I96"/>
  <c r="K96"/>
  <c r="I73"/>
  <c r="K73"/>
  <c r="H73"/>
  <c r="I17"/>
  <c r="K17"/>
  <c r="H17"/>
  <c r="H6"/>
  <c r="I6"/>
  <c r="K6"/>
  <c r="H7"/>
  <c r="I7"/>
  <c r="K7"/>
  <c r="H8"/>
  <c r="I8"/>
  <c r="K8"/>
  <c r="H9"/>
  <c r="I9"/>
  <c r="K9"/>
  <c r="H10"/>
  <c r="I10"/>
  <c r="K10"/>
  <c r="H24"/>
  <c r="I24"/>
  <c r="K24"/>
  <c r="H29"/>
  <c r="I29"/>
  <c r="K29"/>
  <c r="H30"/>
  <c r="I30"/>
  <c r="K30"/>
  <c r="H31"/>
  <c r="I31"/>
  <c r="K31"/>
  <c r="H33"/>
  <c r="I33"/>
  <c r="K33"/>
  <c r="H36"/>
  <c r="I36"/>
  <c r="K36"/>
  <c r="H39"/>
  <c r="I39"/>
  <c r="K39"/>
  <c r="H40"/>
  <c r="I40"/>
  <c r="K40"/>
  <c r="H45"/>
  <c r="I45"/>
  <c r="K45"/>
  <c r="H55"/>
  <c r="I55"/>
  <c r="K55"/>
  <c r="E152"/>
  <c r="O152" i="1" s="1"/>
  <c r="E151" i="116"/>
  <c r="O151" i="1" s="1"/>
  <c r="E142" i="116"/>
  <c r="O142" i="1" s="1"/>
  <c r="E117" i="116"/>
  <c r="O117" i="1" s="1"/>
  <c r="E112" i="116"/>
  <c r="O112" i="1" s="1"/>
  <c r="E111" i="116"/>
  <c r="O111" i="1" s="1"/>
  <c r="E110" i="116"/>
  <c r="O110" i="1" s="1"/>
  <c r="E105" i="116"/>
  <c r="O105" i="1" s="1"/>
  <c r="E100" i="116"/>
  <c r="O100" i="1" s="1"/>
  <c r="E99" i="116"/>
  <c r="O99" i="1" s="1"/>
  <c r="E96" i="116"/>
  <c r="O96" i="1" s="1"/>
  <c r="E95" i="116"/>
  <c r="O95" i="1" s="1"/>
  <c r="E94" i="116"/>
  <c r="O94" i="1" s="1"/>
  <c r="F75" i="116"/>
  <c r="E85"/>
  <c r="E84"/>
  <c r="E73"/>
  <c r="O73" i="1" s="1"/>
  <c r="E45" i="116"/>
  <c r="O45" i="1" s="1"/>
  <c r="E40" i="116"/>
  <c r="O40" i="1" s="1"/>
  <c r="E39" i="116"/>
  <c r="O39" i="1" s="1"/>
  <c r="E36" i="116"/>
  <c r="O36" i="1" s="1"/>
  <c r="E33" i="116"/>
  <c r="O33" i="1" s="1"/>
  <c r="E31" i="116"/>
  <c r="O31" i="1" s="1"/>
  <c r="E29" i="116"/>
  <c r="O29" i="1" s="1"/>
  <c r="E24" i="116"/>
  <c r="O24" i="1" s="1"/>
  <c r="E17" i="116"/>
  <c r="O17" i="1" s="1"/>
  <c r="E7" i="116"/>
  <c r="O7" i="1" s="1"/>
  <c r="E8" i="116"/>
  <c r="O8" i="1" s="1"/>
  <c r="E9" i="116"/>
  <c r="O9" i="1" s="1"/>
  <c r="E10" i="116"/>
  <c r="O10" i="1" s="1"/>
  <c r="E6" i="116"/>
  <c r="H9" i="3"/>
  <c r="I9"/>
  <c r="K9"/>
  <c r="H10"/>
  <c r="I10"/>
  <c r="K10"/>
  <c r="H11"/>
  <c r="I11"/>
  <c r="K11"/>
  <c r="H12"/>
  <c r="I12"/>
  <c r="K12"/>
  <c r="H13"/>
  <c r="I13"/>
  <c r="K13"/>
  <c r="H20"/>
  <c r="I20"/>
  <c r="K20"/>
  <c r="H27"/>
  <c r="I27"/>
  <c r="K27"/>
  <c r="H32"/>
  <c r="I32"/>
  <c r="K32"/>
  <c r="H33"/>
  <c r="I33"/>
  <c r="K33"/>
  <c r="H34"/>
  <c r="I34"/>
  <c r="K34"/>
  <c r="H36"/>
  <c r="I36"/>
  <c r="K36"/>
  <c r="H39"/>
  <c r="I39"/>
  <c r="K39"/>
  <c r="H42"/>
  <c r="I42"/>
  <c r="K42"/>
  <c r="H43"/>
  <c r="I43"/>
  <c r="K43"/>
  <c r="H48"/>
  <c r="I48"/>
  <c r="K48"/>
  <c r="H58"/>
  <c r="I58"/>
  <c r="K58"/>
  <c r="H76"/>
  <c r="I76"/>
  <c r="K76"/>
  <c r="H93"/>
  <c r="I93"/>
  <c r="K93"/>
  <c r="H94"/>
  <c r="I94"/>
  <c r="K94"/>
  <c r="H95"/>
  <c r="I95"/>
  <c r="K95"/>
  <c r="H96"/>
  <c r="I96"/>
  <c r="K96"/>
  <c r="I97"/>
  <c r="K97"/>
  <c r="H98"/>
  <c r="I98"/>
  <c r="K98"/>
  <c r="H99"/>
  <c r="I99"/>
  <c r="K99"/>
  <c r="H104"/>
  <c r="I104"/>
  <c r="K104"/>
  <c r="H109"/>
  <c r="I109"/>
  <c r="K109"/>
  <c r="I110"/>
  <c r="K110"/>
  <c r="H111"/>
  <c r="I111"/>
  <c r="K111"/>
  <c r="H114"/>
  <c r="I114"/>
  <c r="K114"/>
  <c r="H116"/>
  <c r="I116"/>
  <c r="K116"/>
  <c r="H140"/>
  <c r="I140"/>
  <c r="J140"/>
  <c r="K140"/>
  <c r="H141"/>
  <c r="I141"/>
  <c r="K141"/>
  <c r="H142"/>
  <c r="I142"/>
  <c r="K142"/>
  <c r="E33" i="119"/>
  <c r="J30" i="116" s="1"/>
  <c r="J33" i="3"/>
  <c r="E142" i="119"/>
  <c r="J142" i="3"/>
  <c r="E141" i="119"/>
  <c r="J142" i="116" s="1"/>
  <c r="J141" i="3"/>
  <c r="E116" i="119"/>
  <c r="J117" i="116" s="1"/>
  <c r="J116" i="3"/>
  <c r="E114" i="119"/>
  <c r="J115" i="116" s="1"/>
  <c r="J114" i="3"/>
  <c r="E111" i="119"/>
  <c r="J112" i="116" s="1"/>
  <c r="J111" i="3"/>
  <c r="E109" i="119"/>
  <c r="J110" i="116" s="1"/>
  <c r="E104" i="119"/>
  <c r="J104" i="3" s="1"/>
  <c r="E99" i="119"/>
  <c r="E98"/>
  <c r="E96"/>
  <c r="E95"/>
  <c r="E94"/>
  <c r="E93"/>
  <c r="E76"/>
  <c r="E58"/>
  <c r="J55" i="116" s="1"/>
  <c r="J58" i="3"/>
  <c r="E48" i="119"/>
  <c r="J45" i="116" s="1"/>
  <c r="E43" i="119"/>
  <c r="E42"/>
  <c r="E39"/>
  <c r="E36"/>
  <c r="E34"/>
  <c r="E32"/>
  <c r="E27"/>
  <c r="E20"/>
  <c r="J20" i="3"/>
  <c r="E13" i="119"/>
  <c r="J10" i="116" s="1"/>
  <c r="E12" i="119"/>
  <c r="E11"/>
  <c r="E10"/>
  <c r="E9"/>
  <c r="J9" i="3" s="1"/>
  <c r="F139" i="119"/>
  <c r="K140" i="116" s="1"/>
  <c r="D139" i="119"/>
  <c r="I140" i="116" s="1"/>
  <c r="F113" i="119"/>
  <c r="D113"/>
  <c r="F92"/>
  <c r="K92" i="3" s="1"/>
  <c r="D92" i="119"/>
  <c r="F75"/>
  <c r="K72" i="116"/>
  <c r="F55" i="119"/>
  <c r="K52" i="116" s="1"/>
  <c r="F49" i="119"/>
  <c r="F37"/>
  <c r="K34" i="116" s="1"/>
  <c r="F29" i="119"/>
  <c r="K26" i="116" s="1"/>
  <c r="F22" i="119"/>
  <c r="K19" i="116" s="1"/>
  <c r="F15" i="119"/>
  <c r="K15" i="3" s="1"/>
  <c r="F8" i="119"/>
  <c r="K5" i="116"/>
  <c r="D82" i="119"/>
  <c r="D78"/>
  <c r="D70"/>
  <c r="D75"/>
  <c r="I72" i="116" s="1"/>
  <c r="D66" i="119"/>
  <c r="D60"/>
  <c r="D55"/>
  <c r="I52" i="116" s="1"/>
  <c r="D49" i="119"/>
  <c r="D37"/>
  <c r="I34" i="116" s="1"/>
  <c r="D29" i="119"/>
  <c r="I26" i="116" s="1"/>
  <c r="D22" i="119"/>
  <c r="D15"/>
  <c r="D8"/>
  <c r="I5" i="116" s="1"/>
  <c r="F145" i="120"/>
  <c r="F139"/>
  <c r="F132"/>
  <c r="F128" s="1"/>
  <c r="F113"/>
  <c r="D145"/>
  <c r="D139"/>
  <c r="D132"/>
  <c r="D113"/>
  <c r="E109"/>
  <c r="J109" i="3" s="1"/>
  <c r="E97" i="120"/>
  <c r="F92"/>
  <c r="D92"/>
  <c r="I92" i="3" s="1"/>
  <c r="E32" i="120"/>
  <c r="F82"/>
  <c r="F78"/>
  <c r="F75"/>
  <c r="F70"/>
  <c r="F66"/>
  <c r="F60"/>
  <c r="F55"/>
  <c r="K55" i="3" s="1"/>
  <c r="F49" i="120"/>
  <c r="F37"/>
  <c r="K37" i="3"/>
  <c r="F29" i="120"/>
  <c r="F22"/>
  <c r="K22" i="3" s="1"/>
  <c r="F15" i="120"/>
  <c r="F8"/>
  <c r="K8" i="3" s="1"/>
  <c r="D82" i="120"/>
  <c r="D78"/>
  <c r="D75"/>
  <c r="D70"/>
  <c r="D66"/>
  <c r="D60"/>
  <c r="D55"/>
  <c r="D49"/>
  <c r="D37"/>
  <c r="D22"/>
  <c r="D15"/>
  <c r="D8"/>
  <c r="D29"/>
  <c r="I6" i="64"/>
  <c r="I5" i="63"/>
  <c r="I6"/>
  <c r="I7"/>
  <c r="H23"/>
  <c r="H23" i="64"/>
  <c r="G7" i="63"/>
  <c r="G6"/>
  <c r="G5"/>
  <c r="G23" s="1"/>
  <c r="F23"/>
  <c r="F23" i="64"/>
  <c r="G5"/>
  <c r="G23" s="1"/>
  <c r="K29" i="73"/>
  <c r="I29"/>
  <c r="F18"/>
  <c r="D18"/>
  <c r="K18"/>
  <c r="K30" s="1"/>
  <c r="I18"/>
  <c r="I30"/>
  <c r="D19"/>
  <c r="E152" i="1"/>
  <c r="E151"/>
  <c r="E142"/>
  <c r="E117"/>
  <c r="E115"/>
  <c r="E112"/>
  <c r="E111"/>
  <c r="E110"/>
  <c r="E105"/>
  <c r="E100"/>
  <c r="E98"/>
  <c r="E97"/>
  <c r="E96"/>
  <c r="E95"/>
  <c r="E94"/>
  <c r="E55"/>
  <c r="E85"/>
  <c r="E84"/>
  <c r="E73"/>
  <c r="E45"/>
  <c r="E40"/>
  <c r="E39"/>
  <c r="E36"/>
  <c r="E33"/>
  <c r="E31"/>
  <c r="E29"/>
  <c r="E24"/>
  <c r="E17"/>
  <c r="E9"/>
  <c r="E8"/>
  <c r="E7"/>
  <c r="E6"/>
  <c r="E10"/>
  <c r="H23" i="79"/>
  <c r="I23"/>
  <c r="K23"/>
  <c r="H39"/>
  <c r="I39"/>
  <c r="K39"/>
  <c r="H41"/>
  <c r="I41"/>
  <c r="K41"/>
  <c r="H47"/>
  <c r="I47"/>
  <c r="K47"/>
  <c r="H48"/>
  <c r="I48"/>
  <c r="K48"/>
  <c r="H49"/>
  <c r="I49"/>
  <c r="K49"/>
  <c r="H38" i="105"/>
  <c r="I38"/>
  <c r="K38"/>
  <c r="H39"/>
  <c r="I39"/>
  <c r="J39"/>
  <c r="K39"/>
  <c r="H40"/>
  <c r="I40"/>
  <c r="K40"/>
  <c r="H46"/>
  <c r="I46"/>
  <c r="K46"/>
  <c r="H47"/>
  <c r="I47"/>
  <c r="K47"/>
  <c r="H48"/>
  <c r="I48"/>
  <c r="K48"/>
  <c r="F75" i="3"/>
  <c r="K72" i="1" s="1"/>
  <c r="D75" i="3"/>
  <c r="I72" i="1" s="1"/>
  <c r="F55" i="3"/>
  <c r="K52" i="1" s="1"/>
  <c r="D55" i="3"/>
  <c r="I52" i="1" s="1"/>
  <c r="F37" i="3"/>
  <c r="K34" i="1" s="1"/>
  <c r="D37" i="3"/>
  <c r="I34" i="1" s="1"/>
  <c r="E42" i="3"/>
  <c r="J39" i="1" s="1"/>
  <c r="E39" i="3"/>
  <c r="J36" i="1" s="1"/>
  <c r="F29" i="3"/>
  <c r="K26" i="1" s="1"/>
  <c r="D29" i="3"/>
  <c r="I26" i="1" s="1"/>
  <c r="F22" i="3"/>
  <c r="K19" i="1" s="1"/>
  <c r="D22" i="3"/>
  <c r="I19" i="1" s="1"/>
  <c r="F15" i="3"/>
  <c r="D15"/>
  <c r="F8"/>
  <c r="K5" i="1" s="1"/>
  <c r="D8" i="3"/>
  <c r="I5" i="1" s="1"/>
  <c r="F139" i="3"/>
  <c r="D139"/>
  <c r="F113"/>
  <c r="K114" i="1" s="1"/>
  <c r="F92" i="3"/>
  <c r="F127"/>
  <c r="D113"/>
  <c r="I114" i="1" s="1"/>
  <c r="D92" i="3"/>
  <c r="E152"/>
  <c r="E151"/>
  <c r="E150"/>
  <c r="E149"/>
  <c r="E148"/>
  <c r="E147"/>
  <c r="E146"/>
  <c r="E144"/>
  <c r="E143"/>
  <c r="E142"/>
  <c r="E141"/>
  <c r="J142" i="1" s="1"/>
  <c r="E140" i="3"/>
  <c r="E138"/>
  <c r="E137"/>
  <c r="E136"/>
  <c r="E135"/>
  <c r="E134"/>
  <c r="E133"/>
  <c r="E131"/>
  <c r="E130"/>
  <c r="E129"/>
  <c r="E126"/>
  <c r="E125"/>
  <c r="E124"/>
  <c r="E123"/>
  <c r="E122"/>
  <c r="E121"/>
  <c r="E120"/>
  <c r="E119"/>
  <c r="E118"/>
  <c r="E117"/>
  <c r="E116"/>
  <c r="J117" i="1" s="1"/>
  <c r="E115" i="3"/>
  <c r="E114"/>
  <c r="J115" i="1" s="1"/>
  <c r="E112" i="3"/>
  <c r="E111"/>
  <c r="J112" i="1" s="1"/>
  <c r="E109" i="3"/>
  <c r="J110" i="1" s="1"/>
  <c r="E108" i="3"/>
  <c r="E107"/>
  <c r="E106"/>
  <c r="E105"/>
  <c r="E104"/>
  <c r="J105" i="1" s="1"/>
  <c r="E103" i="3"/>
  <c r="E102"/>
  <c r="E101"/>
  <c r="E100"/>
  <c r="E99"/>
  <c r="J100" i="1" s="1"/>
  <c r="E98" i="3"/>
  <c r="J99" i="1" s="1"/>
  <c r="E96" i="3"/>
  <c r="J97" i="1" s="1"/>
  <c r="E95" i="3"/>
  <c r="E94"/>
  <c r="E93"/>
  <c r="E88"/>
  <c r="J85" i="1" s="1"/>
  <c r="E87" i="3"/>
  <c r="J84" i="1" s="1"/>
  <c r="E86" i="3"/>
  <c r="J83" i="1" s="1"/>
  <c r="E85" i="3"/>
  <c r="J82" i="1" s="1"/>
  <c r="E84" i="3"/>
  <c r="J81" i="1" s="1"/>
  <c r="E83" i="3"/>
  <c r="J80" i="1" s="1"/>
  <c r="E81" i="3"/>
  <c r="J78" i="1" s="1"/>
  <c r="E80" i="3"/>
  <c r="J77" i="1" s="1"/>
  <c r="E79" i="3"/>
  <c r="J76" i="1" s="1"/>
  <c r="E77" i="3"/>
  <c r="J74" i="1" s="1"/>
  <c r="E76" i="3"/>
  <c r="E74"/>
  <c r="J71" i="1" s="1"/>
  <c r="E73" i="3"/>
  <c r="J70" i="1" s="1"/>
  <c r="E72" i="3"/>
  <c r="J69" i="1" s="1"/>
  <c r="E71" i="3"/>
  <c r="J68" i="1" s="1"/>
  <c r="E69" i="3"/>
  <c r="J66" i="1" s="1"/>
  <c r="E68" i="3"/>
  <c r="J65" i="1" s="1"/>
  <c r="E67" i="3"/>
  <c r="J64" i="1" s="1"/>
  <c r="E64" i="3"/>
  <c r="J61" i="1" s="1"/>
  <c r="E63" i="3"/>
  <c r="J60" i="1" s="1"/>
  <c r="E62" i="3"/>
  <c r="J59" i="1" s="1"/>
  <c r="E61" i="3"/>
  <c r="J58" i="1" s="1"/>
  <c r="E59" i="3"/>
  <c r="J56" i="1" s="1"/>
  <c r="E58" i="3"/>
  <c r="J55" i="1" s="1"/>
  <c r="E57" i="3"/>
  <c r="J54" i="1" s="1"/>
  <c r="E56" i="3"/>
  <c r="J53" i="1" s="1"/>
  <c r="E54" i="3"/>
  <c r="J51" i="1" s="1"/>
  <c r="E53" i="3"/>
  <c r="J50" i="1" s="1"/>
  <c r="E52" i="3"/>
  <c r="J49" i="1" s="1"/>
  <c r="E51" i="3"/>
  <c r="J48" i="1" s="1"/>
  <c r="E50" i="3"/>
  <c r="J47" i="1" s="1"/>
  <c r="E48" i="3"/>
  <c r="J45" i="1" s="1"/>
  <c r="E43" i="3"/>
  <c r="J40" i="1" s="1"/>
  <c r="E38" i="3"/>
  <c r="J35" i="1" s="1"/>
  <c r="E36" i="3"/>
  <c r="J33" i="1" s="1"/>
  <c r="E34" i="3"/>
  <c r="J31" i="1" s="1"/>
  <c r="E32" i="3"/>
  <c r="J29" i="1" s="1"/>
  <c r="E28" i="3"/>
  <c r="J25" i="1" s="1"/>
  <c r="E27" i="3"/>
  <c r="J24" i="1" s="1"/>
  <c r="E26" i="3"/>
  <c r="J23" i="1" s="1"/>
  <c r="E25" i="3"/>
  <c r="J22" i="1" s="1"/>
  <c r="E24" i="3"/>
  <c r="J21" i="1" s="1"/>
  <c r="E23" i="3"/>
  <c r="J20" i="1" s="1"/>
  <c r="E21" i="3"/>
  <c r="J18" i="1" s="1"/>
  <c r="E20" i="3"/>
  <c r="E19"/>
  <c r="J16" i="1" s="1"/>
  <c r="E18" i="3"/>
  <c r="J15" i="1" s="1"/>
  <c r="E17" i="3"/>
  <c r="J14" i="1" s="1"/>
  <c r="E16" i="3"/>
  <c r="J13" i="1" s="1"/>
  <c r="E14" i="3"/>
  <c r="J11" i="1" s="1"/>
  <c r="E13" i="3"/>
  <c r="J10" i="1" s="1"/>
  <c r="E12" i="3"/>
  <c r="J9" i="1" s="1"/>
  <c r="E11" i="3"/>
  <c r="J8" i="1" s="1"/>
  <c r="E10" i="3"/>
  <c r="J7" i="1" s="1"/>
  <c r="E9" i="3"/>
  <c r="J6" i="1" s="1"/>
  <c r="E49" i="124"/>
  <c r="E48"/>
  <c r="E47"/>
  <c r="F46"/>
  <c r="F58" s="1"/>
  <c r="K58" i="79" s="1"/>
  <c r="D46" i="124"/>
  <c r="D58" s="1"/>
  <c r="C46"/>
  <c r="C58" s="1"/>
  <c r="F38"/>
  <c r="F42" s="1"/>
  <c r="D38"/>
  <c r="I38" i="79" s="1"/>
  <c r="E41" i="124"/>
  <c r="J41" i="79" s="1"/>
  <c r="E39" i="124"/>
  <c r="J39" i="79" s="1"/>
  <c r="E49" i="122"/>
  <c r="J49" i="79" s="1"/>
  <c r="E48" i="122"/>
  <c r="E47"/>
  <c r="J47" i="79"/>
  <c r="F46" i="122"/>
  <c r="K46" i="79" s="1"/>
  <c r="D46" i="122"/>
  <c r="D58"/>
  <c r="C46"/>
  <c r="E23"/>
  <c r="F20"/>
  <c r="D20"/>
  <c r="I20" i="79" s="1"/>
  <c r="C20" i="122"/>
  <c r="E49" i="79"/>
  <c r="E48"/>
  <c r="E47"/>
  <c r="E41"/>
  <c r="E39"/>
  <c r="E38"/>
  <c r="E23"/>
  <c r="D38"/>
  <c r="F38"/>
  <c r="D20"/>
  <c r="D37" s="1"/>
  <c r="D42" s="1"/>
  <c r="E20"/>
  <c r="E37" s="1"/>
  <c r="E42" s="1"/>
  <c r="F20"/>
  <c r="F37"/>
  <c r="F42" s="1"/>
  <c r="D46"/>
  <c r="D58" s="1"/>
  <c r="F46"/>
  <c r="F58" s="1"/>
  <c r="C30" i="127"/>
  <c r="C26"/>
  <c r="C20"/>
  <c r="C8"/>
  <c r="C30" i="126"/>
  <c r="C26"/>
  <c r="C20"/>
  <c r="C8"/>
  <c r="E57" i="125"/>
  <c r="J57" i="105" s="1"/>
  <c r="D51" i="125"/>
  <c r="C51"/>
  <c r="E48"/>
  <c r="J48" i="105" s="1"/>
  <c r="E47" i="125"/>
  <c r="J47" i="105" s="1"/>
  <c r="E46" i="125"/>
  <c r="J46" i="105" s="1"/>
  <c r="F45" i="125"/>
  <c r="K45" i="105" s="1"/>
  <c r="D45" i="125"/>
  <c r="I45" i="105" s="1"/>
  <c r="C45" i="125"/>
  <c r="H45" i="105" s="1"/>
  <c r="E40" i="125"/>
  <c r="J40" i="105" s="1"/>
  <c r="E38" i="125"/>
  <c r="J73" i="116" s="1"/>
  <c r="F37" i="125"/>
  <c r="K37" i="105" s="1"/>
  <c r="D37" i="125"/>
  <c r="I37" i="105" s="1"/>
  <c r="C37" i="125"/>
  <c r="H37" i="105" s="1"/>
  <c r="C30" i="125"/>
  <c r="C26"/>
  <c r="C20"/>
  <c r="C8"/>
  <c r="E48" i="105"/>
  <c r="E45" s="1"/>
  <c r="E47"/>
  <c r="E46"/>
  <c r="E57"/>
  <c r="E38"/>
  <c r="J73" i="1" s="1"/>
  <c r="E40" i="105"/>
  <c r="F37"/>
  <c r="F41"/>
  <c r="D37"/>
  <c r="E37"/>
  <c r="C37"/>
  <c r="D41"/>
  <c r="F45"/>
  <c r="F57"/>
  <c r="D45"/>
  <c r="D51"/>
  <c r="D57" s="1"/>
  <c r="F145" i="118"/>
  <c r="D145"/>
  <c r="F140"/>
  <c r="D140"/>
  <c r="F133"/>
  <c r="D133"/>
  <c r="F129"/>
  <c r="F153" s="1"/>
  <c r="D129"/>
  <c r="D153" s="1"/>
  <c r="F114"/>
  <c r="D114"/>
  <c r="F93"/>
  <c r="F128" s="1"/>
  <c r="F154" s="1"/>
  <c r="D93"/>
  <c r="D128" s="1"/>
  <c r="D154" s="1"/>
  <c r="F79"/>
  <c r="D79"/>
  <c r="F75"/>
  <c r="D75"/>
  <c r="F72"/>
  <c r="D72"/>
  <c r="F67"/>
  <c r="D67"/>
  <c r="F63"/>
  <c r="D63"/>
  <c r="D86" s="1"/>
  <c r="F57"/>
  <c r="D57"/>
  <c r="F52"/>
  <c r="D52"/>
  <c r="F46"/>
  <c r="D46"/>
  <c r="F34"/>
  <c r="D34"/>
  <c r="F26"/>
  <c r="D26"/>
  <c r="F19"/>
  <c r="D19"/>
  <c r="F12"/>
  <c r="D12"/>
  <c r="F5"/>
  <c r="F62" s="1"/>
  <c r="D5"/>
  <c r="D62" s="1"/>
  <c r="F145" i="117"/>
  <c r="D145"/>
  <c r="F140"/>
  <c r="D140"/>
  <c r="D153" s="1"/>
  <c r="F133"/>
  <c r="D133"/>
  <c r="F129"/>
  <c r="F153"/>
  <c r="D129"/>
  <c r="E129" s="1"/>
  <c r="F114"/>
  <c r="D114"/>
  <c r="F93"/>
  <c r="F128" s="1"/>
  <c r="F154" s="1"/>
  <c r="D93"/>
  <c r="D128" s="1"/>
  <c r="F79"/>
  <c r="D79"/>
  <c r="F75"/>
  <c r="D75"/>
  <c r="F72"/>
  <c r="D72"/>
  <c r="F67"/>
  <c r="D67"/>
  <c r="F63"/>
  <c r="F86" s="1"/>
  <c r="F159" s="1"/>
  <c r="D63"/>
  <c r="D86" s="1"/>
  <c r="F57"/>
  <c r="D57"/>
  <c r="F52"/>
  <c r="D52"/>
  <c r="F46"/>
  <c r="D46"/>
  <c r="F34"/>
  <c r="D34"/>
  <c r="E34" s="1"/>
  <c r="F26"/>
  <c r="D26"/>
  <c r="F19"/>
  <c r="D19"/>
  <c r="E19" s="1"/>
  <c r="F12"/>
  <c r="D12"/>
  <c r="E12" s="1"/>
  <c r="F5"/>
  <c r="D5"/>
  <c r="E5" s="1"/>
  <c r="F145" i="116"/>
  <c r="D145"/>
  <c r="F140"/>
  <c r="D140"/>
  <c r="F133"/>
  <c r="P133" i="1" s="1"/>
  <c r="D133" i="116"/>
  <c r="F129"/>
  <c r="P129" i="1" s="1"/>
  <c r="D129" i="116"/>
  <c r="F114"/>
  <c r="P114" i="1" s="1"/>
  <c r="D114" i="116"/>
  <c r="F93"/>
  <c r="F79"/>
  <c r="D79"/>
  <c r="D75"/>
  <c r="F72"/>
  <c r="D72"/>
  <c r="F67"/>
  <c r="D67"/>
  <c r="F63"/>
  <c r="D63"/>
  <c r="D86" s="1"/>
  <c r="F57"/>
  <c r="D57"/>
  <c r="F52"/>
  <c r="P52" i="1"/>
  <c r="D52" i="116"/>
  <c r="F46"/>
  <c r="P46" i="1" s="1"/>
  <c r="D46" i="116"/>
  <c r="F34"/>
  <c r="P34" i="1" s="1"/>
  <c r="D34" i="116"/>
  <c r="N34" i="1" s="1"/>
  <c r="F26" i="116"/>
  <c r="P26" i="1" s="1"/>
  <c r="D26" i="116"/>
  <c r="F19"/>
  <c r="P19" i="1" s="1"/>
  <c r="D19" i="116"/>
  <c r="N19" i="1" s="1"/>
  <c r="F12" i="116"/>
  <c r="P12" i="1" s="1"/>
  <c r="D12" i="116"/>
  <c r="F5"/>
  <c r="D5"/>
  <c r="D145" i="1"/>
  <c r="F145"/>
  <c r="F140"/>
  <c r="D140"/>
  <c r="D133"/>
  <c r="F133"/>
  <c r="D129"/>
  <c r="F129"/>
  <c r="D114"/>
  <c r="F114"/>
  <c r="D93"/>
  <c r="D128" s="1"/>
  <c r="F93"/>
  <c r="F128" s="1"/>
  <c r="D79"/>
  <c r="F79"/>
  <c r="D75"/>
  <c r="F75"/>
  <c r="D72"/>
  <c r="F72"/>
  <c r="D67"/>
  <c r="F67"/>
  <c r="D63"/>
  <c r="F63"/>
  <c r="D57"/>
  <c r="F57"/>
  <c r="D52"/>
  <c r="F52"/>
  <c r="D46"/>
  <c r="F46"/>
  <c r="D34"/>
  <c r="F34"/>
  <c r="D26"/>
  <c r="F26"/>
  <c r="D19"/>
  <c r="F19"/>
  <c r="D12"/>
  <c r="F12"/>
  <c r="D5"/>
  <c r="F5"/>
  <c r="C93" i="118"/>
  <c r="C38" i="124"/>
  <c r="C42" s="1"/>
  <c r="C38" i="122"/>
  <c r="C8" i="119"/>
  <c r="H5" i="116" s="1"/>
  <c r="C12"/>
  <c r="C19"/>
  <c r="C26"/>
  <c r="C34"/>
  <c r="C46"/>
  <c r="C52"/>
  <c r="C57"/>
  <c r="C5"/>
  <c r="C62" s="1"/>
  <c r="C5" i="118"/>
  <c r="C63" i="116"/>
  <c r="C67"/>
  <c r="C72" i="118"/>
  <c r="C72" i="116"/>
  <c r="C75"/>
  <c r="C79"/>
  <c r="C93"/>
  <c r="C114"/>
  <c r="C128"/>
  <c r="C129"/>
  <c r="C133"/>
  <c r="C140"/>
  <c r="C145"/>
  <c r="C52" i="122"/>
  <c r="C58" s="1"/>
  <c r="C8" i="124"/>
  <c r="C20"/>
  <c r="C26"/>
  <c r="C31"/>
  <c r="C97" i="119"/>
  <c r="H98" i="116" s="1"/>
  <c r="C110" i="119"/>
  <c r="H111" i="116" s="1"/>
  <c r="C113" i="119"/>
  <c r="C128"/>
  <c r="C132"/>
  <c r="C139"/>
  <c r="E139" s="1"/>
  <c r="C145"/>
  <c r="C15"/>
  <c r="H12" i="116" s="1"/>
  <c r="C22" i="119"/>
  <c r="H19" i="116" s="1"/>
  <c r="C29" i="119"/>
  <c r="H26" i="116" s="1"/>
  <c r="C37" i="119"/>
  <c r="H34" i="116" s="1"/>
  <c r="C49" i="119"/>
  <c r="C55"/>
  <c r="H52" i="116" s="1"/>
  <c r="C60" i="119"/>
  <c r="C66"/>
  <c r="C70"/>
  <c r="C75"/>
  <c r="H72" i="116" s="1"/>
  <c r="C78" i="119"/>
  <c r="C82"/>
  <c r="C29" i="3"/>
  <c r="H26" i="1" s="1"/>
  <c r="C110" i="3"/>
  <c r="H111" i="1" s="1"/>
  <c r="C97" i="3"/>
  <c r="H98" i="1" s="1"/>
  <c r="C29" i="121"/>
  <c r="C29" i="120"/>
  <c r="C26" i="118"/>
  <c r="C26" i="117"/>
  <c r="C26" i="1"/>
  <c r="C5"/>
  <c r="C12"/>
  <c r="C34"/>
  <c r="C57"/>
  <c r="C52"/>
  <c r="C19"/>
  <c r="C46"/>
  <c r="C18" i="73"/>
  <c r="C145" i="121"/>
  <c r="C139"/>
  <c r="E139" s="1"/>
  <c r="C145" i="120"/>
  <c r="E145" s="1"/>
  <c r="C139"/>
  <c r="E139" s="1"/>
  <c r="C139" i="3"/>
  <c r="H140" i="1" s="1"/>
  <c r="C51" i="105"/>
  <c r="C45"/>
  <c r="C57" s="1"/>
  <c r="C52" i="123"/>
  <c r="C46"/>
  <c r="C38"/>
  <c r="C31"/>
  <c r="C26"/>
  <c r="C20"/>
  <c r="C8"/>
  <c r="C31" i="122"/>
  <c r="C26"/>
  <c r="C8"/>
  <c r="C37" s="1"/>
  <c r="C42" s="1"/>
  <c r="C132" i="121"/>
  <c r="C128"/>
  <c r="C113"/>
  <c r="C92"/>
  <c r="C127"/>
  <c r="C82"/>
  <c r="C78"/>
  <c r="C75"/>
  <c r="C70"/>
  <c r="C66"/>
  <c r="C60"/>
  <c r="C55"/>
  <c r="C49"/>
  <c r="C37"/>
  <c r="C22"/>
  <c r="C15"/>
  <c r="C8"/>
  <c r="C65" s="1"/>
  <c r="C132" i="120"/>
  <c r="C128"/>
  <c r="C113"/>
  <c r="C92"/>
  <c r="E92" s="1"/>
  <c r="C82"/>
  <c r="E82" s="1"/>
  <c r="C78"/>
  <c r="C75"/>
  <c r="E75" s="1"/>
  <c r="C70"/>
  <c r="C66"/>
  <c r="C89"/>
  <c r="C60"/>
  <c r="E60" s="1"/>
  <c r="C55"/>
  <c r="C49"/>
  <c r="E49" s="1"/>
  <c r="C37"/>
  <c r="C22"/>
  <c r="E22" s="1"/>
  <c r="J22" i="3" s="1"/>
  <c r="C15" i="120"/>
  <c r="C8"/>
  <c r="C145" i="118"/>
  <c r="C140"/>
  <c r="C133"/>
  <c r="C129"/>
  <c r="C153" s="1"/>
  <c r="C159" s="1"/>
  <c r="C114"/>
  <c r="C128" s="1"/>
  <c r="C79"/>
  <c r="C75"/>
  <c r="C67"/>
  <c r="C63"/>
  <c r="C86"/>
  <c r="C57"/>
  <c r="C52"/>
  <c r="C46"/>
  <c r="C34"/>
  <c r="C19"/>
  <c r="C62" s="1"/>
  <c r="C87" s="1"/>
  <c r="C12"/>
  <c r="C145" i="117"/>
  <c r="C140"/>
  <c r="C133"/>
  <c r="C153" s="1"/>
  <c r="E153" s="1"/>
  <c r="C114"/>
  <c r="C93"/>
  <c r="M93" i="1" s="1"/>
  <c r="C26" i="79"/>
  <c r="C145" i="3"/>
  <c r="C132"/>
  <c r="H29" i="73"/>
  <c r="C145" i="1"/>
  <c r="C133"/>
  <c r="E133"/>
  <c r="C93"/>
  <c r="C30" i="105"/>
  <c r="C26"/>
  <c r="C20"/>
  <c r="C8"/>
  <c r="C52" i="79"/>
  <c r="C38"/>
  <c r="C31"/>
  <c r="C20"/>
  <c r="C128" i="3"/>
  <c r="E128" s="1"/>
  <c r="C113"/>
  <c r="H114" i="1" s="1"/>
  <c r="C82" i="3"/>
  <c r="H79" i="1" s="1"/>
  <c r="C78" i="3"/>
  <c r="H75" i="1" s="1"/>
  <c r="C75" i="3"/>
  <c r="H72" i="1" s="1"/>
  <c r="C70" i="3"/>
  <c r="H67" i="1" s="1"/>
  <c r="C66" i="3"/>
  <c r="H63" i="1" s="1"/>
  <c r="C60" i="3"/>
  <c r="H57" i="1" s="1"/>
  <c r="C55" i="3"/>
  <c r="H52" i="1" s="1"/>
  <c r="E55" i="3"/>
  <c r="J52" i="1" s="1"/>
  <c r="C49" i="3"/>
  <c r="H46" i="1" s="1"/>
  <c r="C37" i="3"/>
  <c r="H34" i="1" s="1"/>
  <c r="C22" i="3"/>
  <c r="H19" i="1" s="1"/>
  <c r="C15" i="3"/>
  <c r="H12" i="1" s="1"/>
  <c r="C8" i="3"/>
  <c r="H5" i="1" s="1"/>
  <c r="H17" i="61"/>
  <c r="C17"/>
  <c r="C140" i="1"/>
  <c r="E140" s="1"/>
  <c r="C129"/>
  <c r="E129" s="1"/>
  <c r="C114"/>
  <c r="C128"/>
  <c r="C79"/>
  <c r="E79" s="1"/>
  <c r="C75"/>
  <c r="E75" s="1"/>
  <c r="C72"/>
  <c r="C67"/>
  <c r="C86" s="1"/>
  <c r="C63"/>
  <c r="H30" i="61"/>
  <c r="J30" s="1"/>
  <c r="C18"/>
  <c r="H18" i="73"/>
  <c r="H31" s="1"/>
  <c r="C19"/>
  <c r="C24" i="61"/>
  <c r="C24" i="73"/>
  <c r="C46" i="79"/>
  <c r="C58" s="1"/>
  <c r="E58" s="1"/>
  <c r="C8"/>
  <c r="C37" s="1"/>
  <c r="C42" s="1"/>
  <c r="I8" i="64"/>
  <c r="I9"/>
  <c r="I10"/>
  <c r="I11"/>
  <c r="I12"/>
  <c r="I13"/>
  <c r="I14"/>
  <c r="I15"/>
  <c r="I16"/>
  <c r="I17"/>
  <c r="I18"/>
  <c r="I19"/>
  <c r="I20"/>
  <c r="I21"/>
  <c r="I22"/>
  <c r="B23"/>
  <c r="D23"/>
  <c r="E23"/>
  <c r="I8" i="63"/>
  <c r="I9"/>
  <c r="I10"/>
  <c r="I11"/>
  <c r="I12"/>
  <c r="I13"/>
  <c r="I14"/>
  <c r="I15"/>
  <c r="I16"/>
  <c r="I17"/>
  <c r="I18"/>
  <c r="I19"/>
  <c r="I20"/>
  <c r="I21"/>
  <c r="I22"/>
  <c r="B23"/>
  <c r="D23"/>
  <c r="E23"/>
  <c r="C31" i="73"/>
  <c r="E70" i="3"/>
  <c r="J67" i="1" s="1"/>
  <c r="C92" i="3"/>
  <c r="H93" i="1" s="1"/>
  <c r="E113" i="3"/>
  <c r="J114" i="1" s="1"/>
  <c r="D127" i="3"/>
  <c r="I128" i="1" s="1"/>
  <c r="E37" i="125"/>
  <c r="J37" i="105" s="1"/>
  <c r="C36"/>
  <c r="C41" s="1"/>
  <c r="E41" s="1"/>
  <c r="D153" i="1"/>
  <c r="E12"/>
  <c r="E19"/>
  <c r="E46"/>
  <c r="E57"/>
  <c r="E63"/>
  <c r="E67"/>
  <c r="E114"/>
  <c r="E145"/>
  <c r="C153"/>
  <c r="C62"/>
  <c r="E26"/>
  <c r="E34"/>
  <c r="E72"/>
  <c r="F153"/>
  <c r="F86"/>
  <c r="E5"/>
  <c r="E93"/>
  <c r="C4" i="61"/>
  <c r="H4" s="1"/>
  <c r="E52" i="1"/>
  <c r="D86"/>
  <c r="D159" s="1"/>
  <c r="F127" i="119"/>
  <c r="K128" i="116" s="1"/>
  <c r="D127" i="119"/>
  <c r="I128" i="116" s="1"/>
  <c r="C153" i="119"/>
  <c r="H153" i="116" s="1"/>
  <c r="E29" i="119"/>
  <c r="J26" i="116" s="1"/>
  <c r="F65" i="119"/>
  <c r="D65"/>
  <c r="F65" i="3"/>
  <c r="K62" i="1" s="1"/>
  <c r="E15" i="3"/>
  <c r="J12" i="1" s="1"/>
  <c r="D65" i="3"/>
  <c r="I62" i="1" s="1"/>
  <c r="F62"/>
  <c r="F87" s="1"/>
  <c r="D62"/>
  <c r="E62" s="1"/>
  <c r="H8" i="3"/>
  <c r="C158" i="1"/>
  <c r="C32" i="61"/>
  <c r="E22" i="3"/>
  <c r="J19" i="1" s="1"/>
  <c r="E78" i="3"/>
  <c r="J75" i="1" s="1"/>
  <c r="E46" i="79"/>
  <c r="E153" i="1"/>
  <c r="H32" i="61"/>
  <c r="H30" i="73"/>
  <c r="E132" i="3"/>
  <c r="C127" i="120"/>
  <c r="H22" i="3"/>
  <c r="E22" i="119"/>
  <c r="J19" i="116" s="1"/>
  <c r="H139" i="3"/>
  <c r="E8" i="119"/>
  <c r="J5" i="116" s="1"/>
  <c r="F41" i="125"/>
  <c r="K41" i="105" s="1"/>
  <c r="C57" i="125"/>
  <c r="H57" i="105" s="1"/>
  <c r="E45" i="125"/>
  <c r="J45" i="105" s="1"/>
  <c r="E20" i="122"/>
  <c r="J20" i="79" s="1"/>
  <c r="D37" i="122"/>
  <c r="E46"/>
  <c r="J48" i="79"/>
  <c r="D42" i="124"/>
  <c r="E38"/>
  <c r="E42" s="1"/>
  <c r="E110" i="3"/>
  <c r="J111" i="1" s="1"/>
  <c r="D89" i="3"/>
  <c r="I86" i="1" s="1"/>
  <c r="I46" i="79"/>
  <c r="K20"/>
  <c r="E29" i="120"/>
  <c r="E37"/>
  <c r="E66"/>
  <c r="E113"/>
  <c r="E15" i="119"/>
  <c r="H15" i="3"/>
  <c r="E82"/>
  <c r="J79" i="1" s="1"/>
  <c r="K38" i="79"/>
  <c r="E8" i="120"/>
  <c r="F153"/>
  <c r="E145" i="3"/>
  <c r="H75"/>
  <c r="E75" i="119"/>
  <c r="J75" i="3" s="1"/>
  <c r="H37"/>
  <c r="E110" i="119"/>
  <c r="J111" i="116" s="1"/>
  <c r="H110" i="3"/>
  <c r="H38" i="79"/>
  <c r="D41" i="125"/>
  <c r="D57"/>
  <c r="I57" i="105" s="1"/>
  <c r="H20" i="79"/>
  <c r="F58" i="122"/>
  <c r="F89" i="3"/>
  <c r="K86" i="1"/>
  <c r="H55" i="3"/>
  <c r="E55" i="119"/>
  <c r="J52" i="116" s="1"/>
  <c r="H29" i="3"/>
  <c r="H113"/>
  <c r="H97"/>
  <c r="E97" i="119"/>
  <c r="J98" i="116" s="1"/>
  <c r="H46" i="79"/>
  <c r="E37" i="3"/>
  <c r="J34" i="1" s="1"/>
  <c r="E78" i="120"/>
  <c r="D31" i="73"/>
  <c r="E31" s="1"/>
  <c r="I29" i="3"/>
  <c r="I37"/>
  <c r="E37" i="119"/>
  <c r="J34" i="116" s="1"/>
  <c r="D127" i="120"/>
  <c r="D128"/>
  <c r="D153" s="1"/>
  <c r="E132"/>
  <c r="I15" i="3"/>
  <c r="D89" i="119"/>
  <c r="I86" i="116" s="1"/>
  <c r="K75" i="3"/>
  <c r="F89" i="119"/>
  <c r="K86" i="116" s="1"/>
  <c r="E15" i="120"/>
  <c r="J15" i="3" s="1"/>
  <c r="E55" i="120"/>
  <c r="E70"/>
  <c r="D89"/>
  <c r="E89"/>
  <c r="I55" i="3"/>
  <c r="I113"/>
  <c r="E113" i="119"/>
  <c r="J114" i="116" s="1"/>
  <c r="J113" i="3"/>
  <c r="I41" i="105"/>
  <c r="J38" i="79"/>
  <c r="I37"/>
  <c r="D42" i="122"/>
  <c r="I42" i="79" s="1"/>
  <c r="E127" i="120"/>
  <c r="I127" i="3"/>
  <c r="J55"/>
  <c r="E37" i="122"/>
  <c r="J37" i="79" s="1"/>
  <c r="E128" i="120"/>
  <c r="F90" i="3"/>
  <c r="K87" i="1" s="1"/>
  <c r="D90" i="3"/>
  <c r="I87" i="1" s="1"/>
  <c r="F31" i="73"/>
  <c r="I31"/>
  <c r="P93" i="1"/>
  <c r="E72" i="118"/>
  <c r="O6" i="1"/>
  <c r="C62" i="117"/>
  <c r="I89" i="3"/>
  <c r="J76"/>
  <c r="I75"/>
  <c r="P140" i="1"/>
  <c r="P72"/>
  <c r="N72"/>
  <c r="E34" i="116"/>
  <c r="N26" i="1"/>
  <c r="E19" i="116"/>
  <c r="N12" i="1"/>
  <c r="E5" i="116"/>
  <c r="N5" i="1"/>
  <c r="P5"/>
  <c r="F153" i="119"/>
  <c r="K139" i="3"/>
  <c r="D153" i="119"/>
  <c r="D154" s="1"/>
  <c r="I139" i="3"/>
  <c r="E153" i="119"/>
  <c r="J153" i="116" s="1"/>
  <c r="H140"/>
  <c r="E72"/>
  <c r="I8" i="3"/>
  <c r="J6" i="116"/>
  <c r="I62"/>
  <c r="F154" i="119"/>
  <c r="K153" i="116"/>
  <c r="I153"/>
  <c r="M46" i="1"/>
  <c r="E46" i="117"/>
  <c r="M52" i="1"/>
  <c r="E52" i="117"/>
  <c r="M57" i="1"/>
  <c r="E57" i="117"/>
  <c r="M67" i="1"/>
  <c r="E67" i="117"/>
  <c r="M63" i="1"/>
  <c r="E63" i="117"/>
  <c r="M72" i="1"/>
  <c r="E72" i="117"/>
  <c r="O72" i="1" s="1"/>
  <c r="M75"/>
  <c r="E75" i="117"/>
  <c r="M79" i="1"/>
  <c r="E79" i="117"/>
  <c r="M84" i="1"/>
  <c r="E84" i="117"/>
  <c r="O84" i="1"/>
  <c r="M85"/>
  <c r="E85" i="117"/>
  <c r="O85" i="1" s="1"/>
  <c r="D31" i="61"/>
  <c r="D62" i="116" l="1"/>
  <c r="D87" s="1"/>
  <c r="C158"/>
  <c r="E98"/>
  <c r="O98" i="1" s="1"/>
  <c r="D93" i="116"/>
  <c r="D128" s="1"/>
  <c r="E62"/>
  <c r="D159" i="118"/>
  <c r="E86"/>
  <c r="E58" i="124"/>
  <c r="I58" i="79"/>
  <c r="D159" i="117"/>
  <c r="D154" i="121"/>
  <c r="I153" i="3"/>
  <c r="E49"/>
  <c r="J46" i="1" s="1"/>
  <c r="E60" i="3"/>
  <c r="J57" i="1" s="1"/>
  <c r="C153" i="120"/>
  <c r="H153" i="3" s="1"/>
  <c r="C58" i="123"/>
  <c r="E29" i="3"/>
  <c r="J26" i="1" s="1"/>
  <c r="F128" i="116"/>
  <c r="F62" i="117"/>
  <c r="J38" i="105"/>
  <c r="F89" i="120"/>
  <c r="K89" i="3" s="1"/>
  <c r="J13"/>
  <c r="K153"/>
  <c r="J37"/>
  <c r="J97"/>
  <c r="J110"/>
  <c r="I23" i="63"/>
  <c r="C65" i="120"/>
  <c r="C89" i="121"/>
  <c r="C153"/>
  <c r="M129" i="1"/>
  <c r="C86" i="116"/>
  <c r="E153" i="118"/>
  <c r="F57" i="125"/>
  <c r="K57" i="105" s="1"/>
  <c r="C36" i="126"/>
  <c r="C36" i="127"/>
  <c r="K12" i="1"/>
  <c r="K29" i="3"/>
  <c r="J48"/>
  <c r="C86" i="117"/>
  <c r="C159" s="1"/>
  <c r="C90" i="121"/>
  <c r="C154"/>
  <c r="F86" i="118"/>
  <c r="F159" s="1"/>
  <c r="C36" i="125"/>
  <c r="C41" s="1"/>
  <c r="J17" i="1"/>
  <c r="D65" i="120"/>
  <c r="D90" s="1"/>
  <c r="F65"/>
  <c r="F32" i="61"/>
  <c r="C87" i="117"/>
  <c r="E42" i="122"/>
  <c r="J42" i="79" s="1"/>
  <c r="C154" i="120"/>
  <c r="D90" i="119"/>
  <c r="F159" i="1"/>
  <c r="C154" i="118"/>
  <c r="C37" i="123"/>
  <c r="H37" i="79" s="1"/>
  <c r="F62" i="116"/>
  <c r="E26"/>
  <c r="E46" i="124"/>
  <c r="J46" i="79" s="1"/>
  <c r="J105" i="116"/>
  <c r="E153" i="120"/>
  <c r="D154"/>
  <c r="J139" i="3"/>
  <c r="J140" i="116"/>
  <c r="H58" i="79"/>
  <c r="E58" i="122"/>
  <c r="J58" i="79" s="1"/>
  <c r="C87" i="116"/>
  <c r="M87" i="1" s="1"/>
  <c r="E128"/>
  <c r="D154"/>
  <c r="N86"/>
  <c r="E86" i="116"/>
  <c r="P128" i="1"/>
  <c r="F87" i="118"/>
  <c r="F158"/>
  <c r="H41" i="105"/>
  <c r="E41" i="125"/>
  <c r="J41" i="105" s="1"/>
  <c r="E158" i="1"/>
  <c r="E154" i="118"/>
  <c r="K154" i="116"/>
  <c r="I87"/>
  <c r="C159" i="1"/>
  <c r="E86"/>
  <c r="E159" s="1"/>
  <c r="C87"/>
  <c r="C90" i="120"/>
  <c r="E90" s="1"/>
  <c r="C42" i="123"/>
  <c r="H42" i="79" s="1"/>
  <c r="F158" i="1"/>
  <c r="F154"/>
  <c r="P62"/>
  <c r="F158" i="116"/>
  <c r="F158" i="117"/>
  <c r="F87"/>
  <c r="D154"/>
  <c r="E62" i="118"/>
  <c r="D158"/>
  <c r="D87"/>
  <c r="E87" s="1"/>
  <c r="C158"/>
  <c r="N46" i="1"/>
  <c r="E46" i="116"/>
  <c r="E52"/>
  <c r="N52" i="1"/>
  <c r="E75" i="116"/>
  <c r="N75" i="1"/>
  <c r="N114"/>
  <c r="E114" i="116"/>
  <c r="N129" i="1"/>
  <c r="E129" i="116"/>
  <c r="N133" i="1"/>
  <c r="E133" i="116"/>
  <c r="J23" i="79"/>
  <c r="J17" i="116"/>
  <c r="I140" i="1"/>
  <c r="D153" i="3"/>
  <c r="D154" s="1"/>
  <c r="J11"/>
  <c r="J8" i="116"/>
  <c r="J32" i="3"/>
  <c r="J29" i="116"/>
  <c r="J36" i="3"/>
  <c r="J33" i="116"/>
  <c r="J42" i="3"/>
  <c r="J39" i="116"/>
  <c r="J94" i="3"/>
  <c r="J95" i="116"/>
  <c r="J96" i="3"/>
  <c r="J97" i="116"/>
  <c r="J99" i="3"/>
  <c r="J100" i="116"/>
  <c r="E159" i="118"/>
  <c r="M62" i="1"/>
  <c r="I154" i="116"/>
  <c r="D158" i="1"/>
  <c r="J72" i="116"/>
  <c r="F90" i="119"/>
  <c r="J12" i="116"/>
  <c r="J29" i="3"/>
  <c r="E8"/>
  <c r="J5" i="1" s="1"/>
  <c r="C153" i="3"/>
  <c r="H153" i="1" s="1"/>
  <c r="E75" i="3"/>
  <c r="J72" i="1" s="1"/>
  <c r="C89" i="3"/>
  <c r="E66"/>
  <c r="J63" i="1" s="1"/>
  <c r="D87"/>
  <c r="E87" s="1"/>
  <c r="C154"/>
  <c r="E92" i="3"/>
  <c r="J93" i="1" s="1"/>
  <c r="C65" i="3"/>
  <c r="C127"/>
  <c r="C29" i="73"/>
  <c r="C30" i="61"/>
  <c r="C128" i="117"/>
  <c r="E139" i="3"/>
  <c r="J140" i="1" s="1"/>
  <c r="E97" i="3"/>
  <c r="J98" i="1" s="1"/>
  <c r="C65" i="119"/>
  <c r="H114" i="116"/>
  <c r="C92" i="119"/>
  <c r="M145" i="1"/>
  <c r="M133"/>
  <c r="M114"/>
  <c r="M5"/>
  <c r="M34"/>
  <c r="M19"/>
  <c r="P57"/>
  <c r="P63"/>
  <c r="P67"/>
  <c r="F86" i="116"/>
  <c r="P79" i="1"/>
  <c r="D153" i="116"/>
  <c r="P145" i="1"/>
  <c r="D62" i="117"/>
  <c r="E26"/>
  <c r="E12" i="118"/>
  <c r="E19"/>
  <c r="O19" i="1" s="1"/>
  <c r="E26" i="118"/>
  <c r="E34"/>
  <c r="O34" i="1" s="1"/>
  <c r="E46" i="118"/>
  <c r="E52"/>
  <c r="E57"/>
  <c r="E63"/>
  <c r="E67"/>
  <c r="E75"/>
  <c r="E79"/>
  <c r="E93"/>
  <c r="E114"/>
  <c r="E133"/>
  <c r="E140"/>
  <c r="E145"/>
  <c r="I93" i="116"/>
  <c r="K93"/>
  <c r="J95" i="1"/>
  <c r="K93"/>
  <c r="I12"/>
  <c r="I12" i="116"/>
  <c r="I114"/>
  <c r="E154" i="121"/>
  <c r="E18" i="61"/>
  <c r="N57" i="1"/>
  <c r="E57" i="116"/>
  <c r="O57" i="1" s="1"/>
  <c r="N63"/>
  <c r="E63" i="116"/>
  <c r="O63" i="1" s="1"/>
  <c r="N67"/>
  <c r="E67" i="116"/>
  <c r="O67" i="1" s="1"/>
  <c r="N79"/>
  <c r="E79" i="116"/>
  <c r="O79" i="1" s="1"/>
  <c r="N140"/>
  <c r="E140" i="116"/>
  <c r="E145"/>
  <c r="N145" i="1"/>
  <c r="F37" i="122"/>
  <c r="K12" i="116"/>
  <c r="K140" i="1"/>
  <c r="F153" i="3"/>
  <c r="I19" i="116"/>
  <c r="I22" i="3"/>
  <c r="K113"/>
  <c r="K114" i="116"/>
  <c r="J10" i="3"/>
  <c r="J7" i="116"/>
  <c r="J12" i="3"/>
  <c r="J9" i="116"/>
  <c r="J27" i="3"/>
  <c r="J24" i="116"/>
  <c r="J34" i="3"/>
  <c r="J31" i="116"/>
  <c r="J39" i="3"/>
  <c r="J36" i="116"/>
  <c r="J43" i="3"/>
  <c r="J40" i="116"/>
  <c r="J95" i="3"/>
  <c r="J96" i="116"/>
  <c r="J99"/>
  <c r="J98" i="3"/>
  <c r="I23" i="64"/>
  <c r="H31" i="61"/>
  <c r="J31" s="1"/>
  <c r="C89" i="119"/>
  <c r="M140" i="1"/>
  <c r="C153" i="116"/>
  <c r="M153" i="1" s="1"/>
  <c r="M26"/>
  <c r="M12"/>
  <c r="E12" i="116"/>
  <c r="O12" i="1" s="1"/>
  <c r="F153" i="116"/>
  <c r="P153" i="1" s="1"/>
  <c r="E93" i="117"/>
  <c r="E114"/>
  <c r="E133"/>
  <c r="E140"/>
  <c r="E145"/>
  <c r="E5" i="118"/>
  <c r="O5" i="1" s="1"/>
  <c r="E128" i="118"/>
  <c r="E129"/>
  <c r="J94" i="1"/>
  <c r="J96"/>
  <c r="I93"/>
  <c r="K128"/>
  <c r="K31" i="73"/>
  <c r="F127" i="120"/>
  <c r="J94" i="116"/>
  <c r="J93" i="3"/>
  <c r="P75" i="1"/>
  <c r="E8" i="121"/>
  <c r="J8" i="3" s="1"/>
  <c r="D65" i="121"/>
  <c r="E153"/>
  <c r="E17" i="61"/>
  <c r="I32"/>
  <c r="E19" i="73"/>
  <c r="J18"/>
  <c r="E18"/>
  <c r="J29"/>
  <c r="D33" i="61"/>
  <c r="J17"/>
  <c r="D32"/>
  <c r="E32" s="1"/>
  <c r="F31"/>
  <c r="F33"/>
  <c r="H32" i="73"/>
  <c r="C32"/>
  <c r="C30"/>
  <c r="F32"/>
  <c r="K32"/>
  <c r="D29"/>
  <c r="E65" i="120" l="1"/>
  <c r="N128" i="1"/>
  <c r="E128" i="116"/>
  <c r="E158" s="1"/>
  <c r="D158"/>
  <c r="N93" i="1"/>
  <c r="E93" i="116"/>
  <c r="O93" i="1" s="1"/>
  <c r="E86" i="117"/>
  <c r="E159" s="1"/>
  <c r="O26" i="1"/>
  <c r="M86"/>
  <c r="F90" i="120"/>
  <c r="K65" i="3"/>
  <c r="K153" i="1"/>
  <c r="F154" i="3"/>
  <c r="K154" i="1" s="1"/>
  <c r="D87" i="117"/>
  <c r="E87" s="1"/>
  <c r="D158"/>
  <c r="E62"/>
  <c r="N153" i="1"/>
  <c r="E153" i="116"/>
  <c r="O153" i="1" s="1"/>
  <c r="F159" i="116"/>
  <c r="P86" i="1"/>
  <c r="C154" i="117"/>
  <c r="E154" s="1"/>
  <c r="C158"/>
  <c r="E30" i="61"/>
  <c r="C33"/>
  <c r="H128" i="1"/>
  <c r="C154" i="3"/>
  <c r="H154" i="1" s="1"/>
  <c r="H86"/>
  <c r="E89" i="3"/>
  <c r="J86" i="1" s="1"/>
  <c r="I153"/>
  <c r="E153" i="3"/>
  <c r="J153" i="1" s="1"/>
  <c r="O140"/>
  <c r="C31" i="61"/>
  <c r="E31" s="1"/>
  <c r="E127" i="3"/>
  <c r="J128" i="1" s="1"/>
  <c r="O133"/>
  <c r="O129"/>
  <c r="O114"/>
  <c r="O46"/>
  <c r="M128"/>
  <c r="H33" i="61"/>
  <c r="E158" i="118"/>
  <c r="E128" i="117"/>
  <c r="D154" i="116"/>
  <c r="F87"/>
  <c r="P87" i="1" s="1"/>
  <c r="F154" i="116"/>
  <c r="P154" i="1" s="1"/>
  <c r="D159" i="116"/>
  <c r="C159"/>
  <c r="J153" i="3"/>
  <c r="E65" i="121"/>
  <c r="D90"/>
  <c r="I65" i="3"/>
  <c r="K127"/>
  <c r="F154" i="120"/>
  <c r="K154" i="3" s="1"/>
  <c r="H86" i="116"/>
  <c r="H89" i="3"/>
  <c r="E89" i="119"/>
  <c r="F42" i="122"/>
  <c r="K42" i="79" s="1"/>
  <c r="K37"/>
  <c r="H93" i="116"/>
  <c r="C127" i="119"/>
  <c r="H92" i="3"/>
  <c r="E92" i="119"/>
  <c r="H62" i="116"/>
  <c r="C90" i="119"/>
  <c r="H65" i="3"/>
  <c r="E65" i="119"/>
  <c r="H62" i="1"/>
  <c r="C90" i="3"/>
  <c r="E65"/>
  <c r="J62" i="1" s="1"/>
  <c r="I154"/>
  <c r="E154" i="3"/>
  <c r="J154" i="1" s="1"/>
  <c r="K87" i="116"/>
  <c r="K90" i="3"/>
  <c r="E87" i="116"/>
  <c r="O87" i="1" s="1"/>
  <c r="E159" i="116"/>
  <c r="O86" i="1"/>
  <c r="I154" i="3"/>
  <c r="E154" i="120"/>
  <c r="O145" i="1"/>
  <c r="C154" i="116"/>
  <c r="M154" i="1" s="1"/>
  <c r="O75"/>
  <c r="O52"/>
  <c r="N62"/>
  <c r="K62" i="116"/>
  <c r="E154" i="1"/>
  <c r="E29" i="73"/>
  <c r="I32"/>
  <c r="D30"/>
  <c r="E30" s="1"/>
  <c r="D32"/>
  <c r="N87" i="1" l="1"/>
  <c r="O128"/>
  <c r="N154"/>
  <c r="E154" i="116"/>
  <c r="E158" i="117"/>
  <c r="O62" i="1"/>
  <c r="H87"/>
  <c r="E90" i="3"/>
  <c r="J87" i="1" s="1"/>
  <c r="J62" i="116"/>
  <c r="J65" i="3"/>
  <c r="H87" i="116"/>
  <c r="H90" i="3"/>
  <c r="E90" i="119"/>
  <c r="J93" i="116"/>
  <c r="J92" i="3"/>
  <c r="H128" i="116"/>
  <c r="E127" i="119"/>
  <c r="C154"/>
  <c r="H127" i="3"/>
  <c r="J86" i="116"/>
  <c r="J89" i="3"/>
  <c r="E90" i="121"/>
  <c r="I90" i="3"/>
  <c r="O154" i="1"/>
  <c r="J128" i="116" l="1"/>
  <c r="J127" i="3"/>
  <c r="J87" i="116"/>
  <c r="J90" i="3"/>
  <c r="H154"/>
  <c r="H154" i="116"/>
  <c r="E154" i="119"/>
  <c r="J154" i="3" l="1"/>
  <c r="J154" i="116"/>
</calcChain>
</file>

<file path=xl/sharedStrings.xml><?xml version="1.0" encoding="utf-8"?>
<sst xmlns="http://schemas.openxmlformats.org/spreadsheetml/2006/main" count="3796" uniqueCount="474">
  <si>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</si>
  <si>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</si>
  <si>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</si>
  <si>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</si>
  <si>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</si>
  <si>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</si>
  <si>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</si>
  <si>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</si>
  <si>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</si>
  <si>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</si>
  <si>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</si>
  <si>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</si>
  <si>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</si>
  <si>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</si>
  <si>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</si>
  <si>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</si>
  <si>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</si>
  <si>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</si>
  <si>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</si>
  <si>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</si>
  <si>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</si>
  <si>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</si>
  <si>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</si>
  <si>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</si>
  <si>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</si>
  <si>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</si>
  <si>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</si>
  <si>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</si>
  <si>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</si>
  <si>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</si>
  <si>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</si>
  <si>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</si>
  <si>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</si>
  <si>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</si>
  <si>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</si>
  <si>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</si>
  <si>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</si>
  <si>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</si>
  <si>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</si>
  <si>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</si>
  <si>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</si>
  <si>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</si>
  <si>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</si>
  <si>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</si>
  <si>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</si>
  <si>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</si>
  <si>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</si>
  <si>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</si>
  <si>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</si>
  <si>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</si>
  <si>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</si>
  <si>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</si>
  <si>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</si>
  <si>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</si>
  <si>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</si>
  <si>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</si>
  <si>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</si>
  <si>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</si>
  <si>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</si>
  <si>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</si>
  <si>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</si>
  <si>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</si>
  <si>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</si>
  <si>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</si>
  <si>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</si>
  <si>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</si>
  <si>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</si>
  <si>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</si>
  <si>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</si>
  <si>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</si>
  <si>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</si>
  <si>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</si>
  <si>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</si>
  <si>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</si>
  <si>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</si>
  <si>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</si>
  <si>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</si>
  <si>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</si>
  <si>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</si>
  <si>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</si>
  <si>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</si>
  <si>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</si>
  <si>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</si>
  <si>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</si>
  <si>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</si>
  <si>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</si>
  <si>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</si>
  <si>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</si>
  <si>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</si>
  <si>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</si>
  <si>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</si>
  <si>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</si>
  <si>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</si>
  <si>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</si>
  <si>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</si>
  <si>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</si>
  <si>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</si>
  <si>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</si>
  <si>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</si>
  <si>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</si>
  <si>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</si>
  <si>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</si>
  <si>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</si>
  <si>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</si>
  <si>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</si>
  <si>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</si>
  <si>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</si>
  <si>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</si>
  <si>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</si>
  <si>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</si>
  <si>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</si>
  <si>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</si>
  <si>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</si>
  <si>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</si>
  <si>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</si>
  <si>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</si>
  <si>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</si>
  <si>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</si>
  <si>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</si>
  <si>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</si>
  <si>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</si>
  <si>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</si>
  <si>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</si>
  <si>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</si>
  <si>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</si>
  <si>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</si>
  <si>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</si>
  <si>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</si>
  <si>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</si>
  <si>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</si>
  <si>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</si>
  <si>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</si>
  <si>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</si>
  <si>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</si>
  <si>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</si>
  <si>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</si>
  <si>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</si>
  <si>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</si>
  <si>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</si>
  <si>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</si>
  <si>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</si>
  <si>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</si>
  <si>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</si>
  <si>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</si>
  <si>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</si>
  <si>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</si>
  <si>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</si>
  <si>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</si>
  <si>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</si>
  <si>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</si>
  <si>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</si>
  <si>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</si>
  <si>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</si>
  <si>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</si>
  <si>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</si>
  <si>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</si>
  <si>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</si>
  <si>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</si>
  <si>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</si>
  <si>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</si>
  <si>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</si>
  <si>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</si>
  <si>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</si>
  <si>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</si>
  <si>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</si>
  <si>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</si>
  <si>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</si>
  <si>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</si>
  <si>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</si>
  <si>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</si>
  <si>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</si>
  <si>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</si>
  <si>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</si>
  <si>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</si>
  <si>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</si>
  <si>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</si>
  <si>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</si>
  <si>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</si>
  <si>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</si>
  <si>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</si>
  <si>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</si>
  <si>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</si>
  <si>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</si>
  <si>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</si>
  <si>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</si>
  <si>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</si>
  <si>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</si>
  <si>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</si>
  <si>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</si>
  <si>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</si>
  <si>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</si>
  <si>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</si>
  <si>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</si>
  <si>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</si>
  <si>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</si>
  <si>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</si>
  <si>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</si>
  <si>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</si>
  <si>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</si>
  <si>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</si>
  <si>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</si>
  <si>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</si>
  <si>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</si>
  <si>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</si>
  <si>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</si>
  <si>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</si>
  <si>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</si>
  <si>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</si>
  <si>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</si>
  <si>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</si>
  <si>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</si>
  <si>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</si>
  <si>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</si>
  <si>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</si>
  <si>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</si>
  <si>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</si>
  <si>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</si>
  <si>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</si>
  <si>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</si>
  <si>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</si>
  <si>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</si>
  <si>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</si>
  <si>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</si>
  <si>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</si>
  <si>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</si>
  <si>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</si>
  <si>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</si>
  <si>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</si>
  <si>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</si>
  <si>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</si>
  <si>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</si>
  <si>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</si>
  <si>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</si>
  <si>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</si>
  <si>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</si>
  <si>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</si>
  <si>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</si>
  <si>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</si>
  <si>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</si>
  <si>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</si>
  <si>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</si>
  <si>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</si>
  <si>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</si>
  <si>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</si>
  <si>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</si>
  <si>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</si>
  <si>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</si>
  <si>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</si>
  <si>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</si>
  <si>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</si>
  <si>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</si>
  <si>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</si>
  <si>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</si>
  <si>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</si>
  <si>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</si>
  <si>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</si>
  <si>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</si>
  <si>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</si>
  <si>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</si>
  <si>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</si>
  <si>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</si>
  <si>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</si>
  <si>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</si>
  <si>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</si>
  <si>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</si>
  <si>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</si>
  <si>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</si>
  <si>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</si>
  <si>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</si>
  <si>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</si>
  <si>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</si>
  <si>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</si>
  <si>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</si>
  <si>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</si>
  <si>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</si>
  <si>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</si>
  <si>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</si>
  <si>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</si>
  <si>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</si>
  <si>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</si>
  <si>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</si>
  <si>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</si>
  <si>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</si>
  <si>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</si>
  <si>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</si>
  <si>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</si>
  <si>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</si>
  <si>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</si>
  <si>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</si>
  <si>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</si>
  <si>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</si>
  <si>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</si>
  <si>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</si>
  <si>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</si>
  <si>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</si>
  <si>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</si>
  <si>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</si>
  <si>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</si>
  <si>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</si>
  <si>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</si>
  <si>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</si>
  <si>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</si>
  <si>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</si>
  <si>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</si>
  <si>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</si>
  <si>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</si>
  <si>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</si>
  <si>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</si>
  <si>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</si>
  <si>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</si>
  <si>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</si>
  <si>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</si>
  <si>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</si>
  <si>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</si>
  <si>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</si>
  <si>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</si>
  <si>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</si>
  <si>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</si>
  <si>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</si>
  <si>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</si>
  <si>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</si>
  <si>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</si>
  <si>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</si>
  <si>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</si>
  <si>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</si>
  <si>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</si>
  <si>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</si>
  <si>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</si>
  <si>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</si>
  <si>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</si>
  <si>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</si>
  <si>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</si>
  <si>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</si>
  <si>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</si>
  <si>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</si>
  <si>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</si>
  <si>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</si>
  <si>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</si>
  <si>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</si>
  <si>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</si>
  <si>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</si>
  <si>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</si>
  <si>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</si>
  <si>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</si>
  <si>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</si>
  <si>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</si>
  <si>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</si>
  <si>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</si>
  <si>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</si>
  <si>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</si>
  <si>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</si>
  <si>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</si>
  <si>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</si>
  <si>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</si>
  <si>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</si>
  <si>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</si>
  <si>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</si>
  <si>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</si>
  <si>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</si>
  <si>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</si>
  <si>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</si>
  <si>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</si>
  <si>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</si>
  <si>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</si>
  <si>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</si>
  <si>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</si>
  <si>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</si>
  <si>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</si>
  <si>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</si>
  <si>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</si>
  <si>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</si>
  <si>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</si>
  <si>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</si>
  <si>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</si>
  <si>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</si>
  <si>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</si>
  <si>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</si>
  <si>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</si>
  <si>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</si>
  <si>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</si>
  <si>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</si>
  <si>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</si>
  <si>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</si>
  <si>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</si>
  <si>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</si>
  <si>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</si>
  <si>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</si>
  <si>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</si>
  <si>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</si>
  <si>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</si>
  <si>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</si>
  <si>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</si>
  <si>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</si>
  <si>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</si>
  <si>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</si>
  <si>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</si>
  <si>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</si>
  <si>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</si>
  <si>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</si>
  <si>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</si>
  <si>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</si>
  <si>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</si>
  <si>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</si>
  <si>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</si>
  <si>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</si>
  <si>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</si>
  <si>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</si>
  <si>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</si>
  <si>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</si>
  <si>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</si>
  <si>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</si>
  <si>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</si>
  <si>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</si>
  <si>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</si>
  <si>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</si>
  <si>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</si>
  <si>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</si>
  <si>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</si>
  <si>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</si>
  <si>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</si>
  <si>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</si>
  <si>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</si>
  <si>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</si>
  <si>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</si>
  <si>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</si>
  <si>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</si>
  <si>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</si>
  <si>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</si>
  <si>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</si>
  <si>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</si>
  <si>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</si>
  <si>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</si>
  <si>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</si>
  <si>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</si>
  <si>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</si>
  <si>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Kiemelt előirányzat, előirányzat megnevezése</t>
  </si>
  <si>
    <t>Polgármesteri hivatal</t>
  </si>
  <si>
    <t>Bársonyos Napközi Otthonos Óvoda</t>
  </si>
  <si>
    <t>Finanszírozási bevételek, kiadások egyenlege (finanszírozási bevételek 17. sor - finanszírozási kiadások 10. sor) (+/-)</t>
  </si>
  <si>
    <t>Hosszú távú közfoglalkoztatás - Eszközbeszerzés</t>
  </si>
  <si>
    <t>2016</t>
  </si>
  <si>
    <t>Petőfi utcai ingatlan vásárlás</t>
  </si>
  <si>
    <t>Szociális épületek felújítása végszámla</t>
  </si>
  <si>
    <t>Óvodai kapacitásbővítés pályázat</t>
  </si>
  <si>
    <t>2015-2016.</t>
  </si>
  <si>
    <t>2012-2016.</t>
  </si>
  <si>
    <t>Teljesítés</t>
  </si>
  <si>
    <t>2016. évi módosított előirányzat</t>
  </si>
  <si>
    <t xml:space="preserve"> </t>
  </si>
  <si>
    <t>Eltérés</t>
  </si>
  <si>
    <t>J</t>
  </si>
  <si>
    <t>Informatikai eszköz beszerzés</t>
  </si>
  <si>
    <t>Egyéb felújítások</t>
  </si>
  <si>
    <t>2016.</t>
  </si>
  <si>
    <t>2016. évi eredeti előirányzat</t>
  </si>
  <si>
    <t>2016. évi         eredeti előirányzat</t>
  </si>
  <si>
    <t>Felhasználás     2015. XII. 31-ig</t>
  </si>
  <si>
    <t>2016. utáni szükséglet</t>
  </si>
  <si>
    <t>2016. évi          eredeti      előirányzat</t>
  </si>
  <si>
    <t>2016. évi      módosított előirányzat</t>
  </si>
  <si>
    <t>2.1. melléklet a 9/2016. (VIII.24.) önkormányzati rendelethez</t>
  </si>
  <si>
    <t>2.2. melléklet a 9/2016. (VIII.24.) önkormányzati rendelethez</t>
  </si>
  <si>
    <t>9.1. melléklet a 9/2016. (VIII.24.) önkormányzati rendelethez</t>
  </si>
  <si>
    <t>9.1.1. melléklet a 9/2016. (VIII.24.) önkormányzati rendelethez</t>
  </si>
  <si>
    <t>9.1.2. melléklet a 9/2016. (VIII.24.) önkormányzati rendelethez</t>
  </si>
  <si>
    <t>9.1.3. melléklet a 9/2016. (VIII.24.) önkormányzati rendelethez</t>
  </si>
  <si>
    <t>9.2. melléklet a 9/2016. (VIII.24.) önkormányzati rendelethez</t>
  </si>
  <si>
    <t>9.2.1. melléklet a 9/2016. (VIII.24.) önkormányzati rendelethez</t>
  </si>
  <si>
    <t>9.2.2. melléklet a 9/2016. (VIII.24.) önkormányzati rendelethez</t>
  </si>
  <si>
    <t>9.2.3. melléklet a 9/2016. (VIII.24.) önkormányzati rendelethez</t>
  </si>
  <si>
    <t>9.3. melléklet a 9/2016. (VIII.24.) önkormányzati rendelethez</t>
  </si>
  <si>
    <t>9.3.1. melléklet a 9/2016. (VIII.24.) önkormányzati rendelethez</t>
  </si>
  <si>
    <t>9.3.2. melléklet  a 9/2016. (VIII.24.) önkormányzati rendelethez</t>
  </si>
  <si>
    <t>9.3.3. melléklet a 9/2016. (VIII.24.) önkormányzati rendelethez</t>
  </si>
</sst>
</file>

<file path=xl/styles.xml><?xml version="1.0" encoding="utf-8"?>
<styleSheet xmlns="http://schemas.openxmlformats.org/spreadsheetml/2006/main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3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</cellStyleXfs>
  <cellXfs count="995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vertical="center" wrapText="1"/>
    </xf>
    <xf numFmtId="0" fontId="18" fillId="0" borderId="1" xfId="8" applyFont="1" applyFill="1" applyBorder="1" applyAlignment="1" applyProtection="1">
      <alignment horizontal="left" vertical="center" wrapText="1" indent="1"/>
    </xf>
    <xf numFmtId="0" fontId="18" fillId="0" borderId="2" xfId="8" applyFont="1" applyFill="1" applyBorder="1" applyAlignment="1" applyProtection="1">
      <alignment horizontal="left" vertical="center" wrapText="1" indent="1"/>
    </xf>
    <xf numFmtId="0" fontId="18" fillId="0" borderId="3" xfId="8" applyFont="1" applyFill="1" applyBorder="1" applyAlignment="1" applyProtection="1">
      <alignment horizontal="left" vertical="center" wrapText="1" indent="1"/>
    </xf>
    <xf numFmtId="0" fontId="18" fillId="0" borderId="4" xfId="8" applyFont="1" applyFill="1" applyBorder="1" applyAlignment="1" applyProtection="1">
      <alignment horizontal="left" vertical="center" wrapText="1" indent="1"/>
    </xf>
    <xf numFmtId="0" fontId="18" fillId="0" borderId="5" xfId="8" applyFont="1" applyFill="1" applyBorder="1" applyAlignment="1" applyProtection="1">
      <alignment horizontal="left" vertical="center" wrapText="1" indent="1"/>
    </xf>
    <xf numFmtId="0" fontId="18" fillId="0" borderId="6" xfId="8" applyFont="1" applyFill="1" applyBorder="1" applyAlignment="1" applyProtection="1">
      <alignment horizontal="left" vertical="center" wrapText="1" indent="1"/>
    </xf>
    <xf numFmtId="49" fontId="18" fillId="0" borderId="7" xfId="8" applyNumberFormat="1" applyFont="1" applyFill="1" applyBorder="1" applyAlignment="1" applyProtection="1">
      <alignment horizontal="left" vertical="center" wrapText="1" indent="1"/>
    </xf>
    <xf numFmtId="49" fontId="18" fillId="0" borderId="8" xfId="8" applyNumberFormat="1" applyFont="1" applyFill="1" applyBorder="1" applyAlignment="1" applyProtection="1">
      <alignment horizontal="left" vertical="center" wrapText="1" indent="1"/>
    </xf>
    <xf numFmtId="49" fontId="18" fillId="0" borderId="9" xfId="8" applyNumberFormat="1" applyFont="1" applyFill="1" applyBorder="1" applyAlignment="1" applyProtection="1">
      <alignment horizontal="left" vertical="center" wrapText="1" indent="1"/>
    </xf>
    <xf numFmtId="49" fontId="18" fillId="0" borderId="10" xfId="8" applyNumberFormat="1" applyFont="1" applyFill="1" applyBorder="1" applyAlignment="1" applyProtection="1">
      <alignment horizontal="left" vertical="center" wrapText="1" indent="1"/>
    </xf>
    <xf numFmtId="49" fontId="18" fillId="0" borderId="11" xfId="8" applyNumberFormat="1" applyFont="1" applyFill="1" applyBorder="1" applyAlignment="1" applyProtection="1">
      <alignment horizontal="left" vertical="center" wrapText="1" indent="1"/>
    </xf>
    <xf numFmtId="49" fontId="18" fillId="0" borderId="12" xfId="8" applyNumberFormat="1" applyFont="1" applyFill="1" applyBorder="1" applyAlignment="1" applyProtection="1">
      <alignment horizontal="left" vertical="center" wrapText="1" indent="1"/>
    </xf>
    <xf numFmtId="0" fontId="18" fillId="0" borderId="0" xfId="8" applyFont="1" applyFill="1" applyBorder="1" applyAlignment="1" applyProtection="1">
      <alignment horizontal="left" vertical="center" wrapText="1" indent="1"/>
    </xf>
    <xf numFmtId="0" fontId="17" fillId="0" borderId="13" xfId="8" applyFont="1" applyFill="1" applyBorder="1" applyAlignment="1" applyProtection="1">
      <alignment horizontal="left" vertical="center" wrapText="1" indent="1"/>
    </xf>
    <xf numFmtId="0" fontId="17" fillId="0" borderId="14" xfId="8" applyFont="1" applyFill="1" applyBorder="1" applyAlignment="1" applyProtection="1">
      <alignment horizontal="left" vertical="center" wrapText="1" indent="1"/>
    </xf>
    <xf numFmtId="0" fontId="17" fillId="0" borderId="15" xfId="8" applyFont="1" applyFill="1" applyBorder="1" applyAlignment="1" applyProtection="1">
      <alignment horizontal="left" vertical="center" wrapText="1" indent="1"/>
    </xf>
    <xf numFmtId="0" fontId="7" fillId="0" borderId="13" xfId="8" applyFont="1" applyFill="1" applyBorder="1" applyAlignment="1" applyProtection="1">
      <alignment horizontal="center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8" applyFont="1" applyFill="1" applyBorder="1" applyAlignment="1" applyProtection="1">
      <alignment vertical="center" wrapText="1"/>
    </xf>
    <xf numFmtId="0" fontId="17" fillId="0" borderId="16" xfId="8" applyFont="1" applyFill="1" applyBorder="1" applyAlignment="1" applyProtection="1">
      <alignment vertical="center" wrapText="1"/>
    </xf>
    <xf numFmtId="0" fontId="17" fillId="0" borderId="13" xfId="8" applyFont="1" applyFill="1" applyBorder="1" applyAlignment="1" applyProtection="1">
      <alignment horizontal="center" vertical="center" wrapText="1"/>
    </xf>
    <xf numFmtId="0" fontId="17" fillId="0" borderId="14" xfId="8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8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8" fillId="0" borderId="20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1" xfId="0" applyNumberFormat="1" applyFont="1" applyFill="1" applyBorder="1" applyAlignment="1" applyProtection="1">
      <alignment vertical="center" wrapText="1"/>
    </xf>
    <xf numFmtId="165" fontId="17" fillId="0" borderId="14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165" fontId="16" fillId="0" borderId="20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6" xfId="0" applyNumberFormat="1" applyFont="1" applyFill="1" applyBorder="1" applyAlignment="1" applyProtection="1">
      <alignment vertical="center" wrapText="1"/>
      <protection locked="0"/>
    </xf>
    <xf numFmtId="165" fontId="16" fillId="0" borderId="21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7" fillId="2" borderId="14" xfId="0" applyNumberFormat="1" applyFont="1" applyFill="1" applyBorder="1" applyAlignment="1" applyProtection="1">
      <alignment vertical="center" wrapText="1"/>
    </xf>
    <xf numFmtId="165" fontId="7" fillId="2" borderId="14" xfId="0" applyNumberFormat="1" applyFont="1" applyFill="1" applyBorder="1" applyAlignment="1" applyProtection="1">
      <alignment vertical="center" wrapText="1"/>
    </xf>
    <xf numFmtId="165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8" applyFont="1" applyFill="1" applyBorder="1" applyAlignment="1" applyProtection="1">
      <alignment horizontal="left" vertical="center" wrapText="1" indent="1"/>
    </xf>
    <xf numFmtId="165" fontId="24" fillId="0" borderId="13" xfId="0" applyNumberFormat="1" applyFont="1" applyFill="1" applyBorder="1" applyAlignment="1" applyProtection="1">
      <alignment horizontal="lef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6" xfId="0" applyFont="1" applyFill="1" applyBorder="1" applyAlignment="1" applyProtection="1">
      <alignment horizontal="right"/>
    </xf>
    <xf numFmtId="0" fontId="25" fillId="0" borderId="19" xfId="8" applyFont="1" applyFill="1" applyBorder="1" applyAlignment="1" applyProtection="1">
      <alignment horizontal="left" vertical="center" wrapText="1" indent="1"/>
    </xf>
    <xf numFmtId="0" fontId="18" fillId="0" borderId="2" xfId="8" applyFont="1" applyFill="1" applyBorder="1" applyAlignment="1" applyProtection="1">
      <alignment horizontal="left" indent="6"/>
    </xf>
    <xf numFmtId="0" fontId="18" fillId="0" borderId="2" xfId="8" applyFont="1" applyFill="1" applyBorder="1" applyAlignment="1" applyProtection="1">
      <alignment horizontal="left" vertical="center" wrapText="1" indent="6"/>
    </xf>
    <xf numFmtId="0" fontId="18" fillId="0" borderId="6" xfId="8" applyFont="1" applyFill="1" applyBorder="1" applyAlignment="1" applyProtection="1">
      <alignment horizontal="left" vertical="center" wrapText="1" indent="6"/>
    </xf>
    <xf numFmtId="0" fontId="18" fillId="0" borderId="23" xfId="8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5" fontId="17" fillId="0" borderId="17" xfId="8" applyNumberFormat="1" applyFont="1" applyFill="1" applyBorder="1" applyAlignment="1" applyProtection="1">
      <alignment horizontal="right" vertical="center" wrapText="1" indent="1"/>
    </xf>
    <xf numFmtId="165" fontId="18" fillId="0" borderId="32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2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7" xfId="8" applyNumberFormat="1" applyFont="1" applyFill="1" applyBorder="1" applyAlignment="1" applyProtection="1">
      <alignment horizontal="right" vertical="center" wrapText="1" indent="1"/>
    </xf>
    <xf numFmtId="165" fontId="6" fillId="0" borderId="0" xfId="8" applyNumberFormat="1" applyFont="1" applyFill="1" applyBorder="1" applyAlignment="1" applyProtection="1">
      <alignment horizontal="right" vertical="center" wrapText="1" indent="1"/>
    </xf>
    <xf numFmtId="165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right" vertical="center"/>
    </xf>
    <xf numFmtId="165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7" xfId="0" applyNumberFormat="1" applyFont="1" applyFill="1" applyBorder="1" applyAlignment="1" applyProtection="1">
      <alignment horizontal="right" vertical="center" wrapText="1" indent="1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34" xfId="0" applyNumberFormat="1" applyFont="1" applyFill="1" applyBorder="1" applyAlignment="1" applyProtection="1">
      <alignment horizontal="center" vertical="center" wrapText="1"/>
    </xf>
    <xf numFmtId="165" fontId="24" fillId="0" borderId="13" xfId="0" applyNumberFormat="1" applyFont="1" applyFill="1" applyBorder="1" applyAlignment="1" applyProtection="1">
      <alignment horizontal="center" vertical="center" wrapText="1"/>
    </xf>
    <xf numFmtId="165" fontId="24" fillId="0" borderId="14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6" xfId="0" applyNumberFormat="1" applyFill="1" applyBorder="1" applyAlignment="1" applyProtection="1">
      <alignment horizontal="left" vertical="center" wrapText="1" indent="1"/>
    </xf>
    <xf numFmtId="165" fontId="18" fillId="0" borderId="8" xfId="0" applyNumberFormat="1" applyFont="1" applyFill="1" applyBorder="1" applyAlignment="1" applyProtection="1">
      <alignment horizontal="left" vertical="center" wrapText="1" indent="1"/>
    </xf>
    <xf numFmtId="165" fontId="18" fillId="0" borderId="37" xfId="0" applyNumberFormat="1" applyFont="1" applyFill="1" applyBorder="1" applyAlignment="1" applyProtection="1">
      <alignment horizontal="left" vertical="center" wrapText="1" indent="1"/>
    </xf>
    <xf numFmtId="165" fontId="27" fillId="0" borderId="34" xfId="0" applyNumberFormat="1" applyFont="1" applyFill="1" applyBorder="1" applyAlignment="1" applyProtection="1">
      <alignment horizontal="left" vertical="center" wrapText="1" indent="1"/>
    </xf>
    <xf numFmtId="165" fontId="1" fillId="0" borderId="38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6" xfId="0" applyNumberFormat="1" applyFont="1" applyFill="1" applyBorder="1" applyAlignment="1" applyProtection="1">
      <alignment horizontal="left" vertical="center" wrapText="1" indent="1"/>
    </xf>
    <xf numFmtId="165" fontId="28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2"/>
    </xf>
    <xf numFmtId="165" fontId="18" fillId="0" borderId="10" xfId="0" applyNumberFormat="1" applyFont="1" applyFill="1" applyBorder="1" applyAlignment="1" applyProtection="1">
      <alignment horizontal="left" vertical="center" wrapText="1" indent="2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18" fillId="0" borderId="7" xfId="0" applyNumberFormat="1" applyFont="1" applyFill="1" applyBorder="1" applyAlignment="1" applyProtection="1">
      <alignment horizontal="left" vertical="center" wrapText="1" indent="1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4" xfId="8" applyNumberFormat="1" applyFont="1" applyFill="1" applyBorder="1" applyAlignment="1" applyProtection="1">
      <alignment horizontal="right" vertical="center" wrapText="1" indent="1"/>
    </xf>
    <xf numFmtId="165" fontId="18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8" applyNumberFormat="1" applyFont="1" applyFill="1" applyBorder="1" applyAlignment="1" applyProtection="1">
      <alignment horizontal="right" vertical="center" wrapText="1" inden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17" fillId="0" borderId="15" xfId="8" applyFont="1" applyFill="1" applyBorder="1" applyAlignment="1" applyProtection="1">
      <alignment horizontal="center" vertical="center" wrapText="1"/>
    </xf>
    <xf numFmtId="0" fontId="17" fillId="0" borderId="16" xfId="8" applyFont="1" applyFill="1" applyBorder="1" applyAlignment="1" applyProtection="1">
      <alignment horizontal="center" vertical="center" wrapText="1"/>
    </xf>
    <xf numFmtId="0" fontId="18" fillId="0" borderId="3" xfId="8" applyFont="1" applyFill="1" applyBorder="1" applyAlignment="1" applyProtection="1">
      <alignment horizontal="left" vertical="center" wrapText="1" indent="6"/>
    </xf>
    <xf numFmtId="0" fontId="10" fillId="0" borderId="0" xfId="8" applyFill="1" applyProtection="1"/>
    <xf numFmtId="0" fontId="18" fillId="0" borderId="0" xfId="8" applyFont="1" applyFill="1" applyProtection="1"/>
    <xf numFmtId="0" fontId="13" fillId="0" borderId="0" xfId="8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8" applyFill="1" applyAlignment="1" applyProtection="1"/>
    <xf numFmtId="0" fontId="20" fillId="0" borderId="0" xfId="8" applyFont="1" applyFill="1" applyProtection="1"/>
    <xf numFmtId="0" fontId="19" fillId="0" borderId="0" xfId="8" applyFont="1" applyFill="1" applyProtection="1"/>
    <xf numFmtId="0" fontId="10" fillId="0" borderId="0" xfId="8" applyFill="1" applyBorder="1" applyProtection="1"/>
    <xf numFmtId="165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8" applyNumberFormat="1" applyFont="1" applyFill="1" applyBorder="1" applyAlignment="1" applyProtection="1">
      <alignment horizontal="center" vertical="center" wrapText="1"/>
    </xf>
    <xf numFmtId="49" fontId="18" fillId="0" borderId="8" xfId="8" applyNumberFormat="1" applyFont="1" applyFill="1" applyBorder="1" applyAlignment="1" applyProtection="1">
      <alignment horizontal="center" vertical="center" wrapText="1"/>
    </xf>
    <xf numFmtId="49" fontId="18" fillId="0" borderId="10" xfId="8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8" applyNumberFormat="1" applyFont="1" applyFill="1" applyBorder="1" applyAlignment="1" applyProtection="1">
      <alignment horizontal="center" vertical="center" wrapText="1"/>
    </xf>
    <xf numFmtId="49" fontId="18" fillId="0" borderId="7" xfId="8" applyNumberFormat="1" applyFont="1" applyFill="1" applyBorder="1" applyAlignment="1" applyProtection="1">
      <alignment horizontal="center" vertical="center" wrapText="1"/>
    </xf>
    <xf numFmtId="49" fontId="18" fillId="0" borderId="12" xfId="8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8" applyFont="1" applyFill="1" applyBorder="1" applyAlignment="1" applyProtection="1">
      <alignment horizontal="left" vertical="center" wrapText="1" indent="1"/>
    </xf>
    <xf numFmtId="0" fontId="25" fillId="0" borderId="2" xfId="8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5" fontId="17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8" applyFont="1" applyFill="1" applyBorder="1" applyAlignment="1" applyProtection="1">
      <alignment horizontal="left" vertical="center" wrapText="1" indent="1"/>
    </xf>
    <xf numFmtId="0" fontId="17" fillId="0" borderId="19" xfId="8" applyFont="1" applyFill="1" applyBorder="1" applyAlignment="1" applyProtection="1">
      <alignment vertical="center" wrapText="1"/>
    </xf>
    <xf numFmtId="0" fontId="18" fillId="0" borderId="23" xfId="8" applyFont="1" applyFill="1" applyBorder="1" applyAlignment="1" applyProtection="1">
      <alignment horizontal="left" vertical="center" wrapText="1" indent="7"/>
    </xf>
    <xf numFmtId="0" fontId="17" fillId="0" borderId="13" xfId="8" applyFont="1" applyFill="1" applyBorder="1" applyAlignment="1" applyProtection="1">
      <alignment horizontal="left" vertical="center" wrapText="1"/>
    </xf>
    <xf numFmtId="49" fontId="24" fillId="0" borderId="13" xfId="8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left" indent="1"/>
    </xf>
    <xf numFmtId="0" fontId="22" fillId="0" borderId="6" xfId="0" applyFont="1" applyBorder="1" applyAlignment="1" applyProtection="1"/>
    <xf numFmtId="165" fontId="24" fillId="0" borderId="42" xfId="0" applyNumberFormat="1" applyFont="1" applyFill="1" applyBorder="1" applyAlignment="1" applyProtection="1">
      <alignment horizontal="center" vertical="center" wrapText="1"/>
    </xf>
    <xf numFmtId="165" fontId="17" fillId="0" borderId="42" xfId="0" applyNumberFormat="1" applyFont="1" applyFill="1" applyBorder="1" applyAlignment="1" applyProtection="1">
      <alignment horizontal="center" vertical="center" wrapText="1"/>
    </xf>
    <xf numFmtId="3" fontId="17" fillId="0" borderId="14" xfId="8" applyNumberFormat="1" applyFont="1" applyFill="1" applyBorder="1" applyAlignment="1" applyProtection="1">
      <alignment horizontal="right" vertical="center" wrapText="1" indent="1"/>
    </xf>
    <xf numFmtId="3" fontId="18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4" xfId="8" applyNumberFormat="1" applyFont="1" applyFill="1" applyBorder="1" applyAlignment="1" applyProtection="1">
      <alignment horizontal="right" vertical="center" wrapText="1" indent="1"/>
    </xf>
    <xf numFmtId="3" fontId="25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6" xfId="8" applyNumberFormat="1" applyFont="1" applyFill="1" applyBorder="1" applyAlignment="1" applyProtection="1">
      <alignment horizontal="right" vertical="center" wrapText="1" indent="1"/>
    </xf>
    <xf numFmtId="3" fontId="18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3" xfId="8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0" applyNumberFormat="1" applyFont="1" applyBorder="1" applyAlignment="1" applyProtection="1">
      <alignment horizontal="right" vertical="center" wrapText="1" indent="1"/>
    </xf>
    <xf numFmtId="3" fontId="23" fillId="0" borderId="14" xfId="0" applyNumberFormat="1" applyFont="1" applyBorder="1" applyAlignment="1" applyProtection="1">
      <alignment horizontal="right" vertical="center" wrapText="1" indent="1"/>
      <protection locked="0"/>
    </xf>
    <xf numFmtId="3" fontId="17" fillId="0" borderId="14" xfId="8" applyNumberFormat="1" applyFont="1" applyFill="1" applyBorder="1" applyAlignment="1" applyProtection="1">
      <alignment horizontal="center" vertical="center" wrapText="1"/>
    </xf>
    <xf numFmtId="3" fontId="17" fillId="0" borderId="17" xfId="8" applyNumberFormat="1" applyFont="1" applyFill="1" applyBorder="1" applyAlignment="1" applyProtection="1">
      <alignment horizontal="right" vertical="center" wrapText="1" indent="1"/>
    </xf>
    <xf numFmtId="3" fontId="24" fillId="0" borderId="17" xfId="8" applyNumberFormat="1" applyFont="1" applyFill="1" applyBorder="1" applyAlignment="1" applyProtection="1">
      <alignment horizontal="right" vertical="center" wrapText="1" indent="1"/>
    </xf>
    <xf numFmtId="3" fontId="17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7" xfId="0" applyNumberFormat="1" applyFont="1" applyBorder="1" applyAlignment="1" applyProtection="1">
      <alignment horizontal="right" vertical="center" wrapText="1" indent="1"/>
    </xf>
    <xf numFmtId="3" fontId="21" fillId="0" borderId="17" xfId="0" quotePrefix="1" applyNumberFormat="1" applyFont="1" applyBorder="1" applyAlignment="1" applyProtection="1">
      <alignment horizontal="right" vertical="center" wrapText="1" indent="1"/>
    </xf>
    <xf numFmtId="3" fontId="33" fillId="0" borderId="0" xfId="0" applyNumberFormat="1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3" fontId="5" fillId="0" borderId="26" xfId="0" applyNumberFormat="1" applyFont="1" applyFill="1" applyBorder="1" applyAlignment="1" applyProtection="1">
      <alignment horizontal="right" vertical="center"/>
    </xf>
    <xf numFmtId="3" fontId="7" fillId="0" borderId="17" xfId="8" applyNumberFormat="1" applyFont="1" applyFill="1" applyBorder="1" applyAlignment="1" applyProtection="1">
      <alignment horizontal="center" vertical="center" wrapText="1"/>
    </xf>
    <xf numFmtId="3" fontId="6" fillId="0" borderId="0" xfId="8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Fill="1" applyBorder="1" applyAlignment="1" applyProtection="1">
      <alignment horizontal="right"/>
    </xf>
    <xf numFmtId="3" fontId="23" fillId="0" borderId="17" xfId="0" applyNumberFormat="1" applyFont="1" applyBorder="1" applyAlignment="1" applyProtection="1">
      <alignment horizontal="right" vertical="center" wrapText="1" indent="1"/>
      <protection locked="0"/>
    </xf>
    <xf numFmtId="3" fontId="10" fillId="0" borderId="0" xfId="8" applyNumberFormat="1" applyFont="1" applyFill="1" applyAlignment="1" applyProtection="1">
      <alignment horizontal="right" vertical="center" indent="1"/>
    </xf>
    <xf numFmtId="3" fontId="16" fillId="0" borderId="2" xfId="0" applyNumberFormat="1" applyFont="1" applyFill="1" applyBorder="1" applyAlignment="1" applyProtection="1">
      <alignment vertical="center" wrapText="1"/>
      <protection locked="0"/>
    </xf>
    <xf numFmtId="3" fontId="18" fillId="0" borderId="33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4" xfId="0" applyNumberFormat="1" applyFont="1" applyFill="1" applyBorder="1" applyAlignment="1" applyProtection="1">
      <alignment vertical="center" wrapText="1"/>
    </xf>
    <xf numFmtId="3" fontId="17" fillId="0" borderId="17" xfId="0" applyNumberFormat="1" applyFont="1" applyFill="1" applyBorder="1" applyAlignment="1" applyProtection="1">
      <alignment vertical="center" wrapText="1"/>
    </xf>
    <xf numFmtId="1" fontId="7" fillId="0" borderId="17" xfId="0" applyNumberFormat="1" applyFont="1" applyFill="1" applyBorder="1" applyAlignment="1" applyProtection="1">
      <alignment vertical="center" wrapText="1"/>
    </xf>
    <xf numFmtId="3" fontId="7" fillId="0" borderId="43" xfId="8" applyNumberFormat="1" applyFont="1" applyFill="1" applyBorder="1" applyAlignment="1" applyProtection="1">
      <alignment horizontal="center" vertical="center" wrapText="1"/>
    </xf>
    <xf numFmtId="3" fontId="17" fillId="0" borderId="44" xfId="8" applyNumberFormat="1" applyFont="1" applyFill="1" applyBorder="1" applyAlignment="1" applyProtection="1">
      <alignment horizontal="center" vertical="center" wrapText="1"/>
    </xf>
    <xf numFmtId="3" fontId="17" fillId="0" borderId="43" xfId="8" applyNumberFormat="1" applyFont="1" applyFill="1" applyBorder="1" applyAlignment="1" applyProtection="1">
      <alignment horizontal="right" vertical="center" wrapText="1" indent="1"/>
    </xf>
    <xf numFmtId="3" fontId="18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6" xfId="8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3" xfId="8" applyNumberFormat="1" applyFont="1" applyFill="1" applyBorder="1" applyAlignment="1" applyProtection="1">
      <alignment horizontal="right" vertical="center" wrapText="1" indent="1"/>
    </xf>
    <xf numFmtId="3" fontId="25" fillId="0" borderId="33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6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3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3" xfId="8" applyNumberFormat="1" applyFont="1" applyFill="1" applyBorder="1" applyAlignment="1" applyProtection="1">
      <alignment horizontal="center" vertical="center" wrapText="1"/>
    </xf>
    <xf numFmtId="3" fontId="17" fillId="0" borderId="44" xfId="8" applyNumberFormat="1" applyFont="1" applyFill="1" applyBorder="1" applyAlignment="1" applyProtection="1">
      <alignment horizontal="right" vertical="center" wrapText="1" indent="1"/>
    </xf>
    <xf numFmtId="3" fontId="18" fillId="0" borderId="47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8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9" xfId="8" applyNumberFormat="1" applyFont="1" applyFill="1" applyBorder="1" applyAlignment="1" applyProtection="1">
      <alignment horizontal="right" vertical="center" wrapText="1" indent="1"/>
    </xf>
    <xf numFmtId="3" fontId="18" fillId="0" borderId="50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43" xfId="0" applyNumberFormat="1" applyFont="1" applyBorder="1" applyAlignment="1" applyProtection="1">
      <alignment horizontal="right" vertical="center" wrapText="1" indent="1"/>
    </xf>
    <xf numFmtId="3" fontId="23" fillId="0" borderId="43" xfId="0" applyNumberFormat="1" applyFont="1" applyBorder="1" applyAlignment="1" applyProtection="1">
      <alignment horizontal="right" vertical="center" wrapText="1" indent="1"/>
      <protection locked="0"/>
    </xf>
    <xf numFmtId="0" fontId="13" fillId="0" borderId="33" xfId="8" applyFont="1" applyFill="1" applyBorder="1" applyProtection="1"/>
    <xf numFmtId="0" fontId="13" fillId="0" borderId="45" xfId="8" applyFont="1" applyFill="1" applyBorder="1" applyProtection="1"/>
    <xf numFmtId="0" fontId="13" fillId="0" borderId="20" xfId="8" applyFont="1" applyFill="1" applyBorder="1" applyProtection="1"/>
    <xf numFmtId="0" fontId="13" fillId="0" borderId="24" xfId="8" applyFont="1" applyFill="1" applyBorder="1" applyProtection="1"/>
    <xf numFmtId="0" fontId="13" fillId="0" borderId="46" xfId="8" applyFont="1" applyFill="1" applyBorder="1" applyProtection="1"/>
    <xf numFmtId="0" fontId="13" fillId="0" borderId="21" xfId="8" applyFont="1" applyFill="1" applyBorder="1" applyProtection="1"/>
    <xf numFmtId="0" fontId="13" fillId="0" borderId="32" xfId="8" applyFont="1" applyFill="1" applyBorder="1" applyProtection="1"/>
    <xf numFmtId="0" fontId="13" fillId="0" borderId="4" xfId="8" applyFont="1" applyFill="1" applyBorder="1" applyProtection="1"/>
    <xf numFmtId="0" fontId="13" fillId="0" borderId="22" xfId="8" applyFont="1" applyFill="1" applyBorder="1" applyProtection="1"/>
    <xf numFmtId="0" fontId="13" fillId="0" borderId="23" xfId="8" applyFont="1" applyFill="1" applyBorder="1" applyProtection="1"/>
    <xf numFmtId="0" fontId="10" fillId="0" borderId="22" xfId="8" applyFill="1" applyBorder="1" applyProtection="1"/>
    <xf numFmtId="0" fontId="10" fillId="0" borderId="20" xfId="8" applyFill="1" applyBorder="1" applyProtection="1"/>
    <xf numFmtId="0" fontId="10" fillId="0" borderId="51" xfId="8" applyFill="1" applyBorder="1" applyProtection="1"/>
    <xf numFmtId="0" fontId="10" fillId="0" borderId="21" xfId="8" applyFill="1" applyBorder="1" applyProtection="1"/>
    <xf numFmtId="0" fontId="24" fillId="0" borderId="16" xfId="8" applyFont="1" applyFill="1" applyBorder="1" applyAlignment="1" applyProtection="1">
      <alignment horizontal="center"/>
    </xf>
    <xf numFmtId="0" fontId="24" fillId="0" borderId="17" xfId="8" applyFont="1" applyFill="1" applyBorder="1" applyAlignment="1" applyProtection="1">
      <alignment horizontal="center"/>
    </xf>
    <xf numFmtId="0" fontId="24" fillId="0" borderId="52" xfId="8" applyFont="1" applyFill="1" applyBorder="1" applyAlignment="1" applyProtection="1">
      <alignment horizontal="center"/>
    </xf>
    <xf numFmtId="3" fontId="17" fillId="0" borderId="31" xfId="8" applyNumberFormat="1" applyFont="1" applyFill="1" applyBorder="1" applyAlignment="1" applyProtection="1">
      <alignment horizontal="right" vertical="center" wrapText="1" indent="1"/>
    </xf>
    <xf numFmtId="0" fontId="13" fillId="0" borderId="53" xfId="8" applyFont="1" applyFill="1" applyBorder="1" applyProtection="1"/>
    <xf numFmtId="0" fontId="13" fillId="0" borderId="50" xfId="8" applyFont="1" applyFill="1" applyBorder="1" applyProtection="1"/>
    <xf numFmtId="0" fontId="13" fillId="0" borderId="28" xfId="8" applyFont="1" applyFill="1" applyBorder="1" applyProtection="1"/>
    <xf numFmtId="0" fontId="13" fillId="0" borderId="54" xfId="8" applyFont="1" applyFill="1" applyBorder="1" applyProtection="1"/>
    <xf numFmtId="0" fontId="13" fillId="0" borderId="55" xfId="8" applyFont="1" applyFill="1" applyBorder="1" applyProtection="1"/>
    <xf numFmtId="3" fontId="24" fillId="0" borderId="31" xfId="8" applyNumberFormat="1" applyFont="1" applyFill="1" applyBorder="1" applyAlignment="1" applyProtection="1">
      <alignment horizontal="right" vertical="center" wrapText="1" indent="1"/>
    </xf>
    <xf numFmtId="3" fontId="17" fillId="0" borderId="31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6" xfId="8" applyNumberFormat="1" applyFont="1" applyFill="1" applyBorder="1" applyAlignment="1" applyProtection="1">
      <alignment horizontal="center" vertical="center" wrapText="1"/>
    </xf>
    <xf numFmtId="0" fontId="24" fillId="0" borderId="29" xfId="8" applyFont="1" applyFill="1" applyBorder="1" applyAlignment="1" applyProtection="1">
      <alignment horizontal="center"/>
    </xf>
    <xf numFmtId="0" fontId="10" fillId="0" borderId="25" xfId="8" applyFill="1" applyBorder="1" applyProtection="1"/>
    <xf numFmtId="0" fontId="10" fillId="0" borderId="5" xfId="8" applyFill="1" applyBorder="1" applyProtection="1"/>
    <xf numFmtId="0" fontId="10" fillId="0" borderId="56" xfId="8" applyFill="1" applyBorder="1" applyProtection="1"/>
    <xf numFmtId="3" fontId="17" fillId="0" borderId="29" xfId="8" applyNumberFormat="1" applyFont="1" applyFill="1" applyBorder="1" applyAlignment="1" applyProtection="1">
      <alignment horizontal="right" vertical="center" wrapText="1" indent="1"/>
    </xf>
    <xf numFmtId="0" fontId="10" fillId="0" borderId="53" xfId="8" applyFill="1" applyBorder="1" applyProtection="1"/>
    <xf numFmtId="0" fontId="10" fillId="0" borderId="55" xfId="8" applyFill="1" applyBorder="1" applyProtection="1"/>
    <xf numFmtId="3" fontId="23" fillId="0" borderId="31" xfId="0" applyNumberFormat="1" applyFont="1" applyBorder="1" applyAlignment="1" applyProtection="1">
      <alignment horizontal="right" vertical="center" wrapText="1" indent="1"/>
    </xf>
    <xf numFmtId="3" fontId="23" fillId="0" borderId="31" xfId="0" applyNumberFormat="1" applyFont="1" applyBorder="1" applyAlignment="1" applyProtection="1">
      <alignment horizontal="right" vertical="center" wrapText="1" indent="1"/>
      <protection locked="0"/>
    </xf>
    <xf numFmtId="3" fontId="21" fillId="0" borderId="31" xfId="0" quotePrefix="1" applyNumberFormat="1" applyFont="1" applyBorder="1" applyAlignment="1" applyProtection="1">
      <alignment horizontal="right" vertical="center" wrapText="1" indent="1"/>
    </xf>
    <xf numFmtId="165" fontId="25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6" xfId="8" applyNumberFormat="1" applyFont="1" applyFill="1" applyBorder="1" applyAlignment="1" applyProtection="1">
      <alignment horizontal="right" vertical="center" wrapText="1" indent="1"/>
    </xf>
    <xf numFmtId="165" fontId="18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3" xfId="8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Border="1" applyAlignment="1" applyProtection="1">
      <alignment horizontal="right" vertical="center" wrapText="1" indent="1"/>
    </xf>
    <xf numFmtId="0" fontId="13" fillId="0" borderId="2" xfId="8" applyFont="1" applyFill="1" applyBorder="1" applyProtection="1"/>
    <xf numFmtId="0" fontId="13" fillId="0" borderId="6" xfId="8" applyFont="1" applyFill="1" applyBorder="1" applyProtection="1"/>
    <xf numFmtId="0" fontId="13" fillId="0" borderId="3" xfId="8" applyFont="1" applyFill="1" applyBorder="1" applyProtection="1"/>
    <xf numFmtId="165" fontId="7" fillId="0" borderId="29" xfId="0" applyNumberFormat="1" applyFont="1" applyFill="1" applyBorder="1" applyAlignment="1" applyProtection="1">
      <alignment horizontal="centerContinuous" vertical="center" wrapText="1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165" fontId="24" fillId="0" borderId="29" xfId="0" applyNumberFormat="1" applyFont="1" applyFill="1" applyBorder="1" applyAlignment="1" applyProtection="1">
      <alignment horizontal="center" vertical="center" wrapText="1"/>
    </xf>
    <xf numFmtId="165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9" xfId="0" applyNumberFormat="1" applyFont="1" applyFill="1" applyBorder="1" applyAlignment="1" applyProtection="1">
      <alignment horizontal="right" vertical="center" wrapText="1" indent="1"/>
    </xf>
    <xf numFmtId="165" fontId="2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</xf>
    <xf numFmtId="165" fontId="27" fillId="0" borderId="31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7" fillId="0" borderId="43" xfId="0" applyNumberFormat="1" applyFont="1" applyFill="1" applyBorder="1" applyAlignment="1" applyProtection="1">
      <alignment horizontal="center" vertical="center" wrapText="1"/>
    </xf>
    <xf numFmtId="165" fontId="24" fillId="0" borderId="43" xfId="0" applyNumberFormat="1" applyFont="1" applyFill="1" applyBorder="1" applyAlignment="1" applyProtection="1">
      <alignment horizontal="center" vertical="center" wrapText="1"/>
    </xf>
    <xf numFmtId="165" fontId="1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0" applyNumberFormat="1" applyFont="1" applyFill="1" applyBorder="1" applyAlignment="1" applyProtection="1">
      <alignment horizontal="right" vertical="center" wrapText="1" indent="1"/>
    </xf>
    <xf numFmtId="165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6" xfId="0" applyNumberFormat="1" applyFont="1" applyFill="1" applyBorder="1" applyAlignment="1" applyProtection="1">
      <alignment horizontal="right" vertical="center"/>
    </xf>
    <xf numFmtId="165" fontId="7" fillId="0" borderId="30" xfId="0" applyNumberFormat="1" applyFont="1" applyFill="1" applyBorder="1" applyAlignment="1" applyProtection="1">
      <alignment horizontal="centerContinuous" vertical="center" wrapText="1"/>
    </xf>
    <xf numFmtId="165" fontId="7" fillId="0" borderId="31" xfId="0" applyNumberFormat="1" applyFont="1" applyFill="1" applyBorder="1" applyAlignment="1" applyProtection="1">
      <alignment horizontal="centerContinuous" vertical="center" wrapText="1"/>
    </xf>
    <xf numFmtId="165" fontId="24" fillId="0" borderId="31" xfId="0" applyNumberFormat="1" applyFont="1" applyFill="1" applyBorder="1" applyAlignment="1" applyProtection="1">
      <alignment horizontal="right" vertical="center" wrapText="1" indent="1"/>
    </xf>
    <xf numFmtId="165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9" xfId="0" applyNumberFormat="1" applyFont="1" applyFill="1" applyBorder="1" applyAlignment="1" applyProtection="1">
      <alignment horizontal="right" vertical="center" wrapText="1" indent="1"/>
    </xf>
    <xf numFmtId="165" fontId="7" fillId="0" borderId="60" xfId="0" applyNumberFormat="1" applyFont="1" applyFill="1" applyBorder="1" applyAlignment="1" applyProtection="1">
      <alignment horizontal="centerContinuous" vertical="center" wrapText="1"/>
    </xf>
    <xf numFmtId="165" fontId="24" fillId="0" borderId="60" xfId="0" applyNumberFormat="1" applyFont="1" applyFill="1" applyBorder="1" applyAlignment="1" applyProtection="1">
      <alignment horizontal="center" vertical="center" wrapText="1"/>
    </xf>
    <xf numFmtId="165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5" xfId="0" applyNumberFormat="1" applyFont="1" applyFill="1" applyBorder="1" applyAlignment="1" applyProtection="1">
      <alignment horizontal="right" vertical="center" wrapText="1" indent="1"/>
    </xf>
    <xf numFmtId="165" fontId="7" fillId="0" borderId="43" xfId="0" applyNumberFormat="1" applyFont="1" applyFill="1" applyBorder="1" applyAlignment="1" applyProtection="1">
      <alignment horizontal="centerContinuous" vertical="center" wrapText="1"/>
    </xf>
    <xf numFmtId="165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9" xfId="0" applyNumberFormat="1" applyFont="1" applyFill="1" applyBorder="1" applyAlignment="1" applyProtection="1">
      <alignment horizontal="center" vertical="center" wrapText="1"/>
    </xf>
    <xf numFmtId="3" fontId="16" fillId="0" borderId="33" xfId="0" applyNumberFormat="1" applyFont="1" applyFill="1" applyBorder="1" applyAlignment="1" applyProtection="1">
      <alignment vertical="center" wrapText="1"/>
      <protection locked="0"/>
    </xf>
    <xf numFmtId="165" fontId="18" fillId="0" borderId="33" xfId="0" applyNumberFormat="1" applyFont="1" applyFill="1" applyBorder="1" applyAlignment="1" applyProtection="1">
      <alignment vertical="center" wrapText="1"/>
      <protection locked="0"/>
    </xf>
    <xf numFmtId="165" fontId="18" fillId="0" borderId="46" xfId="0" applyNumberFormat="1" applyFont="1" applyFill="1" applyBorder="1" applyAlignment="1" applyProtection="1">
      <alignment vertical="center" wrapText="1"/>
      <protection locked="0"/>
    </xf>
    <xf numFmtId="165" fontId="16" fillId="0" borderId="33" xfId="0" applyNumberFormat="1" applyFont="1" applyFill="1" applyBorder="1" applyAlignment="1" applyProtection="1">
      <alignment vertical="center" wrapText="1"/>
      <protection locked="0"/>
    </xf>
    <xf numFmtId="165" fontId="16" fillId="0" borderId="46" xfId="0" applyNumberFormat="1" applyFont="1" applyFill="1" applyBorder="1" applyAlignment="1" applyProtection="1">
      <alignment vertical="center" wrapText="1"/>
      <protection locked="0"/>
    </xf>
    <xf numFmtId="165" fontId="17" fillId="0" borderId="43" xfId="8" applyNumberFormat="1" applyFont="1" applyFill="1" applyBorder="1" applyAlignment="1" applyProtection="1">
      <alignment horizontal="right" vertical="center" wrapText="1" indent="1"/>
    </xf>
    <xf numFmtId="165" fontId="18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6" xfId="8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8" applyNumberFormat="1" applyFont="1" applyFill="1" applyBorder="1" applyAlignment="1" applyProtection="1">
      <alignment horizontal="right" vertical="center" wrapText="1" indent="1"/>
    </xf>
    <xf numFmtId="165" fontId="25" fillId="0" borderId="33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6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8" applyNumberFormat="1" applyFont="1" applyFill="1" applyBorder="1" applyAlignment="1" applyProtection="1">
      <alignment horizontal="right" vertical="center" wrapText="1" indent="1"/>
    </xf>
    <xf numFmtId="165" fontId="18" fillId="0" borderId="47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8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8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17" fillId="0" borderId="43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65" xfId="0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vertical="center" wrapText="1"/>
    </xf>
    <xf numFmtId="0" fontId="0" fillId="0" borderId="26" xfId="0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9" fillId="0" borderId="22" xfId="0" applyFont="1" applyFill="1" applyBorder="1" applyAlignment="1" applyProtection="1">
      <alignment vertical="center" wrapText="1"/>
    </xf>
    <xf numFmtId="0" fontId="9" fillId="0" borderId="20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9" fillId="0" borderId="17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vertical="center" wrapText="1"/>
    </xf>
    <xf numFmtId="0" fontId="0" fillId="0" borderId="22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vertical="center" wrapText="1"/>
    </xf>
    <xf numFmtId="0" fontId="2" fillId="0" borderId="51" xfId="0" applyFont="1" applyFill="1" applyBorder="1" applyAlignment="1" applyProtection="1">
      <alignment vertical="center" wrapText="1"/>
    </xf>
    <xf numFmtId="165" fontId="17" fillId="0" borderId="51" xfId="0" applyNumberFormat="1" applyFont="1" applyFill="1" applyBorder="1" applyAlignment="1" applyProtection="1">
      <alignment horizontal="right" vertical="center" wrapText="1" indent="1"/>
    </xf>
    <xf numFmtId="0" fontId="18" fillId="0" borderId="26" xfId="0" applyFont="1" applyFill="1" applyBorder="1" applyAlignment="1" applyProtection="1">
      <alignment horizontal="right" vertical="center" wrapText="1" indent="1"/>
    </xf>
    <xf numFmtId="0" fontId="2" fillId="0" borderId="29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55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3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6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3" fontId="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ill="1" applyBorder="1" applyAlignment="1" applyProtection="1">
      <alignment vertical="center" wrapText="1"/>
    </xf>
    <xf numFmtId="0" fontId="0" fillId="0" borderId="32" xfId="0" applyFill="1" applyBorder="1" applyAlignment="1" applyProtection="1">
      <alignment vertical="center" wrapText="1"/>
    </xf>
    <xf numFmtId="0" fontId="0" fillId="0" borderId="25" xfId="0" applyFill="1" applyBorder="1" applyAlignment="1" applyProtection="1">
      <alignment vertical="center" wrapText="1"/>
    </xf>
    <xf numFmtId="0" fontId="0" fillId="0" borderId="55" xfId="0" applyFill="1" applyBorder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</xf>
    <xf numFmtId="0" fontId="0" fillId="0" borderId="29" xfId="0" applyFill="1" applyBorder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 wrapText="1"/>
    </xf>
    <xf numFmtId="165" fontId="17" fillId="0" borderId="29" xfId="0" applyNumberFormat="1" applyFont="1" applyFill="1" applyBorder="1" applyAlignment="1" applyProtection="1">
      <alignment horizontal="right" vertical="center" wrapText="1" indent="1"/>
    </xf>
    <xf numFmtId="165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4" xfId="0" applyNumberFormat="1" applyFont="1" applyFill="1" applyBorder="1" applyAlignment="1" applyProtection="1">
      <alignment horizontal="right" vertical="center" wrapText="1" indent="1"/>
    </xf>
    <xf numFmtId="0" fontId="9" fillId="0" borderId="66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55" xfId="0" applyFont="1" applyFill="1" applyBorder="1" applyAlignment="1" applyProtection="1">
      <alignment vertical="center" wrapText="1"/>
    </xf>
    <xf numFmtId="0" fontId="9" fillId="0" borderId="29" xfId="0" applyFont="1" applyFill="1" applyBorder="1" applyAlignment="1" applyProtection="1">
      <alignment vertical="center" wrapText="1"/>
    </xf>
    <xf numFmtId="0" fontId="2" fillId="0" borderId="25" xfId="0" applyFont="1" applyFill="1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vertical="center" wrapText="1"/>
    </xf>
    <xf numFmtId="165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6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 wrapText="1"/>
    </xf>
    <xf numFmtId="3" fontId="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" xfId="0" applyFill="1" applyBorder="1" applyAlignment="1" applyProtection="1">
      <alignment vertical="center" wrapText="1"/>
    </xf>
    <xf numFmtId="0" fontId="0" fillId="0" borderId="32" xfId="0" applyFill="1" applyBorder="1" applyAlignment="1">
      <alignment vertical="center" wrapText="1"/>
    </xf>
    <xf numFmtId="3" fontId="18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6" xfId="8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3" xfId="0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165" fontId="18" fillId="0" borderId="3" xfId="8" applyNumberFormat="1" applyFont="1" applyFill="1" applyBorder="1" applyAlignment="1" applyProtection="1">
      <alignment horizontal="right" vertical="center" wrapText="1" indent="1"/>
    </xf>
    <xf numFmtId="165" fontId="18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8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3" xfId="0" applyNumberFormat="1" applyFont="1" applyFill="1" applyBorder="1" applyAlignment="1" applyProtection="1">
      <alignment horizontal="right" vertical="center" wrapText="1" indent="1"/>
    </xf>
    <xf numFmtId="1" fontId="24" fillId="0" borderId="14" xfId="0" applyNumberFormat="1" applyFont="1" applyFill="1" applyBorder="1" applyAlignment="1" applyProtection="1">
      <alignment horizontal="right" vertical="center" wrapText="1" indent="1"/>
    </xf>
    <xf numFmtId="1" fontId="24" fillId="0" borderId="43" xfId="0" applyNumberFormat="1" applyFont="1" applyFill="1" applyBorder="1" applyAlignment="1" applyProtection="1">
      <alignment horizontal="right" vertical="center" wrapText="1" indent="1"/>
    </xf>
    <xf numFmtId="1" fontId="32" fillId="0" borderId="0" xfId="0" applyNumberFormat="1" applyFont="1" applyFill="1" applyAlignment="1" applyProtection="1">
      <alignment vertical="center" wrapText="1"/>
    </xf>
    <xf numFmtId="1" fontId="0" fillId="0" borderId="26" xfId="0" applyNumberFormat="1" applyFont="1" applyFill="1" applyBorder="1" applyAlignment="1" applyProtection="1">
      <alignment vertical="center" wrapText="1"/>
    </xf>
    <xf numFmtId="1" fontId="25" fillId="0" borderId="43" xfId="0" applyNumberFormat="1" applyFont="1" applyFill="1" applyBorder="1" applyAlignment="1" applyProtection="1">
      <alignment horizontal="right" vertical="center" wrapText="1" indent="1"/>
    </xf>
    <xf numFmtId="1" fontId="0" fillId="0" borderId="31" xfId="0" applyNumberFormat="1" applyFont="1" applyFill="1" applyBorder="1" applyAlignment="1" applyProtection="1">
      <alignment vertical="center" wrapText="1"/>
    </xf>
    <xf numFmtId="165" fontId="3" fillId="0" borderId="26" xfId="0" applyNumberFormat="1" applyFont="1" applyFill="1" applyBorder="1" applyAlignment="1" applyProtection="1">
      <alignment vertical="center" wrapText="1"/>
    </xf>
    <xf numFmtId="49" fontId="7" fillId="0" borderId="26" xfId="0" applyNumberFormat="1" applyFont="1" applyFill="1" applyBorder="1" applyAlignment="1" applyProtection="1">
      <alignment horizontal="right" vertical="center"/>
    </xf>
    <xf numFmtId="49" fontId="7" fillId="0" borderId="67" xfId="0" applyNumberFormat="1" applyFont="1" applyFill="1" applyBorder="1" applyAlignment="1" applyProtection="1">
      <alignment horizontal="right" vertical="center"/>
    </xf>
    <xf numFmtId="0" fontId="6" fillId="0" borderId="57" xfId="0" applyFont="1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vertical="center"/>
    </xf>
    <xf numFmtId="0" fontId="5" fillId="0" borderId="60" xfId="0" applyFont="1" applyFill="1" applyBorder="1" applyAlignment="1" applyProtection="1">
      <alignment horizontal="right"/>
    </xf>
    <xf numFmtId="49" fontId="7" fillId="0" borderId="64" xfId="0" applyNumberFormat="1" applyFont="1" applyFill="1" applyBorder="1" applyAlignment="1" applyProtection="1">
      <alignment horizontal="right" vertical="center"/>
    </xf>
    <xf numFmtId="49" fontId="7" fillId="0" borderId="68" xfId="0" applyNumberFormat="1" applyFont="1" applyFill="1" applyBorder="1" applyAlignment="1" applyProtection="1">
      <alignment horizontal="right" vertical="center"/>
    </xf>
    <xf numFmtId="49" fontId="7" fillId="0" borderId="63" xfId="0" applyNumberFormat="1" applyFont="1" applyFill="1" applyBorder="1" applyAlignment="1" applyProtection="1">
      <alignment horizontal="right" vertical="center"/>
    </xf>
    <xf numFmtId="49" fontId="27" fillId="0" borderId="65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 vertical="center" wrapText="1" indent="1"/>
    </xf>
    <xf numFmtId="3" fontId="24" fillId="0" borderId="14" xfId="0" applyNumberFormat="1" applyFont="1" applyFill="1" applyBorder="1" applyAlignment="1" applyProtection="1">
      <alignment horizontal="right" vertical="center" wrapText="1" indent="1"/>
    </xf>
    <xf numFmtId="1" fontId="24" fillId="0" borderId="17" xfId="0" applyNumberFormat="1" applyFont="1" applyFill="1" applyBorder="1" applyAlignment="1" applyProtection="1">
      <alignment horizontal="right" vertical="center" wrapText="1" indent="1"/>
    </xf>
    <xf numFmtId="1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3" xfId="0" applyNumberFormat="1" applyFont="1" applyFill="1" applyBorder="1" applyAlignment="1" applyProtection="1">
      <alignment horizontal="right" vertical="center" wrapText="1" indent="1"/>
    </xf>
    <xf numFmtId="3" fontId="17" fillId="0" borderId="17" xfId="0" applyNumberFormat="1" applyFont="1" applyFill="1" applyBorder="1" applyAlignment="1" applyProtection="1">
      <alignment horizontal="right" vertical="center" wrapText="1" indent="1"/>
    </xf>
    <xf numFmtId="0" fontId="17" fillId="0" borderId="14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165" fontId="23" fillId="0" borderId="31" xfId="0" applyNumberFormat="1" applyFont="1" applyBorder="1" applyAlignment="1" applyProtection="1">
      <alignment horizontal="right" vertical="center" wrapText="1" indent="1"/>
    </xf>
    <xf numFmtId="165" fontId="23" fillId="0" borderId="60" xfId="0" applyNumberFormat="1" applyFont="1" applyBorder="1" applyAlignment="1" applyProtection="1">
      <alignment horizontal="right" vertical="center" wrapText="1" indent="1"/>
    </xf>
    <xf numFmtId="1" fontId="18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7" xfId="0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1" fontId="17" fillId="0" borderId="43" xfId="8" applyNumberFormat="1" applyFont="1" applyFill="1" applyBorder="1" applyAlignment="1" applyProtection="1">
      <alignment horizontal="right" vertical="center" wrapText="1" indent="1"/>
    </xf>
    <xf numFmtId="1" fontId="18" fillId="0" borderId="33" xfId="8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68" xfId="0" applyNumberFormat="1" applyFont="1" applyFill="1" applyBorder="1" applyAlignment="1" applyProtection="1">
      <alignment horizontal="right" vertical="center"/>
    </xf>
    <xf numFmtId="49" fontId="17" fillId="0" borderId="63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Alignment="1" applyProtection="1">
      <alignment horizontal="right"/>
    </xf>
    <xf numFmtId="0" fontId="25" fillId="0" borderId="31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1" fontId="17" fillId="0" borderId="17" xfId="8" applyNumberFormat="1" applyFont="1" applyFill="1" applyBorder="1" applyAlignment="1" applyProtection="1">
      <alignment horizontal="right" vertical="center" wrapText="1" indent="1"/>
    </xf>
    <xf numFmtId="0" fontId="2" fillId="0" borderId="37" xfId="0" applyFont="1" applyFill="1" applyBorder="1" applyAlignment="1">
      <alignment vertical="center" wrapText="1"/>
    </xf>
    <xf numFmtId="1" fontId="25" fillId="0" borderId="0" xfId="1" applyNumberFormat="1" applyFont="1" applyFill="1" applyAlignment="1" applyProtection="1">
      <alignment vertical="center" wrapText="1"/>
    </xf>
    <xf numFmtId="1" fontId="25" fillId="0" borderId="0" xfId="0" applyNumberFormat="1" applyFont="1" applyFill="1" applyAlignment="1" applyProtection="1">
      <alignment vertical="center" wrapText="1"/>
    </xf>
    <xf numFmtId="3" fontId="17" fillId="0" borderId="17" xfId="1" applyNumberFormat="1" applyFont="1" applyFill="1" applyBorder="1" applyAlignment="1" applyProtection="1">
      <alignment horizontal="right" vertical="center" wrapText="1" indent="1"/>
    </xf>
    <xf numFmtId="3" fontId="18" fillId="0" borderId="22" xfId="8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8" applyFont="1" applyFill="1" applyProtection="1"/>
    <xf numFmtId="3" fontId="23" fillId="0" borderId="43" xfId="0" quotePrefix="1" applyNumberFormat="1" applyFont="1" applyBorder="1" applyAlignment="1" applyProtection="1">
      <alignment horizontal="right" vertical="center" wrapText="1" indent="1"/>
    </xf>
    <xf numFmtId="3" fontId="18" fillId="0" borderId="42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32" xfId="8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7" xfId="8" applyNumberFormat="1" applyFont="1" applyFill="1" applyBorder="1" applyAlignment="1" applyProtection="1">
      <alignment horizontal="center" vertical="center" wrapText="1"/>
    </xf>
    <xf numFmtId="0" fontId="25" fillId="0" borderId="3" xfId="8" applyFont="1" applyFill="1" applyBorder="1" applyProtection="1"/>
    <xf numFmtId="0" fontId="25" fillId="0" borderId="22" xfId="8" applyFont="1" applyFill="1" applyBorder="1" applyProtection="1"/>
    <xf numFmtId="0" fontId="25" fillId="0" borderId="2" xfId="8" applyFont="1" applyFill="1" applyBorder="1" applyProtection="1"/>
    <xf numFmtId="0" fontId="25" fillId="0" borderId="20" xfId="8" applyFont="1" applyFill="1" applyBorder="1" applyProtection="1"/>
    <xf numFmtId="0" fontId="25" fillId="0" borderId="6" xfId="8" applyFont="1" applyFill="1" applyBorder="1" applyProtection="1"/>
    <xf numFmtId="0" fontId="25" fillId="0" borderId="21" xfId="8" applyFont="1" applyFill="1" applyBorder="1" applyProtection="1"/>
    <xf numFmtId="0" fontId="25" fillId="0" borderId="4" xfId="8" applyFont="1" applyFill="1" applyBorder="1" applyProtection="1"/>
    <xf numFmtId="0" fontId="25" fillId="0" borderId="24" xfId="8" applyFont="1" applyFill="1" applyBorder="1" applyProtection="1"/>
    <xf numFmtId="0" fontId="25" fillId="0" borderId="23" xfId="8" applyFont="1" applyFill="1" applyBorder="1" applyProtection="1"/>
    <xf numFmtId="0" fontId="25" fillId="0" borderId="32" xfId="8" applyFont="1" applyFill="1" applyBorder="1" applyProtection="1"/>
    <xf numFmtId="3" fontId="23" fillId="0" borderId="17" xfId="0" quotePrefix="1" applyNumberFormat="1" applyFont="1" applyBorder="1" applyAlignment="1" applyProtection="1">
      <alignment horizontal="right" vertical="center" wrapText="1" indent="1"/>
    </xf>
    <xf numFmtId="3" fontId="18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8" applyNumberFormat="1" applyFont="1" applyFill="1" applyProtection="1"/>
    <xf numFmtId="3" fontId="24" fillId="0" borderId="51" xfId="8" applyNumberFormat="1" applyFont="1" applyFill="1" applyBorder="1" applyAlignment="1" applyProtection="1">
      <alignment horizontal="right" vertical="center" wrapText="1" indent="1"/>
    </xf>
    <xf numFmtId="0" fontId="23" fillId="0" borderId="51" xfId="0" applyFont="1" applyBorder="1" applyAlignment="1" applyProtection="1">
      <alignment vertical="center" wrapText="1"/>
    </xf>
    <xf numFmtId="0" fontId="23" fillId="0" borderId="51" xfId="0" applyFont="1" applyBorder="1" applyAlignment="1" applyProtection="1">
      <alignment wrapText="1"/>
    </xf>
    <xf numFmtId="1" fontId="16" fillId="0" borderId="2" xfId="0" applyNumberFormat="1" applyFont="1" applyFill="1" applyBorder="1" applyAlignment="1" applyProtection="1">
      <alignment vertical="center" wrapText="1"/>
      <protection locked="0"/>
    </xf>
    <xf numFmtId="1" fontId="18" fillId="0" borderId="2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2" fillId="3" borderId="3" xfId="0" applyFont="1" applyFill="1" applyBorder="1" applyAlignment="1" applyProtection="1">
      <alignment horizontal="left" wrapText="1" indent="1"/>
    </xf>
    <xf numFmtId="165" fontId="18" fillId="3" borderId="45" xfId="8" applyNumberFormat="1" applyFont="1" applyFill="1" applyBorder="1" applyAlignment="1" applyProtection="1">
      <alignment horizontal="right" vertical="center" wrapText="1" indent="1"/>
    </xf>
    <xf numFmtId="165" fontId="18" fillId="3" borderId="20" xfId="8" applyNumberFormat="1" applyFont="1" applyFill="1" applyBorder="1" applyAlignment="1" applyProtection="1">
      <alignment horizontal="right" vertical="center" wrapText="1" indent="1"/>
      <protection locked="0"/>
    </xf>
    <xf numFmtId="0" fontId="18" fillId="3" borderId="0" xfId="0" applyFont="1" applyFill="1" applyAlignment="1">
      <alignment vertical="center" wrapText="1"/>
    </xf>
    <xf numFmtId="0" fontId="22" fillId="3" borderId="2" xfId="0" applyFont="1" applyFill="1" applyBorder="1" applyAlignment="1" applyProtection="1">
      <alignment horizontal="left" wrapText="1" indent="1"/>
    </xf>
    <xf numFmtId="165" fontId="18" fillId="3" borderId="33" xfId="8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33" xfId="8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45" xfId="8" applyNumberFormat="1" applyFont="1" applyFill="1" applyBorder="1" applyAlignment="1" applyProtection="1">
      <alignment horizontal="right" vertical="center" wrapText="1" indent="1"/>
      <protection locked="0"/>
    </xf>
    <xf numFmtId="0" fontId="22" fillId="3" borderId="6" xfId="0" applyFont="1" applyFill="1" applyBorder="1" applyAlignment="1" applyProtection="1">
      <alignment horizontal="left" vertical="center" wrapText="1" indent="1"/>
    </xf>
    <xf numFmtId="0" fontId="17" fillId="3" borderId="14" xfId="8" applyFont="1" applyFill="1" applyBorder="1" applyAlignment="1" applyProtection="1">
      <alignment horizontal="left" vertical="center" wrapText="1" indent="1"/>
    </xf>
    <xf numFmtId="3" fontId="17" fillId="3" borderId="43" xfId="8" applyNumberFormat="1" applyFont="1" applyFill="1" applyBorder="1" applyAlignment="1" applyProtection="1">
      <alignment horizontal="right" vertical="center" wrapText="1" indent="1"/>
    </xf>
    <xf numFmtId="3" fontId="24" fillId="3" borderId="43" xfId="8" applyNumberFormat="1" applyFont="1" applyFill="1" applyBorder="1" applyAlignment="1" applyProtection="1">
      <alignment horizontal="right" vertical="center" wrapText="1" indent="1"/>
    </xf>
    <xf numFmtId="0" fontId="13" fillId="3" borderId="4" xfId="8" applyFont="1" applyFill="1" applyBorder="1" applyProtection="1"/>
    <xf numFmtId="0" fontId="13" fillId="3" borderId="33" xfId="8" applyFont="1" applyFill="1" applyBorder="1" applyProtection="1"/>
    <xf numFmtId="0" fontId="22" fillId="3" borderId="6" xfId="0" applyFont="1" applyFill="1" applyBorder="1" applyAlignment="1" applyProtection="1">
      <alignment horizontal="left" wrapText="1" indent="1"/>
    </xf>
    <xf numFmtId="3" fontId="24" fillId="3" borderId="17" xfId="8" applyNumberFormat="1" applyFont="1" applyFill="1" applyBorder="1" applyAlignment="1" applyProtection="1">
      <alignment horizontal="right" vertical="center" wrapText="1" indent="1"/>
    </xf>
    <xf numFmtId="3" fontId="18" fillId="3" borderId="22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22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46" xfId="8" applyNumberFormat="1" applyFont="1" applyFill="1" applyBorder="1" applyAlignment="1" applyProtection="1">
      <alignment horizontal="right" vertical="center" wrapText="1" indent="1"/>
      <protection locked="0"/>
    </xf>
    <xf numFmtId="1" fontId="17" fillId="3" borderId="43" xfId="8" applyNumberFormat="1" applyFont="1" applyFill="1" applyBorder="1" applyAlignment="1" applyProtection="1">
      <alignment horizontal="right" vertical="center" wrapText="1" indent="1"/>
    </xf>
    <xf numFmtId="1" fontId="17" fillId="3" borderId="17" xfId="8" applyNumberFormat="1" applyFont="1" applyFill="1" applyBorder="1" applyAlignment="1" applyProtection="1">
      <alignment horizontal="right" vertical="center" wrapText="1" indent="1"/>
    </xf>
    <xf numFmtId="165" fontId="18" fillId="3" borderId="45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0" applyNumberFormat="1" applyFont="1" applyFill="1" applyAlignment="1">
      <alignment horizontal="right" vertical="center" wrapText="1"/>
    </xf>
    <xf numFmtId="3" fontId="25" fillId="0" borderId="25" xfId="0" applyNumberFormat="1" applyFont="1" applyFill="1" applyBorder="1" applyAlignment="1">
      <alignment vertical="center" wrapText="1"/>
    </xf>
    <xf numFmtId="3" fontId="25" fillId="0" borderId="22" xfId="0" applyNumberFormat="1" applyFont="1" applyFill="1" applyBorder="1" applyAlignment="1">
      <alignment vertical="center" wrapText="1"/>
    </xf>
    <xf numFmtId="3" fontId="25" fillId="0" borderId="5" xfId="0" applyNumberFormat="1" applyFont="1" applyFill="1" applyBorder="1" applyAlignment="1">
      <alignment vertical="center" wrapText="1"/>
    </xf>
    <xf numFmtId="3" fontId="25" fillId="0" borderId="20" xfId="0" applyNumberFormat="1" applyFont="1" applyFill="1" applyBorder="1" applyAlignment="1">
      <alignment vertical="center" wrapText="1"/>
    </xf>
    <xf numFmtId="3" fontId="25" fillId="0" borderId="55" xfId="0" applyNumberFormat="1" applyFont="1" applyFill="1" applyBorder="1" applyAlignment="1">
      <alignment vertical="center" wrapText="1"/>
    </xf>
    <xf numFmtId="3" fontId="25" fillId="0" borderId="24" xfId="0" applyNumberFormat="1" applyFont="1" applyFill="1" applyBorder="1" applyAlignment="1">
      <alignment vertical="center" wrapText="1"/>
    </xf>
    <xf numFmtId="3" fontId="25" fillId="0" borderId="29" xfId="0" applyNumberFormat="1" applyFont="1" applyFill="1" applyBorder="1" applyAlignment="1">
      <alignment vertical="center" wrapText="1"/>
    </xf>
    <xf numFmtId="3" fontId="25" fillId="0" borderId="14" xfId="0" applyNumberFormat="1" applyFont="1" applyFill="1" applyBorder="1" applyAlignment="1">
      <alignment vertical="center" wrapText="1"/>
    </xf>
    <xf numFmtId="3" fontId="25" fillId="0" borderId="17" xfId="0" applyNumberFormat="1" applyFont="1" applyFill="1" applyBorder="1" applyAlignment="1">
      <alignment vertical="center" wrapText="1"/>
    </xf>
    <xf numFmtId="3" fontId="25" fillId="3" borderId="5" xfId="0" applyNumberFormat="1" applyFont="1" applyFill="1" applyBorder="1" applyAlignment="1">
      <alignment vertical="center" wrapText="1"/>
    </xf>
    <xf numFmtId="3" fontId="25" fillId="3" borderId="20" xfId="0" applyNumberFormat="1" applyFont="1" applyFill="1" applyBorder="1" applyAlignment="1">
      <alignment vertical="center" wrapText="1"/>
    </xf>
    <xf numFmtId="3" fontId="25" fillId="3" borderId="55" xfId="0" applyNumberFormat="1" applyFont="1" applyFill="1" applyBorder="1" applyAlignment="1">
      <alignment vertical="center" wrapText="1"/>
    </xf>
    <xf numFmtId="3" fontId="25" fillId="3" borderId="24" xfId="0" applyNumberFormat="1" applyFont="1" applyFill="1" applyBorder="1" applyAlignment="1">
      <alignment vertical="center" wrapText="1"/>
    </xf>
    <xf numFmtId="3" fontId="25" fillId="3" borderId="25" xfId="0" applyNumberFormat="1" applyFont="1" applyFill="1" applyBorder="1" applyAlignment="1">
      <alignment vertical="center" wrapText="1"/>
    </xf>
    <xf numFmtId="3" fontId="25" fillId="3" borderId="22" xfId="0" applyNumberFormat="1" applyFont="1" applyFill="1" applyBorder="1" applyAlignment="1">
      <alignment vertical="center" wrapText="1"/>
    </xf>
    <xf numFmtId="165" fontId="25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9" xfId="8" applyNumberFormat="1" applyFont="1" applyFill="1" applyBorder="1" applyAlignment="1" applyProtection="1">
      <alignment horizontal="right" vertical="center" wrapText="1" indent="1"/>
    </xf>
    <xf numFmtId="165" fontId="18" fillId="0" borderId="70" xfId="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4" xfId="8" applyNumberFormat="1" applyFont="1" applyFill="1" applyBorder="1" applyAlignment="1" applyProtection="1">
      <alignment horizontal="right" vertical="center" wrapText="1" indent="1"/>
    </xf>
    <xf numFmtId="166" fontId="17" fillId="0" borderId="14" xfId="1" applyNumberFormat="1" applyFont="1" applyFill="1" applyBorder="1" applyAlignment="1" applyProtection="1">
      <alignment horizontal="right" vertical="center" wrapText="1" indent="1"/>
    </xf>
    <xf numFmtId="1" fontId="18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quotePrefix="1" applyNumberFormat="1" applyFont="1" applyBorder="1" applyAlignment="1" applyProtection="1">
      <alignment horizontal="right" vertical="center" wrapText="1" indent="1"/>
    </xf>
    <xf numFmtId="165" fontId="23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3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8" applyFont="1" applyFill="1" applyBorder="1" applyProtection="1"/>
    <xf numFmtId="0" fontId="10" fillId="0" borderId="37" xfId="8" applyFill="1" applyBorder="1" applyProtection="1"/>
    <xf numFmtId="3" fontId="23" fillId="0" borderId="14" xfId="0" quotePrefix="1" applyNumberFormat="1" applyFont="1" applyBorder="1" applyAlignment="1" applyProtection="1">
      <alignment horizontal="right" vertical="center" wrapText="1" indent="1"/>
    </xf>
    <xf numFmtId="1" fontId="18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9" xfId="8" applyNumberFormat="1" applyFont="1" applyFill="1" applyBorder="1" applyAlignment="1" applyProtection="1">
      <alignment horizontal="right" vertical="center" wrapText="1" indent="1"/>
    </xf>
    <xf numFmtId="1" fontId="18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4" xfId="8" applyNumberFormat="1" applyFont="1" applyFill="1" applyBorder="1" applyAlignment="1" applyProtection="1">
      <alignment horizontal="right" vertical="center" wrapText="1" indent="1"/>
    </xf>
    <xf numFmtId="1" fontId="23" fillId="0" borderId="14" xfId="0" applyNumberFormat="1" applyFont="1" applyBorder="1" applyAlignment="1" applyProtection="1">
      <alignment horizontal="right" vertical="center" wrapText="1" indent="1"/>
    </xf>
    <xf numFmtId="1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" fontId="23" fillId="0" borderId="14" xfId="0" quotePrefix="1" applyNumberFormat="1" applyFont="1" applyBorder="1" applyAlignment="1" applyProtection="1">
      <alignment horizontal="right" vertical="center" wrapText="1" indent="1"/>
    </xf>
    <xf numFmtId="166" fontId="17" fillId="0" borderId="16" xfId="1" applyNumberFormat="1" applyFont="1" applyFill="1" applyBorder="1" applyAlignment="1" applyProtection="1">
      <alignment horizontal="right" vertical="center" wrapText="1" indent="1"/>
    </xf>
    <xf numFmtId="166" fontId="17" fillId="0" borderId="31" xfId="1" applyNumberFormat="1" applyFont="1" applyFill="1" applyBorder="1" applyAlignment="1" applyProtection="1">
      <alignment horizontal="right" vertical="center" wrapText="1" indent="1"/>
    </xf>
    <xf numFmtId="166" fontId="17" fillId="0" borderId="17" xfId="1" applyNumberFormat="1" applyFont="1" applyFill="1" applyBorder="1" applyAlignment="1" applyProtection="1">
      <alignment horizontal="right" vertical="center" wrapText="1" indent="1"/>
    </xf>
    <xf numFmtId="166" fontId="1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5" xfId="1" applyNumberFormat="1" applyFont="1" applyFill="1" applyBorder="1" applyProtection="1"/>
    <xf numFmtId="166" fontId="25" fillId="0" borderId="20" xfId="1" applyNumberFormat="1" applyFont="1" applyFill="1" applyBorder="1" applyProtection="1"/>
    <xf numFmtId="166" fontId="1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56" xfId="1" applyNumberFormat="1" applyFont="1" applyFill="1" applyBorder="1" applyProtection="1"/>
    <xf numFmtId="166" fontId="25" fillId="0" borderId="21" xfId="1" applyNumberFormat="1" applyFont="1" applyFill="1" applyBorder="1" applyProtection="1"/>
    <xf numFmtId="166" fontId="17" fillId="0" borderId="19" xfId="1" applyNumberFormat="1" applyFont="1" applyFill="1" applyBorder="1" applyAlignment="1" applyProtection="1">
      <alignment horizontal="right" vertical="center" wrapText="1" indent="1"/>
    </xf>
    <xf numFmtId="166" fontId="17" fillId="0" borderId="29" xfId="1" applyNumberFormat="1" applyFont="1" applyFill="1" applyBorder="1" applyAlignment="1" applyProtection="1">
      <alignment horizontal="right" vertical="center" wrapText="1" indent="1"/>
    </xf>
    <xf numFmtId="166" fontId="1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4" xfId="1" applyNumberFormat="1" applyFont="1" applyFill="1" applyBorder="1" applyAlignment="1" applyProtection="1">
      <alignment horizontal="right" vertical="center" wrapText="1" indent="1"/>
    </xf>
    <xf numFmtId="1" fontId="17" fillId="0" borderId="31" xfId="1" applyNumberFormat="1" applyFont="1" applyFill="1" applyBorder="1" applyAlignment="1" applyProtection="1">
      <alignment horizontal="right" vertical="center" wrapText="1" indent="1"/>
    </xf>
    <xf numFmtId="1" fontId="17" fillId="0" borderId="17" xfId="1" applyNumberFormat="1" applyFont="1" applyFill="1" applyBorder="1" applyAlignment="1" applyProtection="1">
      <alignment horizontal="right" vertical="center" wrapText="1" indent="1"/>
    </xf>
    <xf numFmtId="1" fontId="1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5" xfId="1" applyNumberFormat="1" applyFont="1" applyFill="1" applyBorder="1" applyProtection="1"/>
    <xf numFmtId="1" fontId="25" fillId="0" borderId="22" xfId="1" applyNumberFormat="1" applyFont="1" applyFill="1" applyBorder="1" applyProtection="1"/>
    <xf numFmtId="1" fontId="25" fillId="0" borderId="5" xfId="1" applyNumberFormat="1" applyFont="1" applyFill="1" applyBorder="1" applyProtection="1"/>
    <xf numFmtId="1" fontId="25" fillId="0" borderId="20" xfId="1" applyNumberFormat="1" applyFont="1" applyFill="1" applyBorder="1" applyProtection="1"/>
    <xf numFmtId="1" fontId="25" fillId="0" borderId="55" xfId="1" applyNumberFormat="1" applyFont="1" applyFill="1" applyBorder="1" applyProtection="1"/>
    <xf numFmtId="1" fontId="25" fillId="0" borderId="21" xfId="1" applyNumberFormat="1" applyFont="1" applyFill="1" applyBorder="1" applyProtection="1"/>
    <xf numFmtId="1" fontId="25" fillId="0" borderId="53" xfId="1" applyNumberFormat="1" applyFont="1" applyFill="1" applyBorder="1" applyProtection="1"/>
    <xf numFmtId="1" fontId="25" fillId="0" borderId="56" xfId="1" applyNumberFormat="1" applyFont="1" applyFill="1" applyBorder="1" applyProtection="1"/>
    <xf numFmtId="1" fontId="24" fillId="0" borderId="14" xfId="1" applyNumberFormat="1" applyFont="1" applyFill="1" applyBorder="1" applyAlignment="1" applyProtection="1">
      <alignment horizontal="right" vertical="center" wrapText="1" indent="1"/>
    </xf>
    <xf numFmtId="1" fontId="23" fillId="0" borderId="14" xfId="1" applyNumberFormat="1" applyFont="1" applyBorder="1" applyAlignment="1" applyProtection="1">
      <alignment horizontal="right" vertical="center" wrapText="1" indent="1"/>
    </xf>
    <xf numFmtId="1" fontId="23" fillId="0" borderId="31" xfId="1" applyNumberFormat="1" applyFont="1" applyBorder="1" applyAlignment="1" applyProtection="1">
      <alignment horizontal="right" vertical="center" wrapText="1" indent="1"/>
    </xf>
    <xf numFmtId="1" fontId="23" fillId="0" borderId="17" xfId="1" applyNumberFormat="1" applyFont="1" applyBorder="1" applyAlignment="1" applyProtection="1">
      <alignment horizontal="right" vertical="center" wrapText="1" indent="1"/>
    </xf>
    <xf numFmtId="1" fontId="23" fillId="0" borderId="14" xfId="1" applyNumberFormat="1" applyFont="1" applyBorder="1" applyAlignment="1" applyProtection="1">
      <alignment horizontal="right" vertical="center" wrapText="1" indent="1"/>
      <protection locked="0"/>
    </xf>
    <xf numFmtId="1" fontId="23" fillId="0" borderId="31" xfId="1" applyNumberFormat="1" applyFont="1" applyBorder="1" applyAlignment="1" applyProtection="1">
      <alignment horizontal="right" vertical="center" wrapText="1" indent="1"/>
      <protection locked="0"/>
    </xf>
    <xf numFmtId="1" fontId="23" fillId="0" borderId="17" xfId="1" applyNumberFormat="1" applyFont="1" applyBorder="1" applyAlignment="1" applyProtection="1">
      <alignment horizontal="right" vertical="center" wrapText="1" indent="1"/>
      <protection locked="0"/>
    </xf>
    <xf numFmtId="1" fontId="23" fillId="0" borderId="14" xfId="1" quotePrefix="1" applyNumberFormat="1" applyFont="1" applyBorder="1" applyAlignment="1" applyProtection="1">
      <alignment horizontal="right" vertical="center" wrapText="1" indent="1"/>
    </xf>
    <xf numFmtId="166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8" applyFill="1" applyBorder="1" applyProtection="1"/>
    <xf numFmtId="0" fontId="10" fillId="0" borderId="6" xfId="8" applyFill="1" applyBorder="1" applyProtection="1"/>
    <xf numFmtId="0" fontId="10" fillId="0" borderId="3" xfId="8" applyFill="1" applyBorder="1" applyProtection="1"/>
    <xf numFmtId="0" fontId="10" fillId="0" borderId="23" xfId="8" applyFill="1" applyBorder="1" applyProtection="1"/>
    <xf numFmtId="0" fontId="10" fillId="0" borderId="4" xfId="8" applyFill="1" applyBorder="1" applyProtection="1"/>
    <xf numFmtId="1" fontId="23" fillId="0" borderId="29" xfId="1" applyNumberFormat="1" applyFont="1" applyBorder="1" applyAlignment="1" applyProtection="1">
      <alignment horizontal="right" vertical="center" wrapText="1" indent="1"/>
      <protection locked="0"/>
    </xf>
    <xf numFmtId="3" fontId="25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14" xfId="0" quotePrefix="1" applyNumberFormat="1" applyFont="1" applyBorder="1" applyAlignment="1" applyProtection="1">
      <alignment horizontal="right" vertical="center" wrapText="1" indent="1"/>
    </xf>
    <xf numFmtId="1" fontId="25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4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" fontId="16" fillId="3" borderId="20" xfId="0" applyNumberFormat="1" applyFont="1" applyFill="1" applyBorder="1" applyAlignment="1" applyProtection="1">
      <alignment vertical="center" wrapText="1"/>
    </xf>
    <xf numFmtId="3" fontId="16" fillId="3" borderId="20" xfId="0" applyNumberFormat="1" applyFont="1" applyFill="1" applyBorder="1" applyAlignment="1" applyProtection="1">
      <alignment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165" fontId="18" fillId="3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5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46" xfId="8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23" xfId="8" applyFont="1" applyFill="1" applyBorder="1" applyProtection="1"/>
    <xf numFmtId="0" fontId="13" fillId="3" borderId="46" xfId="8" applyFont="1" applyFill="1" applyBorder="1" applyProtection="1"/>
    <xf numFmtId="165" fontId="25" fillId="0" borderId="1" xfId="0" applyNumberFormat="1" applyFont="1" applyFill="1" applyBorder="1" applyAlignment="1" applyProtection="1">
      <alignment horizontal="right" vertical="center" wrapText="1" indent="1"/>
    </xf>
    <xf numFmtId="165" fontId="25" fillId="3" borderId="1" xfId="0" applyNumberFormat="1" applyFont="1" applyFill="1" applyBorder="1" applyAlignment="1" applyProtection="1">
      <alignment horizontal="right" vertical="center" wrapText="1" indent="1"/>
    </xf>
    <xf numFmtId="165" fontId="25" fillId="3" borderId="59" xfId="0" applyNumberFormat="1" applyFont="1" applyFill="1" applyBorder="1" applyAlignment="1" applyProtection="1">
      <alignment horizontal="right" vertical="center" wrapText="1" indent="1"/>
    </xf>
    <xf numFmtId="165" fontId="25" fillId="0" borderId="3" xfId="0" applyNumberFormat="1" applyFont="1" applyFill="1" applyBorder="1" applyAlignment="1" applyProtection="1">
      <alignment horizontal="right" vertical="center" wrapText="1" indent="1"/>
    </xf>
    <xf numFmtId="3" fontId="25" fillId="3" borderId="3" xfId="0" applyNumberFormat="1" applyFont="1" applyFill="1" applyBorder="1" applyAlignment="1" applyProtection="1">
      <alignment horizontal="right" vertical="center" wrapText="1" indent="1"/>
    </xf>
    <xf numFmtId="165" fontId="24" fillId="0" borderId="31" xfId="0" applyNumberFormat="1" applyFont="1" applyFill="1" applyBorder="1" applyAlignment="1" applyProtection="1">
      <alignment horizontal="center" vertical="center" wrapText="1"/>
    </xf>
    <xf numFmtId="165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3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60" xfId="0" applyNumberFormat="1" applyFont="1" applyFill="1" applyBorder="1" applyAlignment="1" applyProtection="1">
      <alignment horizontal="right" vertical="center" wrapText="1" indent="1"/>
    </xf>
    <xf numFmtId="0" fontId="0" fillId="0" borderId="37" xfId="0" applyFill="1" applyBorder="1" applyAlignment="1" applyProtection="1">
      <alignment vertical="center" wrapText="1"/>
    </xf>
    <xf numFmtId="3" fontId="7" fillId="0" borderId="60" xfId="8" applyNumberFormat="1" applyFont="1" applyFill="1" applyBorder="1" applyAlignment="1" applyProtection="1">
      <alignment horizontal="center" vertical="center" wrapText="1"/>
    </xf>
    <xf numFmtId="0" fontId="24" fillId="0" borderId="60" xfId="8" applyFont="1" applyFill="1" applyBorder="1" applyAlignment="1" applyProtection="1">
      <alignment horizontal="center"/>
    </xf>
    <xf numFmtId="3" fontId="17" fillId="0" borderId="60" xfId="8" applyNumberFormat="1" applyFont="1" applyFill="1" applyBorder="1" applyAlignment="1" applyProtection="1">
      <alignment horizontal="right" vertical="center" wrapText="1" indent="1"/>
    </xf>
    <xf numFmtId="3" fontId="18" fillId="0" borderId="64" xfId="8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3" xfId="8" applyFont="1" applyFill="1" applyBorder="1" applyProtection="1"/>
    <xf numFmtId="0" fontId="13" fillId="0" borderId="64" xfId="8" applyFont="1" applyFill="1" applyBorder="1" applyProtection="1"/>
    <xf numFmtId="0" fontId="13" fillId="0" borderId="70" xfId="8" applyFont="1" applyFill="1" applyBorder="1" applyProtection="1"/>
    <xf numFmtId="3" fontId="18" fillId="3" borderId="70" xfId="8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62" xfId="8" applyFont="1" applyFill="1" applyBorder="1" applyProtection="1"/>
    <xf numFmtId="3" fontId="17" fillId="3" borderId="60" xfId="8" applyNumberFormat="1" applyFont="1" applyFill="1" applyBorder="1" applyAlignment="1" applyProtection="1">
      <alignment horizontal="right" vertical="center" wrapText="1" indent="1"/>
    </xf>
    <xf numFmtId="0" fontId="13" fillId="3" borderId="67" xfId="8" applyFont="1" applyFill="1" applyBorder="1" applyProtection="1"/>
    <xf numFmtId="0" fontId="13" fillId="3" borderId="70" xfId="8" applyFont="1" applyFill="1" applyBorder="1" applyProtection="1"/>
    <xf numFmtId="3" fontId="24" fillId="3" borderId="60" xfId="8" applyNumberFormat="1" applyFont="1" applyFill="1" applyBorder="1" applyAlignment="1" applyProtection="1">
      <alignment horizontal="right" vertical="center" wrapText="1" indent="1"/>
    </xf>
    <xf numFmtId="3" fontId="18" fillId="3" borderId="64" xfId="8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7" xfId="8" applyFont="1" applyFill="1" applyBorder="1" applyProtection="1"/>
    <xf numFmtId="3" fontId="18" fillId="0" borderId="65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1" xfId="8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63" xfId="8" applyFont="1" applyFill="1" applyBorder="1" applyProtection="1"/>
    <xf numFmtId="3" fontId="24" fillId="0" borderId="60" xfId="8" applyNumberFormat="1" applyFont="1" applyFill="1" applyBorder="1" applyAlignment="1" applyProtection="1">
      <alignment horizontal="right" vertical="center" wrapText="1" indent="1"/>
    </xf>
    <xf numFmtId="3" fontId="18" fillId="0" borderId="67" xfId="8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2" xfId="8" applyFont="1" applyFill="1" applyBorder="1" applyProtection="1"/>
    <xf numFmtId="3" fontId="17" fillId="0" borderId="60" xfId="8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9" xfId="8" applyFont="1" applyFill="1" applyBorder="1" applyAlignment="1" applyProtection="1">
      <alignment horizontal="center"/>
    </xf>
    <xf numFmtId="0" fontId="18" fillId="0" borderId="21" xfId="8" applyFont="1" applyFill="1" applyBorder="1" applyProtection="1"/>
    <xf numFmtId="0" fontId="18" fillId="0" borderId="22" xfId="8" applyFont="1" applyFill="1" applyBorder="1" applyProtection="1"/>
    <xf numFmtId="0" fontId="18" fillId="0" borderId="20" xfId="8" applyFont="1" applyFill="1" applyBorder="1" applyProtection="1"/>
    <xf numFmtId="0" fontId="18" fillId="3" borderId="21" xfId="8" applyFont="1" applyFill="1" applyBorder="1" applyProtection="1"/>
    <xf numFmtId="0" fontId="18" fillId="3" borderId="32" xfId="8" applyFont="1" applyFill="1" applyBorder="1" applyProtection="1"/>
    <xf numFmtId="0" fontId="18" fillId="3" borderId="20" xfId="8" applyFont="1" applyFill="1" applyBorder="1" applyProtection="1"/>
    <xf numFmtId="3" fontId="18" fillId="3" borderId="32" xfId="8" applyNumberFormat="1" applyFont="1" applyFill="1" applyBorder="1" applyProtection="1"/>
    <xf numFmtId="3" fontId="18" fillId="0" borderId="24" xfId="8" applyNumberFormat="1" applyFont="1" applyFill="1" applyBorder="1" applyAlignment="1" applyProtection="1">
      <alignment horizontal="right" vertical="center" wrapText="1" indent="1"/>
      <protection locked="0"/>
    </xf>
    <xf numFmtId="0" fontId="18" fillId="3" borderId="39" xfId="8" applyFont="1" applyFill="1" applyBorder="1" applyProtection="1"/>
    <xf numFmtId="0" fontId="18" fillId="0" borderId="24" xfId="8" applyFont="1" applyFill="1" applyBorder="1" applyProtection="1"/>
    <xf numFmtId="0" fontId="18" fillId="0" borderId="32" xfId="8" applyFont="1" applyFill="1" applyBorder="1" applyProtection="1"/>
    <xf numFmtId="0" fontId="18" fillId="0" borderId="37" xfId="8" applyFont="1" applyFill="1" applyBorder="1" applyProtection="1"/>
    <xf numFmtId="0" fontId="19" fillId="0" borderId="37" xfId="8" applyFont="1" applyFill="1" applyBorder="1" applyProtection="1"/>
    <xf numFmtId="3" fontId="17" fillId="0" borderId="60" xfId="8" applyNumberFormat="1" applyFont="1" applyFill="1" applyBorder="1" applyAlignment="1" applyProtection="1">
      <alignment horizontal="center" vertical="center" wrapText="1"/>
    </xf>
    <xf numFmtId="3" fontId="18" fillId="0" borderId="68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70" xfId="8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2" xfId="8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2" xfId="8" applyFont="1" applyFill="1" applyBorder="1" applyProtection="1"/>
    <xf numFmtId="0" fontId="25" fillId="0" borderId="70" xfId="8" applyFont="1" applyFill="1" applyBorder="1" applyProtection="1"/>
    <xf numFmtId="0" fontId="25" fillId="0" borderId="63" xfId="8" applyFont="1" applyFill="1" applyBorder="1" applyProtection="1"/>
    <xf numFmtId="0" fontId="25" fillId="0" borderId="64" xfId="8" applyFont="1" applyFill="1" applyBorder="1" applyProtection="1"/>
    <xf numFmtId="0" fontId="25" fillId="0" borderId="67" xfId="8" applyFont="1" applyFill="1" applyBorder="1" applyProtection="1"/>
    <xf numFmtId="3" fontId="23" fillId="0" borderId="60" xfId="0" applyNumberFormat="1" applyFont="1" applyBorder="1" applyAlignment="1" applyProtection="1">
      <alignment horizontal="right" vertical="center" wrapText="1" indent="1"/>
    </xf>
    <xf numFmtId="3" fontId="23" fillId="0" borderId="60" xfId="0" applyNumberFormat="1" applyFont="1" applyBorder="1" applyAlignment="1" applyProtection="1">
      <alignment horizontal="right" vertical="center" wrapText="1" indent="1"/>
      <protection locked="0"/>
    </xf>
    <xf numFmtId="3" fontId="23" fillId="0" borderId="60" xfId="0" quotePrefix="1" applyNumberFormat="1" applyFont="1" applyBorder="1" applyAlignment="1" applyProtection="1">
      <alignment horizontal="right" vertical="center" wrapText="1" indent="1"/>
    </xf>
    <xf numFmtId="3" fontId="25" fillId="0" borderId="70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2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7" xfId="8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0" xfId="1" applyNumberFormat="1" applyFont="1" applyFill="1" applyBorder="1" applyAlignment="1" applyProtection="1">
      <alignment horizontal="right" vertical="center" wrapText="1" indent="1"/>
    </xf>
    <xf numFmtId="166" fontId="18" fillId="0" borderId="67" xfId="1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62" xfId="1" applyNumberFormat="1" applyFont="1" applyFill="1" applyBorder="1" applyProtection="1"/>
    <xf numFmtId="166" fontId="18" fillId="0" borderId="64" xfId="1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70" xfId="1" applyNumberFormat="1" applyFont="1" applyFill="1" applyBorder="1" applyProtection="1"/>
    <xf numFmtId="166" fontId="25" fillId="0" borderId="63" xfId="1" applyNumberFormat="1" applyFont="1" applyFill="1" applyBorder="1" applyProtection="1"/>
    <xf numFmtId="1" fontId="17" fillId="0" borderId="60" xfId="1" applyNumberFormat="1" applyFont="1" applyFill="1" applyBorder="1" applyAlignment="1" applyProtection="1">
      <alignment horizontal="right" vertical="center" wrapText="1" indent="1"/>
    </xf>
    <xf numFmtId="1" fontId="25" fillId="0" borderId="64" xfId="1" applyNumberFormat="1" applyFont="1" applyFill="1" applyBorder="1" applyProtection="1"/>
    <xf numFmtId="1" fontId="25" fillId="0" borderId="70" xfId="1" applyNumberFormat="1" applyFont="1" applyFill="1" applyBorder="1" applyProtection="1"/>
    <xf numFmtId="1" fontId="25" fillId="0" borderId="62" xfId="1" applyNumberFormat="1" applyFont="1" applyFill="1" applyBorder="1" applyProtection="1"/>
    <xf numFmtId="1" fontId="25" fillId="0" borderId="67" xfId="1" applyNumberFormat="1" applyFont="1" applyFill="1" applyBorder="1" applyProtection="1"/>
    <xf numFmtId="1" fontId="25" fillId="0" borderId="63" xfId="1" applyNumberFormat="1" applyFont="1" applyFill="1" applyBorder="1" applyProtection="1"/>
    <xf numFmtId="1" fontId="23" fillId="0" borderId="60" xfId="1" applyNumberFormat="1" applyFont="1" applyBorder="1" applyAlignment="1" applyProtection="1">
      <alignment horizontal="right" vertical="center" wrapText="1" indent="1"/>
    </xf>
    <xf numFmtId="1" fontId="23" fillId="0" borderId="60" xfId="1" applyNumberFormat="1" applyFont="1" applyBorder="1" applyAlignment="1" applyProtection="1">
      <alignment horizontal="right" vertical="center" wrapText="1" indent="1"/>
      <protection locked="0"/>
    </xf>
    <xf numFmtId="166" fontId="1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7" fontId="1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64" xfId="8" applyFill="1" applyBorder="1" applyProtection="1"/>
    <xf numFmtId="0" fontId="10" fillId="0" borderId="70" xfId="8" applyFill="1" applyBorder="1" applyProtection="1"/>
    <xf numFmtId="0" fontId="10" fillId="0" borderId="62" xfId="8" applyFill="1" applyBorder="1" applyProtection="1"/>
    <xf numFmtId="0" fontId="10" fillId="0" borderId="63" xfId="8" applyFill="1" applyBorder="1" applyProtection="1"/>
    <xf numFmtId="0" fontId="10" fillId="0" borderId="67" xfId="8" applyFill="1" applyBorder="1" applyProtection="1"/>
    <xf numFmtId="3" fontId="21" fillId="0" borderId="60" xfId="0" quotePrefix="1" applyNumberFormat="1" applyFont="1" applyBorder="1" applyAlignment="1" applyProtection="1">
      <alignment horizontal="right" vertical="center" wrapText="1" indent="1"/>
    </xf>
    <xf numFmtId="3" fontId="17" fillId="0" borderId="19" xfId="8" applyNumberFormat="1" applyFont="1" applyFill="1" applyBorder="1" applyAlignment="1" applyProtection="1">
      <alignment horizontal="right" vertical="center" wrapText="1" indent="1"/>
    </xf>
    <xf numFmtId="165" fontId="18" fillId="0" borderId="64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9" xfId="8" applyNumberFormat="1" applyFont="1" applyFill="1" applyBorder="1" applyAlignment="1" applyProtection="1">
      <alignment horizontal="right" vertical="center" wrapText="1" indent="1"/>
    </xf>
    <xf numFmtId="1" fontId="25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2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32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3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Border="1" applyAlignment="1" applyProtection="1">
      <alignment horizontal="centerContinuous" vertical="center"/>
    </xf>
    <xf numFmtId="165" fontId="15" fillId="0" borderId="0" xfId="0" applyNumberFormat="1" applyFont="1" applyFill="1" applyBorder="1" applyAlignment="1" applyProtection="1">
      <alignment textRotation="180" wrapText="1"/>
    </xf>
    <xf numFmtId="0" fontId="17" fillId="0" borderId="60" xfId="0" applyFont="1" applyFill="1" applyBorder="1" applyAlignment="1" applyProtection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165" fontId="17" fillId="0" borderId="60" xfId="8" applyNumberFormat="1" applyFont="1" applyFill="1" applyBorder="1" applyAlignment="1" applyProtection="1">
      <alignment horizontal="right" vertical="center" wrapText="1" indent="1"/>
    </xf>
    <xf numFmtId="0" fontId="25" fillId="0" borderId="63" xfId="0" applyFont="1" applyFill="1" applyBorder="1" applyAlignment="1">
      <alignment vertical="center" wrapText="1"/>
    </xf>
    <xf numFmtId="0" fontId="18" fillId="0" borderId="64" xfId="0" applyFont="1" applyFill="1" applyBorder="1" applyAlignment="1">
      <alignment vertical="center" wrapText="1"/>
    </xf>
    <xf numFmtId="0" fontId="18" fillId="0" borderId="70" xfId="0" applyFont="1" applyFill="1" applyBorder="1" applyAlignment="1">
      <alignment vertical="center" wrapText="1"/>
    </xf>
    <xf numFmtId="165" fontId="18" fillId="3" borderId="64" xfId="8" applyNumberFormat="1" applyFont="1" applyFill="1" applyBorder="1" applyAlignment="1" applyProtection="1">
      <alignment horizontal="right" vertical="center" wrapText="1" indent="1"/>
      <protection locked="0"/>
    </xf>
    <xf numFmtId="0" fontId="18" fillId="3" borderId="63" xfId="0" applyFont="1" applyFill="1" applyBorder="1" applyAlignment="1">
      <alignment vertical="center" wrapText="1"/>
    </xf>
    <xf numFmtId="1" fontId="17" fillId="3" borderId="60" xfId="8" applyNumberFormat="1" applyFont="1" applyFill="1" applyBorder="1" applyAlignment="1" applyProtection="1">
      <alignment horizontal="right" vertical="center" wrapText="1" indent="1"/>
    </xf>
    <xf numFmtId="0" fontId="18" fillId="3" borderId="64" xfId="0" applyFont="1" applyFill="1" applyBorder="1" applyAlignment="1">
      <alignment vertical="center" wrapText="1"/>
    </xf>
    <xf numFmtId="0" fontId="18" fillId="3" borderId="70" xfId="0" applyFont="1" applyFill="1" applyBorder="1" applyAlignment="1">
      <alignment vertical="center" wrapText="1"/>
    </xf>
    <xf numFmtId="0" fontId="18" fillId="0" borderId="63" xfId="0" applyFont="1" applyFill="1" applyBorder="1" applyAlignment="1">
      <alignment vertical="center" wrapText="1"/>
    </xf>
    <xf numFmtId="165" fontId="24" fillId="0" borderId="60" xfId="8" applyNumberFormat="1" applyFont="1" applyFill="1" applyBorder="1" applyAlignment="1" applyProtection="1">
      <alignment horizontal="right" vertical="center" wrapText="1" indent="1"/>
    </xf>
    <xf numFmtId="165" fontId="18" fillId="3" borderId="70" xfId="8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3" xfId="8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60" xfId="0" applyFont="1" applyFill="1" applyBorder="1" applyAlignment="1">
      <alignment vertical="center" wrapText="1"/>
    </xf>
    <xf numFmtId="1" fontId="17" fillId="0" borderId="60" xfId="8" applyNumberFormat="1" applyFont="1" applyFill="1" applyBorder="1" applyAlignment="1" applyProtection="1">
      <alignment horizontal="right" vertical="center" wrapText="1" indent="1"/>
    </xf>
    <xf numFmtId="165" fontId="18" fillId="3" borderId="21" xfId="8" applyNumberFormat="1" applyFont="1" applyFill="1" applyBorder="1" applyAlignment="1" applyProtection="1">
      <alignment horizontal="right" vertical="center" wrapText="1" indent="1"/>
      <protection locked="0"/>
    </xf>
    <xf numFmtId="1" fontId="18" fillId="3" borderId="20" xfId="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7" xfId="8" applyNumberFormat="1" applyFont="1" applyFill="1" applyBorder="1" applyAlignment="1" applyProtection="1">
      <alignment horizontal="right" vertical="center" wrapText="1" indent="1"/>
    </xf>
    <xf numFmtId="1" fontId="18" fillId="3" borderId="22" xfId="8" applyNumberFormat="1" applyFont="1" applyFill="1" applyBorder="1" applyAlignment="1" applyProtection="1">
      <alignment horizontal="right" vertical="center" wrapText="1" indent="1"/>
    </xf>
    <xf numFmtId="1" fontId="25" fillId="0" borderId="21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70" xfId="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62" xfId="8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0" xfId="0" applyFont="1" applyFill="1" applyBorder="1" applyAlignment="1" applyProtection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7" fillId="0" borderId="34" xfId="0" applyFont="1" applyFill="1" applyBorder="1" applyAlignment="1" applyProtection="1">
      <alignment vertical="center" wrapText="1"/>
    </xf>
    <xf numFmtId="3" fontId="25" fillId="0" borderId="63" xfId="0" applyNumberFormat="1" applyFont="1" applyFill="1" applyBorder="1" applyAlignment="1">
      <alignment vertical="center" wrapText="1"/>
    </xf>
    <xf numFmtId="3" fontId="25" fillId="0" borderId="64" xfId="0" applyNumberFormat="1" applyFont="1" applyFill="1" applyBorder="1" applyAlignment="1">
      <alignment vertical="center" wrapText="1"/>
    </xf>
    <xf numFmtId="3" fontId="25" fillId="0" borderId="70" xfId="0" applyNumberFormat="1" applyFont="1" applyFill="1" applyBorder="1" applyAlignment="1">
      <alignment vertical="center" wrapText="1"/>
    </xf>
    <xf numFmtId="3" fontId="25" fillId="3" borderId="63" xfId="0" applyNumberFormat="1" applyFont="1" applyFill="1" applyBorder="1" applyAlignment="1">
      <alignment vertical="center" wrapText="1"/>
    </xf>
    <xf numFmtId="3" fontId="25" fillId="3" borderId="64" xfId="0" applyNumberFormat="1" applyFont="1" applyFill="1" applyBorder="1" applyAlignment="1">
      <alignment vertical="center" wrapText="1"/>
    </xf>
    <xf numFmtId="3" fontId="25" fillId="3" borderId="70" xfId="0" applyNumberFormat="1" applyFont="1" applyFill="1" applyBorder="1" applyAlignment="1">
      <alignment vertical="center" wrapText="1"/>
    </xf>
    <xf numFmtId="165" fontId="25" fillId="0" borderId="70" xfId="8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2" xfId="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0" xfId="0" applyNumberFormat="1" applyFont="1" applyFill="1" applyBorder="1" applyAlignment="1">
      <alignment vertical="center" wrapText="1"/>
    </xf>
    <xf numFmtId="165" fontId="17" fillId="0" borderId="60" xfId="8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8" xfId="8" applyNumberFormat="1" applyFont="1" applyFill="1" applyBorder="1" applyAlignment="1" applyProtection="1">
      <alignment horizontal="right" vertical="center" wrapText="1" indent="1"/>
    </xf>
    <xf numFmtId="165" fontId="23" fillId="0" borderId="60" xfId="0" quotePrefix="1" applyNumberFormat="1" applyFont="1" applyBorder="1" applyAlignment="1" applyProtection="1">
      <alignment horizontal="right" vertical="center" wrapText="1" indent="1"/>
    </xf>
    <xf numFmtId="3" fontId="1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2" xfId="0" applyFill="1" applyBorder="1" applyAlignment="1">
      <alignment vertical="center" wrapText="1"/>
    </xf>
    <xf numFmtId="0" fontId="0" fillId="0" borderId="64" xfId="0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63" xfId="0" applyFill="1" applyBorder="1" applyAlignment="1">
      <alignment vertical="center" wrapText="1"/>
    </xf>
    <xf numFmtId="0" fontId="8" fillId="0" borderId="64" xfId="0" applyFont="1" applyFill="1" applyBorder="1" applyAlignment="1">
      <alignment vertical="center" wrapText="1"/>
    </xf>
    <xf numFmtId="0" fontId="8" fillId="0" borderId="63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0" fontId="0" fillId="0" borderId="60" xfId="0" applyFill="1" applyBorder="1" applyAlignment="1">
      <alignment vertical="center" wrapText="1"/>
    </xf>
    <xf numFmtId="0" fontId="9" fillId="0" borderId="64" xfId="0" applyFont="1" applyFill="1" applyBorder="1" applyAlignment="1">
      <alignment vertical="center" wrapText="1"/>
    </xf>
    <xf numFmtId="0" fontId="2" fillId="0" borderId="70" xfId="0" applyFont="1" applyFill="1" applyBorder="1" applyAlignment="1">
      <alignment vertical="center" wrapText="1"/>
    </xf>
    <xf numFmtId="0" fontId="9" fillId="0" borderId="63" xfId="0" applyFont="1" applyFill="1" applyBorder="1" applyAlignment="1">
      <alignment vertical="center" wrapText="1"/>
    </xf>
    <xf numFmtId="0" fontId="9" fillId="0" borderId="70" xfId="0" applyFont="1" applyFill="1" applyBorder="1" applyAlignment="1">
      <alignment vertical="center" wrapText="1"/>
    </xf>
    <xf numFmtId="0" fontId="2" fillId="0" borderId="63" xfId="0" applyFont="1" applyFill="1" applyBorder="1" applyAlignment="1">
      <alignment vertical="center" wrapText="1"/>
    </xf>
    <xf numFmtId="0" fontId="2" fillId="0" borderId="64" xfId="0" applyFont="1" applyFill="1" applyBorder="1" applyAlignment="1">
      <alignment vertical="center" wrapText="1"/>
    </xf>
    <xf numFmtId="0" fontId="9" fillId="0" borderId="60" xfId="0" applyFont="1" applyFill="1" applyBorder="1" applyAlignment="1">
      <alignment vertical="center" wrapText="1"/>
    </xf>
    <xf numFmtId="0" fontId="17" fillId="0" borderId="31" xfId="0" applyFont="1" applyFill="1" applyBorder="1" applyAlignment="1" applyProtection="1">
      <alignment horizontal="right"/>
    </xf>
    <xf numFmtId="0" fontId="8" fillId="0" borderId="60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2" fillId="0" borderId="67" xfId="0" applyFont="1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1" fontId="25" fillId="0" borderId="20" xfId="8" applyNumberFormat="1" applyFont="1" applyFill="1" applyBorder="1" applyAlignment="1" applyProtection="1">
      <alignment horizontal="right" vertical="center" wrapText="1" indent="1"/>
    </xf>
    <xf numFmtId="1" fontId="18" fillId="0" borderId="22" xfId="8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0" xfId="0" applyNumberFormat="1" applyFont="1" applyFill="1" applyBorder="1" applyAlignment="1" applyProtection="1">
      <alignment horizontal="right" vertical="center" wrapText="1" indent="1"/>
    </xf>
    <xf numFmtId="3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0" xfId="0" applyNumberFormat="1" applyFont="1" applyFill="1" applyBorder="1" applyAlignment="1" applyProtection="1">
      <alignment horizontal="right" vertical="center" wrapText="1" indent="1"/>
    </xf>
    <xf numFmtId="1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0" xfId="0" applyNumberFormat="1" applyFill="1" applyBorder="1" applyAlignment="1" applyProtection="1">
      <alignment vertical="center" wrapText="1"/>
    </xf>
    <xf numFmtId="3" fontId="0" fillId="0" borderId="24" xfId="0" applyNumberFormat="1" applyFill="1" applyBorder="1" applyAlignment="1" applyProtection="1">
      <alignment vertical="center" wrapText="1"/>
    </xf>
    <xf numFmtId="3" fontId="0" fillId="0" borderId="17" xfId="0" applyNumberFormat="1" applyFill="1" applyBorder="1" applyAlignment="1" applyProtection="1">
      <alignment vertical="center" wrapText="1"/>
    </xf>
    <xf numFmtId="3" fontId="8" fillId="0" borderId="22" xfId="0" applyNumberFormat="1" applyFont="1" applyFill="1" applyBorder="1" applyAlignment="1" applyProtection="1">
      <alignment vertical="center" wrapText="1"/>
    </xf>
    <xf numFmtId="165" fontId="24" fillId="0" borderId="60" xfId="0" applyNumberFormat="1" applyFont="1" applyFill="1" applyBorder="1" applyAlignment="1" applyProtection="1">
      <alignment horizontal="right" vertical="center" wrapText="1" indent="1"/>
    </xf>
    <xf numFmtId="165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60" xfId="0" applyNumberFormat="1" applyFont="1" applyFill="1" applyBorder="1" applyAlignment="1" applyProtection="1">
      <alignment horizontal="right" vertical="center" wrapText="1" indent="1"/>
    </xf>
    <xf numFmtId="1" fontId="18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70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0" xfId="1" applyNumberFormat="1" applyFont="1" applyFill="1" applyBorder="1" applyAlignment="1" applyProtection="1">
      <alignment horizontal="right" vertical="center" wrapText="1" indent="1"/>
    </xf>
    <xf numFmtId="3" fontId="25" fillId="0" borderId="64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 indent="1"/>
    </xf>
    <xf numFmtId="1" fontId="2" fillId="0" borderId="22" xfId="0" applyNumberFormat="1" applyFont="1" applyFill="1" applyBorder="1" applyAlignment="1" applyProtection="1">
      <alignment vertical="center" wrapText="1"/>
    </xf>
    <xf numFmtId="1" fontId="2" fillId="0" borderId="20" xfId="0" applyNumberFormat="1" applyFont="1" applyFill="1" applyBorder="1" applyAlignment="1" applyProtection="1">
      <alignment vertical="center" wrapText="1"/>
    </xf>
    <xf numFmtId="1" fontId="2" fillId="0" borderId="24" xfId="0" applyNumberFormat="1" applyFont="1" applyFill="1" applyBorder="1" applyAlignment="1" applyProtection="1">
      <alignment vertical="center" wrapText="1"/>
    </xf>
    <xf numFmtId="1" fontId="2" fillId="0" borderId="17" xfId="0" applyNumberFormat="1" applyFont="1" applyFill="1" applyBorder="1" applyAlignment="1" applyProtection="1">
      <alignment vertical="center" wrapText="1"/>
    </xf>
    <xf numFmtId="1" fontId="9" fillId="0" borderId="17" xfId="0" applyNumberFormat="1" applyFont="1" applyFill="1" applyBorder="1" applyAlignment="1" applyProtection="1">
      <alignment vertical="center" wrapText="1"/>
    </xf>
    <xf numFmtId="1" fontId="9" fillId="0" borderId="60" xfId="0" applyNumberFormat="1" applyFont="1" applyFill="1" applyBorder="1" applyAlignment="1" applyProtection="1">
      <alignment vertical="center" wrapText="1"/>
    </xf>
    <xf numFmtId="1" fontId="17" fillId="0" borderId="60" xfId="0" applyNumberFormat="1" applyFont="1" applyFill="1" applyBorder="1" applyAlignment="1" applyProtection="1">
      <alignment horizontal="right" vertical="center" wrapText="1" indent="1"/>
    </xf>
    <xf numFmtId="3" fontId="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3" xfId="0" applyFill="1" applyBorder="1" applyAlignment="1" applyProtection="1">
      <alignment vertical="center" wrapText="1"/>
    </xf>
    <xf numFmtId="0" fontId="0" fillId="0" borderId="70" xfId="0" applyFill="1" applyBorder="1" applyAlignment="1" applyProtection="1">
      <alignment vertical="center" wrapText="1"/>
    </xf>
    <xf numFmtId="0" fontId="0" fillId="0" borderId="60" xfId="0" applyFill="1" applyBorder="1" applyAlignment="1" applyProtection="1">
      <alignment vertical="center" wrapText="1"/>
    </xf>
    <xf numFmtId="0" fontId="8" fillId="0" borderId="64" xfId="0" applyFont="1" applyFill="1" applyBorder="1" applyAlignment="1" applyProtection="1">
      <alignment vertical="center" wrapText="1"/>
    </xf>
    <xf numFmtId="0" fontId="9" fillId="0" borderId="65" xfId="0" applyFont="1" applyFill="1" applyBorder="1" applyAlignment="1" applyProtection="1">
      <alignment vertical="center" wrapText="1"/>
    </xf>
    <xf numFmtId="0" fontId="9" fillId="0" borderId="64" xfId="0" applyFont="1" applyFill="1" applyBorder="1" applyAlignment="1" applyProtection="1">
      <alignment vertical="center" wrapText="1"/>
    </xf>
    <xf numFmtId="0" fontId="9" fillId="0" borderId="70" xfId="0" applyFont="1" applyFill="1" applyBorder="1" applyAlignment="1" applyProtection="1">
      <alignment vertical="center" wrapText="1"/>
    </xf>
    <xf numFmtId="0" fontId="2" fillId="0" borderId="70" xfId="0" applyFont="1" applyFill="1" applyBorder="1" applyAlignment="1" applyProtection="1">
      <alignment vertical="center" wrapText="1"/>
    </xf>
    <xf numFmtId="0" fontId="2" fillId="0" borderId="63" xfId="0" applyFont="1" applyFill="1" applyBorder="1" applyAlignment="1" applyProtection="1">
      <alignment vertical="center" wrapText="1"/>
    </xf>
    <xf numFmtId="0" fontId="2" fillId="0" borderId="60" xfId="0" applyFont="1" applyFill="1" applyBorder="1" applyAlignment="1" applyProtection="1">
      <alignment vertical="center" wrapText="1"/>
    </xf>
    <xf numFmtId="0" fontId="2" fillId="0" borderId="64" xfId="0" applyFont="1" applyFill="1" applyBorder="1" applyAlignment="1" applyProtection="1">
      <alignment vertical="center" wrapText="1"/>
    </xf>
    <xf numFmtId="0" fontId="9" fillId="0" borderId="60" xfId="0" applyFont="1" applyFill="1" applyBorder="1" applyAlignment="1" applyProtection="1">
      <alignment vertical="center" wrapText="1"/>
    </xf>
    <xf numFmtId="0" fontId="5" fillId="0" borderId="31" xfId="0" applyFont="1" applyFill="1" applyBorder="1" applyAlignment="1" applyProtection="1">
      <alignment horizontal="right"/>
    </xf>
    <xf numFmtId="0" fontId="8" fillId="0" borderId="60" xfId="0" applyFont="1" applyFill="1" applyBorder="1" applyAlignment="1" applyProtection="1">
      <alignment vertical="center" wrapText="1"/>
    </xf>
    <xf numFmtId="0" fontId="0" fillId="0" borderId="64" xfId="0" applyFill="1" applyBorder="1" applyAlignment="1" applyProtection="1">
      <alignment vertical="center" wrapText="1"/>
    </xf>
    <xf numFmtId="0" fontId="0" fillId="0" borderId="67" xfId="0" applyFill="1" applyBorder="1" applyAlignment="1" applyProtection="1">
      <alignment vertical="center" wrapText="1"/>
    </xf>
    <xf numFmtId="1" fontId="2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5" xfId="0" applyFill="1" applyBorder="1" applyAlignment="1" applyProtection="1">
      <alignment vertical="center" wrapText="1"/>
    </xf>
    <xf numFmtId="165" fontId="17" fillId="0" borderId="60" xfId="0" applyNumberFormat="1" applyFont="1" applyFill="1" applyBorder="1" applyAlignment="1" applyProtection="1">
      <alignment horizontal="right" vertical="center" wrapText="1" indent="1"/>
    </xf>
    <xf numFmtId="1" fontId="25" fillId="0" borderId="32" xfId="0" applyNumberFormat="1" applyFont="1" applyFill="1" applyBorder="1" applyAlignment="1" applyProtection="1">
      <alignment horizontal="right" vertical="center" wrapText="1" indent="1"/>
    </xf>
    <xf numFmtId="1" fontId="25" fillId="0" borderId="20" xfId="0" applyNumberFormat="1" applyFont="1" applyFill="1" applyBorder="1" applyAlignment="1" applyProtection="1">
      <alignment horizontal="right" vertical="center" wrapText="1" indent="1"/>
    </xf>
    <xf numFmtId="1" fontId="0" fillId="0" borderId="22" xfId="0" applyNumberFormat="1" applyFont="1" applyFill="1" applyBorder="1" applyAlignment="1" applyProtection="1">
      <alignment vertical="center" wrapText="1"/>
    </xf>
    <xf numFmtId="1" fontId="0" fillId="0" borderId="24" xfId="0" applyNumberFormat="1" applyFont="1" applyFill="1" applyBorder="1" applyAlignment="1" applyProtection="1">
      <alignment vertical="center" wrapText="1"/>
    </xf>
    <xf numFmtId="1" fontId="25" fillId="0" borderId="17" xfId="0" applyNumberFormat="1" applyFont="1" applyFill="1" applyBorder="1" applyAlignment="1" applyProtection="1">
      <alignment horizontal="right" vertical="center" wrapText="1" indent="1"/>
    </xf>
    <xf numFmtId="1" fontId="15" fillId="0" borderId="22" xfId="0" applyNumberFormat="1" applyFont="1" applyFill="1" applyBorder="1" applyAlignment="1" applyProtection="1">
      <alignment vertical="center" wrapText="1"/>
    </xf>
    <xf numFmtId="1" fontId="0" fillId="0" borderId="20" xfId="0" applyNumberFormat="1" applyFont="1" applyFill="1" applyBorder="1" applyAlignment="1" applyProtection="1">
      <alignment vertical="center" wrapText="1"/>
    </xf>
    <xf numFmtId="1" fontId="0" fillId="0" borderId="42" xfId="0" applyNumberFormat="1" applyFont="1" applyFill="1" applyBorder="1" applyAlignment="1" applyProtection="1">
      <alignment vertical="center" wrapText="1"/>
    </xf>
    <xf numFmtId="165" fontId="24" fillId="0" borderId="67" xfId="0" applyNumberFormat="1" applyFont="1" applyFill="1" applyBorder="1" applyAlignment="1" applyProtection="1">
      <alignment horizontal="right" vertical="center" wrapText="1" indent="1"/>
    </xf>
    <xf numFmtId="165" fontId="2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42" xfId="0" applyNumberFormat="1" applyFont="1" applyFill="1" applyBorder="1" applyAlignment="1" applyProtection="1">
      <alignment horizontal="right" vertical="center" wrapText="1" indent="1"/>
    </xf>
    <xf numFmtId="0" fontId="6" fillId="0" borderId="60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vertical="center" wrapText="1"/>
    </xf>
    <xf numFmtId="0" fontId="9" fillId="0" borderId="45" xfId="0" applyFont="1" applyFill="1" applyBorder="1" applyAlignment="1" applyProtection="1">
      <alignment vertical="center" wrapText="1"/>
    </xf>
    <xf numFmtId="0" fontId="9" fillId="0" borderId="33" xfId="0" applyFont="1" applyFill="1" applyBorder="1" applyAlignment="1" applyProtection="1">
      <alignment vertical="center" wrapText="1"/>
    </xf>
    <xf numFmtId="0" fontId="2" fillId="0" borderId="33" xfId="0" applyFont="1" applyFill="1" applyBorder="1" applyAlignment="1" applyProtection="1">
      <alignment vertical="center" wrapText="1"/>
    </xf>
    <xf numFmtId="0" fontId="2" fillId="0" borderId="48" xfId="0" applyFont="1" applyFill="1" applyBorder="1" applyAlignment="1" applyProtection="1">
      <alignment vertical="center" wrapText="1"/>
    </xf>
    <xf numFmtId="0" fontId="2" fillId="0" borderId="45" xfId="0" applyFont="1" applyFill="1" applyBorder="1" applyAlignment="1" applyProtection="1">
      <alignment vertical="center" wrapText="1"/>
    </xf>
    <xf numFmtId="0" fontId="2" fillId="0" borderId="43" xfId="0" applyFont="1" applyFill="1" applyBorder="1" applyAlignment="1" applyProtection="1">
      <alignment vertical="center" wrapText="1"/>
    </xf>
    <xf numFmtId="1" fontId="25" fillId="0" borderId="47" xfId="0" applyNumberFormat="1" applyFont="1" applyFill="1" applyBorder="1" applyAlignment="1" applyProtection="1">
      <alignment horizontal="right" vertical="center" wrapText="1" indent="1"/>
    </xf>
    <xf numFmtId="1" fontId="25" fillId="0" borderId="33" xfId="0" applyNumberFormat="1" applyFont="1" applyFill="1" applyBorder="1" applyAlignment="1" applyProtection="1">
      <alignment horizontal="right" vertical="center" wrapText="1" indent="1"/>
    </xf>
    <xf numFmtId="1" fontId="25" fillId="0" borderId="49" xfId="0" applyNumberFormat="1" applyFont="1" applyFill="1" applyBorder="1" applyAlignment="1" applyProtection="1">
      <alignment horizontal="right" vertical="center" wrapText="1" indent="1"/>
    </xf>
    <xf numFmtId="1" fontId="0" fillId="0" borderId="32" xfId="0" applyNumberFormat="1" applyFont="1" applyFill="1" applyBorder="1" applyAlignment="1" applyProtection="1">
      <alignment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vertical="center" wrapText="1"/>
    </xf>
    <xf numFmtId="0" fontId="2" fillId="0" borderId="37" xfId="0" applyFont="1" applyFill="1" applyBorder="1" applyAlignment="1" applyProtection="1">
      <alignment vertical="center" wrapText="1"/>
    </xf>
    <xf numFmtId="49" fontId="7" fillId="0" borderId="57" xfId="0" applyNumberFormat="1" applyFont="1" applyFill="1" applyBorder="1" applyAlignment="1" applyProtection="1">
      <alignment horizontal="right" vertical="center"/>
    </xf>
    <xf numFmtId="1" fontId="0" fillId="0" borderId="45" xfId="0" applyNumberFormat="1" applyFont="1" applyFill="1" applyBorder="1" applyAlignment="1" applyProtection="1">
      <alignment vertical="center" wrapText="1"/>
    </xf>
    <xf numFmtId="1" fontId="0" fillId="0" borderId="48" xfId="0" applyNumberFormat="1" applyFont="1" applyFill="1" applyBorder="1" applyAlignment="1" applyProtection="1">
      <alignment vertical="center" wrapText="1"/>
    </xf>
    <xf numFmtId="1" fontId="15" fillId="0" borderId="45" xfId="0" applyNumberFormat="1" applyFont="1" applyFill="1" applyBorder="1" applyAlignment="1" applyProtection="1">
      <alignment vertical="center" wrapText="1"/>
    </xf>
    <xf numFmtId="1" fontId="0" fillId="0" borderId="33" xfId="0" applyNumberFormat="1" applyFont="1" applyFill="1" applyBorder="1" applyAlignment="1" applyProtection="1">
      <alignment vertical="center" wrapText="1"/>
    </xf>
    <xf numFmtId="1" fontId="0" fillId="0" borderId="49" xfId="0" applyNumberFormat="1" applyFont="1" applyFill="1" applyBorder="1" applyAlignment="1" applyProtection="1">
      <alignment vertical="center" wrapText="1"/>
    </xf>
    <xf numFmtId="1" fontId="0" fillId="0" borderId="47" xfId="0" applyNumberFormat="1" applyFont="1" applyFill="1" applyBorder="1" applyAlignment="1" applyProtection="1">
      <alignment vertical="center" wrapText="1"/>
    </xf>
    <xf numFmtId="165" fontId="29" fillId="0" borderId="26" xfId="8" applyNumberFormat="1" applyFont="1" applyFill="1" applyBorder="1" applyAlignment="1" applyProtection="1">
      <alignment horizontal="left" vertical="center"/>
    </xf>
    <xf numFmtId="165" fontId="29" fillId="0" borderId="26" xfId="8" applyNumberFormat="1" applyFont="1" applyFill="1" applyBorder="1" applyAlignment="1" applyProtection="1">
      <alignment horizontal="left"/>
    </xf>
    <xf numFmtId="0" fontId="19" fillId="0" borderId="0" xfId="8" applyFont="1" applyFill="1" applyAlignment="1" applyProtection="1">
      <alignment horizontal="center"/>
    </xf>
    <xf numFmtId="165" fontId="6" fillId="0" borderId="0" xfId="8" applyNumberFormat="1" applyFont="1" applyFill="1" applyBorder="1" applyAlignment="1" applyProtection="1">
      <alignment horizontal="center" vertical="center"/>
    </xf>
    <xf numFmtId="165" fontId="26" fillId="0" borderId="71" xfId="0" applyNumberFormat="1" applyFont="1" applyFill="1" applyBorder="1" applyAlignment="1" applyProtection="1">
      <alignment horizontal="center" vertical="center" wrapText="1"/>
    </xf>
    <xf numFmtId="165" fontId="26" fillId="0" borderId="72" xfId="0" applyNumberFormat="1" applyFont="1" applyFill="1" applyBorder="1" applyAlignment="1" applyProtection="1">
      <alignment horizontal="center" vertical="center" wrapText="1"/>
    </xf>
    <xf numFmtId="165" fontId="34" fillId="0" borderId="51" xfId="0" applyNumberFormat="1" applyFont="1" applyFill="1" applyBorder="1" applyAlignment="1" applyProtection="1">
      <alignment horizontal="center" vertical="center" wrapText="1"/>
    </xf>
    <xf numFmtId="165" fontId="15" fillId="0" borderId="37" xfId="0" applyNumberFormat="1" applyFont="1" applyFill="1" applyBorder="1" applyAlignment="1" applyProtection="1">
      <alignment horizontal="center" textRotation="180" wrapText="1"/>
    </xf>
    <xf numFmtId="165" fontId="26" fillId="0" borderId="73" xfId="0" applyNumberFormat="1" applyFont="1" applyFill="1" applyBorder="1" applyAlignment="1" applyProtection="1">
      <alignment horizontal="center" vertical="center" wrapText="1"/>
    </xf>
    <xf numFmtId="165" fontId="26" fillId="0" borderId="74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</cellXfs>
  <cellStyles count="9">
    <cellStyle name="Ezres" xfId="1" builtinId="3"/>
    <cellStyle name="Ezres 2" xfId="2"/>
    <cellStyle name="Hiperhivatkozás" xfId="3"/>
    <cellStyle name="Hiperhivatkozás 2" xfId="4"/>
    <cellStyle name="Már látott hiperhivatkozás" xfId="5"/>
    <cellStyle name="Már látott hiperhivatkozás 2" xfId="6"/>
    <cellStyle name="Normál" xfId="0" builtinId="0"/>
    <cellStyle name="Normál 2" xfId="7"/>
    <cellStyle name="Normál_KVRENMUNKA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P160"/>
  <sheetViews>
    <sheetView view="pageLayout" topLeftCell="C127" zoomScaleNormal="100" zoomScaleSheetLayoutView="100" workbookViewId="0">
      <selection activeCell="D140" sqref="D140"/>
    </sheetView>
  </sheetViews>
  <sheetFormatPr defaultRowHeight="15.75"/>
  <cols>
    <col min="1" max="1" width="9.5" style="162" customWidth="1"/>
    <col min="2" max="2" width="75.83203125" style="162" customWidth="1"/>
    <col min="3" max="3" width="15.83203125" style="273" customWidth="1"/>
    <col min="4" max="4" width="15.83203125" style="183" customWidth="1"/>
    <col min="5" max="5" width="15.83203125" style="563" customWidth="1"/>
    <col min="6" max="6" width="15.33203125" style="183" bestFit="1" customWidth="1"/>
    <col min="7" max="7" width="9.33203125" style="183"/>
    <col min="8" max="11" width="10.33203125" style="183" hidden="1" customWidth="1"/>
    <col min="12" max="12" width="0" style="183" hidden="1" customWidth="1"/>
    <col min="13" max="16" width="10.33203125" style="183" hidden="1" customWidth="1"/>
    <col min="17" max="16384" width="9.33203125" style="183"/>
  </cols>
  <sheetData>
    <row r="1" spans="1:16" ht="15.95" customHeight="1">
      <c r="A1" s="984" t="s">
        <v>5</v>
      </c>
      <c r="B1" s="984"/>
      <c r="C1" s="984"/>
      <c r="D1" s="984"/>
      <c r="E1" s="984"/>
      <c r="F1" s="984"/>
    </row>
    <row r="2" spans="1:16" ht="15.95" customHeight="1" thickBot="1">
      <c r="A2" s="981" t="s">
        <v>89</v>
      </c>
      <c r="B2" s="981"/>
      <c r="E2" s="268" t="s">
        <v>131</v>
      </c>
      <c r="F2" s="268" t="s">
        <v>131</v>
      </c>
    </row>
    <row r="3" spans="1:16" ht="38.1" customHeight="1" thickBot="1">
      <c r="A3" s="21" t="s">
        <v>54</v>
      </c>
      <c r="B3" s="22" t="s">
        <v>6</v>
      </c>
      <c r="C3" s="279" t="s">
        <v>455</v>
      </c>
      <c r="D3" s="279" t="s">
        <v>447</v>
      </c>
      <c r="E3" s="567" t="s">
        <v>449</v>
      </c>
      <c r="F3" s="732" t="s">
        <v>446</v>
      </c>
    </row>
    <row r="4" spans="1:16" s="184" customFormat="1" ht="12" customHeight="1" thickBot="1">
      <c r="A4" s="180"/>
      <c r="B4" s="181" t="s">
        <v>388</v>
      </c>
      <c r="C4" s="280" t="s">
        <v>389</v>
      </c>
      <c r="D4" s="312" t="s">
        <v>390</v>
      </c>
      <c r="E4" s="754" t="s">
        <v>392</v>
      </c>
      <c r="F4" s="733" t="s">
        <v>391</v>
      </c>
    </row>
    <row r="5" spans="1:16" s="185" customFormat="1" ht="12" customHeight="1" thickBot="1">
      <c r="A5" s="18" t="s">
        <v>7</v>
      </c>
      <c r="B5" s="19" t="s">
        <v>152</v>
      </c>
      <c r="C5" s="281">
        <f>+C6+C7+C8+C9+C10+C11</f>
        <v>520034</v>
      </c>
      <c r="D5" s="281">
        <f>+D6+D7+D8+D9+D10+D11</f>
        <v>520034</v>
      </c>
      <c r="E5" s="261">
        <f t="shared" ref="E5:E10" si="0">+D5-C5</f>
        <v>0</v>
      </c>
      <c r="F5" s="734">
        <f>+F6+F7+F8+F9+F10+F11</f>
        <v>247620</v>
      </c>
      <c r="H5" s="581">
        <f>+'9.1. sz. mell'!C8</f>
        <v>520034</v>
      </c>
      <c r="I5" s="581">
        <f>+'9.1. sz. mell'!D8</f>
        <v>520034</v>
      </c>
      <c r="J5" s="581">
        <f>+'9.1. sz. mell'!E8</f>
        <v>0</v>
      </c>
      <c r="K5" s="581">
        <f>+'9.1. sz. mell'!F8</f>
        <v>247620</v>
      </c>
      <c r="M5" s="581">
        <f>'1.2.sz.mell.'!C5+'1.3.sz.mell.'!C5+'1.4.sz.mell.'!C5</f>
        <v>520034</v>
      </c>
      <c r="N5" s="581">
        <f>'1.2.sz.mell.'!D5+'1.3.sz.mell.'!D5+'1.4.sz.mell.'!D5</f>
        <v>520034</v>
      </c>
      <c r="O5" s="581">
        <f>'1.2.sz.mell.'!E5+'1.3.sz.mell.'!E5+'1.4.sz.mell.'!E5</f>
        <v>0</v>
      </c>
      <c r="P5" s="581">
        <f>'1.2.sz.mell.'!F5+'1.3.sz.mell.'!F5+'1.4.sz.mell.'!F5</f>
        <v>247620</v>
      </c>
    </row>
    <row r="6" spans="1:16" s="185" customFormat="1" ht="12" customHeight="1">
      <c r="A6" s="13" t="s">
        <v>66</v>
      </c>
      <c r="B6" s="186" t="s">
        <v>153</v>
      </c>
      <c r="C6" s="282">
        <v>149688</v>
      </c>
      <c r="D6" s="282">
        <v>150043</v>
      </c>
      <c r="E6" s="562">
        <f t="shared" si="0"/>
        <v>355</v>
      </c>
      <c r="F6" s="735">
        <v>78193</v>
      </c>
      <c r="H6" s="581">
        <f>+'9.1. sz. mell'!C9</f>
        <v>149688</v>
      </c>
      <c r="I6" s="581">
        <f>+'9.1. sz. mell'!D9</f>
        <v>150043</v>
      </c>
      <c r="J6" s="581">
        <f>+'9.1. sz. mell'!E9</f>
        <v>355</v>
      </c>
      <c r="K6" s="581">
        <f>+'9.1. sz. mell'!F9</f>
        <v>78193</v>
      </c>
      <c r="M6" s="581">
        <f>'1.2.sz.mell.'!C6+'1.3.sz.mell.'!C6+'1.4.sz.mell.'!C6</f>
        <v>149688</v>
      </c>
      <c r="N6" s="581">
        <f>'1.2.sz.mell.'!D6+'1.3.sz.mell.'!D6+'1.4.sz.mell.'!D6</f>
        <v>150043</v>
      </c>
      <c r="O6" s="581">
        <f>'1.2.sz.mell.'!E6+'1.3.sz.mell.'!E6+'1.4.sz.mell.'!E6</f>
        <v>355</v>
      </c>
      <c r="P6" s="581">
        <f>'1.2.sz.mell.'!F6+'1.3.sz.mell.'!F6+'1.4.sz.mell.'!F6</f>
        <v>78193</v>
      </c>
    </row>
    <row r="7" spans="1:16" s="185" customFormat="1" ht="12" customHeight="1">
      <c r="A7" s="12" t="s">
        <v>67</v>
      </c>
      <c r="B7" s="187" t="s">
        <v>154</v>
      </c>
      <c r="C7" s="275">
        <v>140381</v>
      </c>
      <c r="D7" s="282">
        <v>140381</v>
      </c>
      <c r="E7" s="562">
        <f t="shared" si="0"/>
        <v>0</v>
      </c>
      <c r="F7" s="735">
        <v>69974</v>
      </c>
      <c r="G7" s="185" t="s">
        <v>448</v>
      </c>
      <c r="H7" s="581">
        <f>+'9.1. sz. mell'!C10</f>
        <v>140381</v>
      </c>
      <c r="I7" s="581">
        <f>+'9.1. sz. mell'!D10</f>
        <v>140381</v>
      </c>
      <c r="J7" s="581">
        <f>+'9.1. sz. mell'!E10</f>
        <v>0</v>
      </c>
      <c r="K7" s="581">
        <f>+'9.1. sz. mell'!F10</f>
        <v>69974</v>
      </c>
      <c r="M7" s="581">
        <f>'1.2.sz.mell.'!C7+'1.3.sz.mell.'!C7+'1.4.sz.mell.'!C7</f>
        <v>140381</v>
      </c>
      <c r="N7" s="581">
        <f>'1.2.sz.mell.'!D7+'1.3.sz.mell.'!D7+'1.4.sz.mell.'!D7</f>
        <v>140381</v>
      </c>
      <c r="O7" s="581">
        <f>'1.2.sz.mell.'!E7+'1.3.sz.mell.'!E7+'1.4.sz.mell.'!E7</f>
        <v>0</v>
      </c>
      <c r="P7" s="581">
        <f>'1.2.sz.mell.'!F7+'1.3.sz.mell.'!F7+'1.4.sz.mell.'!F7</f>
        <v>69974</v>
      </c>
    </row>
    <row r="8" spans="1:16" s="185" customFormat="1" ht="12" customHeight="1">
      <c r="A8" s="12" t="s">
        <v>68</v>
      </c>
      <c r="B8" s="187" t="s">
        <v>423</v>
      </c>
      <c r="C8" s="275">
        <v>169884</v>
      </c>
      <c r="D8" s="282">
        <v>176498</v>
      </c>
      <c r="E8" s="562">
        <f t="shared" si="0"/>
        <v>6614</v>
      </c>
      <c r="F8" s="735">
        <v>94857</v>
      </c>
      <c r="H8" s="581">
        <f>+'9.1. sz. mell'!C11</f>
        <v>169884</v>
      </c>
      <c r="I8" s="581">
        <f>+'9.1. sz. mell'!D11</f>
        <v>176498</v>
      </c>
      <c r="J8" s="581">
        <f>+'9.1. sz. mell'!E11</f>
        <v>6614</v>
      </c>
      <c r="K8" s="581">
        <f>+'9.1. sz. mell'!F11</f>
        <v>94857</v>
      </c>
      <c r="M8" s="581">
        <f>'1.2.sz.mell.'!C8+'1.3.sz.mell.'!C8+'1.4.sz.mell.'!C8</f>
        <v>169884</v>
      </c>
      <c r="N8" s="581">
        <f>'1.2.sz.mell.'!D8+'1.3.sz.mell.'!D8+'1.4.sz.mell.'!D8</f>
        <v>176498</v>
      </c>
      <c r="O8" s="581">
        <f>'1.2.sz.mell.'!E8+'1.3.sz.mell.'!E8+'1.4.sz.mell.'!E8</f>
        <v>6614</v>
      </c>
      <c r="P8" s="581">
        <f>'1.2.sz.mell.'!F8+'1.3.sz.mell.'!F8+'1.4.sz.mell.'!F8</f>
        <v>94857</v>
      </c>
    </row>
    <row r="9" spans="1:16" s="185" customFormat="1" ht="12" customHeight="1">
      <c r="A9" s="12" t="s">
        <v>69</v>
      </c>
      <c r="B9" s="187" t="s">
        <v>155</v>
      </c>
      <c r="C9" s="275">
        <v>5584</v>
      </c>
      <c r="D9" s="282">
        <v>5584</v>
      </c>
      <c r="E9" s="562">
        <f t="shared" si="0"/>
        <v>0</v>
      </c>
      <c r="F9" s="735">
        <v>2903</v>
      </c>
      <c r="H9" s="581">
        <f>+'9.1. sz. mell'!C12</f>
        <v>5584</v>
      </c>
      <c r="I9" s="581">
        <f>+'9.1. sz. mell'!D12</f>
        <v>5584</v>
      </c>
      <c r="J9" s="581">
        <f>+'9.1. sz. mell'!E12</f>
        <v>0</v>
      </c>
      <c r="K9" s="581">
        <f>+'9.1. sz. mell'!F12</f>
        <v>2903</v>
      </c>
      <c r="M9" s="581">
        <f>'1.2.sz.mell.'!C9+'1.3.sz.mell.'!C9+'1.4.sz.mell.'!C9</f>
        <v>5584</v>
      </c>
      <c r="N9" s="581">
        <f>'1.2.sz.mell.'!D9+'1.3.sz.mell.'!D9+'1.4.sz.mell.'!D9</f>
        <v>5584</v>
      </c>
      <c r="O9" s="581">
        <f>'1.2.sz.mell.'!E9+'1.3.sz.mell.'!E9+'1.4.sz.mell.'!E9</f>
        <v>0</v>
      </c>
      <c r="P9" s="581">
        <f>'1.2.sz.mell.'!F9+'1.3.sz.mell.'!F9+'1.4.sz.mell.'!F9</f>
        <v>2903</v>
      </c>
    </row>
    <row r="10" spans="1:16" s="185" customFormat="1" ht="12" customHeight="1">
      <c r="A10" s="12" t="s">
        <v>86</v>
      </c>
      <c r="B10" s="104" t="s">
        <v>333</v>
      </c>
      <c r="C10" s="275">
        <v>54497</v>
      </c>
      <c r="D10" s="282">
        <v>47528</v>
      </c>
      <c r="E10" s="562">
        <f t="shared" si="0"/>
        <v>-6969</v>
      </c>
      <c r="F10" s="735">
        <v>1693</v>
      </c>
      <c r="H10" s="581">
        <f>+'9.1. sz. mell'!C13</f>
        <v>54497</v>
      </c>
      <c r="I10" s="581">
        <f>+'9.1. sz. mell'!D13</f>
        <v>47528</v>
      </c>
      <c r="J10" s="581">
        <f>+'9.1. sz. mell'!E13</f>
        <v>-6969</v>
      </c>
      <c r="K10" s="581">
        <f>+'9.1. sz. mell'!F13</f>
        <v>1693</v>
      </c>
      <c r="M10" s="581">
        <f>'1.2.sz.mell.'!C10+'1.3.sz.mell.'!C10+'1.4.sz.mell.'!C10</f>
        <v>54497</v>
      </c>
      <c r="N10" s="581">
        <f>'1.2.sz.mell.'!D10+'1.3.sz.mell.'!D10+'1.4.sz.mell.'!D10</f>
        <v>47528</v>
      </c>
      <c r="O10" s="581">
        <f>'1.2.sz.mell.'!E10+'1.3.sz.mell.'!E10+'1.4.sz.mell.'!E10</f>
        <v>-6969</v>
      </c>
      <c r="P10" s="581">
        <f>'1.2.sz.mell.'!F10+'1.3.sz.mell.'!F10+'1.4.sz.mell.'!F10</f>
        <v>1693</v>
      </c>
    </row>
    <row r="11" spans="1:16" s="185" customFormat="1" ht="12" customHeight="1" thickBot="1">
      <c r="A11" s="14" t="s">
        <v>70</v>
      </c>
      <c r="B11" s="105" t="s">
        <v>334</v>
      </c>
      <c r="C11" s="275"/>
      <c r="D11" s="302"/>
      <c r="E11" s="755"/>
      <c r="F11" s="736"/>
      <c r="H11" s="581">
        <f>+'9.1. sz. mell'!C14</f>
        <v>0</v>
      </c>
      <c r="I11" s="581">
        <f>+'9.1. sz. mell'!D14</f>
        <v>0</v>
      </c>
      <c r="J11" s="581">
        <f>+'9.1. sz. mell'!E14</f>
        <v>0</v>
      </c>
      <c r="K11" s="581">
        <f>+'9.1. sz. mell'!F14</f>
        <v>0</v>
      </c>
      <c r="M11" s="581">
        <f>'1.2.sz.mell.'!C11+'1.3.sz.mell.'!C11+'1.4.sz.mell.'!C11</f>
        <v>0</v>
      </c>
      <c r="N11" s="581">
        <f>'1.2.sz.mell.'!D11+'1.3.sz.mell.'!D11+'1.4.sz.mell.'!D11</f>
        <v>0</v>
      </c>
      <c r="O11" s="581">
        <f>'1.2.sz.mell.'!E11+'1.3.sz.mell.'!E11+'1.4.sz.mell.'!E11</f>
        <v>0</v>
      </c>
      <c r="P11" s="581">
        <f>'1.2.sz.mell.'!F11+'1.3.sz.mell.'!F11+'1.4.sz.mell.'!F11</f>
        <v>0</v>
      </c>
    </row>
    <row r="12" spans="1:16" s="185" customFormat="1" ht="12" customHeight="1" thickBot="1">
      <c r="A12" s="18" t="s">
        <v>8</v>
      </c>
      <c r="B12" s="103" t="s">
        <v>156</v>
      </c>
      <c r="C12" s="281">
        <f>+C13+C14+C15+C16+C17</f>
        <v>70807</v>
      </c>
      <c r="D12" s="281">
        <f>+D13+D14+D15+D16+D17</f>
        <v>133777</v>
      </c>
      <c r="E12" s="262">
        <f>+D12-C12</f>
        <v>62970</v>
      </c>
      <c r="F12" s="734">
        <f>+F13+F14+F15+F16+F17</f>
        <v>125549</v>
      </c>
      <c r="H12" s="581">
        <f>+'9.1. sz. mell'!C15+'9.2. sz. mell'!C20</f>
        <v>70807</v>
      </c>
      <c r="I12" s="581">
        <f>+'9.1. sz. mell'!D15+'9.2. sz. mell'!D20</f>
        <v>133777</v>
      </c>
      <c r="J12" s="581">
        <f>+'9.1. sz. mell'!E15+'9.2. sz. mell'!E20</f>
        <v>62970</v>
      </c>
      <c r="K12" s="581">
        <f>+'9.1. sz. mell'!F15+'9.2. sz. mell'!F20</f>
        <v>125549</v>
      </c>
      <c r="M12" s="581">
        <f>'1.2.sz.mell.'!C12+'1.3.sz.mell.'!C12+'1.4.sz.mell.'!C12</f>
        <v>70807</v>
      </c>
      <c r="N12" s="581">
        <f>'1.2.sz.mell.'!D12+'1.3.sz.mell.'!D12+'1.4.sz.mell.'!D12</f>
        <v>133777</v>
      </c>
      <c r="O12" s="581">
        <f>'1.2.sz.mell.'!E12+'1.3.sz.mell.'!E12+'1.4.sz.mell.'!E12</f>
        <v>62970</v>
      </c>
      <c r="P12" s="581">
        <f>'1.2.sz.mell.'!F12+'1.3.sz.mell.'!F12+'1.4.sz.mell.'!F12</f>
        <v>125549</v>
      </c>
    </row>
    <row r="13" spans="1:16" s="185" customFormat="1" ht="12" customHeight="1">
      <c r="A13" s="13" t="s">
        <v>72</v>
      </c>
      <c r="B13" s="186" t="s">
        <v>157</v>
      </c>
      <c r="C13" s="282"/>
      <c r="D13" s="299"/>
      <c r="E13" s="756"/>
      <c r="F13" s="737"/>
      <c r="H13" s="581">
        <f>+'9.1. sz. mell'!C16</f>
        <v>0</v>
      </c>
      <c r="I13" s="581">
        <f>+'9.1. sz. mell'!D16</f>
        <v>0</v>
      </c>
      <c r="J13" s="581">
        <f>+'9.1. sz. mell'!E16</f>
        <v>0</v>
      </c>
      <c r="K13" s="581">
        <f>+'9.1. sz. mell'!F16</f>
        <v>0</v>
      </c>
      <c r="M13" s="581">
        <f>'1.2.sz.mell.'!C13+'1.3.sz.mell.'!C13+'1.4.sz.mell.'!C13</f>
        <v>0</v>
      </c>
      <c r="N13" s="581">
        <f>'1.2.sz.mell.'!D13+'1.3.sz.mell.'!D13+'1.4.sz.mell.'!D13</f>
        <v>0</v>
      </c>
      <c r="O13" s="581">
        <f>'1.2.sz.mell.'!E13+'1.3.sz.mell.'!E13+'1.4.sz.mell.'!E13</f>
        <v>0</v>
      </c>
      <c r="P13" s="581">
        <f>'1.2.sz.mell.'!F13+'1.3.sz.mell.'!F13+'1.4.sz.mell.'!F13</f>
        <v>0</v>
      </c>
    </row>
    <row r="14" spans="1:16" s="185" customFormat="1" ht="12" customHeight="1">
      <c r="A14" s="12" t="s">
        <v>73</v>
      </c>
      <c r="B14" s="187" t="s">
        <v>158</v>
      </c>
      <c r="C14" s="275"/>
      <c r="D14" s="298"/>
      <c r="E14" s="757"/>
      <c r="F14" s="738"/>
      <c r="H14" s="581">
        <f>+'9.1. sz. mell'!C17</f>
        <v>0</v>
      </c>
      <c r="I14" s="581">
        <f>+'9.1. sz. mell'!D17</f>
        <v>0</v>
      </c>
      <c r="J14" s="581">
        <f>+'9.1. sz. mell'!E17</f>
        <v>0</v>
      </c>
      <c r="K14" s="581">
        <f>+'9.1. sz. mell'!F17</f>
        <v>0</v>
      </c>
      <c r="M14" s="581">
        <f>'1.2.sz.mell.'!C14+'1.3.sz.mell.'!C14+'1.4.sz.mell.'!C14</f>
        <v>0</v>
      </c>
      <c r="N14" s="581">
        <f>'1.2.sz.mell.'!D14+'1.3.sz.mell.'!D14+'1.4.sz.mell.'!D14</f>
        <v>0</v>
      </c>
      <c r="O14" s="581">
        <f>'1.2.sz.mell.'!E14+'1.3.sz.mell.'!E14+'1.4.sz.mell.'!E14</f>
        <v>0</v>
      </c>
      <c r="P14" s="581">
        <f>'1.2.sz.mell.'!F14+'1.3.sz.mell.'!F14+'1.4.sz.mell.'!F14</f>
        <v>0</v>
      </c>
    </row>
    <row r="15" spans="1:16" s="185" customFormat="1" ht="12" customHeight="1">
      <c r="A15" s="12" t="s">
        <v>74</v>
      </c>
      <c r="B15" s="187" t="s">
        <v>323</v>
      </c>
      <c r="C15" s="275"/>
      <c r="D15" s="298"/>
      <c r="E15" s="757"/>
      <c r="F15" s="738"/>
      <c r="H15" s="581">
        <f>+'9.1. sz. mell'!C18</f>
        <v>0</v>
      </c>
      <c r="I15" s="581">
        <f>+'9.1. sz. mell'!D18</f>
        <v>0</v>
      </c>
      <c r="J15" s="581">
        <f>+'9.1. sz. mell'!E18</f>
        <v>0</v>
      </c>
      <c r="K15" s="581">
        <f>+'9.1. sz. mell'!F18</f>
        <v>0</v>
      </c>
      <c r="M15" s="581">
        <f>'1.2.sz.mell.'!C15+'1.3.sz.mell.'!C15+'1.4.sz.mell.'!C15</f>
        <v>0</v>
      </c>
      <c r="N15" s="581">
        <f>'1.2.sz.mell.'!D15+'1.3.sz.mell.'!D15+'1.4.sz.mell.'!D15</f>
        <v>0</v>
      </c>
      <c r="O15" s="581">
        <f>'1.2.sz.mell.'!E15+'1.3.sz.mell.'!E15+'1.4.sz.mell.'!E15</f>
        <v>0</v>
      </c>
      <c r="P15" s="581">
        <f>'1.2.sz.mell.'!F15+'1.3.sz.mell.'!F15+'1.4.sz.mell.'!F15</f>
        <v>0</v>
      </c>
    </row>
    <row r="16" spans="1:16" s="185" customFormat="1" ht="12" customHeight="1">
      <c r="A16" s="12" t="s">
        <v>75</v>
      </c>
      <c r="B16" s="187" t="s">
        <v>324</v>
      </c>
      <c r="C16" s="275"/>
      <c r="D16" s="298"/>
      <c r="E16" s="757"/>
      <c r="F16" s="738"/>
      <c r="H16" s="581">
        <f>+'9.1. sz. mell'!C19</f>
        <v>0</v>
      </c>
      <c r="I16" s="581">
        <f>+'9.1. sz. mell'!D19</f>
        <v>0</v>
      </c>
      <c r="J16" s="581">
        <f>+'9.1. sz. mell'!E19</f>
        <v>0</v>
      </c>
      <c r="K16" s="581">
        <f>+'9.1. sz. mell'!F19</f>
        <v>0</v>
      </c>
      <c r="M16" s="581">
        <f>'1.2.sz.mell.'!C16+'1.3.sz.mell.'!C16+'1.4.sz.mell.'!C16</f>
        <v>0</v>
      </c>
      <c r="N16" s="581">
        <f>'1.2.sz.mell.'!D16+'1.3.sz.mell.'!D16+'1.4.sz.mell.'!D16</f>
        <v>0</v>
      </c>
      <c r="O16" s="581">
        <f>'1.2.sz.mell.'!E16+'1.3.sz.mell.'!E16+'1.4.sz.mell.'!E16</f>
        <v>0</v>
      </c>
      <c r="P16" s="581">
        <f>'1.2.sz.mell.'!F16+'1.3.sz.mell.'!F16+'1.4.sz.mell.'!F16</f>
        <v>0</v>
      </c>
    </row>
    <row r="17" spans="1:16" s="185" customFormat="1" ht="12" customHeight="1">
      <c r="A17" s="12" t="s">
        <v>76</v>
      </c>
      <c r="B17" s="592" t="s">
        <v>159</v>
      </c>
      <c r="C17" s="594">
        <v>70807</v>
      </c>
      <c r="D17" s="595">
        <v>133777</v>
      </c>
      <c r="E17" s="604">
        <f>+D17-C17</f>
        <v>62970</v>
      </c>
      <c r="F17" s="739">
        <v>125549</v>
      </c>
      <c r="H17" s="581">
        <f>+'9.1. sz. mell'!C20+'9.2. sz. mell'!C23</f>
        <v>70807</v>
      </c>
      <c r="I17" s="581">
        <f>+'9.1. sz. mell'!D20+'9.2. sz. mell'!D23</f>
        <v>133777</v>
      </c>
      <c r="J17" s="581">
        <f>+'9.1. sz. mell'!E20+'9.2. sz. mell'!E23</f>
        <v>62970</v>
      </c>
      <c r="K17" s="581">
        <f>+'9.1. sz. mell'!F20+'9.2. sz. mell'!F23</f>
        <v>125549</v>
      </c>
      <c r="M17" s="581">
        <f>'1.2.sz.mell.'!C17+'1.3.sz.mell.'!C17+'1.4.sz.mell.'!C17</f>
        <v>70807</v>
      </c>
      <c r="N17" s="581">
        <f>'1.2.sz.mell.'!D17+'1.3.sz.mell.'!D17+'1.4.sz.mell.'!D17</f>
        <v>133777</v>
      </c>
      <c r="O17" s="581">
        <f>'1.2.sz.mell.'!E17+'1.3.sz.mell.'!E17+'1.4.sz.mell.'!E17</f>
        <v>62970</v>
      </c>
      <c r="P17" s="581">
        <f>'1.2.sz.mell.'!F17+'1.3.sz.mell.'!F17+'1.4.sz.mell.'!F17</f>
        <v>125549</v>
      </c>
    </row>
    <row r="18" spans="1:16" s="185" customFormat="1" ht="12" customHeight="1" thickBot="1">
      <c r="A18" s="14" t="s">
        <v>82</v>
      </c>
      <c r="B18" s="596" t="s">
        <v>160</v>
      </c>
      <c r="C18" s="715"/>
      <c r="D18" s="716"/>
      <c r="E18" s="758"/>
      <c r="F18" s="740"/>
      <c r="H18" s="581">
        <f>+'9.1. sz. mell'!C21</f>
        <v>0</v>
      </c>
      <c r="I18" s="581">
        <f>+'9.1. sz. mell'!D21</f>
        <v>0</v>
      </c>
      <c r="J18" s="581">
        <f>+'9.1. sz. mell'!E21</f>
        <v>0</v>
      </c>
      <c r="K18" s="581">
        <f>+'9.1. sz. mell'!F21</f>
        <v>0</v>
      </c>
      <c r="M18" s="581">
        <f>'1.2.sz.mell.'!C18+'1.3.sz.mell.'!C18+'1.4.sz.mell.'!C18</f>
        <v>0</v>
      </c>
      <c r="N18" s="581">
        <f>'1.2.sz.mell.'!D18+'1.3.sz.mell.'!D18+'1.4.sz.mell.'!D18</f>
        <v>0</v>
      </c>
      <c r="O18" s="581">
        <f>'1.2.sz.mell.'!E18+'1.3.sz.mell.'!E18+'1.4.sz.mell.'!E18</f>
        <v>0</v>
      </c>
      <c r="P18" s="581">
        <f>'1.2.sz.mell.'!F18+'1.3.sz.mell.'!F18+'1.4.sz.mell.'!F18</f>
        <v>0</v>
      </c>
    </row>
    <row r="19" spans="1:16" s="185" customFormat="1" ht="12" customHeight="1" thickBot="1">
      <c r="A19" s="18" t="s">
        <v>9</v>
      </c>
      <c r="B19" s="597" t="s">
        <v>161</v>
      </c>
      <c r="C19" s="598">
        <f>+C20+C21+C22+C23+C24</f>
        <v>13421</v>
      </c>
      <c r="D19" s="598">
        <f>+D20+D21+D22+D23+D24</f>
        <v>13421</v>
      </c>
      <c r="E19" s="603">
        <f>+D19-C19</f>
        <v>0</v>
      </c>
      <c r="F19" s="741">
        <f>+F20+F21+F22+F23+F24</f>
        <v>13421</v>
      </c>
      <c r="H19" s="581">
        <f>+'9.1. sz. mell'!C22</f>
        <v>13421</v>
      </c>
      <c r="I19" s="581">
        <f>+'9.1. sz. mell'!D22</f>
        <v>13421</v>
      </c>
      <c r="J19" s="581">
        <f>+'9.1. sz. mell'!E22</f>
        <v>0</v>
      </c>
      <c r="K19" s="581">
        <f>+'9.1. sz. mell'!F22</f>
        <v>13421</v>
      </c>
      <c r="M19" s="581">
        <f>'1.2.sz.mell.'!C19+'1.3.sz.mell.'!C19+'1.4.sz.mell.'!C19</f>
        <v>13421</v>
      </c>
      <c r="N19" s="581">
        <f>'1.2.sz.mell.'!D19+'1.3.sz.mell.'!D19+'1.4.sz.mell.'!D19</f>
        <v>13421</v>
      </c>
      <c r="O19" s="581">
        <f>'1.2.sz.mell.'!E19+'1.3.sz.mell.'!E19+'1.4.sz.mell.'!E19</f>
        <v>0</v>
      </c>
      <c r="P19" s="581">
        <f>'1.2.sz.mell.'!F19+'1.3.sz.mell.'!F19+'1.4.sz.mell.'!F19</f>
        <v>13421</v>
      </c>
    </row>
    <row r="20" spans="1:16" s="185" customFormat="1" ht="12" customHeight="1">
      <c r="A20" s="13" t="s">
        <v>55</v>
      </c>
      <c r="B20" s="588" t="s">
        <v>162</v>
      </c>
      <c r="C20" s="595"/>
      <c r="D20" s="600"/>
      <c r="E20" s="759"/>
      <c r="F20" s="742"/>
      <c r="H20" s="581">
        <f>+'9.1. sz. mell'!C23</f>
        <v>0</v>
      </c>
      <c r="I20" s="581">
        <f>+'9.1. sz. mell'!D23</f>
        <v>0</v>
      </c>
      <c r="J20" s="581">
        <f>+'9.1. sz. mell'!E23</f>
        <v>0</v>
      </c>
      <c r="K20" s="581">
        <f>+'9.1. sz. mell'!F23</f>
        <v>0</v>
      </c>
      <c r="M20" s="581">
        <f>'1.2.sz.mell.'!C20+'1.3.sz.mell.'!C20+'1.4.sz.mell.'!C20</f>
        <v>0</v>
      </c>
      <c r="N20" s="581">
        <f>'1.2.sz.mell.'!D20+'1.3.sz.mell.'!D20+'1.4.sz.mell.'!D20</f>
        <v>0</v>
      </c>
      <c r="O20" s="581">
        <f>'1.2.sz.mell.'!E20+'1.3.sz.mell.'!E20+'1.4.sz.mell.'!E20</f>
        <v>0</v>
      </c>
      <c r="P20" s="581">
        <f>'1.2.sz.mell.'!F20+'1.3.sz.mell.'!F20+'1.4.sz.mell.'!F20</f>
        <v>0</v>
      </c>
    </row>
    <row r="21" spans="1:16" s="185" customFormat="1" ht="12" customHeight="1">
      <c r="A21" s="12" t="s">
        <v>56</v>
      </c>
      <c r="B21" s="592" t="s">
        <v>163</v>
      </c>
      <c r="C21" s="594"/>
      <c r="D21" s="601"/>
      <c r="E21" s="760"/>
      <c r="F21" s="743"/>
      <c r="H21" s="581">
        <f>+'9.1. sz. mell'!C24</f>
        <v>0</v>
      </c>
      <c r="I21" s="581">
        <f>+'9.1. sz. mell'!D24</f>
        <v>0</v>
      </c>
      <c r="J21" s="581">
        <f>+'9.1. sz. mell'!E24</f>
        <v>0</v>
      </c>
      <c r="K21" s="581">
        <f>+'9.1. sz. mell'!F24</f>
        <v>0</v>
      </c>
      <c r="M21" s="581">
        <f>'1.2.sz.mell.'!C21+'1.3.sz.mell.'!C21+'1.4.sz.mell.'!C21</f>
        <v>0</v>
      </c>
      <c r="N21" s="581">
        <f>'1.2.sz.mell.'!D21+'1.3.sz.mell.'!D21+'1.4.sz.mell.'!D21</f>
        <v>0</v>
      </c>
      <c r="O21" s="581">
        <f>'1.2.sz.mell.'!E21+'1.3.sz.mell.'!E21+'1.4.sz.mell.'!E21</f>
        <v>0</v>
      </c>
      <c r="P21" s="581">
        <f>'1.2.sz.mell.'!F21+'1.3.sz.mell.'!F21+'1.4.sz.mell.'!F21</f>
        <v>0</v>
      </c>
    </row>
    <row r="22" spans="1:16" s="185" customFormat="1" ht="12" customHeight="1">
      <c r="A22" s="12" t="s">
        <v>57</v>
      </c>
      <c r="B22" s="592" t="s">
        <v>325</v>
      </c>
      <c r="C22" s="594"/>
      <c r="D22" s="601"/>
      <c r="E22" s="760"/>
      <c r="F22" s="743"/>
      <c r="H22" s="581">
        <f>+'9.1. sz. mell'!C25</f>
        <v>0</v>
      </c>
      <c r="I22" s="581">
        <f>+'9.1. sz. mell'!D25</f>
        <v>0</v>
      </c>
      <c r="J22" s="581">
        <f>+'9.1. sz. mell'!E25</f>
        <v>0</v>
      </c>
      <c r="K22" s="581">
        <f>+'9.1. sz. mell'!F25</f>
        <v>0</v>
      </c>
      <c r="M22" s="581">
        <f>'1.2.sz.mell.'!C22+'1.3.sz.mell.'!C22+'1.4.sz.mell.'!C22</f>
        <v>0</v>
      </c>
      <c r="N22" s="581">
        <f>'1.2.sz.mell.'!D22+'1.3.sz.mell.'!D22+'1.4.sz.mell.'!D22</f>
        <v>0</v>
      </c>
      <c r="O22" s="581">
        <f>'1.2.sz.mell.'!E22+'1.3.sz.mell.'!E22+'1.4.sz.mell.'!E22</f>
        <v>0</v>
      </c>
      <c r="P22" s="581">
        <f>'1.2.sz.mell.'!F22+'1.3.sz.mell.'!F22+'1.4.sz.mell.'!F22</f>
        <v>0</v>
      </c>
    </row>
    <row r="23" spans="1:16" s="185" customFormat="1" ht="12" customHeight="1">
      <c r="A23" s="12" t="s">
        <v>58</v>
      </c>
      <c r="B23" s="592" t="s">
        <v>326</v>
      </c>
      <c r="C23" s="594"/>
      <c r="D23" s="601"/>
      <c r="E23" s="760"/>
      <c r="F23" s="743"/>
      <c r="H23" s="581">
        <f>+'9.1. sz. mell'!C26</f>
        <v>0</v>
      </c>
      <c r="I23" s="581">
        <f>+'9.1. sz. mell'!D26</f>
        <v>0</v>
      </c>
      <c r="J23" s="581">
        <f>+'9.1. sz. mell'!E26</f>
        <v>0</v>
      </c>
      <c r="K23" s="581">
        <f>+'9.1. sz. mell'!F26</f>
        <v>0</v>
      </c>
      <c r="M23" s="581">
        <f>'1.2.sz.mell.'!C23+'1.3.sz.mell.'!C23+'1.4.sz.mell.'!C23</f>
        <v>0</v>
      </c>
      <c r="N23" s="581">
        <f>'1.2.sz.mell.'!D23+'1.3.sz.mell.'!D23+'1.4.sz.mell.'!D23</f>
        <v>0</v>
      </c>
      <c r="O23" s="581">
        <f>'1.2.sz.mell.'!E23+'1.3.sz.mell.'!E23+'1.4.sz.mell.'!E23</f>
        <v>0</v>
      </c>
      <c r="P23" s="581">
        <f>'1.2.sz.mell.'!F23+'1.3.sz.mell.'!F23+'1.4.sz.mell.'!F23</f>
        <v>0</v>
      </c>
    </row>
    <row r="24" spans="1:16" s="185" customFormat="1" ht="12" customHeight="1">
      <c r="A24" s="12" t="s">
        <v>98</v>
      </c>
      <c r="B24" s="592" t="s">
        <v>164</v>
      </c>
      <c r="C24" s="594">
        <v>13421</v>
      </c>
      <c r="D24" s="595">
        <v>13421</v>
      </c>
      <c r="E24" s="604">
        <f>+D24-C24</f>
        <v>0</v>
      </c>
      <c r="F24" s="739">
        <v>13421</v>
      </c>
      <c r="H24" s="581">
        <f>+'9.1. sz. mell'!C27</f>
        <v>13421</v>
      </c>
      <c r="I24" s="581">
        <f>+'9.1. sz. mell'!D27</f>
        <v>13421</v>
      </c>
      <c r="J24" s="581">
        <f>+'9.1. sz. mell'!E27</f>
        <v>0</v>
      </c>
      <c r="K24" s="581">
        <f>+'9.1. sz. mell'!F27</f>
        <v>13421</v>
      </c>
      <c r="M24" s="581">
        <f>'1.2.sz.mell.'!C24+'1.3.sz.mell.'!C24+'1.4.sz.mell.'!C24</f>
        <v>13421</v>
      </c>
      <c r="N24" s="581">
        <f>'1.2.sz.mell.'!D24+'1.3.sz.mell.'!D24+'1.4.sz.mell.'!D24</f>
        <v>13421</v>
      </c>
      <c r="O24" s="581">
        <f>'1.2.sz.mell.'!E24+'1.3.sz.mell.'!E24+'1.4.sz.mell.'!E24</f>
        <v>0</v>
      </c>
      <c r="P24" s="581">
        <f>'1.2.sz.mell.'!F24+'1.3.sz.mell.'!F24+'1.4.sz.mell.'!F24</f>
        <v>13421</v>
      </c>
    </row>
    <row r="25" spans="1:16" s="185" customFormat="1" ht="12" customHeight="1" thickBot="1">
      <c r="A25" s="14" t="s">
        <v>99</v>
      </c>
      <c r="B25" s="602" t="s">
        <v>165</v>
      </c>
      <c r="C25" s="715"/>
      <c r="D25" s="717"/>
      <c r="E25" s="758"/>
      <c r="F25" s="740"/>
      <c r="H25" s="581">
        <f>+'9.1. sz. mell'!C28</f>
        <v>0</v>
      </c>
      <c r="I25" s="581">
        <f>+'9.1. sz. mell'!D28</f>
        <v>0</v>
      </c>
      <c r="J25" s="581">
        <f>+'9.1. sz. mell'!E28</f>
        <v>0</v>
      </c>
      <c r="K25" s="581">
        <f>+'9.1. sz. mell'!F28</f>
        <v>0</v>
      </c>
      <c r="M25" s="581">
        <f>'1.2.sz.mell.'!C25+'1.3.sz.mell.'!C25+'1.4.sz.mell.'!C25</f>
        <v>0</v>
      </c>
      <c r="N25" s="581">
        <f>'1.2.sz.mell.'!D25+'1.3.sz.mell.'!D25+'1.4.sz.mell.'!D25</f>
        <v>0</v>
      </c>
      <c r="O25" s="581">
        <f>'1.2.sz.mell.'!E25+'1.3.sz.mell.'!E25+'1.4.sz.mell.'!E25</f>
        <v>0</v>
      </c>
      <c r="P25" s="581">
        <f>'1.2.sz.mell.'!F25+'1.3.sz.mell.'!F25+'1.4.sz.mell.'!F25</f>
        <v>0</v>
      </c>
    </row>
    <row r="26" spans="1:16" s="185" customFormat="1" ht="12" customHeight="1" thickBot="1">
      <c r="A26" s="18" t="s">
        <v>100</v>
      </c>
      <c r="B26" s="597" t="s">
        <v>424</v>
      </c>
      <c r="C26" s="599">
        <f>SUM(C27:C33)</f>
        <v>45500</v>
      </c>
      <c r="D26" s="599">
        <f>SUM(D27:D33)</f>
        <v>45500</v>
      </c>
      <c r="E26" s="603">
        <f>+D26-C26</f>
        <v>0</v>
      </c>
      <c r="F26" s="744">
        <f>SUM(F27:F33)</f>
        <v>22762</v>
      </c>
      <c r="H26" s="581">
        <f>+'9.1. sz. mell'!C29</f>
        <v>45500</v>
      </c>
      <c r="I26" s="581">
        <f>+'9.1. sz. mell'!D29</f>
        <v>45500</v>
      </c>
      <c r="J26" s="581">
        <f>+'9.1. sz. mell'!E29</f>
        <v>0</v>
      </c>
      <c r="K26" s="581">
        <f>+'9.1. sz. mell'!F29</f>
        <v>22762</v>
      </c>
      <c r="M26" s="581">
        <f>'1.2.sz.mell.'!C26+'1.3.sz.mell.'!C26+'1.4.sz.mell.'!C26</f>
        <v>45500</v>
      </c>
      <c r="N26" s="581">
        <f>'1.2.sz.mell.'!D26+'1.3.sz.mell.'!D26+'1.4.sz.mell.'!D26</f>
        <v>45500</v>
      </c>
      <c r="O26" s="581">
        <f>'1.2.sz.mell.'!E26+'1.3.sz.mell.'!E26+'1.4.sz.mell.'!E26</f>
        <v>0</v>
      </c>
      <c r="P26" s="581">
        <f>'1.2.sz.mell.'!F26+'1.3.sz.mell.'!F26+'1.4.sz.mell.'!F26</f>
        <v>22762</v>
      </c>
    </row>
    <row r="27" spans="1:16" s="185" customFormat="1" ht="12" customHeight="1">
      <c r="A27" s="13" t="s">
        <v>167</v>
      </c>
      <c r="B27" s="588" t="s">
        <v>428</v>
      </c>
      <c r="C27" s="595"/>
      <c r="D27" s="600"/>
      <c r="E27" s="761"/>
      <c r="F27" s="745"/>
      <c r="H27" s="581">
        <f>+'9.1. sz. mell'!C30</f>
        <v>0</v>
      </c>
      <c r="I27" s="581">
        <f>+'9.1. sz. mell'!D30</f>
        <v>0</v>
      </c>
      <c r="J27" s="581">
        <f>+'9.1. sz. mell'!E30</f>
        <v>0</v>
      </c>
      <c r="K27" s="581">
        <f>+'9.1. sz. mell'!F30</f>
        <v>0</v>
      </c>
      <c r="M27" s="581">
        <f>'1.2.sz.mell.'!C27+'1.3.sz.mell.'!C27+'1.4.sz.mell.'!C27</f>
        <v>0</v>
      </c>
      <c r="N27" s="581">
        <f>'1.2.sz.mell.'!D27+'1.3.sz.mell.'!D27+'1.4.sz.mell.'!D27</f>
        <v>0</v>
      </c>
      <c r="O27" s="581">
        <f>'1.2.sz.mell.'!E27+'1.3.sz.mell.'!E27+'1.4.sz.mell.'!E27</f>
        <v>0</v>
      </c>
      <c r="P27" s="581">
        <f>'1.2.sz.mell.'!F27+'1.3.sz.mell.'!F27+'1.4.sz.mell.'!F27</f>
        <v>0</v>
      </c>
    </row>
    <row r="28" spans="1:16" s="185" customFormat="1" ht="12" customHeight="1">
      <c r="A28" s="12" t="s">
        <v>168</v>
      </c>
      <c r="B28" s="592" t="s">
        <v>429</v>
      </c>
      <c r="C28" s="594"/>
      <c r="D28" s="601"/>
      <c r="E28" s="760"/>
      <c r="F28" s="745"/>
      <c r="H28" s="581">
        <f>+'9.1. sz. mell'!C31</f>
        <v>0</v>
      </c>
      <c r="I28" s="581">
        <f>+'9.1. sz. mell'!D31</f>
        <v>0</v>
      </c>
      <c r="J28" s="581">
        <f>+'9.1. sz. mell'!E31</f>
        <v>0</v>
      </c>
      <c r="K28" s="581">
        <f>+'9.1. sz. mell'!F31</f>
        <v>0</v>
      </c>
      <c r="M28" s="581">
        <f>'1.2.sz.mell.'!C28+'1.3.sz.mell.'!C28+'1.4.sz.mell.'!C28</f>
        <v>0</v>
      </c>
      <c r="N28" s="581">
        <f>'1.2.sz.mell.'!D28+'1.3.sz.mell.'!D28+'1.4.sz.mell.'!D28</f>
        <v>0</v>
      </c>
      <c r="O28" s="581">
        <f>'1.2.sz.mell.'!E28+'1.3.sz.mell.'!E28+'1.4.sz.mell.'!E28</f>
        <v>0</v>
      </c>
      <c r="P28" s="581">
        <f>'1.2.sz.mell.'!F28+'1.3.sz.mell.'!F28+'1.4.sz.mell.'!F28</f>
        <v>0</v>
      </c>
    </row>
    <row r="29" spans="1:16" s="185" customFormat="1" ht="12" customHeight="1">
      <c r="A29" s="12" t="s">
        <v>169</v>
      </c>
      <c r="B29" s="187" t="s">
        <v>430</v>
      </c>
      <c r="C29" s="275">
        <v>35000</v>
      </c>
      <c r="D29" s="282">
        <v>35000</v>
      </c>
      <c r="E29" s="562">
        <f>+D29-C29</f>
        <v>0</v>
      </c>
      <c r="F29" s="735">
        <v>17290</v>
      </c>
      <c r="H29" s="581">
        <f>+'9.1. sz. mell'!C32</f>
        <v>35000</v>
      </c>
      <c r="I29" s="581">
        <f>+'9.1. sz. mell'!D32</f>
        <v>35000</v>
      </c>
      <c r="J29" s="581">
        <f>+'9.1. sz. mell'!E32</f>
        <v>0</v>
      </c>
      <c r="K29" s="581">
        <f>+'9.1. sz. mell'!F32</f>
        <v>17290</v>
      </c>
      <c r="M29" s="581">
        <f>'1.2.sz.mell.'!C29+'1.3.sz.mell.'!C29+'1.4.sz.mell.'!C29</f>
        <v>35000</v>
      </c>
      <c r="N29" s="581">
        <f>'1.2.sz.mell.'!D29+'1.3.sz.mell.'!D29+'1.4.sz.mell.'!D29</f>
        <v>35000</v>
      </c>
      <c r="O29" s="581">
        <f>'1.2.sz.mell.'!E29+'1.3.sz.mell.'!E29+'1.4.sz.mell.'!E29</f>
        <v>0</v>
      </c>
      <c r="P29" s="581">
        <f>'1.2.sz.mell.'!F29+'1.3.sz.mell.'!F29+'1.4.sz.mell.'!F29</f>
        <v>17290</v>
      </c>
    </row>
    <row r="30" spans="1:16" s="185" customFormat="1" ht="12" customHeight="1">
      <c r="A30" s="12" t="s">
        <v>170</v>
      </c>
      <c r="B30" s="187" t="s">
        <v>431</v>
      </c>
      <c r="C30" s="275"/>
      <c r="D30" s="282"/>
      <c r="E30" s="562"/>
      <c r="F30" s="735">
        <v>106</v>
      </c>
      <c r="H30" s="581">
        <f>+'9.1. sz. mell'!C33</f>
        <v>0</v>
      </c>
      <c r="I30" s="581">
        <f>+'9.1. sz. mell'!D33</f>
        <v>0</v>
      </c>
      <c r="J30" s="581">
        <f>+'9.1. sz. mell'!E33</f>
        <v>0</v>
      </c>
      <c r="K30" s="581">
        <f>+'9.1. sz. mell'!F33</f>
        <v>106</v>
      </c>
      <c r="M30" s="581">
        <f>'1.2.sz.mell.'!C30+'1.3.sz.mell.'!C30+'1.4.sz.mell.'!C30</f>
        <v>0</v>
      </c>
      <c r="N30" s="581">
        <f>'1.2.sz.mell.'!D30+'1.3.sz.mell.'!D30+'1.4.sz.mell.'!D30</f>
        <v>0</v>
      </c>
      <c r="O30" s="581">
        <f>'1.2.sz.mell.'!E30+'1.3.sz.mell.'!E30+'1.4.sz.mell.'!E30</f>
        <v>0</v>
      </c>
      <c r="P30" s="581">
        <f>'1.2.sz.mell.'!F30+'1.3.sz.mell.'!F30+'1.4.sz.mell.'!F30</f>
        <v>106</v>
      </c>
    </row>
    <row r="31" spans="1:16" s="185" customFormat="1" ht="12" customHeight="1">
      <c r="A31" s="12" t="s">
        <v>425</v>
      </c>
      <c r="B31" s="187" t="s">
        <v>171</v>
      </c>
      <c r="C31" s="275">
        <v>9000</v>
      </c>
      <c r="D31" s="282">
        <v>9000</v>
      </c>
      <c r="E31" s="562">
        <f>+D31-C31</f>
        <v>0</v>
      </c>
      <c r="F31" s="735">
        <v>5094</v>
      </c>
      <c r="H31" s="581">
        <f>+'9.1. sz. mell'!C34</f>
        <v>9000</v>
      </c>
      <c r="I31" s="581">
        <f>+'9.1. sz. mell'!D34</f>
        <v>9000</v>
      </c>
      <c r="J31" s="581">
        <f>+'9.1. sz. mell'!E34</f>
        <v>0</v>
      </c>
      <c r="K31" s="581">
        <f>+'9.1. sz. mell'!F34</f>
        <v>5094</v>
      </c>
      <c r="M31" s="581">
        <f>'1.2.sz.mell.'!C31+'1.3.sz.mell.'!C31+'1.4.sz.mell.'!C31</f>
        <v>9000</v>
      </c>
      <c r="N31" s="581">
        <f>'1.2.sz.mell.'!D31+'1.3.sz.mell.'!D31+'1.4.sz.mell.'!D31</f>
        <v>9000</v>
      </c>
      <c r="O31" s="581">
        <f>'1.2.sz.mell.'!E31+'1.3.sz.mell.'!E31+'1.4.sz.mell.'!E31</f>
        <v>0</v>
      </c>
      <c r="P31" s="581">
        <f>'1.2.sz.mell.'!F31+'1.3.sz.mell.'!F31+'1.4.sz.mell.'!F31</f>
        <v>5094</v>
      </c>
    </row>
    <row r="32" spans="1:16" s="185" customFormat="1" ht="12" customHeight="1">
      <c r="A32" s="12" t="s">
        <v>426</v>
      </c>
      <c r="B32" s="187" t="s">
        <v>172</v>
      </c>
      <c r="C32" s="275"/>
      <c r="D32" s="282"/>
      <c r="E32" s="562"/>
      <c r="F32" s="735"/>
      <c r="H32" s="581">
        <f>+'9.1. sz. mell'!C35</f>
        <v>0</v>
      </c>
      <c r="I32" s="581">
        <f>+'9.1. sz. mell'!D35</f>
        <v>0</v>
      </c>
      <c r="J32" s="581">
        <f>+'9.1. sz. mell'!E35</f>
        <v>0</v>
      </c>
      <c r="K32" s="581">
        <f>+'9.1. sz. mell'!F35</f>
        <v>0</v>
      </c>
      <c r="M32" s="581">
        <f>'1.2.sz.mell.'!C32+'1.3.sz.mell.'!C32+'1.4.sz.mell.'!C32</f>
        <v>0</v>
      </c>
      <c r="N32" s="581">
        <f>'1.2.sz.mell.'!D32+'1.3.sz.mell.'!D32+'1.4.sz.mell.'!D32</f>
        <v>0</v>
      </c>
      <c r="O32" s="581">
        <f>'1.2.sz.mell.'!E32+'1.3.sz.mell.'!E32+'1.4.sz.mell.'!E32</f>
        <v>0</v>
      </c>
      <c r="P32" s="581">
        <f>'1.2.sz.mell.'!F32+'1.3.sz.mell.'!F32+'1.4.sz.mell.'!F32</f>
        <v>0</v>
      </c>
    </row>
    <row r="33" spans="1:16" s="185" customFormat="1" ht="12" customHeight="1" thickBot="1">
      <c r="A33" s="14" t="s">
        <v>427</v>
      </c>
      <c r="B33" s="242" t="s">
        <v>173</v>
      </c>
      <c r="C33" s="283">
        <v>1500</v>
      </c>
      <c r="D33" s="282">
        <v>1500</v>
      </c>
      <c r="E33" s="562">
        <f>+D33-C33</f>
        <v>0</v>
      </c>
      <c r="F33" s="735">
        <v>272</v>
      </c>
      <c r="H33" s="581">
        <f>+'9.1. sz. mell'!C36</f>
        <v>1500</v>
      </c>
      <c r="I33" s="581">
        <f>+'9.1. sz. mell'!D36</f>
        <v>1500</v>
      </c>
      <c r="J33" s="581">
        <f>+'9.1. sz. mell'!E36</f>
        <v>0</v>
      </c>
      <c r="K33" s="581">
        <f>+'9.1. sz. mell'!F36</f>
        <v>272</v>
      </c>
      <c r="M33" s="581">
        <f>'1.2.sz.mell.'!C33+'1.3.sz.mell.'!C33+'1.4.sz.mell.'!C33</f>
        <v>1500</v>
      </c>
      <c r="N33" s="581">
        <f>'1.2.sz.mell.'!D33+'1.3.sz.mell.'!D33+'1.4.sz.mell.'!D33</f>
        <v>1500</v>
      </c>
      <c r="O33" s="581">
        <f>'1.2.sz.mell.'!E33+'1.3.sz.mell.'!E33+'1.4.sz.mell.'!E33</f>
        <v>0</v>
      </c>
      <c r="P33" s="581">
        <f>'1.2.sz.mell.'!F33+'1.3.sz.mell.'!F33+'1.4.sz.mell.'!F33</f>
        <v>272</v>
      </c>
    </row>
    <row r="34" spans="1:16" s="185" customFormat="1" ht="12" customHeight="1" thickBot="1">
      <c r="A34" s="18" t="s">
        <v>11</v>
      </c>
      <c r="B34" s="19" t="s">
        <v>335</v>
      </c>
      <c r="C34" s="281">
        <f>SUM(C35:C45)</f>
        <v>35445</v>
      </c>
      <c r="D34" s="281">
        <f>SUM(D35:D45)</f>
        <v>35445</v>
      </c>
      <c r="E34" s="261">
        <f>+D34-C34</f>
        <v>0</v>
      </c>
      <c r="F34" s="734">
        <f>SUM(F35:F45)</f>
        <v>18730</v>
      </c>
      <c r="H34" s="581">
        <f>+'9.1. sz. mell'!C37</f>
        <v>35445</v>
      </c>
      <c r="I34" s="581">
        <f>+'9.1. sz. mell'!D37</f>
        <v>35445</v>
      </c>
      <c r="J34" s="581">
        <f>+'9.1. sz. mell'!E37</f>
        <v>0</v>
      </c>
      <c r="K34" s="581">
        <f>+'9.1. sz. mell'!F37</f>
        <v>18730</v>
      </c>
      <c r="M34" s="581">
        <f>'1.2.sz.mell.'!C34+'1.3.sz.mell.'!C34+'1.4.sz.mell.'!C34</f>
        <v>35445</v>
      </c>
      <c r="N34" s="581">
        <f>'1.2.sz.mell.'!D34+'1.3.sz.mell.'!D34+'1.4.sz.mell.'!D34</f>
        <v>35445</v>
      </c>
      <c r="O34" s="581">
        <f>'1.2.sz.mell.'!E34+'1.3.sz.mell.'!E34+'1.4.sz.mell.'!E34</f>
        <v>0</v>
      </c>
      <c r="P34" s="581">
        <f>'1.2.sz.mell.'!F34+'1.3.sz.mell.'!F34+'1.4.sz.mell.'!F34</f>
        <v>18730</v>
      </c>
    </row>
    <row r="35" spans="1:16" s="185" customFormat="1" ht="12" customHeight="1">
      <c r="A35" s="13" t="s">
        <v>59</v>
      </c>
      <c r="B35" s="186" t="s">
        <v>176</v>
      </c>
      <c r="C35" s="282"/>
      <c r="D35" s="299"/>
      <c r="E35" s="756"/>
      <c r="F35" s="746"/>
      <c r="H35" s="581">
        <f>+'9.1. sz. mell'!C38</f>
        <v>0</v>
      </c>
      <c r="I35" s="581">
        <f>+'9.1. sz. mell'!D38</f>
        <v>0</v>
      </c>
      <c r="J35" s="581">
        <f>+'9.1. sz. mell'!E38</f>
        <v>0</v>
      </c>
      <c r="K35" s="581">
        <f>+'9.1. sz. mell'!F38</f>
        <v>0</v>
      </c>
      <c r="M35" s="581">
        <f>'1.2.sz.mell.'!C35+'1.3.sz.mell.'!C35+'1.4.sz.mell.'!C35</f>
        <v>0</v>
      </c>
      <c r="N35" s="581">
        <f>'1.2.sz.mell.'!D35+'1.3.sz.mell.'!D35+'1.4.sz.mell.'!D35</f>
        <v>0</v>
      </c>
      <c r="O35" s="581">
        <f>'1.2.sz.mell.'!E35+'1.3.sz.mell.'!E35+'1.4.sz.mell.'!E35</f>
        <v>0</v>
      </c>
      <c r="P35" s="581">
        <f>'1.2.sz.mell.'!F35+'1.3.sz.mell.'!F35+'1.4.sz.mell.'!F35</f>
        <v>0</v>
      </c>
    </row>
    <row r="36" spans="1:16" s="185" customFormat="1" ht="12" customHeight="1">
      <c r="A36" s="12" t="s">
        <v>60</v>
      </c>
      <c r="B36" s="187" t="s">
        <v>177</v>
      </c>
      <c r="C36" s="275">
        <v>8800</v>
      </c>
      <c r="D36" s="282">
        <v>8800</v>
      </c>
      <c r="E36" s="562">
        <f>+D36-C36</f>
        <v>0</v>
      </c>
      <c r="F36" s="735">
        <v>4128</v>
      </c>
      <c r="H36" s="581">
        <f>+'9.1. sz. mell'!C39</f>
        <v>8800</v>
      </c>
      <c r="I36" s="581">
        <f>+'9.1. sz. mell'!D39</f>
        <v>8800</v>
      </c>
      <c r="J36" s="581">
        <f>+'9.1. sz. mell'!E39</f>
        <v>0</v>
      </c>
      <c r="K36" s="581">
        <f>+'9.1. sz. mell'!F39</f>
        <v>4128</v>
      </c>
      <c r="M36" s="581">
        <f>'1.2.sz.mell.'!C36+'1.3.sz.mell.'!C36+'1.4.sz.mell.'!C36</f>
        <v>8800</v>
      </c>
      <c r="N36" s="581">
        <f>'1.2.sz.mell.'!D36+'1.3.sz.mell.'!D36+'1.4.sz.mell.'!D36</f>
        <v>8800</v>
      </c>
      <c r="O36" s="581">
        <f>'1.2.sz.mell.'!E36+'1.3.sz.mell.'!E36+'1.4.sz.mell.'!E36</f>
        <v>0</v>
      </c>
      <c r="P36" s="581">
        <f>'1.2.sz.mell.'!F36+'1.3.sz.mell.'!F36+'1.4.sz.mell.'!F36</f>
        <v>4128</v>
      </c>
    </row>
    <row r="37" spans="1:16" s="185" customFormat="1" ht="12" customHeight="1">
      <c r="A37" s="12" t="s">
        <v>61</v>
      </c>
      <c r="B37" s="187" t="s">
        <v>178</v>
      </c>
      <c r="C37" s="275"/>
      <c r="D37" s="282"/>
      <c r="E37" s="562"/>
      <c r="F37" s="735"/>
      <c r="H37" s="581">
        <f>+'9.1. sz. mell'!C40</f>
        <v>0</v>
      </c>
      <c r="I37" s="581">
        <f>+'9.1. sz. mell'!D40</f>
        <v>0</v>
      </c>
      <c r="J37" s="581">
        <f>+'9.1. sz. mell'!E40</f>
        <v>0</v>
      </c>
      <c r="K37" s="581">
        <f>+'9.1. sz. mell'!F40</f>
        <v>0</v>
      </c>
      <c r="M37" s="581">
        <f>'1.2.sz.mell.'!C37+'1.3.sz.mell.'!C37+'1.4.sz.mell.'!C37</f>
        <v>0</v>
      </c>
      <c r="N37" s="581">
        <f>'1.2.sz.mell.'!D37+'1.3.sz.mell.'!D37+'1.4.sz.mell.'!D37</f>
        <v>0</v>
      </c>
      <c r="O37" s="581">
        <f>'1.2.sz.mell.'!E37+'1.3.sz.mell.'!E37+'1.4.sz.mell.'!E37</f>
        <v>0</v>
      </c>
      <c r="P37" s="581">
        <f>'1.2.sz.mell.'!F37+'1.3.sz.mell.'!F37+'1.4.sz.mell.'!F37</f>
        <v>0</v>
      </c>
    </row>
    <row r="38" spans="1:16" s="185" customFormat="1" ht="12" customHeight="1">
      <c r="A38" s="12" t="s">
        <v>102</v>
      </c>
      <c r="B38" s="187" t="s">
        <v>179</v>
      </c>
      <c r="C38" s="275"/>
      <c r="D38" s="282"/>
      <c r="E38" s="562"/>
      <c r="F38" s="735"/>
      <c r="H38" s="581">
        <f>+'9.1. sz. mell'!C41</f>
        <v>0</v>
      </c>
      <c r="I38" s="581">
        <f>+'9.1. sz. mell'!D41</f>
        <v>0</v>
      </c>
      <c r="J38" s="581">
        <f>+'9.1. sz. mell'!E41</f>
        <v>0</v>
      </c>
      <c r="K38" s="581">
        <f>+'9.1. sz. mell'!F41</f>
        <v>0</v>
      </c>
      <c r="M38" s="581">
        <f>'1.2.sz.mell.'!C38+'1.3.sz.mell.'!C38+'1.4.sz.mell.'!C38</f>
        <v>0</v>
      </c>
      <c r="N38" s="581">
        <f>'1.2.sz.mell.'!D38+'1.3.sz.mell.'!D38+'1.4.sz.mell.'!D38</f>
        <v>0</v>
      </c>
      <c r="O38" s="581">
        <f>'1.2.sz.mell.'!E38+'1.3.sz.mell.'!E38+'1.4.sz.mell.'!E38</f>
        <v>0</v>
      </c>
      <c r="P38" s="581">
        <f>'1.2.sz.mell.'!F38+'1.3.sz.mell.'!F38+'1.4.sz.mell.'!F38</f>
        <v>0</v>
      </c>
    </row>
    <row r="39" spans="1:16" s="185" customFormat="1" ht="12" customHeight="1">
      <c r="A39" s="12" t="s">
        <v>103</v>
      </c>
      <c r="B39" s="187" t="s">
        <v>180</v>
      </c>
      <c r="C39" s="275">
        <v>18500</v>
      </c>
      <c r="D39" s="282">
        <v>18500</v>
      </c>
      <c r="E39" s="562">
        <f>+D39-C39</f>
        <v>0</v>
      </c>
      <c r="F39" s="735">
        <v>10585</v>
      </c>
      <c r="H39" s="581">
        <f>+'9.1. sz. mell'!C42</f>
        <v>18500</v>
      </c>
      <c r="I39" s="581">
        <f>+'9.1. sz. mell'!D42</f>
        <v>18500</v>
      </c>
      <c r="J39" s="581">
        <f>+'9.1. sz. mell'!E42</f>
        <v>0</v>
      </c>
      <c r="K39" s="581">
        <f>+'9.1. sz. mell'!F42</f>
        <v>10585</v>
      </c>
      <c r="M39" s="581">
        <f>'1.2.sz.mell.'!C39+'1.3.sz.mell.'!C39+'1.4.sz.mell.'!C39</f>
        <v>18500</v>
      </c>
      <c r="N39" s="581">
        <f>'1.2.sz.mell.'!D39+'1.3.sz.mell.'!D39+'1.4.sz.mell.'!D39</f>
        <v>18500</v>
      </c>
      <c r="O39" s="581">
        <f>'1.2.sz.mell.'!E39+'1.3.sz.mell.'!E39+'1.4.sz.mell.'!E39</f>
        <v>0</v>
      </c>
      <c r="P39" s="581">
        <f>'1.2.sz.mell.'!F39+'1.3.sz.mell.'!F39+'1.4.sz.mell.'!F39</f>
        <v>10585</v>
      </c>
    </row>
    <row r="40" spans="1:16" s="185" customFormat="1" ht="12" customHeight="1">
      <c r="A40" s="12" t="s">
        <v>104</v>
      </c>
      <c r="B40" s="187" t="s">
        <v>181</v>
      </c>
      <c r="C40" s="275">
        <v>5645</v>
      </c>
      <c r="D40" s="282">
        <v>5645</v>
      </c>
      <c r="E40" s="562">
        <f>+D40-C40</f>
        <v>0</v>
      </c>
      <c r="F40" s="735">
        <v>2933</v>
      </c>
      <c r="H40" s="581">
        <f>+'9.1. sz. mell'!C43</f>
        <v>5645</v>
      </c>
      <c r="I40" s="581">
        <f>+'9.1. sz. mell'!D43</f>
        <v>5645</v>
      </c>
      <c r="J40" s="581">
        <f>+'9.1. sz. mell'!E43</f>
        <v>0</v>
      </c>
      <c r="K40" s="581">
        <f>+'9.1. sz. mell'!F43</f>
        <v>2933</v>
      </c>
      <c r="M40" s="581">
        <f>'1.2.sz.mell.'!C40+'1.3.sz.mell.'!C40+'1.4.sz.mell.'!C40</f>
        <v>5645</v>
      </c>
      <c r="N40" s="581">
        <f>'1.2.sz.mell.'!D40+'1.3.sz.mell.'!D40+'1.4.sz.mell.'!D40</f>
        <v>5645</v>
      </c>
      <c r="O40" s="581">
        <f>'1.2.sz.mell.'!E40+'1.3.sz.mell.'!E40+'1.4.sz.mell.'!E40</f>
        <v>0</v>
      </c>
      <c r="P40" s="581">
        <f>'1.2.sz.mell.'!F40+'1.3.sz.mell.'!F40+'1.4.sz.mell.'!F40</f>
        <v>2933</v>
      </c>
    </row>
    <row r="41" spans="1:16" s="185" customFormat="1" ht="12" customHeight="1">
      <c r="A41" s="12" t="s">
        <v>105</v>
      </c>
      <c r="B41" s="187" t="s">
        <v>182</v>
      </c>
      <c r="C41" s="275"/>
      <c r="D41" s="282"/>
      <c r="E41" s="757"/>
      <c r="F41" s="735"/>
      <c r="H41" s="581">
        <f>+'9.1. sz. mell'!C44</f>
        <v>0</v>
      </c>
      <c r="I41" s="581">
        <f>+'9.1. sz. mell'!D44</f>
        <v>0</v>
      </c>
      <c r="J41" s="581">
        <f>+'9.1. sz. mell'!E44</f>
        <v>0</v>
      </c>
      <c r="K41" s="581">
        <f>+'9.1. sz. mell'!F44</f>
        <v>0</v>
      </c>
      <c r="M41" s="581">
        <f>'1.2.sz.mell.'!C41+'1.3.sz.mell.'!C41+'1.4.sz.mell.'!C41</f>
        <v>0</v>
      </c>
      <c r="N41" s="581">
        <f>'1.2.sz.mell.'!D41+'1.3.sz.mell.'!D41+'1.4.sz.mell.'!D41</f>
        <v>0</v>
      </c>
      <c r="O41" s="581">
        <f>'1.2.sz.mell.'!E41+'1.3.sz.mell.'!E41+'1.4.sz.mell.'!E41</f>
        <v>0</v>
      </c>
      <c r="P41" s="581">
        <f>'1.2.sz.mell.'!F41+'1.3.sz.mell.'!F41+'1.4.sz.mell.'!F41</f>
        <v>0</v>
      </c>
    </row>
    <row r="42" spans="1:16" s="185" customFormat="1" ht="12" customHeight="1">
      <c r="A42" s="12" t="s">
        <v>106</v>
      </c>
      <c r="B42" s="187" t="s">
        <v>432</v>
      </c>
      <c r="C42" s="275"/>
      <c r="D42" s="282"/>
      <c r="E42" s="757"/>
      <c r="F42" s="735"/>
      <c r="H42" s="581">
        <f>+'9.1. sz. mell'!C45</f>
        <v>0</v>
      </c>
      <c r="I42" s="581">
        <f>+'9.1. sz. mell'!D45</f>
        <v>0</v>
      </c>
      <c r="J42" s="581">
        <f>+'9.1. sz. mell'!E45</f>
        <v>0</v>
      </c>
      <c r="K42" s="581">
        <f>+'9.1. sz. mell'!F45</f>
        <v>0</v>
      </c>
      <c r="M42" s="581">
        <f>'1.2.sz.mell.'!C42+'1.3.sz.mell.'!C42+'1.4.sz.mell.'!C42</f>
        <v>0</v>
      </c>
      <c r="N42" s="581">
        <f>'1.2.sz.mell.'!D42+'1.3.sz.mell.'!D42+'1.4.sz.mell.'!D42</f>
        <v>0</v>
      </c>
      <c r="O42" s="581">
        <f>'1.2.sz.mell.'!E42+'1.3.sz.mell.'!E42+'1.4.sz.mell.'!E42</f>
        <v>0</v>
      </c>
      <c r="P42" s="581">
        <f>'1.2.sz.mell.'!F42+'1.3.sz.mell.'!F42+'1.4.sz.mell.'!F42</f>
        <v>0</v>
      </c>
    </row>
    <row r="43" spans="1:16" s="185" customFormat="1" ht="12" customHeight="1">
      <c r="A43" s="12" t="s">
        <v>174</v>
      </c>
      <c r="B43" s="187" t="s">
        <v>184</v>
      </c>
      <c r="C43" s="285"/>
      <c r="D43" s="282"/>
      <c r="E43" s="757"/>
      <c r="F43" s="735"/>
      <c r="H43" s="581">
        <f>+'9.1. sz. mell'!C46</f>
        <v>0</v>
      </c>
      <c r="I43" s="581">
        <f>+'9.1. sz. mell'!D46</f>
        <v>0</v>
      </c>
      <c r="J43" s="581">
        <f>+'9.1. sz. mell'!E46</f>
        <v>0</v>
      </c>
      <c r="K43" s="581">
        <f>+'9.1. sz. mell'!F46</f>
        <v>0</v>
      </c>
      <c r="M43" s="581">
        <f>'1.2.sz.mell.'!C43+'1.3.sz.mell.'!C43+'1.4.sz.mell.'!C43</f>
        <v>0</v>
      </c>
      <c r="N43" s="581">
        <f>'1.2.sz.mell.'!D43+'1.3.sz.mell.'!D43+'1.4.sz.mell.'!D43</f>
        <v>0</v>
      </c>
      <c r="O43" s="581">
        <f>'1.2.sz.mell.'!E43+'1.3.sz.mell.'!E43+'1.4.sz.mell.'!E43</f>
        <v>0</v>
      </c>
      <c r="P43" s="581">
        <f>'1.2.sz.mell.'!F43+'1.3.sz.mell.'!F43+'1.4.sz.mell.'!F43</f>
        <v>0</v>
      </c>
    </row>
    <row r="44" spans="1:16" s="185" customFormat="1" ht="12" customHeight="1">
      <c r="A44" s="14" t="s">
        <v>175</v>
      </c>
      <c r="B44" s="188" t="s">
        <v>337</v>
      </c>
      <c r="C44" s="286"/>
      <c r="D44" s="282"/>
      <c r="E44" s="757"/>
      <c r="F44" s="735"/>
      <c r="H44" s="581">
        <f>+'9.1. sz. mell'!C47</f>
        <v>0</v>
      </c>
      <c r="I44" s="581">
        <f>+'9.1. sz. mell'!D47</f>
        <v>0</v>
      </c>
      <c r="J44" s="581">
        <f>+'9.1. sz. mell'!E47</f>
        <v>0</v>
      </c>
      <c r="K44" s="581">
        <f>+'9.1. sz. mell'!F47</f>
        <v>0</v>
      </c>
      <c r="M44" s="581">
        <f>'1.2.sz.mell.'!C44+'1.3.sz.mell.'!C44+'1.4.sz.mell.'!C44</f>
        <v>0</v>
      </c>
      <c r="N44" s="581">
        <f>'1.2.sz.mell.'!D44+'1.3.sz.mell.'!D44+'1.4.sz.mell.'!D44</f>
        <v>0</v>
      </c>
      <c r="O44" s="581">
        <f>'1.2.sz.mell.'!E44+'1.3.sz.mell.'!E44+'1.4.sz.mell.'!E44</f>
        <v>0</v>
      </c>
      <c r="P44" s="581">
        <f>'1.2.sz.mell.'!F44+'1.3.sz.mell.'!F44+'1.4.sz.mell.'!F44</f>
        <v>0</v>
      </c>
    </row>
    <row r="45" spans="1:16" s="185" customFormat="1" ht="12" customHeight="1" thickBot="1">
      <c r="A45" s="14" t="s">
        <v>336</v>
      </c>
      <c r="B45" s="105" t="s">
        <v>185</v>
      </c>
      <c r="C45" s="286">
        <v>2500</v>
      </c>
      <c r="D45" s="282">
        <v>2500</v>
      </c>
      <c r="E45" s="762">
        <f>+D45-C45</f>
        <v>0</v>
      </c>
      <c r="F45" s="747">
        <v>1084</v>
      </c>
      <c r="H45" s="581">
        <f>+'9.1. sz. mell'!C48</f>
        <v>2500</v>
      </c>
      <c r="I45" s="581">
        <f>+'9.1. sz. mell'!D48</f>
        <v>2500</v>
      </c>
      <c r="J45" s="581">
        <f>+'9.1. sz. mell'!E48</f>
        <v>0</v>
      </c>
      <c r="K45" s="581">
        <f>+'9.1. sz. mell'!F48</f>
        <v>1084</v>
      </c>
      <c r="M45" s="581">
        <f>'1.2.sz.mell.'!C45+'1.3.sz.mell.'!C45+'1.4.sz.mell.'!C45</f>
        <v>2500</v>
      </c>
      <c r="N45" s="581">
        <f>'1.2.sz.mell.'!D45+'1.3.sz.mell.'!D45+'1.4.sz.mell.'!D45</f>
        <v>2500</v>
      </c>
      <c r="O45" s="581">
        <f>'1.2.sz.mell.'!E45+'1.3.sz.mell.'!E45+'1.4.sz.mell.'!E45</f>
        <v>0</v>
      </c>
      <c r="P45" s="581">
        <f>'1.2.sz.mell.'!F45+'1.3.sz.mell.'!F45+'1.4.sz.mell.'!F45</f>
        <v>1084</v>
      </c>
    </row>
    <row r="46" spans="1:16" s="185" customFormat="1" ht="12" customHeight="1" thickBot="1">
      <c r="A46" s="18" t="s">
        <v>12</v>
      </c>
      <c r="B46" s="19" t="s">
        <v>186</v>
      </c>
      <c r="C46" s="281">
        <f>SUM(C47:C51)</f>
        <v>0</v>
      </c>
      <c r="D46" s="281">
        <f>SUM(D47:D51)</f>
        <v>0</v>
      </c>
      <c r="E46" s="565">
        <f>+D46-C46</f>
        <v>0</v>
      </c>
      <c r="F46" s="734">
        <f>SUM(F47:F51)</f>
        <v>0</v>
      </c>
      <c r="H46" s="581">
        <f>+'9.1. sz. mell'!C49</f>
        <v>0</v>
      </c>
      <c r="I46" s="581">
        <f>+'9.1. sz. mell'!D49</f>
        <v>0</v>
      </c>
      <c r="J46" s="581">
        <f>+'9.1. sz. mell'!E49</f>
        <v>0</v>
      </c>
      <c r="K46" s="581">
        <f>+'9.1. sz. mell'!F49</f>
        <v>0</v>
      </c>
      <c r="M46" s="581">
        <f>'1.2.sz.mell.'!C46+'1.3.sz.mell.'!C46+'1.4.sz.mell.'!C46</f>
        <v>0</v>
      </c>
      <c r="N46" s="581">
        <f>'1.2.sz.mell.'!D46+'1.3.sz.mell.'!D46+'1.4.sz.mell.'!D46</f>
        <v>0</v>
      </c>
      <c r="O46" s="581">
        <f>'1.2.sz.mell.'!E46+'1.3.sz.mell.'!E46+'1.4.sz.mell.'!E46</f>
        <v>0</v>
      </c>
      <c r="P46" s="581">
        <f>'1.2.sz.mell.'!F46+'1.3.sz.mell.'!F46+'1.4.sz.mell.'!F46</f>
        <v>0</v>
      </c>
    </row>
    <row r="47" spans="1:16" s="185" customFormat="1" ht="12" customHeight="1">
      <c r="A47" s="13" t="s">
        <v>62</v>
      </c>
      <c r="B47" s="186" t="s">
        <v>190</v>
      </c>
      <c r="C47" s="287"/>
      <c r="D47" s="305"/>
      <c r="E47" s="562"/>
      <c r="F47" s="746"/>
      <c r="H47" s="581">
        <f>+'9.1. sz. mell'!C50</f>
        <v>0</v>
      </c>
      <c r="I47" s="581">
        <f>+'9.1. sz. mell'!D50</f>
        <v>0</v>
      </c>
      <c r="J47" s="581">
        <f>+'9.1. sz. mell'!E50</f>
        <v>0</v>
      </c>
      <c r="K47" s="581">
        <f>+'9.1. sz. mell'!F50</f>
        <v>0</v>
      </c>
      <c r="M47" s="581">
        <f>'1.2.sz.mell.'!C47+'1.3.sz.mell.'!C47+'1.4.sz.mell.'!C47</f>
        <v>0</v>
      </c>
      <c r="N47" s="581">
        <f>'1.2.sz.mell.'!D47+'1.3.sz.mell.'!D47+'1.4.sz.mell.'!D47</f>
        <v>0</v>
      </c>
      <c r="O47" s="581">
        <f>'1.2.sz.mell.'!E47+'1.3.sz.mell.'!E47+'1.4.sz.mell.'!E47</f>
        <v>0</v>
      </c>
      <c r="P47" s="581">
        <f>'1.2.sz.mell.'!F47+'1.3.sz.mell.'!F47+'1.4.sz.mell.'!F47</f>
        <v>0</v>
      </c>
    </row>
    <row r="48" spans="1:16" s="185" customFormat="1" ht="12" customHeight="1">
      <c r="A48" s="12" t="s">
        <v>63</v>
      </c>
      <c r="B48" s="187" t="s">
        <v>191</v>
      </c>
      <c r="C48" s="285"/>
      <c r="D48" s="298"/>
      <c r="E48" s="562"/>
      <c r="F48" s="738"/>
      <c r="H48" s="581">
        <f>+'9.1. sz. mell'!C51</f>
        <v>0</v>
      </c>
      <c r="I48" s="581">
        <f>+'9.1. sz. mell'!D51</f>
        <v>0</v>
      </c>
      <c r="J48" s="581">
        <f>+'9.1. sz. mell'!E51</f>
        <v>0</v>
      </c>
      <c r="K48" s="581">
        <f>+'9.1. sz. mell'!F51</f>
        <v>0</v>
      </c>
      <c r="M48" s="581">
        <f>'1.2.sz.mell.'!C48+'1.3.sz.mell.'!C48+'1.4.sz.mell.'!C48</f>
        <v>0</v>
      </c>
      <c r="N48" s="581">
        <f>'1.2.sz.mell.'!D48+'1.3.sz.mell.'!D48+'1.4.sz.mell.'!D48</f>
        <v>0</v>
      </c>
      <c r="O48" s="581">
        <f>'1.2.sz.mell.'!E48+'1.3.sz.mell.'!E48+'1.4.sz.mell.'!E48</f>
        <v>0</v>
      </c>
      <c r="P48" s="581">
        <f>'1.2.sz.mell.'!F48+'1.3.sz.mell.'!F48+'1.4.sz.mell.'!F48</f>
        <v>0</v>
      </c>
    </row>
    <row r="49" spans="1:16" s="185" customFormat="1" ht="12" customHeight="1">
      <c r="A49" s="12" t="s">
        <v>187</v>
      </c>
      <c r="B49" s="187" t="s">
        <v>192</v>
      </c>
      <c r="C49" s="285"/>
      <c r="D49" s="298"/>
      <c r="E49" s="562"/>
      <c r="F49" s="738"/>
      <c r="H49" s="581">
        <f>+'9.1. sz. mell'!C52</f>
        <v>0</v>
      </c>
      <c r="I49" s="581">
        <f>+'9.1. sz. mell'!D52</f>
        <v>0</v>
      </c>
      <c r="J49" s="581">
        <f>+'9.1. sz. mell'!E52</f>
        <v>0</v>
      </c>
      <c r="K49" s="581">
        <f>+'9.1. sz. mell'!F52</f>
        <v>0</v>
      </c>
      <c r="M49" s="581">
        <f>'1.2.sz.mell.'!C49+'1.3.sz.mell.'!C49+'1.4.sz.mell.'!C49</f>
        <v>0</v>
      </c>
      <c r="N49" s="581">
        <f>'1.2.sz.mell.'!D49+'1.3.sz.mell.'!D49+'1.4.sz.mell.'!D49</f>
        <v>0</v>
      </c>
      <c r="O49" s="581">
        <f>'1.2.sz.mell.'!E49+'1.3.sz.mell.'!E49+'1.4.sz.mell.'!E49</f>
        <v>0</v>
      </c>
      <c r="P49" s="581">
        <f>'1.2.sz.mell.'!F49+'1.3.sz.mell.'!F49+'1.4.sz.mell.'!F49</f>
        <v>0</v>
      </c>
    </row>
    <row r="50" spans="1:16" s="185" customFormat="1" ht="12" customHeight="1">
      <c r="A50" s="12" t="s">
        <v>188</v>
      </c>
      <c r="B50" s="187" t="s">
        <v>193</v>
      </c>
      <c r="C50" s="285"/>
      <c r="D50" s="298"/>
      <c r="E50" s="757"/>
      <c r="F50" s="738"/>
      <c r="H50" s="581">
        <f>+'9.1. sz. mell'!C53</f>
        <v>0</v>
      </c>
      <c r="I50" s="581">
        <f>+'9.1. sz. mell'!D53</f>
        <v>0</v>
      </c>
      <c r="J50" s="581">
        <f>+'9.1. sz. mell'!E53</f>
        <v>0</v>
      </c>
      <c r="K50" s="581">
        <f>+'9.1. sz. mell'!F53</f>
        <v>0</v>
      </c>
      <c r="M50" s="581">
        <f>'1.2.sz.mell.'!C50+'1.3.sz.mell.'!C50+'1.4.sz.mell.'!C50</f>
        <v>0</v>
      </c>
      <c r="N50" s="581">
        <f>'1.2.sz.mell.'!D50+'1.3.sz.mell.'!D50+'1.4.sz.mell.'!D50</f>
        <v>0</v>
      </c>
      <c r="O50" s="581">
        <f>'1.2.sz.mell.'!E50+'1.3.sz.mell.'!E50+'1.4.sz.mell.'!E50</f>
        <v>0</v>
      </c>
      <c r="P50" s="581">
        <f>'1.2.sz.mell.'!F50+'1.3.sz.mell.'!F50+'1.4.sz.mell.'!F50</f>
        <v>0</v>
      </c>
    </row>
    <row r="51" spans="1:16" s="185" customFormat="1" ht="12" customHeight="1" thickBot="1">
      <c r="A51" s="14" t="s">
        <v>189</v>
      </c>
      <c r="B51" s="105" t="s">
        <v>194</v>
      </c>
      <c r="C51" s="286"/>
      <c r="D51" s="302"/>
      <c r="E51" s="755"/>
      <c r="F51" s="736"/>
      <c r="H51" s="581">
        <f>+'9.1. sz. mell'!C54</f>
        <v>0</v>
      </c>
      <c r="I51" s="581">
        <f>+'9.1. sz. mell'!D54</f>
        <v>0</v>
      </c>
      <c r="J51" s="581">
        <f>+'9.1. sz. mell'!E54</f>
        <v>0</v>
      </c>
      <c r="K51" s="581">
        <f>+'9.1. sz. mell'!F54</f>
        <v>0</v>
      </c>
      <c r="M51" s="581">
        <f>'1.2.sz.mell.'!C51+'1.3.sz.mell.'!C51+'1.4.sz.mell.'!C51</f>
        <v>0</v>
      </c>
      <c r="N51" s="581">
        <f>'1.2.sz.mell.'!D51+'1.3.sz.mell.'!D51+'1.4.sz.mell.'!D51</f>
        <v>0</v>
      </c>
      <c r="O51" s="581">
        <f>'1.2.sz.mell.'!E51+'1.3.sz.mell.'!E51+'1.4.sz.mell.'!E51</f>
        <v>0</v>
      </c>
      <c r="P51" s="581">
        <f>'1.2.sz.mell.'!F51+'1.3.sz.mell.'!F51+'1.4.sz.mell.'!F51</f>
        <v>0</v>
      </c>
    </row>
    <row r="52" spans="1:16" s="185" customFormat="1" ht="12" customHeight="1" thickBot="1">
      <c r="A52" s="18" t="s">
        <v>107</v>
      </c>
      <c r="B52" s="19" t="s">
        <v>195</v>
      </c>
      <c r="C52" s="281">
        <f>SUM(C53:C55)</f>
        <v>0</v>
      </c>
      <c r="D52" s="281">
        <f>SUM(D53:D55)</f>
        <v>0</v>
      </c>
      <c r="E52" s="261">
        <f>+D52-C52</f>
        <v>0</v>
      </c>
      <c r="F52" s="734">
        <f>SUM(F53:F55)</f>
        <v>286</v>
      </c>
      <c r="H52" s="581">
        <f>+'9.1. sz. mell'!C55</f>
        <v>0</v>
      </c>
      <c r="I52" s="581">
        <f>+'9.1. sz. mell'!D55</f>
        <v>0</v>
      </c>
      <c r="J52" s="581">
        <f>+'9.1. sz. mell'!E55</f>
        <v>0</v>
      </c>
      <c r="K52" s="581">
        <f>+'9.1. sz. mell'!F55</f>
        <v>286</v>
      </c>
      <c r="M52" s="581">
        <f>'1.2.sz.mell.'!C52+'1.3.sz.mell.'!C52+'1.4.sz.mell.'!C52</f>
        <v>0</v>
      </c>
      <c r="N52" s="581">
        <f>'1.2.sz.mell.'!D52+'1.3.sz.mell.'!D52+'1.4.sz.mell.'!D52</f>
        <v>0</v>
      </c>
      <c r="O52" s="581">
        <f>'1.2.sz.mell.'!E52+'1.3.sz.mell.'!E52+'1.4.sz.mell.'!E52</f>
        <v>0</v>
      </c>
      <c r="P52" s="581">
        <f>'1.2.sz.mell.'!F52+'1.3.sz.mell.'!F52+'1.4.sz.mell.'!F52</f>
        <v>286</v>
      </c>
    </row>
    <row r="53" spans="1:16" s="185" customFormat="1" ht="12" customHeight="1">
      <c r="A53" s="13" t="s">
        <v>64</v>
      </c>
      <c r="B53" s="186" t="s">
        <v>196</v>
      </c>
      <c r="C53" s="282"/>
      <c r="D53" s="299"/>
      <c r="E53" s="756"/>
      <c r="F53" s="737"/>
      <c r="H53" s="581">
        <f>+'9.1. sz. mell'!C56</f>
        <v>0</v>
      </c>
      <c r="I53" s="581">
        <f>+'9.1. sz. mell'!D56</f>
        <v>0</v>
      </c>
      <c r="J53" s="581">
        <f>+'9.1. sz. mell'!E56</f>
        <v>0</v>
      </c>
      <c r="K53" s="581">
        <f>+'9.1. sz. mell'!F56</f>
        <v>0</v>
      </c>
      <c r="M53" s="581">
        <f>'1.2.sz.mell.'!C53+'1.3.sz.mell.'!C53+'1.4.sz.mell.'!C53</f>
        <v>0</v>
      </c>
      <c r="N53" s="581">
        <f>'1.2.sz.mell.'!D53+'1.3.sz.mell.'!D53+'1.4.sz.mell.'!D53</f>
        <v>0</v>
      </c>
      <c r="O53" s="581">
        <f>'1.2.sz.mell.'!E53+'1.3.sz.mell.'!E53+'1.4.sz.mell.'!E53</f>
        <v>0</v>
      </c>
      <c r="P53" s="581">
        <f>'1.2.sz.mell.'!F53+'1.3.sz.mell.'!F53+'1.4.sz.mell.'!F53</f>
        <v>0</v>
      </c>
    </row>
    <row r="54" spans="1:16" s="185" customFormat="1" ht="12" customHeight="1">
      <c r="A54" s="12" t="s">
        <v>65</v>
      </c>
      <c r="B54" s="187" t="s">
        <v>327</v>
      </c>
      <c r="C54" s="275"/>
      <c r="D54" s="298"/>
      <c r="E54" s="757"/>
      <c r="F54" s="738"/>
      <c r="H54" s="581">
        <f>+'9.1. sz. mell'!C57</f>
        <v>0</v>
      </c>
      <c r="I54" s="581">
        <f>+'9.1. sz. mell'!D57</f>
        <v>0</v>
      </c>
      <c r="J54" s="581">
        <f>+'9.1. sz. mell'!E57</f>
        <v>0</v>
      </c>
      <c r="K54" s="581">
        <f>+'9.1. sz. mell'!F57</f>
        <v>0</v>
      </c>
      <c r="M54" s="581">
        <f>'1.2.sz.mell.'!C54+'1.3.sz.mell.'!C54+'1.4.sz.mell.'!C54</f>
        <v>0</v>
      </c>
      <c r="N54" s="581">
        <f>'1.2.sz.mell.'!D54+'1.3.sz.mell.'!D54+'1.4.sz.mell.'!D54</f>
        <v>0</v>
      </c>
      <c r="O54" s="581">
        <f>'1.2.sz.mell.'!E54+'1.3.sz.mell.'!E54+'1.4.sz.mell.'!E54</f>
        <v>0</v>
      </c>
      <c r="P54" s="581">
        <f>'1.2.sz.mell.'!F54+'1.3.sz.mell.'!F54+'1.4.sz.mell.'!F54</f>
        <v>0</v>
      </c>
    </row>
    <row r="55" spans="1:16" s="185" customFormat="1" ht="12" customHeight="1">
      <c r="A55" s="12" t="s">
        <v>199</v>
      </c>
      <c r="B55" s="187" t="s">
        <v>197</v>
      </c>
      <c r="C55" s="275">
        <v>0</v>
      </c>
      <c r="D55" s="275">
        <v>0</v>
      </c>
      <c r="E55" s="579">
        <f>+D55-C55</f>
        <v>0</v>
      </c>
      <c r="F55" s="748">
        <v>286</v>
      </c>
      <c r="H55" s="581">
        <f>+'9.1. sz. mell'!C58</f>
        <v>0</v>
      </c>
      <c r="I55" s="581">
        <f>+'9.1. sz. mell'!D58</f>
        <v>0</v>
      </c>
      <c r="J55" s="581">
        <f>+'9.1. sz. mell'!E58</f>
        <v>0</v>
      </c>
      <c r="K55" s="581">
        <f>+'9.1. sz. mell'!F58</f>
        <v>286</v>
      </c>
      <c r="M55" s="581">
        <f>'1.2.sz.mell.'!C55+'1.3.sz.mell.'!C55+'1.4.sz.mell.'!C55</f>
        <v>0</v>
      </c>
      <c r="N55" s="581">
        <f>'1.2.sz.mell.'!D55+'1.3.sz.mell.'!D55+'1.4.sz.mell.'!D55</f>
        <v>0</v>
      </c>
      <c r="O55" s="581">
        <f>'1.2.sz.mell.'!E55+'1.3.sz.mell.'!E55+'1.4.sz.mell.'!E55</f>
        <v>0</v>
      </c>
      <c r="P55" s="581">
        <f>'1.2.sz.mell.'!F55+'1.3.sz.mell.'!F55+'1.4.sz.mell.'!F55</f>
        <v>286</v>
      </c>
    </row>
    <row r="56" spans="1:16" s="185" customFormat="1" ht="12" customHeight="1" thickBot="1">
      <c r="A56" s="14" t="s">
        <v>200</v>
      </c>
      <c r="B56" s="105" t="s">
        <v>198</v>
      </c>
      <c r="C56" s="715"/>
      <c r="D56" s="717"/>
      <c r="E56" s="763"/>
      <c r="F56" s="749"/>
      <c r="H56" s="581">
        <f>+'9.1. sz. mell'!C59</f>
        <v>0</v>
      </c>
      <c r="I56" s="581">
        <f>+'9.1. sz. mell'!D59</f>
        <v>0</v>
      </c>
      <c r="J56" s="581">
        <f>+'9.1. sz. mell'!E59</f>
        <v>0</v>
      </c>
      <c r="K56" s="581">
        <f>+'9.1. sz. mell'!F59</f>
        <v>0</v>
      </c>
      <c r="M56" s="581">
        <f>'1.2.sz.mell.'!C56+'1.3.sz.mell.'!C56+'1.4.sz.mell.'!C56</f>
        <v>0</v>
      </c>
      <c r="N56" s="581">
        <f>'1.2.sz.mell.'!D56+'1.3.sz.mell.'!D56+'1.4.sz.mell.'!D56</f>
        <v>0</v>
      </c>
      <c r="O56" s="581">
        <f>'1.2.sz.mell.'!E56+'1.3.sz.mell.'!E56+'1.4.sz.mell.'!E56</f>
        <v>0</v>
      </c>
      <c r="P56" s="581">
        <f>'1.2.sz.mell.'!F56+'1.3.sz.mell.'!F56+'1.4.sz.mell.'!F56</f>
        <v>0</v>
      </c>
    </row>
    <row r="57" spans="1:16" s="185" customFormat="1" ht="12" customHeight="1" thickBot="1">
      <c r="A57" s="18" t="s">
        <v>14</v>
      </c>
      <c r="B57" s="103" t="s">
        <v>201</v>
      </c>
      <c r="C57" s="281">
        <f>SUM(C58:C60)</f>
        <v>0</v>
      </c>
      <c r="D57" s="281">
        <f>SUM(D58:D60)</f>
        <v>0</v>
      </c>
      <c r="E57" s="261">
        <f>+D57-C57</f>
        <v>0</v>
      </c>
      <c r="F57" s="734">
        <f>SUM(F58:F60)</f>
        <v>0</v>
      </c>
      <c r="H57" s="581">
        <f>+'9.1. sz. mell'!C60</f>
        <v>0</v>
      </c>
      <c r="I57" s="581">
        <f>+'9.1. sz. mell'!D60</f>
        <v>0</v>
      </c>
      <c r="J57" s="581">
        <f>+'9.1. sz. mell'!E60</f>
        <v>0</v>
      </c>
      <c r="K57" s="581">
        <f>+'9.1. sz. mell'!F60</f>
        <v>0</v>
      </c>
      <c r="M57" s="581">
        <f>'1.2.sz.mell.'!C57+'1.3.sz.mell.'!C57+'1.4.sz.mell.'!C57</f>
        <v>0</v>
      </c>
      <c r="N57" s="581">
        <f>'1.2.sz.mell.'!D57+'1.3.sz.mell.'!D57+'1.4.sz.mell.'!D57</f>
        <v>0</v>
      </c>
      <c r="O57" s="581">
        <f>'1.2.sz.mell.'!E57+'1.3.sz.mell.'!E57+'1.4.sz.mell.'!E57</f>
        <v>0</v>
      </c>
      <c r="P57" s="581">
        <f>'1.2.sz.mell.'!F57+'1.3.sz.mell.'!F57+'1.4.sz.mell.'!F57</f>
        <v>0</v>
      </c>
    </row>
    <row r="58" spans="1:16" s="185" customFormat="1" ht="12" customHeight="1">
      <c r="A58" s="13" t="s">
        <v>108</v>
      </c>
      <c r="B58" s="186" t="s">
        <v>203</v>
      </c>
      <c r="C58" s="285"/>
      <c r="D58" s="305"/>
      <c r="E58" s="756"/>
      <c r="F58" s="737"/>
      <c r="H58" s="581">
        <f>+'9.1. sz. mell'!C61</f>
        <v>0</v>
      </c>
      <c r="I58" s="581">
        <f>+'9.1. sz. mell'!D61</f>
        <v>0</v>
      </c>
      <c r="J58" s="581">
        <f>+'9.1. sz. mell'!E61</f>
        <v>0</v>
      </c>
      <c r="K58" s="581">
        <f>+'9.1. sz. mell'!F61</f>
        <v>0</v>
      </c>
      <c r="M58" s="581">
        <f>'1.2.sz.mell.'!C58+'1.3.sz.mell.'!C58+'1.4.sz.mell.'!C58</f>
        <v>0</v>
      </c>
      <c r="N58" s="581">
        <f>'1.2.sz.mell.'!D58+'1.3.sz.mell.'!D58+'1.4.sz.mell.'!D58</f>
        <v>0</v>
      </c>
      <c r="O58" s="581">
        <f>'1.2.sz.mell.'!E58+'1.3.sz.mell.'!E58+'1.4.sz.mell.'!E58</f>
        <v>0</v>
      </c>
      <c r="P58" s="581">
        <f>'1.2.sz.mell.'!F58+'1.3.sz.mell.'!F58+'1.4.sz.mell.'!F58</f>
        <v>0</v>
      </c>
    </row>
    <row r="59" spans="1:16" s="185" customFormat="1" ht="12" customHeight="1">
      <c r="A59" s="12" t="s">
        <v>109</v>
      </c>
      <c r="B59" s="187" t="s">
        <v>328</v>
      </c>
      <c r="C59" s="285"/>
      <c r="D59" s="298"/>
      <c r="E59" s="757"/>
      <c r="F59" s="738"/>
      <c r="H59" s="581">
        <f>+'9.1. sz. mell'!C62</f>
        <v>0</v>
      </c>
      <c r="I59" s="581">
        <f>+'9.1. sz. mell'!D62</f>
        <v>0</v>
      </c>
      <c r="J59" s="581">
        <f>+'9.1. sz. mell'!E62</f>
        <v>0</v>
      </c>
      <c r="K59" s="581">
        <f>+'9.1. sz. mell'!F62</f>
        <v>0</v>
      </c>
      <c r="M59" s="581">
        <f>'1.2.sz.mell.'!C59+'1.3.sz.mell.'!C59+'1.4.sz.mell.'!C59</f>
        <v>0</v>
      </c>
      <c r="N59" s="581">
        <f>'1.2.sz.mell.'!D59+'1.3.sz.mell.'!D59+'1.4.sz.mell.'!D59</f>
        <v>0</v>
      </c>
      <c r="O59" s="581">
        <f>'1.2.sz.mell.'!E59+'1.3.sz.mell.'!E59+'1.4.sz.mell.'!E59</f>
        <v>0</v>
      </c>
      <c r="P59" s="581">
        <f>'1.2.sz.mell.'!F59+'1.3.sz.mell.'!F59+'1.4.sz.mell.'!F59</f>
        <v>0</v>
      </c>
    </row>
    <row r="60" spans="1:16" s="185" customFormat="1" ht="12" customHeight="1">
      <c r="A60" s="12" t="s">
        <v>132</v>
      </c>
      <c r="B60" s="187" t="s">
        <v>204</v>
      </c>
      <c r="C60" s="285"/>
      <c r="D60" s="298"/>
      <c r="E60" s="757"/>
      <c r="F60" s="738"/>
      <c r="H60" s="581">
        <f>+'9.1. sz. mell'!C63</f>
        <v>0</v>
      </c>
      <c r="I60" s="581">
        <f>+'9.1. sz. mell'!D63</f>
        <v>0</v>
      </c>
      <c r="J60" s="581">
        <f>+'9.1. sz. mell'!E63</f>
        <v>0</v>
      </c>
      <c r="K60" s="581">
        <f>+'9.1. sz. mell'!F63</f>
        <v>0</v>
      </c>
      <c r="M60" s="581">
        <f>'1.2.sz.mell.'!C60+'1.3.sz.mell.'!C60+'1.4.sz.mell.'!C60</f>
        <v>0</v>
      </c>
      <c r="N60" s="581">
        <f>'1.2.sz.mell.'!D60+'1.3.sz.mell.'!D60+'1.4.sz.mell.'!D60</f>
        <v>0</v>
      </c>
      <c r="O60" s="581">
        <f>'1.2.sz.mell.'!E60+'1.3.sz.mell.'!E60+'1.4.sz.mell.'!E60</f>
        <v>0</v>
      </c>
      <c r="P60" s="581">
        <f>'1.2.sz.mell.'!F60+'1.3.sz.mell.'!F60+'1.4.sz.mell.'!F60</f>
        <v>0</v>
      </c>
    </row>
    <row r="61" spans="1:16" s="185" customFormat="1" ht="12" customHeight="1" thickBot="1">
      <c r="A61" s="14" t="s">
        <v>202</v>
      </c>
      <c r="B61" s="105" t="s">
        <v>205</v>
      </c>
      <c r="C61" s="285"/>
      <c r="D61" s="302"/>
      <c r="E61" s="755"/>
      <c r="F61" s="736"/>
      <c r="H61" s="581">
        <f>+'9.1. sz. mell'!C64</f>
        <v>0</v>
      </c>
      <c r="I61" s="581">
        <f>+'9.1. sz. mell'!D64</f>
        <v>0</v>
      </c>
      <c r="J61" s="581">
        <f>+'9.1. sz. mell'!E64</f>
        <v>0</v>
      </c>
      <c r="K61" s="581">
        <f>+'9.1. sz. mell'!F64</f>
        <v>0</v>
      </c>
      <c r="M61" s="581">
        <f>'1.2.sz.mell.'!C61+'1.3.sz.mell.'!C61+'1.4.sz.mell.'!C61</f>
        <v>0</v>
      </c>
      <c r="N61" s="581">
        <f>'1.2.sz.mell.'!D61+'1.3.sz.mell.'!D61+'1.4.sz.mell.'!D61</f>
        <v>0</v>
      </c>
      <c r="O61" s="581">
        <f>'1.2.sz.mell.'!E61+'1.3.sz.mell.'!E61+'1.4.sz.mell.'!E61</f>
        <v>0</v>
      </c>
      <c r="P61" s="581">
        <f>'1.2.sz.mell.'!F61+'1.3.sz.mell.'!F61+'1.4.sz.mell.'!F61</f>
        <v>0</v>
      </c>
    </row>
    <row r="62" spans="1:16" s="185" customFormat="1" ht="12" customHeight="1" thickBot="1">
      <c r="A62" s="240" t="s">
        <v>377</v>
      </c>
      <c r="B62" s="19" t="s">
        <v>206</v>
      </c>
      <c r="C62" s="284">
        <f>+C5+C12+C19+C26+C34+C46+C52+C57</f>
        <v>685207</v>
      </c>
      <c r="D62" s="284">
        <f>+D5+D12+D19+D26+D34+D46+D52+D57</f>
        <v>748177</v>
      </c>
      <c r="E62" s="262">
        <f>+D62-C62</f>
        <v>62970</v>
      </c>
      <c r="F62" s="750">
        <f>+F5+F12+F19+F26+F34+F46+F52+F57</f>
        <v>428368</v>
      </c>
      <c r="H62" s="581">
        <f>+'9.1. sz. mell'!C65+'9.2. sz. mell'!C37</f>
        <v>685207</v>
      </c>
      <c r="I62" s="581">
        <f>+'9.1. sz. mell'!D65+'9.2. sz. mell'!D37</f>
        <v>748177</v>
      </c>
      <c r="J62" s="581">
        <f>+'9.1. sz. mell'!E65+'9.2. sz. mell'!E37</f>
        <v>62970</v>
      </c>
      <c r="K62" s="581">
        <f>+'9.1. sz. mell'!F65+'9.2. sz. mell'!F37</f>
        <v>428368</v>
      </c>
      <c r="M62" s="581">
        <f>'1.2.sz.mell.'!C62+'1.3.sz.mell.'!C62+'1.4.sz.mell.'!C62</f>
        <v>685207</v>
      </c>
      <c r="N62" s="581">
        <f>'1.2.sz.mell.'!D62+'1.3.sz.mell.'!D62+'1.4.sz.mell.'!D62</f>
        <v>748177</v>
      </c>
      <c r="O62" s="581">
        <f>'1.2.sz.mell.'!E62+'1.3.sz.mell.'!E62+'1.4.sz.mell.'!E62</f>
        <v>62970</v>
      </c>
      <c r="P62" s="581">
        <f>'1.2.sz.mell.'!F62+'1.3.sz.mell.'!F62+'1.4.sz.mell.'!F62</f>
        <v>428368</v>
      </c>
    </row>
    <row r="63" spans="1:16" s="185" customFormat="1" ht="12" customHeight="1" thickBot="1">
      <c r="A63" s="227" t="s">
        <v>207</v>
      </c>
      <c r="B63" s="103" t="s">
        <v>208</v>
      </c>
      <c r="C63" s="281">
        <f>SUM(C64:C66)</f>
        <v>0</v>
      </c>
      <c r="D63" s="281">
        <f>SUM(D64:D66)</f>
        <v>0</v>
      </c>
      <c r="E63" s="261">
        <f>+D63-C63</f>
        <v>0</v>
      </c>
      <c r="F63" s="734">
        <f>SUM(F64:F66)</f>
        <v>0</v>
      </c>
      <c r="H63" s="581">
        <f>+'9.1. sz. mell'!C66</f>
        <v>0</v>
      </c>
      <c r="I63" s="581">
        <f>+'9.1. sz. mell'!D66</f>
        <v>0</v>
      </c>
      <c r="J63" s="581">
        <f>+'9.1. sz. mell'!E66</f>
        <v>0</v>
      </c>
      <c r="K63" s="581">
        <f>+'9.1. sz. mell'!F66</f>
        <v>0</v>
      </c>
      <c r="M63" s="581">
        <f>'1.2.sz.mell.'!C63+'1.3.sz.mell.'!C63+'1.4.sz.mell.'!C63</f>
        <v>0</v>
      </c>
      <c r="N63" s="581">
        <f>'1.2.sz.mell.'!D63+'1.3.sz.mell.'!D63+'1.4.sz.mell.'!D63</f>
        <v>0</v>
      </c>
      <c r="O63" s="581">
        <f>'1.2.sz.mell.'!E63+'1.3.sz.mell.'!E63+'1.4.sz.mell.'!E63</f>
        <v>0</v>
      </c>
      <c r="P63" s="581">
        <f>'1.2.sz.mell.'!F63+'1.3.sz.mell.'!F63+'1.4.sz.mell.'!F63</f>
        <v>0</v>
      </c>
    </row>
    <row r="64" spans="1:16" s="185" customFormat="1" ht="12" customHeight="1">
      <c r="A64" s="13" t="s">
        <v>239</v>
      </c>
      <c r="B64" s="186" t="s">
        <v>209</v>
      </c>
      <c r="C64" s="285"/>
      <c r="D64" s="299"/>
      <c r="E64" s="756"/>
      <c r="F64" s="737"/>
      <c r="H64" s="581">
        <f>+'9.1. sz. mell'!C67</f>
        <v>0</v>
      </c>
      <c r="I64" s="581">
        <f>+'9.1. sz. mell'!D67</f>
        <v>0</v>
      </c>
      <c r="J64" s="581">
        <f>+'9.1. sz. mell'!E67</f>
        <v>0</v>
      </c>
      <c r="K64" s="581">
        <f>+'9.1. sz. mell'!F67</f>
        <v>0</v>
      </c>
      <c r="M64" s="581">
        <f>'1.2.sz.mell.'!C64+'1.3.sz.mell.'!C64+'1.4.sz.mell.'!C64</f>
        <v>0</v>
      </c>
      <c r="N64" s="581">
        <f>'1.2.sz.mell.'!D64+'1.3.sz.mell.'!D64+'1.4.sz.mell.'!D64</f>
        <v>0</v>
      </c>
      <c r="O64" s="581">
        <f>'1.2.sz.mell.'!E64+'1.3.sz.mell.'!E64+'1.4.sz.mell.'!E64</f>
        <v>0</v>
      </c>
      <c r="P64" s="581">
        <f>'1.2.sz.mell.'!F64+'1.3.sz.mell.'!F64+'1.4.sz.mell.'!F64</f>
        <v>0</v>
      </c>
    </row>
    <row r="65" spans="1:16" s="185" customFormat="1" ht="12" customHeight="1">
      <c r="A65" s="12" t="s">
        <v>248</v>
      </c>
      <c r="B65" s="187" t="s">
        <v>210</v>
      </c>
      <c r="C65" s="285"/>
      <c r="D65" s="298"/>
      <c r="E65" s="757"/>
      <c r="F65" s="738"/>
      <c r="H65" s="581">
        <f>+'9.1. sz. mell'!C68</f>
        <v>0</v>
      </c>
      <c r="I65" s="581">
        <f>+'9.1. sz. mell'!D68</f>
        <v>0</v>
      </c>
      <c r="J65" s="581">
        <f>+'9.1. sz. mell'!E68</f>
        <v>0</v>
      </c>
      <c r="K65" s="581">
        <f>+'9.1. sz. mell'!F68</f>
        <v>0</v>
      </c>
      <c r="M65" s="581">
        <f>'1.2.sz.mell.'!C65+'1.3.sz.mell.'!C65+'1.4.sz.mell.'!C65</f>
        <v>0</v>
      </c>
      <c r="N65" s="581">
        <f>'1.2.sz.mell.'!D65+'1.3.sz.mell.'!D65+'1.4.sz.mell.'!D65</f>
        <v>0</v>
      </c>
      <c r="O65" s="581">
        <f>'1.2.sz.mell.'!E65+'1.3.sz.mell.'!E65+'1.4.sz.mell.'!E65</f>
        <v>0</v>
      </c>
      <c r="P65" s="581">
        <f>'1.2.sz.mell.'!F65+'1.3.sz.mell.'!F65+'1.4.sz.mell.'!F65</f>
        <v>0</v>
      </c>
    </row>
    <row r="66" spans="1:16" s="185" customFormat="1" ht="12" customHeight="1" thickBot="1">
      <c r="A66" s="14" t="s">
        <v>249</v>
      </c>
      <c r="B66" s="236" t="s">
        <v>362</v>
      </c>
      <c r="C66" s="285"/>
      <c r="D66" s="302"/>
      <c r="E66" s="755"/>
      <c r="F66" s="736"/>
      <c r="H66" s="581">
        <f>+'9.1. sz. mell'!C69</f>
        <v>0</v>
      </c>
      <c r="I66" s="581">
        <f>+'9.1. sz. mell'!D69</f>
        <v>0</v>
      </c>
      <c r="J66" s="581">
        <f>+'9.1. sz. mell'!E69</f>
        <v>0</v>
      </c>
      <c r="K66" s="581">
        <f>+'9.1. sz. mell'!F69</f>
        <v>0</v>
      </c>
      <c r="M66" s="581">
        <f>'1.2.sz.mell.'!C66+'1.3.sz.mell.'!C66+'1.4.sz.mell.'!C66</f>
        <v>0</v>
      </c>
      <c r="N66" s="581">
        <f>'1.2.sz.mell.'!D66+'1.3.sz.mell.'!D66+'1.4.sz.mell.'!D66</f>
        <v>0</v>
      </c>
      <c r="O66" s="581">
        <f>'1.2.sz.mell.'!E66+'1.3.sz.mell.'!E66+'1.4.sz.mell.'!E66</f>
        <v>0</v>
      </c>
      <c r="P66" s="581">
        <f>'1.2.sz.mell.'!F66+'1.3.sz.mell.'!F66+'1.4.sz.mell.'!F66</f>
        <v>0</v>
      </c>
    </row>
    <row r="67" spans="1:16" s="185" customFormat="1" ht="12" customHeight="1" thickBot="1">
      <c r="A67" s="227" t="s">
        <v>212</v>
      </c>
      <c r="B67" s="103" t="s">
        <v>213</v>
      </c>
      <c r="C67" s="281">
        <f>SUM(C68:C71)</f>
        <v>0</v>
      </c>
      <c r="D67" s="281">
        <f>SUM(D68:D71)</f>
        <v>0</v>
      </c>
      <c r="E67" s="261">
        <f>+D67-C67</f>
        <v>0</v>
      </c>
      <c r="F67" s="734">
        <f>SUM(F68:F71)</f>
        <v>0</v>
      </c>
      <c r="H67" s="581">
        <f>+'9.1. sz. mell'!C70</f>
        <v>0</v>
      </c>
      <c r="I67" s="581">
        <f>+'9.1. sz. mell'!D70</f>
        <v>0</v>
      </c>
      <c r="J67" s="581">
        <f>+'9.1. sz. mell'!E70</f>
        <v>0</v>
      </c>
      <c r="K67" s="581">
        <f>+'9.1. sz. mell'!F70</f>
        <v>0</v>
      </c>
      <c r="M67" s="581">
        <f>'1.2.sz.mell.'!C67+'1.3.sz.mell.'!C67+'1.4.sz.mell.'!C67</f>
        <v>0</v>
      </c>
      <c r="N67" s="581">
        <f>'1.2.sz.mell.'!D67+'1.3.sz.mell.'!D67+'1.4.sz.mell.'!D67</f>
        <v>0</v>
      </c>
      <c r="O67" s="581">
        <f>'1.2.sz.mell.'!E67+'1.3.sz.mell.'!E67+'1.4.sz.mell.'!E67</f>
        <v>0</v>
      </c>
      <c r="P67" s="581">
        <f>'1.2.sz.mell.'!F67+'1.3.sz.mell.'!F67+'1.4.sz.mell.'!F67</f>
        <v>0</v>
      </c>
    </row>
    <row r="68" spans="1:16" s="185" customFormat="1" ht="12" customHeight="1">
      <c r="A68" s="13" t="s">
        <v>87</v>
      </c>
      <c r="B68" s="186" t="s">
        <v>214</v>
      </c>
      <c r="C68" s="285"/>
      <c r="D68" s="299"/>
      <c r="E68" s="756"/>
      <c r="F68" s="737"/>
      <c r="H68" s="581">
        <f>+'9.1. sz. mell'!C71</f>
        <v>0</v>
      </c>
      <c r="I68" s="581">
        <f>+'9.1. sz. mell'!D71</f>
        <v>0</v>
      </c>
      <c r="J68" s="581">
        <f>+'9.1. sz. mell'!E71</f>
        <v>0</v>
      </c>
      <c r="K68" s="581">
        <f>+'9.1. sz. mell'!F71</f>
        <v>0</v>
      </c>
      <c r="M68" s="581">
        <f>'1.2.sz.mell.'!C68+'1.3.sz.mell.'!C68+'1.4.sz.mell.'!C68</f>
        <v>0</v>
      </c>
      <c r="N68" s="581">
        <f>'1.2.sz.mell.'!D68+'1.3.sz.mell.'!D68+'1.4.sz.mell.'!D68</f>
        <v>0</v>
      </c>
      <c r="O68" s="581">
        <f>'1.2.sz.mell.'!E68+'1.3.sz.mell.'!E68+'1.4.sz.mell.'!E68</f>
        <v>0</v>
      </c>
      <c r="P68" s="581">
        <f>'1.2.sz.mell.'!F68+'1.3.sz.mell.'!F68+'1.4.sz.mell.'!F68</f>
        <v>0</v>
      </c>
    </row>
    <row r="69" spans="1:16" s="185" customFormat="1" ht="12" customHeight="1">
      <c r="A69" s="12" t="s">
        <v>88</v>
      </c>
      <c r="B69" s="187" t="s">
        <v>215</v>
      </c>
      <c r="C69" s="285"/>
      <c r="D69" s="298"/>
      <c r="E69" s="757"/>
      <c r="F69" s="738"/>
      <c r="H69" s="581">
        <f>+'9.1. sz. mell'!C72</f>
        <v>0</v>
      </c>
      <c r="I69" s="581">
        <f>+'9.1. sz. mell'!D72</f>
        <v>0</v>
      </c>
      <c r="J69" s="581">
        <f>+'9.1. sz. mell'!E72</f>
        <v>0</v>
      </c>
      <c r="K69" s="581">
        <f>+'9.1. sz. mell'!F72</f>
        <v>0</v>
      </c>
      <c r="M69" s="581">
        <f>'1.2.sz.mell.'!C69+'1.3.sz.mell.'!C69+'1.4.sz.mell.'!C69</f>
        <v>0</v>
      </c>
      <c r="N69" s="581">
        <f>'1.2.sz.mell.'!D69+'1.3.sz.mell.'!D69+'1.4.sz.mell.'!D69</f>
        <v>0</v>
      </c>
      <c r="O69" s="581">
        <f>'1.2.sz.mell.'!E69+'1.3.sz.mell.'!E69+'1.4.sz.mell.'!E69</f>
        <v>0</v>
      </c>
      <c r="P69" s="581">
        <f>'1.2.sz.mell.'!F69+'1.3.sz.mell.'!F69+'1.4.sz.mell.'!F69</f>
        <v>0</v>
      </c>
    </row>
    <row r="70" spans="1:16" s="185" customFormat="1" ht="12" customHeight="1">
      <c r="A70" s="12" t="s">
        <v>240</v>
      </c>
      <c r="B70" s="187" t="s">
        <v>216</v>
      </c>
      <c r="C70" s="285"/>
      <c r="D70" s="298"/>
      <c r="E70" s="757"/>
      <c r="F70" s="738"/>
      <c r="H70" s="581">
        <f>+'9.1. sz. mell'!C73</f>
        <v>0</v>
      </c>
      <c r="I70" s="581">
        <f>+'9.1. sz. mell'!D73</f>
        <v>0</v>
      </c>
      <c r="J70" s="581">
        <f>+'9.1. sz. mell'!E73</f>
        <v>0</v>
      </c>
      <c r="K70" s="581">
        <f>+'9.1. sz. mell'!F73</f>
        <v>0</v>
      </c>
      <c r="M70" s="581">
        <f>'1.2.sz.mell.'!C70+'1.3.sz.mell.'!C70+'1.4.sz.mell.'!C70</f>
        <v>0</v>
      </c>
      <c r="N70" s="581">
        <f>'1.2.sz.mell.'!D70+'1.3.sz.mell.'!D70+'1.4.sz.mell.'!D70</f>
        <v>0</v>
      </c>
      <c r="O70" s="581">
        <f>'1.2.sz.mell.'!E70+'1.3.sz.mell.'!E70+'1.4.sz.mell.'!E70</f>
        <v>0</v>
      </c>
      <c r="P70" s="581">
        <f>'1.2.sz.mell.'!F70+'1.3.sz.mell.'!F70+'1.4.sz.mell.'!F70</f>
        <v>0</v>
      </c>
    </row>
    <row r="71" spans="1:16" s="185" customFormat="1" ht="12" customHeight="1" thickBot="1">
      <c r="A71" s="14" t="s">
        <v>241</v>
      </c>
      <c r="B71" s="105" t="s">
        <v>217</v>
      </c>
      <c r="C71" s="285"/>
      <c r="D71" s="307"/>
      <c r="E71" s="764"/>
      <c r="F71" s="736"/>
      <c r="H71" s="581">
        <f>+'9.1. sz. mell'!C74</f>
        <v>0</v>
      </c>
      <c r="I71" s="581">
        <f>+'9.1. sz. mell'!D74</f>
        <v>0</v>
      </c>
      <c r="J71" s="581">
        <f>+'9.1. sz. mell'!E74</f>
        <v>0</v>
      </c>
      <c r="K71" s="581">
        <f>+'9.1. sz. mell'!F74</f>
        <v>0</v>
      </c>
      <c r="M71" s="581">
        <f>'1.2.sz.mell.'!C71+'1.3.sz.mell.'!C71+'1.4.sz.mell.'!C71</f>
        <v>0</v>
      </c>
      <c r="N71" s="581">
        <f>'1.2.sz.mell.'!D71+'1.3.sz.mell.'!D71+'1.4.sz.mell.'!D71</f>
        <v>0</v>
      </c>
      <c r="O71" s="581">
        <f>'1.2.sz.mell.'!E71+'1.3.sz.mell.'!E71+'1.4.sz.mell.'!E71</f>
        <v>0</v>
      </c>
      <c r="P71" s="581">
        <f>'1.2.sz.mell.'!F71+'1.3.sz.mell.'!F71+'1.4.sz.mell.'!F71</f>
        <v>0</v>
      </c>
    </row>
    <row r="72" spans="1:16" s="185" customFormat="1" ht="12" customHeight="1" thickBot="1">
      <c r="A72" s="227" t="s">
        <v>218</v>
      </c>
      <c r="B72" s="103" t="s">
        <v>219</v>
      </c>
      <c r="C72" s="281">
        <f>SUM(C73:C74)</f>
        <v>102220</v>
      </c>
      <c r="D72" s="281">
        <f>SUM(D73:D74)</f>
        <v>108927</v>
      </c>
      <c r="E72" s="261">
        <f>+D72-C72</f>
        <v>6707</v>
      </c>
      <c r="F72" s="734">
        <f>SUM(F73:F74)</f>
        <v>108927</v>
      </c>
      <c r="H72" s="581">
        <f>+'9.1. sz. mell'!C75+'9.2. sz. mell'!C39+'9.3. sz. mell'!C38</f>
        <v>102221</v>
      </c>
      <c r="I72" s="581">
        <f>+'9.1. sz. mell'!D75+'9.2. sz. mell'!D39+'9.3. sz. mell'!D38</f>
        <v>108928</v>
      </c>
      <c r="J72" s="581">
        <f>+'9.1. sz. mell'!E75+'9.2. sz. mell'!E39+'9.3. sz. mell'!E38</f>
        <v>6707</v>
      </c>
      <c r="K72" s="581">
        <f>+'9.1. sz. mell'!F75+'9.2. sz. mell'!F39+'9.3. sz. mell'!F38</f>
        <v>108928</v>
      </c>
      <c r="M72" s="581">
        <f>'1.2.sz.mell.'!C72+'1.3.sz.mell.'!C72+'1.4.sz.mell.'!C72</f>
        <v>102220</v>
      </c>
      <c r="N72" s="581">
        <f>'1.2.sz.mell.'!D72+'1.3.sz.mell.'!D72+'1.4.sz.mell.'!D72</f>
        <v>108927</v>
      </c>
      <c r="O72" s="581">
        <f>'1.2.sz.mell.'!E72+'1.3.sz.mell.'!E72+'1.4.sz.mell.'!E72</f>
        <v>6707</v>
      </c>
      <c r="P72" s="581">
        <f>'1.2.sz.mell.'!F72+'1.3.sz.mell.'!F72+'1.4.sz.mell.'!F72</f>
        <v>108927</v>
      </c>
    </row>
    <row r="73" spans="1:16" s="185" customFormat="1" ht="12" customHeight="1">
      <c r="A73" s="13" t="s">
        <v>242</v>
      </c>
      <c r="B73" s="186" t="s">
        <v>220</v>
      </c>
      <c r="C73" s="285">
        <v>102220</v>
      </c>
      <c r="D73" s="282">
        <v>108927</v>
      </c>
      <c r="E73" s="562">
        <f>+D73-C73</f>
        <v>6707</v>
      </c>
      <c r="F73" s="751">
        <v>108927</v>
      </c>
      <c r="H73" s="581">
        <f>+'9.1. sz. mell'!C76+'9.2. sz. mell'!C39+'9.3. sz. mell'!C38</f>
        <v>102221</v>
      </c>
      <c r="I73" s="581">
        <f>+'9.1. sz. mell'!D76+'9.2. sz. mell'!D39+'9.3. sz. mell'!D38</f>
        <v>108928</v>
      </c>
      <c r="J73" s="581">
        <f>+'9.1. sz. mell'!E76+'9.2. sz. mell'!E39+'9.3. sz. mell'!E38</f>
        <v>6707</v>
      </c>
      <c r="K73" s="581">
        <f>+'9.1. sz. mell'!F76+'9.2. sz. mell'!F39+'9.3. sz. mell'!F38</f>
        <v>108928</v>
      </c>
      <c r="M73" s="581">
        <f>'1.2.sz.mell.'!C73+'1.3.sz.mell.'!C73+'1.4.sz.mell.'!C73</f>
        <v>102220</v>
      </c>
      <c r="N73" s="581">
        <f>'1.2.sz.mell.'!D73+'1.3.sz.mell.'!D73+'1.4.sz.mell.'!D73</f>
        <v>108927</v>
      </c>
      <c r="O73" s="581">
        <f>'1.2.sz.mell.'!E73+'1.3.sz.mell.'!E73+'1.4.sz.mell.'!E73</f>
        <v>6707</v>
      </c>
      <c r="P73" s="581">
        <f>'1.2.sz.mell.'!F73+'1.3.sz.mell.'!F73+'1.4.sz.mell.'!F73</f>
        <v>108927</v>
      </c>
    </row>
    <row r="74" spans="1:16" s="185" customFormat="1" ht="12" customHeight="1" thickBot="1">
      <c r="A74" s="14" t="s">
        <v>243</v>
      </c>
      <c r="B74" s="105" t="s">
        <v>221</v>
      </c>
      <c r="C74" s="285"/>
      <c r="D74" s="302"/>
      <c r="E74" s="755"/>
      <c r="F74" s="752"/>
      <c r="H74" s="581">
        <f>+'9.1. sz. mell'!C77</f>
        <v>0</v>
      </c>
      <c r="I74" s="581">
        <f>+'9.1. sz. mell'!D77</f>
        <v>0</v>
      </c>
      <c r="J74" s="581">
        <f>+'9.1. sz. mell'!E77</f>
        <v>0</v>
      </c>
      <c r="K74" s="581">
        <f>+'9.1. sz. mell'!F77</f>
        <v>0</v>
      </c>
      <c r="M74" s="581">
        <f>'1.2.sz.mell.'!C74+'1.3.sz.mell.'!C74+'1.4.sz.mell.'!C74</f>
        <v>0</v>
      </c>
      <c r="N74" s="581">
        <f>'1.2.sz.mell.'!D74+'1.3.sz.mell.'!D74+'1.4.sz.mell.'!D74</f>
        <v>0</v>
      </c>
      <c r="O74" s="581">
        <f>'1.2.sz.mell.'!E74+'1.3.sz.mell.'!E74+'1.4.sz.mell.'!E74</f>
        <v>0</v>
      </c>
      <c r="P74" s="581">
        <f>'1.2.sz.mell.'!F74+'1.3.sz.mell.'!F74+'1.4.sz.mell.'!F74</f>
        <v>0</v>
      </c>
    </row>
    <row r="75" spans="1:16" s="185" customFormat="1" ht="12" customHeight="1" thickBot="1">
      <c r="A75" s="227" t="s">
        <v>222</v>
      </c>
      <c r="B75" s="103" t="s">
        <v>223</v>
      </c>
      <c r="C75" s="281">
        <f>SUM(C76:C78)</f>
        <v>0</v>
      </c>
      <c r="D75" s="281">
        <f>SUM(D76:D78)</f>
        <v>0</v>
      </c>
      <c r="E75" s="261">
        <f>+D75-C75</f>
        <v>0</v>
      </c>
      <c r="F75" s="734">
        <f>SUM(F76:F78)</f>
        <v>0</v>
      </c>
      <c r="H75" s="581">
        <f>+'9.1. sz. mell'!C78</f>
        <v>0</v>
      </c>
      <c r="I75" s="581">
        <f>+'9.1. sz. mell'!D78</f>
        <v>0</v>
      </c>
      <c r="J75" s="581">
        <f>+'9.1. sz. mell'!E78</f>
        <v>0</v>
      </c>
      <c r="K75" s="581">
        <f>+'9.1. sz. mell'!F78</f>
        <v>0</v>
      </c>
      <c r="M75" s="581">
        <f>'1.2.sz.mell.'!C75+'1.3.sz.mell.'!C75+'1.4.sz.mell.'!C75</f>
        <v>0</v>
      </c>
      <c r="N75" s="581">
        <f>'1.2.sz.mell.'!D75+'1.3.sz.mell.'!D75+'1.4.sz.mell.'!D75</f>
        <v>0</v>
      </c>
      <c r="O75" s="581">
        <f>'1.2.sz.mell.'!E75+'1.3.sz.mell.'!E75+'1.4.sz.mell.'!E75</f>
        <v>0</v>
      </c>
      <c r="P75" s="581">
        <f>'1.2.sz.mell.'!F75+'1.3.sz.mell.'!F75+'1.4.sz.mell.'!F75</f>
        <v>0</v>
      </c>
    </row>
    <row r="76" spans="1:16" s="185" customFormat="1" ht="12" customHeight="1">
      <c r="A76" s="13" t="s">
        <v>244</v>
      </c>
      <c r="B76" s="186" t="s">
        <v>224</v>
      </c>
      <c r="C76" s="285"/>
      <c r="D76" s="305"/>
      <c r="E76" s="765"/>
      <c r="F76" s="746"/>
      <c r="H76" s="581">
        <f>+'9.1. sz. mell'!C79</f>
        <v>0</v>
      </c>
      <c r="I76" s="581">
        <f>+'9.1. sz. mell'!D79</f>
        <v>0</v>
      </c>
      <c r="J76" s="581">
        <f>+'9.1. sz. mell'!E79</f>
        <v>0</v>
      </c>
      <c r="K76" s="581">
        <f>+'9.1. sz. mell'!F79</f>
        <v>0</v>
      </c>
      <c r="M76" s="581">
        <f>'1.2.sz.mell.'!C76+'1.3.sz.mell.'!C76+'1.4.sz.mell.'!C76</f>
        <v>0</v>
      </c>
      <c r="N76" s="581">
        <f>'1.2.sz.mell.'!D76+'1.3.sz.mell.'!D76+'1.4.sz.mell.'!D76</f>
        <v>0</v>
      </c>
      <c r="O76" s="581">
        <f>'1.2.sz.mell.'!E76+'1.3.sz.mell.'!E76+'1.4.sz.mell.'!E76</f>
        <v>0</v>
      </c>
      <c r="P76" s="581">
        <f>'1.2.sz.mell.'!F76+'1.3.sz.mell.'!F76+'1.4.sz.mell.'!F76</f>
        <v>0</v>
      </c>
    </row>
    <row r="77" spans="1:16" s="185" customFormat="1" ht="12" customHeight="1">
      <c r="A77" s="12" t="s">
        <v>245</v>
      </c>
      <c r="B77" s="187" t="s">
        <v>225</v>
      </c>
      <c r="C77" s="285"/>
      <c r="D77" s="298"/>
      <c r="E77" s="757"/>
      <c r="F77" s="738"/>
      <c r="H77" s="581">
        <f>+'9.1. sz. mell'!C80</f>
        <v>0</v>
      </c>
      <c r="I77" s="581">
        <f>+'9.1. sz. mell'!D80</f>
        <v>0</v>
      </c>
      <c r="J77" s="581">
        <f>+'9.1. sz. mell'!E80</f>
        <v>0</v>
      </c>
      <c r="K77" s="581">
        <f>+'9.1. sz. mell'!F80</f>
        <v>0</v>
      </c>
      <c r="M77" s="581">
        <f>'1.2.sz.mell.'!C77+'1.3.sz.mell.'!C77+'1.4.sz.mell.'!C77</f>
        <v>0</v>
      </c>
      <c r="N77" s="581">
        <f>'1.2.sz.mell.'!D77+'1.3.sz.mell.'!D77+'1.4.sz.mell.'!D77</f>
        <v>0</v>
      </c>
      <c r="O77" s="581">
        <f>'1.2.sz.mell.'!E77+'1.3.sz.mell.'!E77+'1.4.sz.mell.'!E77</f>
        <v>0</v>
      </c>
      <c r="P77" s="581">
        <f>'1.2.sz.mell.'!F77+'1.3.sz.mell.'!F77+'1.4.sz.mell.'!F77</f>
        <v>0</v>
      </c>
    </row>
    <row r="78" spans="1:16" s="185" customFormat="1" ht="12" customHeight="1" thickBot="1">
      <c r="A78" s="14" t="s">
        <v>246</v>
      </c>
      <c r="B78" s="105" t="s">
        <v>226</v>
      </c>
      <c r="C78" s="285"/>
      <c r="D78" s="307"/>
      <c r="E78" s="764"/>
      <c r="F78" s="736"/>
      <c r="H78" s="581">
        <f>+'9.1. sz. mell'!C81</f>
        <v>0</v>
      </c>
      <c r="I78" s="581">
        <f>+'9.1. sz. mell'!D81</f>
        <v>0</v>
      </c>
      <c r="J78" s="581">
        <f>+'9.1. sz. mell'!E81</f>
        <v>0</v>
      </c>
      <c r="K78" s="581">
        <f>+'9.1. sz. mell'!F81</f>
        <v>0</v>
      </c>
      <c r="M78" s="581">
        <f>'1.2.sz.mell.'!C78+'1.3.sz.mell.'!C78+'1.4.sz.mell.'!C78</f>
        <v>0</v>
      </c>
      <c r="N78" s="581">
        <f>'1.2.sz.mell.'!D78+'1.3.sz.mell.'!D78+'1.4.sz.mell.'!D78</f>
        <v>0</v>
      </c>
      <c r="O78" s="581">
        <f>'1.2.sz.mell.'!E78+'1.3.sz.mell.'!E78+'1.4.sz.mell.'!E78</f>
        <v>0</v>
      </c>
      <c r="P78" s="581">
        <f>'1.2.sz.mell.'!F78+'1.3.sz.mell.'!F78+'1.4.sz.mell.'!F78</f>
        <v>0</v>
      </c>
    </row>
    <row r="79" spans="1:16" s="185" customFormat="1" ht="12" customHeight="1" thickBot="1">
      <c r="A79" s="227" t="s">
        <v>227</v>
      </c>
      <c r="B79" s="103" t="s">
        <v>247</v>
      </c>
      <c r="C79" s="281">
        <f>SUM(C80:C83)</f>
        <v>0</v>
      </c>
      <c r="D79" s="281">
        <f>SUM(D80:D83)</f>
        <v>0</v>
      </c>
      <c r="E79" s="261">
        <f>+D79-C79</f>
        <v>0</v>
      </c>
      <c r="F79" s="734">
        <f>SUM(F80:F83)</f>
        <v>0</v>
      </c>
      <c r="H79" s="581">
        <f>+'9.1. sz. mell'!C82</f>
        <v>0</v>
      </c>
      <c r="I79" s="581">
        <f>+'9.1. sz. mell'!D82</f>
        <v>0</v>
      </c>
      <c r="J79" s="581">
        <f>+'9.1. sz. mell'!E82</f>
        <v>0</v>
      </c>
      <c r="K79" s="581">
        <f>+'9.1. sz. mell'!F82</f>
        <v>0</v>
      </c>
      <c r="M79" s="581">
        <f>'1.2.sz.mell.'!C79+'1.3.sz.mell.'!C79+'1.4.sz.mell.'!C79</f>
        <v>0</v>
      </c>
      <c r="N79" s="581">
        <f>'1.2.sz.mell.'!D79+'1.3.sz.mell.'!D79+'1.4.sz.mell.'!D79</f>
        <v>0</v>
      </c>
      <c r="O79" s="581">
        <f>'1.2.sz.mell.'!E79+'1.3.sz.mell.'!E79+'1.4.sz.mell.'!E79</f>
        <v>0</v>
      </c>
      <c r="P79" s="581">
        <f>'1.2.sz.mell.'!F79+'1.3.sz.mell.'!F79+'1.4.sz.mell.'!F79</f>
        <v>0</v>
      </c>
    </row>
    <row r="80" spans="1:16" s="185" customFormat="1" ht="12" customHeight="1">
      <c r="A80" s="190" t="s">
        <v>228</v>
      </c>
      <c r="B80" s="186" t="s">
        <v>229</v>
      </c>
      <c r="C80" s="285"/>
      <c r="D80" s="299"/>
      <c r="E80" s="756"/>
      <c r="F80" s="737"/>
      <c r="H80" s="581">
        <f>+'9.1. sz. mell'!C83</f>
        <v>0</v>
      </c>
      <c r="I80" s="581">
        <f>+'9.1. sz. mell'!D83</f>
        <v>0</v>
      </c>
      <c r="J80" s="581">
        <f>+'9.1. sz. mell'!E83</f>
        <v>0</v>
      </c>
      <c r="K80" s="581">
        <f>+'9.1. sz. mell'!F83</f>
        <v>0</v>
      </c>
      <c r="M80" s="581">
        <f>'1.2.sz.mell.'!C80+'1.3.sz.mell.'!C80+'1.4.sz.mell.'!C80</f>
        <v>0</v>
      </c>
      <c r="N80" s="581">
        <f>'1.2.sz.mell.'!D80+'1.3.sz.mell.'!D80+'1.4.sz.mell.'!D80</f>
        <v>0</v>
      </c>
      <c r="O80" s="581">
        <f>'1.2.sz.mell.'!E80+'1.3.sz.mell.'!E80+'1.4.sz.mell.'!E80</f>
        <v>0</v>
      </c>
      <c r="P80" s="581">
        <f>'1.2.sz.mell.'!F80+'1.3.sz.mell.'!F80+'1.4.sz.mell.'!F80</f>
        <v>0</v>
      </c>
    </row>
    <row r="81" spans="1:16" s="185" customFormat="1" ht="12" customHeight="1">
      <c r="A81" s="191" t="s">
        <v>230</v>
      </c>
      <c r="B81" s="187" t="s">
        <v>231</v>
      </c>
      <c r="C81" s="285"/>
      <c r="D81" s="298"/>
      <c r="E81" s="757"/>
      <c r="F81" s="738"/>
      <c r="H81" s="581">
        <f>+'9.1. sz. mell'!C84</f>
        <v>0</v>
      </c>
      <c r="I81" s="581">
        <f>+'9.1. sz. mell'!D84</f>
        <v>0</v>
      </c>
      <c r="J81" s="581">
        <f>+'9.1. sz. mell'!E84</f>
        <v>0</v>
      </c>
      <c r="K81" s="581">
        <f>+'9.1. sz. mell'!F84</f>
        <v>0</v>
      </c>
      <c r="M81" s="581">
        <f>'1.2.sz.mell.'!C81+'1.3.sz.mell.'!C81+'1.4.sz.mell.'!C81</f>
        <v>0</v>
      </c>
      <c r="N81" s="581">
        <f>'1.2.sz.mell.'!D81+'1.3.sz.mell.'!D81+'1.4.sz.mell.'!D81</f>
        <v>0</v>
      </c>
      <c r="O81" s="581">
        <f>'1.2.sz.mell.'!E81+'1.3.sz.mell.'!E81+'1.4.sz.mell.'!E81</f>
        <v>0</v>
      </c>
      <c r="P81" s="581">
        <f>'1.2.sz.mell.'!F81+'1.3.sz.mell.'!F81+'1.4.sz.mell.'!F81</f>
        <v>0</v>
      </c>
    </row>
    <row r="82" spans="1:16" s="185" customFormat="1" ht="12" customHeight="1">
      <c r="A82" s="191" t="s">
        <v>232</v>
      </c>
      <c r="B82" s="187" t="s">
        <v>233</v>
      </c>
      <c r="C82" s="285"/>
      <c r="D82" s="298"/>
      <c r="E82" s="757"/>
      <c r="F82" s="738"/>
      <c r="H82" s="581">
        <f>+'9.1. sz. mell'!C85</f>
        <v>0</v>
      </c>
      <c r="I82" s="581">
        <f>+'9.1. sz. mell'!D85</f>
        <v>0</v>
      </c>
      <c r="J82" s="581">
        <f>+'9.1. sz. mell'!E85</f>
        <v>0</v>
      </c>
      <c r="K82" s="581">
        <f>+'9.1. sz. mell'!F85</f>
        <v>0</v>
      </c>
      <c r="M82" s="581">
        <f>'1.2.sz.mell.'!C82+'1.3.sz.mell.'!C82+'1.4.sz.mell.'!C82</f>
        <v>0</v>
      </c>
      <c r="N82" s="581">
        <f>'1.2.sz.mell.'!D82+'1.3.sz.mell.'!D82+'1.4.sz.mell.'!D82</f>
        <v>0</v>
      </c>
      <c r="O82" s="581">
        <f>'1.2.sz.mell.'!E82+'1.3.sz.mell.'!E82+'1.4.sz.mell.'!E82</f>
        <v>0</v>
      </c>
      <c r="P82" s="581">
        <f>'1.2.sz.mell.'!F82+'1.3.sz.mell.'!F82+'1.4.sz.mell.'!F82</f>
        <v>0</v>
      </c>
    </row>
    <row r="83" spans="1:16" s="185" customFormat="1" ht="12" customHeight="1" thickBot="1">
      <c r="A83" s="192" t="s">
        <v>234</v>
      </c>
      <c r="B83" s="105" t="s">
        <v>235</v>
      </c>
      <c r="C83" s="285"/>
      <c r="D83" s="302"/>
      <c r="E83" s="755"/>
      <c r="F83" s="752"/>
      <c r="H83" s="581">
        <f>+'9.1. sz. mell'!C86</f>
        <v>0</v>
      </c>
      <c r="I83" s="581">
        <f>+'9.1. sz. mell'!D86</f>
        <v>0</v>
      </c>
      <c r="J83" s="581">
        <f>+'9.1. sz. mell'!E86</f>
        <v>0</v>
      </c>
      <c r="K83" s="581">
        <f>+'9.1. sz. mell'!F86</f>
        <v>0</v>
      </c>
      <c r="M83" s="581">
        <f>'1.2.sz.mell.'!C83+'1.3.sz.mell.'!C83+'1.4.sz.mell.'!C83</f>
        <v>0</v>
      </c>
      <c r="N83" s="581">
        <f>'1.2.sz.mell.'!D83+'1.3.sz.mell.'!D83+'1.4.sz.mell.'!D83</f>
        <v>0</v>
      </c>
      <c r="O83" s="581">
        <f>'1.2.sz.mell.'!E83+'1.3.sz.mell.'!E83+'1.4.sz.mell.'!E83</f>
        <v>0</v>
      </c>
      <c r="P83" s="581">
        <f>'1.2.sz.mell.'!F83+'1.3.sz.mell.'!F83+'1.4.sz.mell.'!F83</f>
        <v>0</v>
      </c>
    </row>
    <row r="84" spans="1:16" s="185" customFormat="1" ht="12" customHeight="1" thickBot="1">
      <c r="A84" s="227" t="s">
        <v>236</v>
      </c>
      <c r="B84" s="103" t="s">
        <v>376</v>
      </c>
      <c r="C84" s="288">
        <v>0</v>
      </c>
      <c r="D84" s="288">
        <v>0</v>
      </c>
      <c r="E84" s="263">
        <f>+D84-C84</f>
        <v>0</v>
      </c>
      <c r="F84" s="753">
        <v>0</v>
      </c>
      <c r="H84" s="581">
        <f>+'9.1. sz. mell'!C87</f>
        <v>0</v>
      </c>
      <c r="I84" s="581">
        <f>+'9.1. sz. mell'!D87</f>
        <v>0</v>
      </c>
      <c r="J84" s="581">
        <f>+'9.1. sz. mell'!E87</f>
        <v>0</v>
      </c>
      <c r="K84" s="581">
        <f>+'9.1. sz. mell'!F87</f>
        <v>0</v>
      </c>
      <c r="M84" s="581">
        <f>'1.2.sz.mell.'!C84+'1.3.sz.mell.'!C84+'1.4.sz.mell.'!C84</f>
        <v>0</v>
      </c>
      <c r="N84" s="581">
        <f>'1.2.sz.mell.'!D84+'1.3.sz.mell.'!D84+'1.4.sz.mell.'!D84</f>
        <v>0</v>
      </c>
      <c r="O84" s="581">
        <f>'1.2.sz.mell.'!E84+'1.3.sz.mell.'!E84+'1.4.sz.mell.'!E84</f>
        <v>0</v>
      </c>
      <c r="P84" s="581">
        <f>'1.2.sz.mell.'!F84+'1.3.sz.mell.'!F84+'1.4.sz.mell.'!F84</f>
        <v>0</v>
      </c>
    </row>
    <row r="85" spans="1:16" s="185" customFormat="1" ht="13.5" customHeight="1" thickBot="1">
      <c r="A85" s="227" t="s">
        <v>238</v>
      </c>
      <c r="B85" s="103" t="s">
        <v>237</v>
      </c>
      <c r="C85" s="288">
        <v>0</v>
      </c>
      <c r="D85" s="288">
        <v>0</v>
      </c>
      <c r="E85" s="263">
        <f>+D85-C85</f>
        <v>0</v>
      </c>
      <c r="F85" s="753">
        <v>0</v>
      </c>
      <c r="H85" s="581">
        <f>+'9.1. sz. mell'!C88</f>
        <v>0</v>
      </c>
      <c r="I85" s="581">
        <f>+'9.1. sz. mell'!D88</f>
        <v>0</v>
      </c>
      <c r="J85" s="581">
        <f>+'9.1. sz. mell'!E88</f>
        <v>0</v>
      </c>
      <c r="K85" s="581">
        <f>+'9.1. sz. mell'!F88</f>
        <v>0</v>
      </c>
      <c r="M85" s="581">
        <f>'1.2.sz.mell.'!C85+'1.3.sz.mell.'!C85+'1.4.sz.mell.'!C85</f>
        <v>0</v>
      </c>
      <c r="N85" s="581">
        <f>'1.2.sz.mell.'!D85+'1.3.sz.mell.'!D85+'1.4.sz.mell.'!D85</f>
        <v>0</v>
      </c>
      <c r="O85" s="581">
        <f>'1.2.sz.mell.'!E85+'1.3.sz.mell.'!E85+'1.4.sz.mell.'!E85</f>
        <v>0</v>
      </c>
      <c r="P85" s="581">
        <f>'1.2.sz.mell.'!F85+'1.3.sz.mell.'!F85+'1.4.sz.mell.'!F85</f>
        <v>0</v>
      </c>
    </row>
    <row r="86" spans="1:16" s="185" customFormat="1" ht="15.75" customHeight="1" thickBot="1">
      <c r="A86" s="227" t="s">
        <v>250</v>
      </c>
      <c r="B86" s="193" t="s">
        <v>379</v>
      </c>
      <c r="C86" s="284">
        <f>+C63+C67+C72+C75+C79+C85+C84</f>
        <v>102220</v>
      </c>
      <c r="D86" s="284">
        <f>+D63+D67+D72+D75+D79+D85+D84</f>
        <v>108927</v>
      </c>
      <c r="E86" s="262">
        <f>+D86-C86</f>
        <v>6707</v>
      </c>
      <c r="F86" s="750">
        <f>+F63+F67+F72+F75+F79+F85+F84</f>
        <v>108927</v>
      </c>
      <c r="H86" s="581">
        <f>+'9.1. sz. mell'!C89+'9.2. sz. mell'!C39+'9.3. sz. mell'!C38</f>
        <v>102221</v>
      </c>
      <c r="I86" s="581">
        <f>+'9.1. sz. mell'!D89+'9.2. sz. mell'!D39+'9.3. sz. mell'!D38</f>
        <v>108928</v>
      </c>
      <c r="J86" s="581">
        <f>+'9.1. sz. mell'!E89+'9.2. sz. mell'!E39+'9.3. sz. mell'!E38</f>
        <v>6707</v>
      </c>
      <c r="K86" s="581">
        <f>+'9.1. sz. mell'!F89+'9.2. sz. mell'!F39+'9.3. sz. mell'!F38</f>
        <v>108928</v>
      </c>
      <c r="M86" s="581">
        <f>'1.2.sz.mell.'!C86+'1.3.sz.mell.'!C86+'1.4.sz.mell.'!C86</f>
        <v>102220</v>
      </c>
      <c r="N86" s="581">
        <f>'1.2.sz.mell.'!D86+'1.3.sz.mell.'!D86+'1.4.sz.mell.'!D86</f>
        <v>108927</v>
      </c>
      <c r="O86" s="581">
        <f>'1.2.sz.mell.'!E86+'1.3.sz.mell.'!E86+'1.4.sz.mell.'!E86</f>
        <v>6707</v>
      </c>
      <c r="P86" s="581">
        <f>'1.2.sz.mell.'!F86+'1.3.sz.mell.'!F86+'1.4.sz.mell.'!F86</f>
        <v>108927</v>
      </c>
    </row>
    <row r="87" spans="1:16" s="185" customFormat="1" ht="16.5" customHeight="1" thickBot="1">
      <c r="A87" s="228" t="s">
        <v>378</v>
      </c>
      <c r="B87" s="194" t="s">
        <v>380</v>
      </c>
      <c r="C87" s="284">
        <f>+C62+C86</f>
        <v>787427</v>
      </c>
      <c r="D87" s="284">
        <f>+D62+D86</f>
        <v>857104</v>
      </c>
      <c r="E87" s="262">
        <f>+D87-C87</f>
        <v>69677</v>
      </c>
      <c r="F87" s="750">
        <f>+F62+F86</f>
        <v>537295</v>
      </c>
      <c r="H87" s="581">
        <f>+'9.1. sz. mell'!C90+'9.2. sz. mell'!C42-'9.2. sz. mell'!C41+'9.3. sz. mell'!C41-'9.3. sz. mell'!C40</f>
        <v>787428</v>
      </c>
      <c r="I87" s="581">
        <f>+'9.1. sz. mell'!D90+'9.2. sz. mell'!D42-'9.2. sz. mell'!D41+'9.3. sz. mell'!D41-'9.3. sz. mell'!D40</f>
        <v>857105</v>
      </c>
      <c r="J87" s="581">
        <f>+'9.1. sz. mell'!E90+'9.2. sz. mell'!E42-'9.2. sz. mell'!E41+'9.3. sz. mell'!E41-'9.3. sz. mell'!E40</f>
        <v>69677</v>
      </c>
      <c r="K87" s="581">
        <f>+'9.1. sz. mell'!F90+'9.2. sz. mell'!F42-'9.2. sz. mell'!F41+'9.3. sz. mell'!F41-'9.3. sz. mell'!F40</f>
        <v>537296</v>
      </c>
      <c r="M87" s="581">
        <f>'1.2.sz.mell.'!C87+'1.3.sz.mell.'!C87+'1.4.sz.mell.'!C87</f>
        <v>787427</v>
      </c>
      <c r="N87" s="581">
        <f>'1.2.sz.mell.'!D87+'1.3.sz.mell.'!D87+'1.4.sz.mell.'!D87</f>
        <v>857104</v>
      </c>
      <c r="O87" s="581">
        <f>'1.2.sz.mell.'!E87+'1.3.sz.mell.'!E87+'1.4.sz.mell.'!E87</f>
        <v>69677</v>
      </c>
      <c r="P87" s="581">
        <f>'1.2.sz.mell.'!F87+'1.3.sz.mell.'!F87+'1.4.sz.mell.'!F87</f>
        <v>537295</v>
      </c>
    </row>
    <row r="88" spans="1:16" s="185" customFormat="1" ht="16.5" customHeight="1">
      <c r="A88" s="583"/>
      <c r="B88" s="584"/>
      <c r="C88" s="582"/>
      <c r="D88" s="582"/>
      <c r="E88" s="582"/>
      <c r="F88" s="582"/>
    </row>
    <row r="89" spans="1:16" ht="16.5" customHeight="1">
      <c r="A89" s="984" t="s">
        <v>35</v>
      </c>
      <c r="B89" s="984"/>
      <c r="C89" s="984"/>
      <c r="D89" s="984"/>
      <c r="E89" s="984"/>
      <c r="F89" s="984"/>
    </row>
    <row r="90" spans="1:16" s="195" customFormat="1" ht="16.5" customHeight="1" thickBot="1">
      <c r="A90" s="982" t="s">
        <v>90</v>
      </c>
      <c r="B90" s="982"/>
      <c r="E90" s="268" t="s">
        <v>131</v>
      </c>
      <c r="F90" s="271" t="s">
        <v>131</v>
      </c>
    </row>
    <row r="91" spans="1:16" ht="38.1" customHeight="1" thickBot="1">
      <c r="A91" s="21" t="s">
        <v>54</v>
      </c>
      <c r="B91" s="22" t="s">
        <v>36</v>
      </c>
      <c r="C91" s="279" t="s">
        <v>455</v>
      </c>
      <c r="D91" s="279" t="s">
        <v>447</v>
      </c>
      <c r="E91" s="567" t="s">
        <v>449</v>
      </c>
      <c r="F91" s="768" t="s">
        <v>446</v>
      </c>
      <c r="G91" s="640"/>
    </row>
    <row r="92" spans="1:16" s="184" customFormat="1" ht="12" customHeight="1" thickBot="1">
      <c r="A92" s="27"/>
      <c r="B92" s="28" t="s">
        <v>388</v>
      </c>
      <c r="C92" s="289" t="s">
        <v>389</v>
      </c>
      <c r="D92" s="312" t="s">
        <v>390</v>
      </c>
      <c r="E92" s="754" t="s">
        <v>392</v>
      </c>
      <c r="F92" s="733" t="s">
        <v>391</v>
      </c>
      <c r="G92" s="766"/>
    </row>
    <row r="93" spans="1:16" ht="12" customHeight="1" thickBot="1">
      <c r="A93" s="20" t="s">
        <v>7</v>
      </c>
      <c r="B93" s="26" t="s">
        <v>338</v>
      </c>
      <c r="C93" s="290">
        <f>C94+C95+C96+C97+C98+C111</f>
        <v>748843</v>
      </c>
      <c r="D93" s="281">
        <f>D94+D95+D96+D97+D98+D111</f>
        <v>796622</v>
      </c>
      <c r="E93" s="261">
        <f t="shared" ref="E93:E98" si="1">+D93-C93</f>
        <v>47779</v>
      </c>
      <c r="F93" s="734">
        <f>F94+F95+F96+F97+F98+F111</f>
        <v>399454</v>
      </c>
      <c r="G93" s="640"/>
      <c r="H93" s="581">
        <f>+'9.1. sz. mell'!C92+'9.2. sz. mell'!C46+'9.3. sz. mell'!C45</f>
        <v>748843</v>
      </c>
      <c r="I93" s="581">
        <f>+'9.1. sz. mell'!D92+'9.2. sz. mell'!D46+'9.3. sz. mell'!D45</f>
        <v>796622</v>
      </c>
      <c r="J93" s="581">
        <f>+'9.1. sz. mell'!E92+'9.2. sz. mell'!E46+'9.3. sz. mell'!E45</f>
        <v>47779</v>
      </c>
      <c r="K93" s="581">
        <f>+'9.1. sz. mell'!F92+'9.2. sz. mell'!F46+'9.3. sz. mell'!F45</f>
        <v>399454</v>
      </c>
      <c r="M93" s="581">
        <f>'1.2.sz.mell.'!C93+'1.3.sz.mell.'!C93+'1.4.sz.mell.'!C93</f>
        <v>748843</v>
      </c>
      <c r="N93" s="581">
        <f>'1.2.sz.mell.'!D93+'1.3.sz.mell.'!D93+'1.4.sz.mell.'!D93</f>
        <v>796622</v>
      </c>
      <c r="O93" s="581">
        <f>'1.2.sz.mell.'!E93+'1.3.sz.mell.'!E93+'1.4.sz.mell.'!E93</f>
        <v>47779</v>
      </c>
      <c r="P93" s="581">
        <f>'1.2.sz.mell.'!F93+'1.3.sz.mell.'!F93+'1.4.sz.mell.'!F93</f>
        <v>399454</v>
      </c>
    </row>
    <row r="94" spans="1:16" ht="12" customHeight="1">
      <c r="A94" s="15" t="s">
        <v>66</v>
      </c>
      <c r="B94" s="8" t="s">
        <v>37</v>
      </c>
      <c r="C94" s="291">
        <v>286308</v>
      </c>
      <c r="D94" s="282">
        <v>315508</v>
      </c>
      <c r="E94" s="562">
        <f t="shared" si="1"/>
        <v>29200</v>
      </c>
      <c r="F94" s="769">
        <v>184935</v>
      </c>
      <c r="G94" s="640"/>
      <c r="H94" s="581">
        <f>+'9.1. sz. mell'!C93+'9.2. sz. mell'!C47+'9.3. sz. mell'!C46</f>
        <v>286308</v>
      </c>
      <c r="I94" s="581">
        <f>+'9.1. sz. mell'!D93+'9.2. sz. mell'!D47+'9.3. sz. mell'!D46</f>
        <v>315508</v>
      </c>
      <c r="J94" s="581">
        <f>+'9.1. sz. mell'!E93+'9.2. sz. mell'!E47+'9.3. sz. mell'!E46</f>
        <v>29200</v>
      </c>
      <c r="K94" s="581">
        <f>+'9.1. sz. mell'!F93+'9.2. sz. mell'!F47+'9.3. sz. mell'!F46</f>
        <v>184935</v>
      </c>
      <c r="M94" s="581">
        <f>'1.2.sz.mell.'!C94+'1.3.sz.mell.'!C94+'1.4.sz.mell.'!C94</f>
        <v>286308</v>
      </c>
      <c r="N94" s="581">
        <f>'1.2.sz.mell.'!D94+'1.3.sz.mell.'!D94+'1.4.sz.mell.'!D94</f>
        <v>315508</v>
      </c>
      <c r="O94" s="581">
        <f>'1.2.sz.mell.'!E94+'1.3.sz.mell.'!E94+'1.4.sz.mell.'!E94</f>
        <v>29200</v>
      </c>
      <c r="P94" s="581">
        <f>'1.2.sz.mell.'!F94+'1.3.sz.mell.'!F94+'1.4.sz.mell.'!F94</f>
        <v>184935</v>
      </c>
    </row>
    <row r="95" spans="1:16" ht="12" customHeight="1">
      <c r="A95" s="12" t="s">
        <v>67</v>
      </c>
      <c r="B95" s="6" t="s">
        <v>110</v>
      </c>
      <c r="C95" s="275">
        <v>67678</v>
      </c>
      <c r="D95" s="282">
        <v>71505</v>
      </c>
      <c r="E95" s="562">
        <f t="shared" si="1"/>
        <v>3827</v>
      </c>
      <c r="F95" s="770">
        <v>36160</v>
      </c>
      <c r="G95" s="640"/>
      <c r="H95" s="581">
        <f>+'9.1. sz. mell'!C94+'9.2. sz. mell'!C48+'9.3. sz. mell'!C47</f>
        <v>67678</v>
      </c>
      <c r="I95" s="581">
        <f>+'9.1. sz. mell'!D94+'9.2. sz. mell'!D48+'9.3. sz. mell'!D47</f>
        <v>71505</v>
      </c>
      <c r="J95" s="581">
        <f>+'9.1. sz. mell'!E94+'9.2. sz. mell'!E48+'9.3. sz. mell'!E47</f>
        <v>3827</v>
      </c>
      <c r="K95" s="581">
        <f>+'9.1. sz. mell'!F94+'9.2. sz. mell'!F48+'9.3. sz. mell'!F47</f>
        <v>36160</v>
      </c>
      <c r="M95" s="581">
        <f>'1.2.sz.mell.'!C95+'1.3.sz.mell.'!C95+'1.4.sz.mell.'!C95</f>
        <v>67678</v>
      </c>
      <c r="N95" s="581">
        <f>'1.2.sz.mell.'!D95+'1.3.sz.mell.'!D95+'1.4.sz.mell.'!D95</f>
        <v>71505</v>
      </c>
      <c r="O95" s="581">
        <f>'1.2.sz.mell.'!E95+'1.3.sz.mell.'!E95+'1.4.sz.mell.'!E95</f>
        <v>3827</v>
      </c>
      <c r="P95" s="581">
        <f>'1.2.sz.mell.'!F95+'1.3.sz.mell.'!F95+'1.4.sz.mell.'!F95</f>
        <v>36160</v>
      </c>
    </row>
    <row r="96" spans="1:16" ht="12" customHeight="1">
      <c r="A96" s="12" t="s">
        <v>68</v>
      </c>
      <c r="B96" s="6" t="s">
        <v>85</v>
      </c>
      <c r="C96" s="283">
        <v>187324</v>
      </c>
      <c r="D96" s="282">
        <v>195124</v>
      </c>
      <c r="E96" s="562">
        <f t="shared" si="1"/>
        <v>7800</v>
      </c>
      <c r="F96" s="770">
        <v>87956</v>
      </c>
      <c r="G96" s="640"/>
      <c r="H96" s="581">
        <f>+'9.1. sz. mell'!C95+'9.2. sz. mell'!C49+'9.3. sz. mell'!C48</f>
        <v>187324</v>
      </c>
      <c r="I96" s="581">
        <f>+'9.1. sz. mell'!D95+'9.2. sz. mell'!D49+'9.3. sz. mell'!D48</f>
        <v>195124</v>
      </c>
      <c r="J96" s="581">
        <f>+'9.1. sz. mell'!E95+'9.2. sz. mell'!E49+'9.3. sz. mell'!E48</f>
        <v>7800</v>
      </c>
      <c r="K96" s="581">
        <f>+'9.1. sz. mell'!F95+'9.2. sz. mell'!F49+'9.3. sz. mell'!F48</f>
        <v>87956</v>
      </c>
      <c r="M96" s="581">
        <f>'1.2.sz.mell.'!C96+'1.3.sz.mell.'!C96+'1.4.sz.mell.'!C96</f>
        <v>187324</v>
      </c>
      <c r="N96" s="581">
        <f>'1.2.sz.mell.'!D96+'1.3.sz.mell.'!D96+'1.4.sz.mell.'!D96</f>
        <v>195124</v>
      </c>
      <c r="O96" s="581">
        <f>'1.2.sz.mell.'!E96+'1.3.sz.mell.'!E96+'1.4.sz.mell.'!E96</f>
        <v>7800</v>
      </c>
      <c r="P96" s="581">
        <f>'1.2.sz.mell.'!F96+'1.3.sz.mell.'!F96+'1.4.sz.mell.'!F96</f>
        <v>87956</v>
      </c>
    </row>
    <row r="97" spans="1:16" ht="12" customHeight="1">
      <c r="A97" s="12" t="s">
        <v>69</v>
      </c>
      <c r="B97" s="9" t="s">
        <v>111</v>
      </c>
      <c r="C97" s="283">
        <v>12000</v>
      </c>
      <c r="D97" s="282">
        <v>12000</v>
      </c>
      <c r="E97" s="562">
        <f t="shared" si="1"/>
        <v>0</v>
      </c>
      <c r="F97" s="748">
        <v>3532</v>
      </c>
      <c r="G97" s="640"/>
      <c r="H97" s="581">
        <f>+'9.1. sz. mell'!C96+'9.2. sz. mell'!C50+'9.3. sz. mell'!C49</f>
        <v>12000</v>
      </c>
      <c r="I97" s="581">
        <f>+'9.1. sz. mell'!D96+'9.2. sz. mell'!D50+'9.3. sz. mell'!D49</f>
        <v>12000</v>
      </c>
      <c r="J97" s="581">
        <f>+'9.1. sz. mell'!E96+'9.2. sz. mell'!E50+'9.3. sz. mell'!E49</f>
        <v>0</v>
      </c>
      <c r="K97" s="581">
        <f>+'9.1. sz. mell'!F96+'9.2. sz. mell'!F50+'9.3. sz. mell'!F49</f>
        <v>3532</v>
      </c>
      <c r="M97" s="581">
        <f>'1.2.sz.mell.'!C97+'1.3.sz.mell.'!C97+'1.4.sz.mell.'!C97</f>
        <v>12000</v>
      </c>
      <c r="N97" s="581">
        <f>'1.2.sz.mell.'!D97+'1.3.sz.mell.'!D97+'1.4.sz.mell.'!D97</f>
        <v>12000</v>
      </c>
      <c r="O97" s="581">
        <f>'1.2.sz.mell.'!E97+'1.3.sz.mell.'!E97+'1.4.sz.mell.'!E97</f>
        <v>0</v>
      </c>
      <c r="P97" s="581">
        <f>'1.2.sz.mell.'!F97+'1.3.sz.mell.'!F97+'1.4.sz.mell.'!F97</f>
        <v>3532</v>
      </c>
    </row>
    <row r="98" spans="1:16" ht="12" customHeight="1">
      <c r="A98" s="12" t="s">
        <v>77</v>
      </c>
      <c r="B98" s="17" t="s">
        <v>112</v>
      </c>
      <c r="C98" s="283">
        <v>163878</v>
      </c>
      <c r="D98" s="282">
        <v>164203</v>
      </c>
      <c r="E98" s="562">
        <f t="shared" si="1"/>
        <v>325</v>
      </c>
      <c r="F98" s="771">
        <v>86871</v>
      </c>
      <c r="G98" s="640"/>
      <c r="H98" s="581">
        <f>+'9.1. sz. mell'!C97+'9.2. sz. mell'!C51+'9.3. sz. mell'!C50</f>
        <v>163878</v>
      </c>
      <c r="I98" s="581">
        <f>+'9.1. sz. mell'!D97+'9.2. sz. mell'!D51+'9.3. sz. mell'!D50</f>
        <v>164203</v>
      </c>
      <c r="J98" s="581">
        <f>+'9.1. sz. mell'!E97+'9.2. sz. mell'!E51+'9.3. sz. mell'!E50</f>
        <v>325</v>
      </c>
      <c r="K98" s="581">
        <f>+'9.1. sz. mell'!F97+'9.2. sz. mell'!F51+'9.3. sz. mell'!F50</f>
        <v>86871</v>
      </c>
      <c r="M98" s="581">
        <f>'1.2.sz.mell.'!C98+'1.3.sz.mell.'!C98+'1.4.sz.mell.'!C98</f>
        <v>163878</v>
      </c>
      <c r="N98" s="581">
        <f>'1.2.sz.mell.'!D98+'1.3.sz.mell.'!D98+'1.4.sz.mell.'!D98</f>
        <v>164203</v>
      </c>
      <c r="O98" s="581">
        <f>'1.2.sz.mell.'!E98+'1.3.sz.mell.'!E98+'1.4.sz.mell.'!E98</f>
        <v>325</v>
      </c>
      <c r="P98" s="581">
        <f>'1.2.sz.mell.'!F98+'1.3.sz.mell.'!F98+'1.4.sz.mell.'!F98</f>
        <v>86871</v>
      </c>
    </row>
    <row r="99" spans="1:16" ht="12" customHeight="1">
      <c r="A99" s="12" t="s">
        <v>70</v>
      </c>
      <c r="B99" s="6" t="s">
        <v>343</v>
      </c>
      <c r="C99" s="283"/>
      <c r="D99" s="282">
        <v>190</v>
      </c>
      <c r="E99" s="562">
        <v>190</v>
      </c>
      <c r="F99" s="771">
        <v>190</v>
      </c>
      <c r="G99" s="640"/>
      <c r="H99" s="581">
        <f>+'9.1. sz. mell'!C98</f>
        <v>0</v>
      </c>
      <c r="I99" s="581">
        <f>+'9.1. sz. mell'!D98</f>
        <v>190</v>
      </c>
      <c r="J99" s="581">
        <f>+'9.1. sz. mell'!E98</f>
        <v>190</v>
      </c>
      <c r="K99" s="581">
        <f>+'9.1. sz. mell'!F98</f>
        <v>190</v>
      </c>
      <c r="M99" s="581">
        <f>'1.2.sz.mell.'!C99+'1.3.sz.mell.'!C99+'1.4.sz.mell.'!C99</f>
        <v>0</v>
      </c>
      <c r="N99" s="581">
        <f>'1.2.sz.mell.'!D99+'1.3.sz.mell.'!D99+'1.4.sz.mell.'!D99</f>
        <v>190</v>
      </c>
      <c r="O99" s="581">
        <f>'1.2.sz.mell.'!E99+'1.3.sz.mell.'!E99+'1.4.sz.mell.'!E99</f>
        <v>190</v>
      </c>
      <c r="P99" s="581">
        <f>'1.2.sz.mell.'!F99+'1.3.sz.mell.'!F99+'1.4.sz.mell.'!F99</f>
        <v>190</v>
      </c>
    </row>
    <row r="100" spans="1:16" ht="12" customHeight="1">
      <c r="A100" s="12" t="s">
        <v>71</v>
      </c>
      <c r="B100" s="71" t="s">
        <v>342</v>
      </c>
      <c r="C100" s="283">
        <v>16872</v>
      </c>
      <c r="D100" s="282">
        <v>16872</v>
      </c>
      <c r="E100" s="562">
        <f>+D100-C100</f>
        <v>0</v>
      </c>
      <c r="F100" s="770">
        <v>8436</v>
      </c>
      <c r="G100" s="640"/>
      <c r="H100" s="581">
        <f>+'9.1. sz. mell'!C99</f>
        <v>16872</v>
      </c>
      <c r="I100" s="581">
        <f>+'9.1. sz. mell'!D99</f>
        <v>16872</v>
      </c>
      <c r="J100" s="581">
        <f>+'9.1. sz. mell'!E99</f>
        <v>0</v>
      </c>
      <c r="K100" s="581">
        <f>+'9.1. sz. mell'!F99</f>
        <v>8436</v>
      </c>
      <c r="M100" s="581">
        <f>'1.2.sz.mell.'!C100+'1.3.sz.mell.'!C100+'1.4.sz.mell.'!C100</f>
        <v>16872</v>
      </c>
      <c r="N100" s="581">
        <f>'1.2.sz.mell.'!D100+'1.3.sz.mell.'!D100+'1.4.sz.mell.'!D100</f>
        <v>16872</v>
      </c>
      <c r="O100" s="581">
        <f>'1.2.sz.mell.'!E100+'1.3.sz.mell.'!E100+'1.4.sz.mell.'!E100</f>
        <v>0</v>
      </c>
      <c r="P100" s="581">
        <f>'1.2.sz.mell.'!F100+'1.3.sz.mell.'!F100+'1.4.sz.mell.'!F100</f>
        <v>8436</v>
      </c>
    </row>
    <row r="101" spans="1:16" ht="12" customHeight="1">
      <c r="A101" s="12" t="s">
        <v>78</v>
      </c>
      <c r="B101" s="71" t="s">
        <v>341</v>
      </c>
      <c r="C101" s="283"/>
      <c r="D101" s="282"/>
      <c r="E101" s="562"/>
      <c r="F101" s="748"/>
      <c r="G101" s="640"/>
      <c r="H101" s="581"/>
      <c r="I101" s="581"/>
      <c r="J101" s="581"/>
      <c r="K101" s="581"/>
      <c r="M101" s="581">
        <f>'1.2.sz.mell.'!C101+'1.3.sz.mell.'!C101+'1.4.sz.mell.'!C101</f>
        <v>0</v>
      </c>
      <c r="N101" s="581">
        <f>'1.2.sz.mell.'!D101+'1.3.sz.mell.'!D101+'1.4.sz.mell.'!D101</f>
        <v>0</v>
      </c>
      <c r="O101" s="581">
        <f>'1.2.sz.mell.'!E101+'1.3.sz.mell.'!E101+'1.4.sz.mell.'!E101</f>
        <v>0</v>
      </c>
      <c r="P101" s="581">
        <f>'1.2.sz.mell.'!F101+'1.3.sz.mell.'!F101+'1.4.sz.mell.'!F101</f>
        <v>0</v>
      </c>
    </row>
    <row r="102" spans="1:16" ht="12" customHeight="1">
      <c r="A102" s="12" t="s">
        <v>79</v>
      </c>
      <c r="B102" s="69" t="s">
        <v>253</v>
      </c>
      <c r="C102" s="283"/>
      <c r="D102" s="282"/>
      <c r="E102" s="562"/>
      <c r="F102" s="771"/>
      <c r="G102" s="640"/>
      <c r="H102" s="581"/>
      <c r="I102" s="581"/>
      <c r="J102" s="581"/>
      <c r="K102" s="581"/>
      <c r="M102" s="581">
        <f>'1.2.sz.mell.'!C102+'1.3.sz.mell.'!C102+'1.4.sz.mell.'!C102</f>
        <v>0</v>
      </c>
      <c r="N102" s="581">
        <f>'1.2.sz.mell.'!D102+'1.3.sz.mell.'!D102+'1.4.sz.mell.'!D102</f>
        <v>0</v>
      </c>
      <c r="O102" s="581">
        <f>'1.2.sz.mell.'!E102+'1.3.sz.mell.'!E102+'1.4.sz.mell.'!E102</f>
        <v>0</v>
      </c>
      <c r="P102" s="581">
        <f>'1.2.sz.mell.'!F102+'1.3.sz.mell.'!F102+'1.4.sz.mell.'!F102</f>
        <v>0</v>
      </c>
    </row>
    <row r="103" spans="1:16" ht="12" customHeight="1">
      <c r="A103" s="12" t="s">
        <v>80</v>
      </c>
      <c r="B103" s="70" t="s">
        <v>254</v>
      </c>
      <c r="C103" s="283"/>
      <c r="D103" s="282"/>
      <c r="E103" s="562"/>
      <c r="F103" s="771"/>
      <c r="G103" s="640"/>
      <c r="H103" s="581"/>
      <c r="I103" s="581"/>
      <c r="J103" s="581"/>
      <c r="K103" s="581"/>
      <c r="M103" s="581">
        <f>'1.2.sz.mell.'!C103+'1.3.sz.mell.'!C103+'1.4.sz.mell.'!C103</f>
        <v>0</v>
      </c>
      <c r="N103" s="581">
        <f>'1.2.sz.mell.'!D103+'1.3.sz.mell.'!D103+'1.4.sz.mell.'!D103</f>
        <v>0</v>
      </c>
      <c r="O103" s="581">
        <f>'1.2.sz.mell.'!E103+'1.3.sz.mell.'!E103+'1.4.sz.mell.'!E103</f>
        <v>0</v>
      </c>
      <c r="P103" s="581">
        <f>'1.2.sz.mell.'!F103+'1.3.sz.mell.'!F103+'1.4.sz.mell.'!F103</f>
        <v>0</v>
      </c>
    </row>
    <row r="104" spans="1:16" ht="12" customHeight="1">
      <c r="A104" s="12" t="s">
        <v>81</v>
      </c>
      <c r="B104" s="70" t="s">
        <v>255</v>
      </c>
      <c r="C104" s="283"/>
      <c r="D104" s="282"/>
      <c r="E104" s="562"/>
      <c r="F104" s="771"/>
      <c r="G104" s="640"/>
      <c r="H104" s="581"/>
      <c r="I104" s="581"/>
      <c r="J104" s="581"/>
      <c r="K104" s="581"/>
      <c r="M104" s="581">
        <f>'1.2.sz.mell.'!C104+'1.3.sz.mell.'!C104+'1.4.sz.mell.'!C104</f>
        <v>0</v>
      </c>
      <c r="N104" s="581">
        <f>'1.2.sz.mell.'!D104+'1.3.sz.mell.'!D104+'1.4.sz.mell.'!D104</f>
        <v>0</v>
      </c>
      <c r="O104" s="581">
        <f>'1.2.sz.mell.'!E104+'1.3.sz.mell.'!E104+'1.4.sz.mell.'!E104</f>
        <v>0</v>
      </c>
      <c r="P104" s="581">
        <f>'1.2.sz.mell.'!F104+'1.3.sz.mell.'!F104+'1.4.sz.mell.'!F104</f>
        <v>0</v>
      </c>
    </row>
    <row r="105" spans="1:16" ht="12" customHeight="1">
      <c r="A105" s="12" t="s">
        <v>83</v>
      </c>
      <c r="B105" s="69" t="s">
        <v>256</v>
      </c>
      <c r="C105" s="283">
        <v>123006</v>
      </c>
      <c r="D105" s="282">
        <v>123006</v>
      </c>
      <c r="E105" s="562">
        <f>+D105-C105</f>
        <v>0</v>
      </c>
      <c r="F105" s="771">
        <v>60090</v>
      </c>
      <c r="G105" s="640"/>
      <c r="H105" s="581">
        <f>+'9.1. sz. mell'!C104</f>
        <v>123006</v>
      </c>
      <c r="I105" s="581">
        <f>+'9.1. sz. mell'!D104</f>
        <v>123006</v>
      </c>
      <c r="J105" s="581">
        <f>+'9.1. sz. mell'!E104</f>
        <v>0</v>
      </c>
      <c r="K105" s="581">
        <f>+'9.1. sz. mell'!F104</f>
        <v>60090</v>
      </c>
      <c r="M105" s="581">
        <f>'1.2.sz.mell.'!C105+'1.3.sz.mell.'!C105+'1.4.sz.mell.'!C105</f>
        <v>123006</v>
      </c>
      <c r="N105" s="581">
        <f>'1.2.sz.mell.'!D105+'1.3.sz.mell.'!D105+'1.4.sz.mell.'!D105</f>
        <v>123006</v>
      </c>
      <c r="O105" s="581">
        <f>'1.2.sz.mell.'!E105+'1.3.sz.mell.'!E105+'1.4.sz.mell.'!E105</f>
        <v>0</v>
      </c>
      <c r="P105" s="581">
        <f>'1.2.sz.mell.'!F105+'1.3.sz.mell.'!F105+'1.4.sz.mell.'!F105</f>
        <v>60090</v>
      </c>
    </row>
    <row r="106" spans="1:16" ht="12" customHeight="1">
      <c r="A106" s="12" t="s">
        <v>113</v>
      </c>
      <c r="B106" s="69" t="s">
        <v>257</v>
      </c>
      <c r="C106" s="283"/>
      <c r="D106" s="282"/>
      <c r="E106" s="562"/>
      <c r="F106" s="771"/>
      <c r="G106" s="640"/>
      <c r="H106" s="581"/>
      <c r="I106" s="581"/>
      <c r="J106" s="581"/>
      <c r="K106" s="581"/>
      <c r="M106" s="581">
        <f>'1.2.sz.mell.'!C106+'1.3.sz.mell.'!C106+'1.4.sz.mell.'!C106</f>
        <v>0</v>
      </c>
      <c r="N106" s="581">
        <f>'1.2.sz.mell.'!D106+'1.3.sz.mell.'!D106+'1.4.sz.mell.'!D106</f>
        <v>0</v>
      </c>
      <c r="O106" s="581">
        <f>'1.2.sz.mell.'!E106+'1.3.sz.mell.'!E106+'1.4.sz.mell.'!E106</f>
        <v>0</v>
      </c>
      <c r="P106" s="581">
        <f>'1.2.sz.mell.'!F106+'1.3.sz.mell.'!F106+'1.4.sz.mell.'!F106</f>
        <v>0</v>
      </c>
    </row>
    <row r="107" spans="1:16" ht="12" customHeight="1">
      <c r="A107" s="12" t="s">
        <v>251</v>
      </c>
      <c r="B107" s="70" t="s">
        <v>258</v>
      </c>
      <c r="C107" s="283"/>
      <c r="D107" s="282"/>
      <c r="E107" s="562"/>
      <c r="F107" s="771"/>
      <c r="G107" s="640"/>
      <c r="H107" s="581"/>
      <c r="I107" s="581"/>
      <c r="J107" s="581"/>
      <c r="K107" s="581"/>
      <c r="M107" s="581">
        <f>'1.2.sz.mell.'!C107+'1.3.sz.mell.'!C107+'1.4.sz.mell.'!C107</f>
        <v>0</v>
      </c>
      <c r="N107" s="581">
        <f>'1.2.sz.mell.'!D107+'1.3.sz.mell.'!D107+'1.4.sz.mell.'!D107</f>
        <v>0</v>
      </c>
      <c r="O107" s="581">
        <f>'1.2.sz.mell.'!E107+'1.3.sz.mell.'!E107+'1.4.sz.mell.'!E107</f>
        <v>0</v>
      </c>
      <c r="P107" s="581">
        <f>'1.2.sz.mell.'!F107+'1.3.sz.mell.'!F107+'1.4.sz.mell.'!F107</f>
        <v>0</v>
      </c>
    </row>
    <row r="108" spans="1:16" ht="12" customHeight="1">
      <c r="A108" s="11" t="s">
        <v>252</v>
      </c>
      <c r="B108" s="71" t="s">
        <v>259</v>
      </c>
      <c r="C108" s="283"/>
      <c r="D108" s="282"/>
      <c r="E108" s="562"/>
      <c r="F108" s="771"/>
      <c r="G108" s="640"/>
      <c r="H108" s="581"/>
      <c r="I108" s="581"/>
      <c r="J108" s="581"/>
      <c r="K108" s="581"/>
      <c r="M108" s="581">
        <f>'1.2.sz.mell.'!C108+'1.3.sz.mell.'!C108+'1.4.sz.mell.'!C108</f>
        <v>0</v>
      </c>
      <c r="N108" s="581">
        <f>'1.2.sz.mell.'!D108+'1.3.sz.mell.'!D108+'1.4.sz.mell.'!D108</f>
        <v>0</v>
      </c>
      <c r="O108" s="581">
        <f>'1.2.sz.mell.'!E108+'1.3.sz.mell.'!E108+'1.4.sz.mell.'!E108</f>
        <v>0</v>
      </c>
      <c r="P108" s="581">
        <f>'1.2.sz.mell.'!F108+'1.3.sz.mell.'!F108+'1.4.sz.mell.'!F108</f>
        <v>0</v>
      </c>
    </row>
    <row r="109" spans="1:16" ht="12" customHeight="1">
      <c r="A109" s="12" t="s">
        <v>339</v>
      </c>
      <c r="B109" s="71" t="s">
        <v>260</v>
      </c>
      <c r="C109" s="283"/>
      <c r="D109" s="282"/>
      <c r="E109" s="562"/>
      <c r="F109" s="771"/>
      <c r="G109" s="640"/>
      <c r="H109" s="581"/>
      <c r="I109" s="581"/>
      <c r="J109" s="581"/>
      <c r="K109" s="581"/>
      <c r="M109" s="581">
        <f>'1.2.sz.mell.'!C109+'1.3.sz.mell.'!C109+'1.4.sz.mell.'!C109</f>
        <v>0</v>
      </c>
      <c r="N109" s="581">
        <f>'1.2.sz.mell.'!D109+'1.3.sz.mell.'!D109+'1.4.sz.mell.'!D109</f>
        <v>0</v>
      </c>
      <c r="O109" s="581">
        <f>'1.2.sz.mell.'!E109+'1.3.sz.mell.'!E109+'1.4.sz.mell.'!E109</f>
        <v>0</v>
      </c>
      <c r="P109" s="581">
        <f>'1.2.sz.mell.'!F109+'1.3.sz.mell.'!F109+'1.4.sz.mell.'!F109</f>
        <v>0</v>
      </c>
    </row>
    <row r="110" spans="1:16" ht="12" customHeight="1">
      <c r="A110" s="14" t="s">
        <v>340</v>
      </c>
      <c r="B110" s="71" t="s">
        <v>261</v>
      </c>
      <c r="C110" s="283">
        <v>24000</v>
      </c>
      <c r="D110" s="282">
        <v>24135</v>
      </c>
      <c r="E110" s="562">
        <f>+D110-C110</f>
        <v>135</v>
      </c>
      <c r="F110" s="771">
        <v>18155</v>
      </c>
      <c r="G110" s="640"/>
      <c r="H110" s="581">
        <f>+'9.1. sz. mell'!C109</f>
        <v>24000</v>
      </c>
      <c r="I110" s="581">
        <f>+'9.1. sz. mell'!D109</f>
        <v>24135</v>
      </c>
      <c r="J110" s="581">
        <f>+'9.1. sz. mell'!E109</f>
        <v>135</v>
      </c>
      <c r="K110" s="581">
        <f>+'9.1. sz. mell'!F109</f>
        <v>18155</v>
      </c>
      <c r="M110" s="581">
        <f>'1.2.sz.mell.'!C110+'1.3.sz.mell.'!C110+'1.4.sz.mell.'!C110</f>
        <v>24000</v>
      </c>
      <c r="N110" s="581">
        <f>'1.2.sz.mell.'!D110+'1.3.sz.mell.'!D110+'1.4.sz.mell.'!D110</f>
        <v>24135</v>
      </c>
      <c r="O110" s="581">
        <f>'1.2.sz.mell.'!E110+'1.3.sz.mell.'!E110+'1.4.sz.mell.'!E110</f>
        <v>135</v>
      </c>
      <c r="P110" s="581">
        <f>'1.2.sz.mell.'!F110+'1.3.sz.mell.'!F110+'1.4.sz.mell.'!F110</f>
        <v>18155</v>
      </c>
    </row>
    <row r="111" spans="1:16" ht="12" customHeight="1">
      <c r="A111" s="12" t="s">
        <v>344</v>
      </c>
      <c r="B111" s="9" t="s">
        <v>38</v>
      </c>
      <c r="C111" s="275">
        <v>31655</v>
      </c>
      <c r="D111" s="282">
        <v>38282</v>
      </c>
      <c r="E111" s="562">
        <f>+D111-C111</f>
        <v>6627</v>
      </c>
      <c r="F111" s="770">
        <v>0</v>
      </c>
      <c r="G111" s="640"/>
      <c r="H111" s="581">
        <f>+'9.1. sz. mell'!C110</f>
        <v>31655</v>
      </c>
      <c r="I111" s="581">
        <f>+'9.1. sz. mell'!D110</f>
        <v>38282</v>
      </c>
      <c r="J111" s="581">
        <f>+'9.1. sz. mell'!E110</f>
        <v>6627</v>
      </c>
      <c r="K111" s="581">
        <f>+'9.1. sz. mell'!F110</f>
        <v>0</v>
      </c>
      <c r="M111" s="581">
        <f>'1.2.sz.mell.'!C111+'1.3.sz.mell.'!C111+'1.4.sz.mell.'!C111</f>
        <v>31655</v>
      </c>
      <c r="N111" s="581">
        <f>'1.2.sz.mell.'!D111+'1.3.sz.mell.'!D111+'1.4.sz.mell.'!D111</f>
        <v>38282</v>
      </c>
      <c r="O111" s="581">
        <f>'1.2.sz.mell.'!E111+'1.3.sz.mell.'!E111+'1.4.sz.mell.'!E111</f>
        <v>6627</v>
      </c>
      <c r="P111" s="581">
        <f>'1.2.sz.mell.'!F111+'1.3.sz.mell.'!F111+'1.4.sz.mell.'!F111</f>
        <v>0</v>
      </c>
    </row>
    <row r="112" spans="1:16" ht="12" customHeight="1">
      <c r="A112" s="12" t="s">
        <v>345</v>
      </c>
      <c r="B112" s="6" t="s">
        <v>347</v>
      </c>
      <c r="C112" s="275">
        <v>31655</v>
      </c>
      <c r="D112" s="282">
        <v>38282</v>
      </c>
      <c r="E112" s="562">
        <f>+D112-C112</f>
        <v>6627</v>
      </c>
      <c r="F112" s="735">
        <v>0</v>
      </c>
      <c r="G112" s="640"/>
      <c r="H112" s="581">
        <f>+'9.1. sz. mell'!C111</f>
        <v>31655</v>
      </c>
      <c r="I112" s="581">
        <f>+'9.1. sz. mell'!D111</f>
        <v>38282</v>
      </c>
      <c r="J112" s="581">
        <f>+'9.1. sz. mell'!E111</f>
        <v>6627</v>
      </c>
      <c r="K112" s="581">
        <f>+'9.1. sz. mell'!F111</f>
        <v>0</v>
      </c>
      <c r="M112" s="581">
        <f>'1.2.sz.mell.'!C112+'1.3.sz.mell.'!C112+'1.4.sz.mell.'!C112</f>
        <v>31655</v>
      </c>
      <c r="N112" s="581">
        <f>'1.2.sz.mell.'!D112+'1.3.sz.mell.'!D112+'1.4.sz.mell.'!D112</f>
        <v>38282</v>
      </c>
      <c r="O112" s="581">
        <f>'1.2.sz.mell.'!E112+'1.3.sz.mell.'!E112+'1.4.sz.mell.'!E112</f>
        <v>6627</v>
      </c>
      <c r="P112" s="581">
        <f>'1.2.sz.mell.'!F112+'1.3.sz.mell.'!F112+'1.4.sz.mell.'!F112</f>
        <v>0</v>
      </c>
    </row>
    <row r="113" spans="1:16" ht="12" customHeight="1" thickBot="1">
      <c r="A113" s="16" t="s">
        <v>346</v>
      </c>
      <c r="B113" s="239" t="s">
        <v>348</v>
      </c>
      <c r="C113" s="292"/>
      <c r="D113" s="572"/>
      <c r="E113" s="573"/>
      <c r="F113" s="772"/>
      <c r="G113" s="640"/>
      <c r="H113" s="581"/>
      <c r="I113" s="581"/>
      <c r="J113" s="581"/>
      <c r="K113" s="581"/>
      <c r="M113" s="581">
        <f>'1.2.sz.mell.'!C113+'1.3.sz.mell.'!C113+'1.4.sz.mell.'!C113</f>
        <v>0</v>
      </c>
      <c r="N113" s="581">
        <f>'1.2.sz.mell.'!D113+'1.3.sz.mell.'!D113+'1.4.sz.mell.'!D113</f>
        <v>0</v>
      </c>
      <c r="O113" s="581">
        <f>'1.2.sz.mell.'!E113+'1.3.sz.mell.'!E113+'1.4.sz.mell.'!E113</f>
        <v>0</v>
      </c>
      <c r="P113" s="581">
        <f>'1.2.sz.mell.'!F113+'1.3.sz.mell.'!F113+'1.4.sz.mell.'!F113</f>
        <v>0</v>
      </c>
    </row>
    <row r="114" spans="1:16" ht="12" customHeight="1" thickBot="1">
      <c r="A114" s="237" t="s">
        <v>8</v>
      </c>
      <c r="B114" s="238" t="s">
        <v>262</v>
      </c>
      <c r="C114" s="293">
        <f>+C115+C117+C119</f>
        <v>38584</v>
      </c>
      <c r="D114" s="246">
        <f>+D115+D117+D119</f>
        <v>44004</v>
      </c>
      <c r="E114" s="261">
        <f>+D114-C114</f>
        <v>5420</v>
      </c>
      <c r="F114" s="734">
        <f>+F115+F117+F119</f>
        <v>37222</v>
      </c>
      <c r="G114" s="640"/>
      <c r="H114" s="581">
        <f>+'9.1. sz. mell'!C113</f>
        <v>38584</v>
      </c>
      <c r="I114" s="581">
        <f>+'9.1. sz. mell'!D113</f>
        <v>44004</v>
      </c>
      <c r="J114" s="581">
        <f>+'9.1. sz. mell'!E113</f>
        <v>5420</v>
      </c>
      <c r="K114" s="581">
        <f>+'9.1. sz. mell'!F113</f>
        <v>37222</v>
      </c>
      <c r="M114" s="581">
        <f>'1.2.sz.mell.'!C114+'1.3.sz.mell.'!C114+'1.4.sz.mell.'!C114</f>
        <v>38584</v>
      </c>
      <c r="N114" s="581">
        <f>'1.2.sz.mell.'!D114+'1.3.sz.mell.'!D114+'1.4.sz.mell.'!D114</f>
        <v>44004</v>
      </c>
      <c r="O114" s="581">
        <f>'1.2.sz.mell.'!E114+'1.3.sz.mell.'!E114+'1.4.sz.mell.'!E114</f>
        <v>5420</v>
      </c>
      <c r="P114" s="581">
        <f>'1.2.sz.mell.'!F114+'1.3.sz.mell.'!F114+'1.4.sz.mell.'!F114</f>
        <v>37222</v>
      </c>
    </row>
    <row r="115" spans="1:16" ht="12" customHeight="1">
      <c r="A115" s="13" t="s">
        <v>72</v>
      </c>
      <c r="B115" s="6" t="s">
        <v>130</v>
      </c>
      <c r="C115" s="282">
        <v>17921</v>
      </c>
      <c r="D115" s="282">
        <v>18389</v>
      </c>
      <c r="E115" s="562">
        <f>+D115-C115</f>
        <v>468</v>
      </c>
      <c r="F115" s="748">
        <v>13670</v>
      </c>
      <c r="G115" s="640"/>
      <c r="H115" s="581">
        <f>+'9.1. sz. mell'!C114</f>
        <v>17921</v>
      </c>
      <c r="I115" s="581">
        <f>+'9.1. sz. mell'!D114</f>
        <v>18389</v>
      </c>
      <c r="J115" s="581">
        <f>+'9.1. sz. mell'!E114</f>
        <v>468</v>
      </c>
      <c r="K115" s="581">
        <f>+'9.1. sz. mell'!F114</f>
        <v>13670</v>
      </c>
      <c r="M115" s="581">
        <f>'1.2.sz.mell.'!C115+'1.3.sz.mell.'!C115+'1.4.sz.mell.'!C115</f>
        <v>17921</v>
      </c>
      <c r="N115" s="581">
        <f>'1.2.sz.mell.'!D115+'1.3.sz.mell.'!D115+'1.4.sz.mell.'!D115</f>
        <v>18389</v>
      </c>
      <c r="O115" s="581">
        <f>'1.2.sz.mell.'!E115+'1.3.sz.mell.'!E115+'1.4.sz.mell.'!E115</f>
        <v>468</v>
      </c>
      <c r="P115" s="581">
        <f>'1.2.sz.mell.'!F115+'1.3.sz.mell.'!F115+'1.4.sz.mell.'!F115</f>
        <v>13670</v>
      </c>
    </row>
    <row r="116" spans="1:16" ht="12" customHeight="1">
      <c r="A116" s="13" t="s">
        <v>73</v>
      </c>
      <c r="B116" s="10" t="s">
        <v>266</v>
      </c>
      <c r="C116" s="282"/>
      <c r="D116" s="282"/>
      <c r="E116" s="562"/>
      <c r="F116" s="771"/>
      <c r="G116" s="640"/>
      <c r="H116" s="581"/>
      <c r="I116" s="581"/>
      <c r="J116" s="581"/>
      <c r="K116" s="581"/>
      <c r="M116" s="581">
        <f>'1.2.sz.mell.'!C116+'1.3.sz.mell.'!C116+'1.4.sz.mell.'!C116</f>
        <v>0</v>
      </c>
      <c r="N116" s="581">
        <f>'1.2.sz.mell.'!D116+'1.3.sz.mell.'!D116+'1.4.sz.mell.'!D116</f>
        <v>0</v>
      </c>
      <c r="O116" s="581">
        <f>'1.2.sz.mell.'!E116+'1.3.sz.mell.'!E116+'1.4.sz.mell.'!E116</f>
        <v>0</v>
      </c>
      <c r="P116" s="581">
        <f>'1.2.sz.mell.'!F116+'1.3.sz.mell.'!F116+'1.4.sz.mell.'!F116</f>
        <v>0</v>
      </c>
    </row>
    <row r="117" spans="1:16" ht="12" customHeight="1">
      <c r="A117" s="13" t="s">
        <v>74</v>
      </c>
      <c r="B117" s="10" t="s">
        <v>114</v>
      </c>
      <c r="C117" s="275">
        <v>20663</v>
      </c>
      <c r="D117" s="282">
        <v>25615</v>
      </c>
      <c r="E117" s="562">
        <f>+D117-C117</f>
        <v>4952</v>
      </c>
      <c r="F117" s="771">
        <v>23552</v>
      </c>
      <c r="G117" s="640"/>
      <c r="H117" s="581">
        <f>+'9.1. sz. mell'!C116</f>
        <v>20663</v>
      </c>
      <c r="I117" s="581">
        <f>+'9.1. sz. mell'!D116</f>
        <v>25615</v>
      </c>
      <c r="J117" s="581">
        <f>+'9.1. sz. mell'!E116</f>
        <v>4952</v>
      </c>
      <c r="K117" s="581">
        <f>+'9.1. sz. mell'!F116</f>
        <v>23552</v>
      </c>
      <c r="M117" s="581">
        <f>'1.2.sz.mell.'!C117+'1.3.sz.mell.'!C117+'1.4.sz.mell.'!C117</f>
        <v>20663</v>
      </c>
      <c r="N117" s="581">
        <f>'1.2.sz.mell.'!D117+'1.3.sz.mell.'!D117+'1.4.sz.mell.'!D117</f>
        <v>25615</v>
      </c>
      <c r="O117" s="581">
        <f>'1.2.sz.mell.'!E117+'1.3.sz.mell.'!E117+'1.4.sz.mell.'!E117</f>
        <v>4952</v>
      </c>
      <c r="P117" s="581">
        <f>'1.2.sz.mell.'!F117+'1.3.sz.mell.'!F117+'1.4.sz.mell.'!F117</f>
        <v>23552</v>
      </c>
    </row>
    <row r="118" spans="1:16" ht="12" customHeight="1">
      <c r="A118" s="13" t="s">
        <v>75</v>
      </c>
      <c r="B118" s="10" t="s">
        <v>267</v>
      </c>
      <c r="C118" s="294"/>
      <c r="D118" s="570"/>
      <c r="E118" s="571"/>
      <c r="F118" s="770"/>
      <c r="G118" s="640"/>
      <c r="H118" s="581"/>
      <c r="I118" s="581"/>
      <c r="J118" s="581"/>
      <c r="K118" s="581"/>
      <c r="M118" s="581">
        <f>'1.2.sz.mell.'!C118+'1.3.sz.mell.'!C118+'1.4.sz.mell.'!C118</f>
        <v>0</v>
      </c>
      <c r="N118" s="581">
        <f>'1.2.sz.mell.'!D118+'1.3.sz.mell.'!D118+'1.4.sz.mell.'!D118</f>
        <v>0</v>
      </c>
      <c r="O118" s="581">
        <f>'1.2.sz.mell.'!E118+'1.3.sz.mell.'!E118+'1.4.sz.mell.'!E118</f>
        <v>0</v>
      </c>
      <c r="P118" s="581">
        <f>'1.2.sz.mell.'!F118+'1.3.sz.mell.'!F118+'1.4.sz.mell.'!F118</f>
        <v>0</v>
      </c>
    </row>
    <row r="119" spans="1:16" ht="12" customHeight="1">
      <c r="A119" s="13" t="s">
        <v>76</v>
      </c>
      <c r="B119" s="105" t="s">
        <v>133</v>
      </c>
      <c r="C119" s="294"/>
      <c r="D119" s="570"/>
      <c r="E119" s="571"/>
      <c r="F119" s="773"/>
      <c r="G119" s="640"/>
      <c r="H119" s="581"/>
      <c r="I119" s="581"/>
      <c r="J119" s="581"/>
      <c r="K119" s="581"/>
      <c r="M119" s="581">
        <f>'1.2.sz.mell.'!C119+'1.3.sz.mell.'!C119+'1.4.sz.mell.'!C119</f>
        <v>0</v>
      </c>
      <c r="N119" s="581">
        <f>'1.2.sz.mell.'!D119+'1.3.sz.mell.'!D119+'1.4.sz.mell.'!D119</f>
        <v>0</v>
      </c>
      <c r="O119" s="581">
        <f>'1.2.sz.mell.'!E119+'1.3.sz.mell.'!E119+'1.4.sz.mell.'!E119</f>
        <v>0</v>
      </c>
      <c r="P119" s="581">
        <f>'1.2.sz.mell.'!F119+'1.3.sz.mell.'!F119+'1.4.sz.mell.'!F119</f>
        <v>0</v>
      </c>
    </row>
    <row r="120" spans="1:16" ht="12" customHeight="1">
      <c r="A120" s="13" t="s">
        <v>82</v>
      </c>
      <c r="B120" s="104" t="s">
        <v>329</v>
      </c>
      <c r="C120" s="294"/>
      <c r="D120" s="570"/>
      <c r="E120" s="571"/>
      <c r="F120" s="773"/>
      <c r="G120" s="640"/>
      <c r="H120" s="581"/>
      <c r="I120" s="581"/>
      <c r="J120" s="581"/>
      <c r="K120" s="581"/>
      <c r="M120" s="581">
        <f>'1.2.sz.mell.'!C120+'1.3.sz.mell.'!C120+'1.4.sz.mell.'!C120</f>
        <v>0</v>
      </c>
      <c r="N120" s="581">
        <f>'1.2.sz.mell.'!D120+'1.3.sz.mell.'!D120+'1.4.sz.mell.'!D120</f>
        <v>0</v>
      </c>
      <c r="O120" s="581">
        <f>'1.2.sz.mell.'!E120+'1.3.sz.mell.'!E120+'1.4.sz.mell.'!E120</f>
        <v>0</v>
      </c>
      <c r="P120" s="581">
        <f>'1.2.sz.mell.'!F120+'1.3.sz.mell.'!F120+'1.4.sz.mell.'!F120</f>
        <v>0</v>
      </c>
    </row>
    <row r="121" spans="1:16" ht="12" customHeight="1">
      <c r="A121" s="13" t="s">
        <v>84</v>
      </c>
      <c r="B121" s="182" t="s">
        <v>272</v>
      </c>
      <c r="C121" s="294"/>
      <c r="D121" s="570"/>
      <c r="E121" s="571"/>
      <c r="F121" s="773"/>
      <c r="G121" s="640"/>
      <c r="H121" s="581"/>
      <c r="I121" s="581"/>
      <c r="J121" s="581"/>
      <c r="K121" s="581"/>
      <c r="M121" s="581">
        <f>'1.2.sz.mell.'!C121+'1.3.sz.mell.'!C121+'1.4.sz.mell.'!C121</f>
        <v>0</v>
      </c>
      <c r="N121" s="581">
        <f>'1.2.sz.mell.'!D121+'1.3.sz.mell.'!D121+'1.4.sz.mell.'!D121</f>
        <v>0</v>
      </c>
      <c r="O121" s="581">
        <f>'1.2.sz.mell.'!E121+'1.3.sz.mell.'!E121+'1.4.sz.mell.'!E121</f>
        <v>0</v>
      </c>
      <c r="P121" s="581">
        <f>'1.2.sz.mell.'!F121+'1.3.sz.mell.'!F121+'1.4.sz.mell.'!F121</f>
        <v>0</v>
      </c>
    </row>
    <row r="122" spans="1:16">
      <c r="A122" s="13" t="s">
        <v>115</v>
      </c>
      <c r="B122" s="70" t="s">
        <v>255</v>
      </c>
      <c r="C122" s="294"/>
      <c r="D122" s="570"/>
      <c r="E122" s="571"/>
      <c r="F122" s="773"/>
      <c r="G122" s="640"/>
      <c r="H122" s="581"/>
      <c r="I122" s="581"/>
      <c r="J122" s="581"/>
      <c r="K122" s="581"/>
      <c r="M122" s="581">
        <f>'1.2.sz.mell.'!C122+'1.3.sz.mell.'!C122+'1.4.sz.mell.'!C122</f>
        <v>0</v>
      </c>
      <c r="N122" s="581">
        <f>'1.2.sz.mell.'!D122+'1.3.sz.mell.'!D122+'1.4.sz.mell.'!D122</f>
        <v>0</v>
      </c>
      <c r="O122" s="581">
        <f>'1.2.sz.mell.'!E122+'1.3.sz.mell.'!E122+'1.4.sz.mell.'!E122</f>
        <v>0</v>
      </c>
      <c r="P122" s="581">
        <f>'1.2.sz.mell.'!F122+'1.3.sz.mell.'!F122+'1.4.sz.mell.'!F122</f>
        <v>0</v>
      </c>
    </row>
    <row r="123" spans="1:16" ht="12" customHeight="1">
      <c r="A123" s="13" t="s">
        <v>116</v>
      </c>
      <c r="B123" s="70" t="s">
        <v>271</v>
      </c>
      <c r="C123" s="294"/>
      <c r="D123" s="570"/>
      <c r="E123" s="571"/>
      <c r="F123" s="773"/>
      <c r="G123" s="640"/>
      <c r="H123" s="581"/>
      <c r="I123" s="581"/>
      <c r="J123" s="581"/>
      <c r="K123" s="581"/>
      <c r="M123" s="581">
        <f>'1.2.sz.mell.'!C123+'1.3.sz.mell.'!C123+'1.4.sz.mell.'!C123</f>
        <v>0</v>
      </c>
      <c r="N123" s="581">
        <f>'1.2.sz.mell.'!D123+'1.3.sz.mell.'!D123+'1.4.sz.mell.'!D123</f>
        <v>0</v>
      </c>
      <c r="O123" s="581">
        <f>'1.2.sz.mell.'!E123+'1.3.sz.mell.'!E123+'1.4.sz.mell.'!E123</f>
        <v>0</v>
      </c>
      <c r="P123" s="581">
        <f>'1.2.sz.mell.'!F123+'1.3.sz.mell.'!F123+'1.4.sz.mell.'!F123</f>
        <v>0</v>
      </c>
    </row>
    <row r="124" spans="1:16" ht="12" customHeight="1">
      <c r="A124" s="13" t="s">
        <v>117</v>
      </c>
      <c r="B124" s="70" t="s">
        <v>270</v>
      </c>
      <c r="C124" s="294"/>
      <c r="D124" s="570"/>
      <c r="E124" s="571"/>
      <c r="F124" s="773"/>
      <c r="G124" s="640"/>
      <c r="H124" s="581"/>
      <c r="I124" s="581"/>
      <c r="J124" s="581"/>
      <c r="K124" s="581"/>
      <c r="M124" s="581">
        <f>'1.2.sz.mell.'!C124+'1.3.sz.mell.'!C124+'1.4.sz.mell.'!C124</f>
        <v>0</v>
      </c>
      <c r="N124" s="581">
        <f>'1.2.sz.mell.'!D124+'1.3.sz.mell.'!D124+'1.4.sz.mell.'!D124</f>
        <v>0</v>
      </c>
      <c r="O124" s="581">
        <f>'1.2.sz.mell.'!E124+'1.3.sz.mell.'!E124+'1.4.sz.mell.'!E124</f>
        <v>0</v>
      </c>
      <c r="P124" s="581">
        <f>'1.2.sz.mell.'!F124+'1.3.sz.mell.'!F124+'1.4.sz.mell.'!F124</f>
        <v>0</v>
      </c>
    </row>
    <row r="125" spans="1:16" ht="12" customHeight="1">
      <c r="A125" s="13" t="s">
        <v>263</v>
      </c>
      <c r="B125" s="70" t="s">
        <v>258</v>
      </c>
      <c r="C125" s="294"/>
      <c r="D125" s="570"/>
      <c r="E125" s="571"/>
      <c r="F125" s="773"/>
      <c r="G125" s="640"/>
      <c r="H125" s="581"/>
      <c r="I125" s="581"/>
      <c r="J125" s="581"/>
      <c r="K125" s="581"/>
      <c r="M125" s="581">
        <f>'1.2.sz.mell.'!C125+'1.3.sz.mell.'!C125+'1.4.sz.mell.'!C125</f>
        <v>0</v>
      </c>
      <c r="N125" s="581">
        <f>'1.2.sz.mell.'!D125+'1.3.sz.mell.'!D125+'1.4.sz.mell.'!D125</f>
        <v>0</v>
      </c>
      <c r="O125" s="581">
        <f>'1.2.sz.mell.'!E125+'1.3.sz.mell.'!E125+'1.4.sz.mell.'!E125</f>
        <v>0</v>
      </c>
      <c r="P125" s="581">
        <f>'1.2.sz.mell.'!F125+'1.3.sz.mell.'!F125+'1.4.sz.mell.'!F125</f>
        <v>0</v>
      </c>
    </row>
    <row r="126" spans="1:16" ht="12" customHeight="1">
      <c r="A126" s="13" t="s">
        <v>264</v>
      </c>
      <c r="B126" s="70" t="s">
        <v>269</v>
      </c>
      <c r="C126" s="294"/>
      <c r="D126" s="570"/>
      <c r="E126" s="571"/>
      <c r="F126" s="773"/>
      <c r="G126" s="640"/>
      <c r="H126" s="581"/>
      <c r="I126" s="581"/>
      <c r="J126" s="581"/>
      <c r="K126" s="581"/>
      <c r="M126" s="581">
        <f>'1.2.sz.mell.'!C126+'1.3.sz.mell.'!C126+'1.4.sz.mell.'!C126</f>
        <v>0</v>
      </c>
      <c r="N126" s="581">
        <f>'1.2.sz.mell.'!D126+'1.3.sz.mell.'!D126+'1.4.sz.mell.'!D126</f>
        <v>0</v>
      </c>
      <c r="O126" s="581">
        <f>'1.2.sz.mell.'!E126+'1.3.sz.mell.'!E126+'1.4.sz.mell.'!E126</f>
        <v>0</v>
      </c>
      <c r="P126" s="581">
        <f>'1.2.sz.mell.'!F126+'1.3.sz.mell.'!F126+'1.4.sz.mell.'!F126</f>
        <v>0</v>
      </c>
    </row>
    <row r="127" spans="1:16" ht="16.5" thickBot="1">
      <c r="A127" s="11" t="s">
        <v>265</v>
      </c>
      <c r="B127" s="70" t="s">
        <v>268</v>
      </c>
      <c r="C127" s="295"/>
      <c r="D127" s="572"/>
      <c r="E127" s="573"/>
      <c r="F127" s="774"/>
      <c r="G127" s="640"/>
      <c r="H127" s="581"/>
      <c r="I127" s="581"/>
      <c r="J127" s="581"/>
      <c r="K127" s="581"/>
      <c r="M127" s="581">
        <f>'1.2.sz.mell.'!C127+'1.3.sz.mell.'!C127+'1.4.sz.mell.'!C127</f>
        <v>0</v>
      </c>
      <c r="N127" s="581">
        <f>'1.2.sz.mell.'!D127+'1.3.sz.mell.'!D127+'1.4.sz.mell.'!D127</f>
        <v>0</v>
      </c>
      <c r="O127" s="581">
        <f>'1.2.sz.mell.'!E127+'1.3.sz.mell.'!E127+'1.4.sz.mell.'!E127</f>
        <v>0</v>
      </c>
      <c r="P127" s="581">
        <f>'1.2.sz.mell.'!F127+'1.3.sz.mell.'!F127+'1.4.sz.mell.'!F127</f>
        <v>0</v>
      </c>
    </row>
    <row r="128" spans="1:16" ht="12" customHeight="1" thickBot="1">
      <c r="A128" s="18" t="s">
        <v>9</v>
      </c>
      <c r="B128" s="63" t="s">
        <v>349</v>
      </c>
      <c r="C128" s="281">
        <f>+C93+C114</f>
        <v>787427</v>
      </c>
      <c r="D128" s="281">
        <f>+D93+D114</f>
        <v>840626</v>
      </c>
      <c r="E128" s="261">
        <f>+D128-C128</f>
        <v>53199</v>
      </c>
      <c r="F128" s="734">
        <f>+F93+F114</f>
        <v>436676</v>
      </c>
      <c r="G128" s="640"/>
      <c r="H128" s="581">
        <f>+'9.1. sz. mell'!C127+'9.2. sz. mell'!C46+'9.3. sz. mell'!C45</f>
        <v>787427</v>
      </c>
      <c r="I128" s="581">
        <f>+'9.1. sz. mell'!D127+'9.2. sz. mell'!D46+'9.3. sz. mell'!D45</f>
        <v>840626</v>
      </c>
      <c r="J128" s="581">
        <f>+'9.1. sz. mell'!E127+'9.2. sz. mell'!E46+'9.3. sz. mell'!E45</f>
        <v>53199</v>
      </c>
      <c r="K128" s="581">
        <f>+'9.1. sz. mell'!F127+'9.2. sz. mell'!F46+'9.3. sz. mell'!F45</f>
        <v>436676</v>
      </c>
      <c r="M128" s="581">
        <f>'1.2.sz.mell.'!C128+'1.3.sz.mell.'!C128+'1.4.sz.mell.'!C128</f>
        <v>787427</v>
      </c>
      <c r="N128" s="581">
        <f>'1.2.sz.mell.'!D128+'1.3.sz.mell.'!D128+'1.4.sz.mell.'!D128</f>
        <v>840626</v>
      </c>
      <c r="O128" s="581">
        <f>'1.2.sz.mell.'!E128+'1.3.sz.mell.'!E128+'1.4.sz.mell.'!E128</f>
        <v>53199</v>
      </c>
      <c r="P128" s="581">
        <f>'1.2.sz.mell.'!F128+'1.3.sz.mell.'!F128+'1.4.sz.mell.'!F128</f>
        <v>436676</v>
      </c>
    </row>
    <row r="129" spans="1:16" ht="12" customHeight="1" thickBot="1">
      <c r="A129" s="18" t="s">
        <v>10</v>
      </c>
      <c r="B129" s="63" t="s">
        <v>350</v>
      </c>
      <c r="C129" s="281">
        <f>+C130+C131+C132</f>
        <v>0</v>
      </c>
      <c r="D129" s="281">
        <f>+D130+D131+D132</f>
        <v>0</v>
      </c>
      <c r="E129" s="261">
        <f>+D129-C129</f>
        <v>0</v>
      </c>
      <c r="F129" s="734">
        <f>+F130+F131+F132</f>
        <v>0</v>
      </c>
      <c r="G129" s="640"/>
      <c r="H129" s="581"/>
      <c r="I129" s="581"/>
      <c r="J129" s="581"/>
      <c r="K129" s="581"/>
      <c r="M129" s="581">
        <f>'1.2.sz.mell.'!C129+'1.3.sz.mell.'!C129+'1.4.sz.mell.'!C129</f>
        <v>0</v>
      </c>
      <c r="N129" s="581">
        <f>'1.2.sz.mell.'!D129+'1.3.sz.mell.'!D129+'1.4.sz.mell.'!D129</f>
        <v>0</v>
      </c>
      <c r="O129" s="581">
        <f>'1.2.sz.mell.'!E129+'1.3.sz.mell.'!E129+'1.4.sz.mell.'!E129</f>
        <v>0</v>
      </c>
      <c r="P129" s="581">
        <f>'1.2.sz.mell.'!F129+'1.3.sz.mell.'!F129+'1.4.sz.mell.'!F129</f>
        <v>0</v>
      </c>
    </row>
    <row r="130" spans="1:16" ht="12" customHeight="1">
      <c r="A130" s="13" t="s">
        <v>167</v>
      </c>
      <c r="B130" s="10" t="s">
        <v>357</v>
      </c>
      <c r="C130" s="294"/>
      <c r="D130" s="568"/>
      <c r="E130" s="569"/>
      <c r="F130" s="775"/>
      <c r="G130" s="640"/>
      <c r="H130" s="581"/>
      <c r="I130" s="581"/>
      <c r="J130" s="581"/>
      <c r="K130" s="581"/>
      <c r="M130" s="581">
        <f>'1.2.sz.mell.'!C130+'1.3.sz.mell.'!C130+'1.4.sz.mell.'!C130</f>
        <v>0</v>
      </c>
      <c r="N130" s="581">
        <f>'1.2.sz.mell.'!D130+'1.3.sz.mell.'!D130+'1.4.sz.mell.'!D130</f>
        <v>0</v>
      </c>
      <c r="O130" s="581">
        <f>'1.2.sz.mell.'!E130+'1.3.sz.mell.'!E130+'1.4.sz.mell.'!E130</f>
        <v>0</v>
      </c>
      <c r="P130" s="581">
        <f>'1.2.sz.mell.'!F130+'1.3.sz.mell.'!F130+'1.4.sz.mell.'!F130</f>
        <v>0</v>
      </c>
    </row>
    <row r="131" spans="1:16" ht="12" customHeight="1">
      <c r="A131" s="13" t="s">
        <v>168</v>
      </c>
      <c r="B131" s="10" t="s">
        <v>358</v>
      </c>
      <c r="C131" s="294"/>
      <c r="D131" s="570"/>
      <c r="E131" s="571"/>
      <c r="F131" s="773"/>
      <c r="G131" s="640"/>
      <c r="H131" s="581"/>
      <c r="I131" s="581"/>
      <c r="J131" s="581"/>
      <c r="K131" s="581"/>
      <c r="M131" s="581">
        <f>'1.2.sz.mell.'!C131+'1.3.sz.mell.'!C131+'1.4.sz.mell.'!C131</f>
        <v>0</v>
      </c>
      <c r="N131" s="581">
        <f>'1.2.sz.mell.'!D131+'1.3.sz.mell.'!D131+'1.4.sz.mell.'!D131</f>
        <v>0</v>
      </c>
      <c r="O131" s="581">
        <f>'1.2.sz.mell.'!E131+'1.3.sz.mell.'!E131+'1.4.sz.mell.'!E131</f>
        <v>0</v>
      </c>
      <c r="P131" s="581">
        <f>'1.2.sz.mell.'!F131+'1.3.sz.mell.'!F131+'1.4.sz.mell.'!F131</f>
        <v>0</v>
      </c>
    </row>
    <row r="132" spans="1:16" ht="12" customHeight="1" thickBot="1">
      <c r="A132" s="11" t="s">
        <v>169</v>
      </c>
      <c r="B132" s="10" t="s">
        <v>359</v>
      </c>
      <c r="C132" s="294"/>
      <c r="D132" s="576"/>
      <c r="E132" s="575"/>
      <c r="F132" s="772"/>
      <c r="G132" s="640"/>
      <c r="H132" s="581"/>
      <c r="I132" s="581"/>
      <c r="J132" s="581"/>
      <c r="K132" s="581"/>
      <c r="M132" s="581">
        <f>'1.2.sz.mell.'!C132+'1.3.sz.mell.'!C132+'1.4.sz.mell.'!C132</f>
        <v>0</v>
      </c>
      <c r="N132" s="581">
        <f>'1.2.sz.mell.'!D132+'1.3.sz.mell.'!D132+'1.4.sz.mell.'!D132</f>
        <v>0</v>
      </c>
      <c r="O132" s="581">
        <f>'1.2.sz.mell.'!E132+'1.3.sz.mell.'!E132+'1.4.sz.mell.'!E132</f>
        <v>0</v>
      </c>
      <c r="P132" s="581">
        <f>'1.2.sz.mell.'!F132+'1.3.sz.mell.'!F132+'1.4.sz.mell.'!F132</f>
        <v>0</v>
      </c>
    </row>
    <row r="133" spans="1:16" ht="12" customHeight="1" thickBot="1">
      <c r="A133" s="18" t="s">
        <v>11</v>
      </c>
      <c r="B133" s="63" t="s">
        <v>351</v>
      </c>
      <c r="C133" s="281">
        <f>SUM(C134:C139)</f>
        <v>0</v>
      </c>
      <c r="D133" s="281">
        <f>SUM(D134:D139)</f>
        <v>0</v>
      </c>
      <c r="E133" s="261">
        <f>+D133-C133</f>
        <v>0</v>
      </c>
      <c r="F133" s="734">
        <f>SUM(F134:F139)</f>
        <v>0</v>
      </c>
      <c r="G133" s="640"/>
      <c r="H133" s="581"/>
      <c r="I133" s="581"/>
      <c r="J133" s="581"/>
      <c r="K133" s="581"/>
      <c r="M133" s="581">
        <f>'1.2.sz.mell.'!C133+'1.3.sz.mell.'!C133+'1.4.sz.mell.'!C133</f>
        <v>0</v>
      </c>
      <c r="N133" s="581">
        <f>'1.2.sz.mell.'!D133+'1.3.sz.mell.'!D133+'1.4.sz.mell.'!D133</f>
        <v>0</v>
      </c>
      <c r="O133" s="581">
        <f>'1.2.sz.mell.'!E133+'1.3.sz.mell.'!E133+'1.4.sz.mell.'!E133</f>
        <v>0</v>
      </c>
      <c r="P133" s="581">
        <f>'1.2.sz.mell.'!F133+'1.3.sz.mell.'!F133+'1.4.sz.mell.'!F133</f>
        <v>0</v>
      </c>
    </row>
    <row r="134" spans="1:16" ht="12" customHeight="1">
      <c r="A134" s="13" t="s">
        <v>59</v>
      </c>
      <c r="B134" s="7" t="s">
        <v>360</v>
      </c>
      <c r="C134" s="294"/>
      <c r="D134" s="574"/>
      <c r="E134" s="577"/>
      <c r="F134" s="775"/>
      <c r="G134" s="640"/>
      <c r="H134" s="581"/>
      <c r="I134" s="581"/>
      <c r="J134" s="581"/>
      <c r="K134" s="581"/>
      <c r="M134" s="581">
        <f>'1.2.sz.mell.'!C134+'1.3.sz.mell.'!C134+'1.4.sz.mell.'!C134</f>
        <v>0</v>
      </c>
      <c r="N134" s="581">
        <f>'1.2.sz.mell.'!D134+'1.3.sz.mell.'!D134+'1.4.sz.mell.'!D134</f>
        <v>0</v>
      </c>
      <c r="O134" s="581">
        <f>'1.2.sz.mell.'!E134+'1.3.sz.mell.'!E134+'1.4.sz.mell.'!E134</f>
        <v>0</v>
      </c>
      <c r="P134" s="581">
        <f>'1.2.sz.mell.'!F134+'1.3.sz.mell.'!F134+'1.4.sz.mell.'!F134</f>
        <v>0</v>
      </c>
    </row>
    <row r="135" spans="1:16" ht="12" customHeight="1">
      <c r="A135" s="13" t="s">
        <v>60</v>
      </c>
      <c r="B135" s="7" t="s">
        <v>352</v>
      </c>
      <c r="C135" s="294"/>
      <c r="D135" s="570"/>
      <c r="E135" s="571"/>
      <c r="F135" s="773"/>
      <c r="G135" s="640"/>
      <c r="H135" s="581"/>
      <c r="I135" s="581"/>
      <c r="J135" s="581"/>
      <c r="K135" s="581"/>
      <c r="M135" s="581">
        <f>'1.2.sz.mell.'!C135+'1.3.sz.mell.'!C135+'1.4.sz.mell.'!C135</f>
        <v>0</v>
      </c>
      <c r="N135" s="581">
        <f>'1.2.sz.mell.'!D135+'1.3.sz.mell.'!D135+'1.4.sz.mell.'!D135</f>
        <v>0</v>
      </c>
      <c r="O135" s="581">
        <f>'1.2.sz.mell.'!E135+'1.3.sz.mell.'!E135+'1.4.sz.mell.'!E135</f>
        <v>0</v>
      </c>
      <c r="P135" s="581">
        <f>'1.2.sz.mell.'!F135+'1.3.sz.mell.'!F135+'1.4.sz.mell.'!F135</f>
        <v>0</v>
      </c>
    </row>
    <row r="136" spans="1:16" ht="12" customHeight="1">
      <c r="A136" s="13" t="s">
        <v>61</v>
      </c>
      <c r="B136" s="7" t="s">
        <v>353</v>
      </c>
      <c r="C136" s="294"/>
      <c r="D136" s="570"/>
      <c r="E136" s="571"/>
      <c r="F136" s="773"/>
      <c r="G136" s="640"/>
      <c r="H136" s="581"/>
      <c r="I136" s="581"/>
      <c r="J136" s="581"/>
      <c r="K136" s="581"/>
      <c r="M136" s="581">
        <f>'1.2.sz.mell.'!C136+'1.3.sz.mell.'!C136+'1.4.sz.mell.'!C136</f>
        <v>0</v>
      </c>
      <c r="N136" s="581">
        <f>'1.2.sz.mell.'!D136+'1.3.sz.mell.'!D136+'1.4.sz.mell.'!D136</f>
        <v>0</v>
      </c>
      <c r="O136" s="581">
        <f>'1.2.sz.mell.'!E136+'1.3.sz.mell.'!E136+'1.4.sz.mell.'!E136</f>
        <v>0</v>
      </c>
      <c r="P136" s="581">
        <f>'1.2.sz.mell.'!F136+'1.3.sz.mell.'!F136+'1.4.sz.mell.'!F136</f>
        <v>0</v>
      </c>
    </row>
    <row r="137" spans="1:16" ht="12" customHeight="1">
      <c r="A137" s="13" t="s">
        <v>102</v>
      </c>
      <c r="B137" s="7" t="s">
        <v>354</v>
      </c>
      <c r="C137" s="294"/>
      <c r="D137" s="570"/>
      <c r="E137" s="571"/>
      <c r="F137" s="773"/>
      <c r="G137" s="640"/>
      <c r="H137" s="581"/>
      <c r="I137" s="581"/>
      <c r="J137" s="581"/>
      <c r="K137" s="581"/>
      <c r="M137" s="581">
        <f>'1.2.sz.mell.'!C137+'1.3.sz.mell.'!C137+'1.4.sz.mell.'!C137</f>
        <v>0</v>
      </c>
      <c r="N137" s="581">
        <f>'1.2.sz.mell.'!D137+'1.3.sz.mell.'!D137+'1.4.sz.mell.'!D137</f>
        <v>0</v>
      </c>
      <c r="O137" s="581">
        <f>'1.2.sz.mell.'!E137+'1.3.sz.mell.'!E137+'1.4.sz.mell.'!E137</f>
        <v>0</v>
      </c>
      <c r="P137" s="581">
        <f>'1.2.sz.mell.'!F137+'1.3.sz.mell.'!F137+'1.4.sz.mell.'!F137</f>
        <v>0</v>
      </c>
    </row>
    <row r="138" spans="1:16" ht="12" customHeight="1">
      <c r="A138" s="13" t="s">
        <v>103</v>
      </c>
      <c r="B138" s="7" t="s">
        <v>355</v>
      </c>
      <c r="C138" s="294"/>
      <c r="D138" s="570"/>
      <c r="E138" s="571"/>
      <c r="F138" s="773"/>
      <c r="G138" s="640"/>
      <c r="H138" s="581"/>
      <c r="I138" s="581"/>
      <c r="J138" s="581"/>
      <c r="K138" s="581"/>
      <c r="M138" s="581">
        <f>'1.2.sz.mell.'!C138+'1.3.sz.mell.'!C138+'1.4.sz.mell.'!C138</f>
        <v>0</v>
      </c>
      <c r="N138" s="581">
        <f>'1.2.sz.mell.'!D138+'1.3.sz.mell.'!D138+'1.4.sz.mell.'!D138</f>
        <v>0</v>
      </c>
      <c r="O138" s="581">
        <f>'1.2.sz.mell.'!E138+'1.3.sz.mell.'!E138+'1.4.sz.mell.'!E138</f>
        <v>0</v>
      </c>
      <c r="P138" s="581">
        <f>'1.2.sz.mell.'!F138+'1.3.sz.mell.'!F138+'1.4.sz.mell.'!F138</f>
        <v>0</v>
      </c>
    </row>
    <row r="139" spans="1:16" ht="12" customHeight="1" thickBot="1">
      <c r="A139" s="11" t="s">
        <v>104</v>
      </c>
      <c r="B139" s="7" t="s">
        <v>356</v>
      </c>
      <c r="C139" s="294"/>
      <c r="D139" s="572"/>
      <c r="E139" s="573"/>
      <c r="F139" s="772"/>
      <c r="G139" s="640"/>
      <c r="H139" s="581"/>
      <c r="I139" s="581"/>
      <c r="J139" s="581"/>
      <c r="K139" s="581"/>
      <c r="M139" s="581">
        <f>'1.2.sz.mell.'!C139+'1.3.sz.mell.'!C139+'1.4.sz.mell.'!C139</f>
        <v>0</v>
      </c>
      <c r="N139" s="581">
        <f>'1.2.sz.mell.'!D139+'1.3.sz.mell.'!D139+'1.4.sz.mell.'!D139</f>
        <v>0</v>
      </c>
      <c r="O139" s="581">
        <f>'1.2.sz.mell.'!E139+'1.3.sz.mell.'!E139+'1.4.sz.mell.'!E139</f>
        <v>0</v>
      </c>
      <c r="P139" s="581">
        <f>'1.2.sz.mell.'!F139+'1.3.sz.mell.'!F139+'1.4.sz.mell.'!F139</f>
        <v>0</v>
      </c>
    </row>
    <row r="140" spans="1:16" ht="12" customHeight="1" thickBot="1">
      <c r="A140" s="18" t="s">
        <v>12</v>
      </c>
      <c r="B140" s="63" t="s">
        <v>364</v>
      </c>
      <c r="C140" s="284">
        <f>+C141+C142+C143+C144</f>
        <v>0</v>
      </c>
      <c r="D140" s="284">
        <f>+D141+D142+D143+D144</f>
        <v>16478</v>
      </c>
      <c r="E140" s="262">
        <f>+D140-C140</f>
        <v>16478</v>
      </c>
      <c r="F140" s="750">
        <f>+F141+F142+F143+F144</f>
        <v>16478</v>
      </c>
      <c r="G140" s="640"/>
      <c r="H140" s="581">
        <f>+'9.1. sz. mell'!C139-'9.1. sz. mell'!C142</f>
        <v>0</v>
      </c>
      <c r="I140" s="581">
        <f>+'9.1. sz. mell'!D139-'9.1. sz. mell'!D142</f>
        <v>16478</v>
      </c>
      <c r="J140" s="581">
        <f>+'9.1. sz. mell'!E139-'9.1. sz. mell'!E142</f>
        <v>16478</v>
      </c>
      <c r="K140" s="581">
        <f>+'9.1. sz. mell'!F139-'9.1. sz. mell'!F142</f>
        <v>16478</v>
      </c>
      <c r="M140" s="581">
        <f>'1.2.sz.mell.'!C140+'1.3.sz.mell.'!C140+'1.4.sz.mell.'!C140</f>
        <v>0</v>
      </c>
      <c r="N140" s="581">
        <f>'1.2.sz.mell.'!D140+'1.3.sz.mell.'!D140+'1.4.sz.mell.'!D140</f>
        <v>16478</v>
      </c>
      <c r="O140" s="581">
        <f>'1.2.sz.mell.'!E140+'1.3.sz.mell.'!E140+'1.4.sz.mell.'!E140</f>
        <v>16478</v>
      </c>
      <c r="P140" s="581">
        <f>'1.2.sz.mell.'!F140+'1.3.sz.mell.'!F140+'1.4.sz.mell.'!F140</f>
        <v>16478</v>
      </c>
    </row>
    <row r="141" spans="1:16" ht="12" customHeight="1">
      <c r="A141" s="13" t="s">
        <v>62</v>
      </c>
      <c r="B141" s="7" t="s">
        <v>273</v>
      </c>
      <c r="C141" s="294"/>
      <c r="D141" s="568"/>
      <c r="E141" s="569"/>
      <c r="F141" s="776"/>
      <c r="G141" s="640"/>
      <c r="H141" s="581"/>
      <c r="I141" s="581"/>
      <c r="J141" s="581"/>
      <c r="K141" s="581"/>
      <c r="M141" s="581">
        <f>'1.2.sz.mell.'!C141+'1.3.sz.mell.'!C141+'1.4.sz.mell.'!C141</f>
        <v>0</v>
      </c>
      <c r="N141" s="581">
        <f>'1.2.sz.mell.'!D141+'1.3.sz.mell.'!D141+'1.4.sz.mell.'!D141</f>
        <v>0</v>
      </c>
      <c r="O141" s="581">
        <f>'1.2.sz.mell.'!E141+'1.3.sz.mell.'!E141+'1.4.sz.mell.'!E141</f>
        <v>0</v>
      </c>
      <c r="P141" s="581">
        <f>'1.2.sz.mell.'!F141+'1.3.sz.mell.'!F141+'1.4.sz.mell.'!F141</f>
        <v>0</v>
      </c>
    </row>
    <row r="142" spans="1:16" ht="12" customHeight="1">
      <c r="A142" s="13" t="s">
        <v>63</v>
      </c>
      <c r="B142" s="7" t="s">
        <v>274</v>
      </c>
      <c r="C142" s="294">
        <v>0</v>
      </c>
      <c r="D142" s="282">
        <v>16478</v>
      </c>
      <c r="E142" s="562">
        <f>+D142-C142</f>
        <v>16478</v>
      </c>
      <c r="F142" s="771">
        <v>16478</v>
      </c>
      <c r="G142" s="640"/>
      <c r="H142" s="581">
        <f>+'9.1. sz. mell'!C141</f>
        <v>0</v>
      </c>
      <c r="I142" s="581">
        <f>+'9.1. sz. mell'!D141</f>
        <v>16478</v>
      </c>
      <c r="J142" s="581">
        <f>+'9.1. sz. mell'!E141</f>
        <v>16478</v>
      </c>
      <c r="K142" s="581">
        <f>+'9.1. sz. mell'!F141</f>
        <v>16478</v>
      </c>
      <c r="M142" s="581">
        <f>'1.2.sz.mell.'!C142+'1.3.sz.mell.'!C142+'1.4.sz.mell.'!C142</f>
        <v>0</v>
      </c>
      <c r="N142" s="581">
        <f>'1.2.sz.mell.'!D142+'1.3.sz.mell.'!D142+'1.4.sz.mell.'!D142</f>
        <v>16478</v>
      </c>
      <c r="O142" s="581">
        <f>'1.2.sz.mell.'!E142+'1.3.sz.mell.'!E142+'1.4.sz.mell.'!E142</f>
        <v>16478</v>
      </c>
      <c r="P142" s="581">
        <f>'1.2.sz.mell.'!F142+'1.3.sz.mell.'!F142+'1.4.sz.mell.'!F142</f>
        <v>16478</v>
      </c>
    </row>
    <row r="143" spans="1:16" ht="12" customHeight="1">
      <c r="A143" s="13" t="s">
        <v>187</v>
      </c>
      <c r="B143" s="7" t="s">
        <v>365</v>
      </c>
      <c r="C143" s="294"/>
      <c r="D143" s="570"/>
      <c r="E143" s="571"/>
      <c r="F143" s="773"/>
      <c r="G143" s="640"/>
      <c r="H143" s="581"/>
      <c r="I143" s="581"/>
      <c r="J143" s="581"/>
      <c r="K143" s="581"/>
      <c r="M143" s="581">
        <f>'1.2.sz.mell.'!C143+'1.3.sz.mell.'!C143+'1.4.sz.mell.'!C143</f>
        <v>0</v>
      </c>
      <c r="N143" s="581">
        <f>'1.2.sz.mell.'!D143+'1.3.sz.mell.'!D143+'1.4.sz.mell.'!D143</f>
        <v>0</v>
      </c>
      <c r="O143" s="581">
        <f>'1.2.sz.mell.'!E143+'1.3.sz.mell.'!E143+'1.4.sz.mell.'!E143</f>
        <v>0</v>
      </c>
      <c r="P143" s="581">
        <f>'1.2.sz.mell.'!F143+'1.3.sz.mell.'!F143+'1.4.sz.mell.'!F143</f>
        <v>0</v>
      </c>
    </row>
    <row r="144" spans="1:16" ht="12" customHeight="1" thickBot="1">
      <c r="A144" s="11" t="s">
        <v>188</v>
      </c>
      <c r="B144" s="5" t="s">
        <v>293</v>
      </c>
      <c r="C144" s="294"/>
      <c r="D144" s="572"/>
      <c r="E144" s="573"/>
      <c r="F144" s="772"/>
      <c r="G144" s="640"/>
      <c r="H144" s="581"/>
      <c r="I144" s="581"/>
      <c r="J144" s="581"/>
      <c r="K144" s="581"/>
      <c r="M144" s="581">
        <f>'1.2.sz.mell.'!C144+'1.3.sz.mell.'!C144+'1.4.sz.mell.'!C144</f>
        <v>0</v>
      </c>
      <c r="N144" s="581">
        <f>'1.2.sz.mell.'!D144+'1.3.sz.mell.'!D144+'1.4.sz.mell.'!D144</f>
        <v>0</v>
      </c>
      <c r="O144" s="581">
        <f>'1.2.sz.mell.'!E144+'1.3.sz.mell.'!E144+'1.4.sz.mell.'!E144</f>
        <v>0</v>
      </c>
      <c r="P144" s="581">
        <f>'1.2.sz.mell.'!F144+'1.3.sz.mell.'!F144+'1.4.sz.mell.'!F144</f>
        <v>0</v>
      </c>
    </row>
    <row r="145" spans="1:16" ht="12" customHeight="1" thickBot="1">
      <c r="A145" s="18" t="s">
        <v>13</v>
      </c>
      <c r="B145" s="63" t="s">
        <v>366</v>
      </c>
      <c r="C145" s="296">
        <f>SUM(C146:C150)</f>
        <v>0</v>
      </c>
      <c r="D145" s="296">
        <f>SUM(D146:D150)</f>
        <v>0</v>
      </c>
      <c r="E145" s="264">
        <f>+D145-C145</f>
        <v>0</v>
      </c>
      <c r="F145" s="777">
        <f>SUM(F146:F150)</f>
        <v>0</v>
      </c>
      <c r="G145" s="640"/>
      <c r="H145" s="581"/>
      <c r="I145" s="581"/>
      <c r="J145" s="581"/>
      <c r="K145" s="581"/>
      <c r="M145" s="581">
        <f>'1.2.sz.mell.'!C145+'1.3.sz.mell.'!C145+'1.4.sz.mell.'!C145</f>
        <v>0</v>
      </c>
      <c r="N145" s="581">
        <f>'1.2.sz.mell.'!D145+'1.3.sz.mell.'!D145+'1.4.sz.mell.'!D145</f>
        <v>0</v>
      </c>
      <c r="O145" s="581">
        <f>'1.2.sz.mell.'!E145+'1.3.sz.mell.'!E145+'1.4.sz.mell.'!E145</f>
        <v>0</v>
      </c>
      <c r="P145" s="581">
        <f>'1.2.sz.mell.'!F145+'1.3.sz.mell.'!F145+'1.4.sz.mell.'!F145</f>
        <v>0</v>
      </c>
    </row>
    <row r="146" spans="1:16" ht="12" customHeight="1">
      <c r="A146" s="13" t="s">
        <v>64</v>
      </c>
      <c r="B146" s="7" t="s">
        <v>361</v>
      </c>
      <c r="C146" s="294"/>
      <c r="D146" s="568"/>
      <c r="E146" s="569"/>
      <c r="F146" s="775"/>
      <c r="G146" s="640"/>
      <c r="H146" s="581"/>
      <c r="I146" s="581"/>
      <c r="J146" s="581"/>
      <c r="K146" s="581"/>
      <c r="M146" s="581">
        <f>'1.2.sz.mell.'!C146+'1.3.sz.mell.'!C146+'1.4.sz.mell.'!C146</f>
        <v>0</v>
      </c>
      <c r="N146" s="581">
        <f>'1.2.sz.mell.'!D146+'1.3.sz.mell.'!D146+'1.4.sz.mell.'!D146</f>
        <v>0</v>
      </c>
      <c r="O146" s="581">
        <f>'1.2.sz.mell.'!E146+'1.3.sz.mell.'!E146+'1.4.sz.mell.'!E146</f>
        <v>0</v>
      </c>
      <c r="P146" s="581">
        <f>'1.2.sz.mell.'!F146+'1.3.sz.mell.'!F146+'1.4.sz.mell.'!F146</f>
        <v>0</v>
      </c>
    </row>
    <row r="147" spans="1:16" ht="12" customHeight="1">
      <c r="A147" s="13" t="s">
        <v>65</v>
      </c>
      <c r="B147" s="7" t="s">
        <v>368</v>
      </c>
      <c r="C147" s="294"/>
      <c r="D147" s="570"/>
      <c r="E147" s="571"/>
      <c r="F147" s="773"/>
      <c r="G147" s="640"/>
      <c r="H147" s="581"/>
      <c r="I147" s="581"/>
      <c r="J147" s="581"/>
      <c r="K147" s="581"/>
      <c r="M147" s="581">
        <f>'1.2.sz.mell.'!C147+'1.3.sz.mell.'!C147+'1.4.sz.mell.'!C147</f>
        <v>0</v>
      </c>
      <c r="N147" s="581">
        <f>'1.2.sz.mell.'!D147+'1.3.sz.mell.'!D147+'1.4.sz.mell.'!D147</f>
        <v>0</v>
      </c>
      <c r="O147" s="581">
        <f>'1.2.sz.mell.'!E147+'1.3.sz.mell.'!E147+'1.4.sz.mell.'!E147</f>
        <v>0</v>
      </c>
      <c r="P147" s="581">
        <f>'1.2.sz.mell.'!F147+'1.3.sz.mell.'!F147+'1.4.sz.mell.'!F147</f>
        <v>0</v>
      </c>
    </row>
    <row r="148" spans="1:16" ht="12" customHeight="1">
      <c r="A148" s="13" t="s">
        <v>199</v>
      </c>
      <c r="B148" s="7" t="s">
        <v>363</v>
      </c>
      <c r="C148" s="294"/>
      <c r="D148" s="570"/>
      <c r="E148" s="571"/>
      <c r="F148" s="773"/>
      <c r="G148" s="640"/>
      <c r="H148" s="581"/>
      <c r="I148" s="581"/>
      <c r="J148" s="581"/>
      <c r="K148" s="581"/>
      <c r="M148" s="581">
        <f>'1.2.sz.mell.'!C148+'1.3.sz.mell.'!C148+'1.4.sz.mell.'!C148</f>
        <v>0</v>
      </c>
      <c r="N148" s="581">
        <f>'1.2.sz.mell.'!D148+'1.3.sz.mell.'!D148+'1.4.sz.mell.'!D148</f>
        <v>0</v>
      </c>
      <c r="O148" s="581">
        <f>'1.2.sz.mell.'!E148+'1.3.sz.mell.'!E148+'1.4.sz.mell.'!E148</f>
        <v>0</v>
      </c>
      <c r="P148" s="581">
        <f>'1.2.sz.mell.'!F148+'1.3.sz.mell.'!F148+'1.4.sz.mell.'!F148</f>
        <v>0</v>
      </c>
    </row>
    <row r="149" spans="1:16" ht="12" customHeight="1">
      <c r="A149" s="13" t="s">
        <v>200</v>
      </c>
      <c r="B149" s="7" t="s">
        <v>369</v>
      </c>
      <c r="C149" s="294"/>
      <c r="D149" s="570"/>
      <c r="E149" s="571"/>
      <c r="F149" s="773"/>
      <c r="G149" s="640"/>
      <c r="H149" s="581"/>
      <c r="I149" s="581"/>
      <c r="J149" s="581"/>
      <c r="K149" s="581"/>
      <c r="M149" s="581">
        <f>'1.2.sz.mell.'!C149+'1.3.sz.mell.'!C149+'1.4.sz.mell.'!C149</f>
        <v>0</v>
      </c>
      <c r="N149" s="581">
        <f>'1.2.sz.mell.'!D149+'1.3.sz.mell.'!D149+'1.4.sz.mell.'!D149</f>
        <v>0</v>
      </c>
      <c r="O149" s="581">
        <f>'1.2.sz.mell.'!E149+'1.3.sz.mell.'!E149+'1.4.sz.mell.'!E149</f>
        <v>0</v>
      </c>
      <c r="P149" s="581">
        <f>'1.2.sz.mell.'!F149+'1.3.sz.mell.'!F149+'1.4.sz.mell.'!F149</f>
        <v>0</v>
      </c>
    </row>
    <row r="150" spans="1:16" ht="12" customHeight="1" thickBot="1">
      <c r="A150" s="13" t="s">
        <v>367</v>
      </c>
      <c r="B150" s="7" t="s">
        <v>370</v>
      </c>
      <c r="C150" s="294"/>
      <c r="D150" s="572"/>
      <c r="E150" s="573"/>
      <c r="F150" s="772"/>
      <c r="G150" s="640"/>
      <c r="H150" s="581"/>
      <c r="I150" s="581"/>
      <c r="J150" s="581"/>
      <c r="K150" s="581"/>
      <c r="M150" s="581">
        <f>'1.2.sz.mell.'!C150+'1.3.sz.mell.'!C150+'1.4.sz.mell.'!C150</f>
        <v>0</v>
      </c>
      <c r="N150" s="581">
        <f>'1.2.sz.mell.'!D150+'1.3.sz.mell.'!D150+'1.4.sz.mell.'!D150</f>
        <v>0</v>
      </c>
      <c r="O150" s="581">
        <f>'1.2.sz.mell.'!E150+'1.3.sz.mell.'!E150+'1.4.sz.mell.'!E150</f>
        <v>0</v>
      </c>
      <c r="P150" s="581">
        <f>'1.2.sz.mell.'!F150+'1.3.sz.mell.'!F150+'1.4.sz.mell.'!F150</f>
        <v>0</v>
      </c>
    </row>
    <row r="151" spans="1:16" ht="12" customHeight="1" thickBot="1">
      <c r="A151" s="18" t="s">
        <v>14</v>
      </c>
      <c r="B151" s="63" t="s">
        <v>371</v>
      </c>
      <c r="C151" s="297">
        <v>0</v>
      </c>
      <c r="D151" s="297">
        <v>0</v>
      </c>
      <c r="E151" s="272">
        <f>+D151-C151</f>
        <v>0</v>
      </c>
      <c r="F151" s="778">
        <v>0</v>
      </c>
      <c r="G151" s="640"/>
      <c r="H151" s="581"/>
      <c r="I151" s="581"/>
      <c r="J151" s="581"/>
      <c r="K151" s="581"/>
      <c r="M151" s="581">
        <f>'1.2.sz.mell.'!C151+'1.3.sz.mell.'!C151+'1.4.sz.mell.'!C151</f>
        <v>0</v>
      </c>
      <c r="N151" s="581">
        <f>'1.2.sz.mell.'!D151+'1.3.sz.mell.'!D151+'1.4.sz.mell.'!D151</f>
        <v>0</v>
      </c>
      <c r="O151" s="581">
        <f>'1.2.sz.mell.'!E151+'1.3.sz.mell.'!E151+'1.4.sz.mell.'!E151</f>
        <v>0</v>
      </c>
      <c r="P151" s="581">
        <f>'1.2.sz.mell.'!F151+'1.3.sz.mell.'!F151+'1.4.sz.mell.'!F151</f>
        <v>0</v>
      </c>
    </row>
    <row r="152" spans="1:16" ht="12" customHeight="1" thickBot="1">
      <c r="A152" s="18" t="s">
        <v>15</v>
      </c>
      <c r="B152" s="63" t="s">
        <v>372</v>
      </c>
      <c r="C152" s="297">
        <v>0</v>
      </c>
      <c r="D152" s="297">
        <v>0</v>
      </c>
      <c r="E152" s="272">
        <f>+D152-C152</f>
        <v>0</v>
      </c>
      <c r="F152" s="778">
        <v>0</v>
      </c>
      <c r="G152" s="640"/>
      <c r="H152" s="581"/>
      <c r="I152" s="581"/>
      <c r="J152" s="581"/>
      <c r="K152" s="581"/>
      <c r="M152" s="581">
        <f>'1.2.sz.mell.'!C152+'1.3.sz.mell.'!C152+'1.4.sz.mell.'!C152</f>
        <v>0</v>
      </c>
      <c r="N152" s="581">
        <f>'1.2.sz.mell.'!D152+'1.3.sz.mell.'!D152+'1.4.sz.mell.'!D152</f>
        <v>0</v>
      </c>
      <c r="O152" s="581">
        <f>'1.2.sz.mell.'!E152+'1.3.sz.mell.'!E152+'1.4.sz.mell.'!E152</f>
        <v>0</v>
      </c>
      <c r="P152" s="581">
        <f>'1.2.sz.mell.'!F152+'1.3.sz.mell.'!F152+'1.4.sz.mell.'!F152</f>
        <v>0</v>
      </c>
    </row>
    <row r="153" spans="1:16" ht="15" customHeight="1" thickBot="1">
      <c r="A153" s="18" t="s">
        <v>16</v>
      </c>
      <c r="B153" s="63" t="s">
        <v>374</v>
      </c>
      <c r="C153" s="564">
        <f>+C129+C133+C140+C145+C151+C152</f>
        <v>0</v>
      </c>
      <c r="D153" s="564">
        <f>+D129+D133+D140+D145+D151+D152</f>
        <v>16478</v>
      </c>
      <c r="E153" s="578">
        <f>+D153-C153</f>
        <v>16478</v>
      </c>
      <c r="F153" s="779">
        <f>+F129+F133+F140+F145+F151+F152</f>
        <v>16478</v>
      </c>
      <c r="G153" s="767"/>
      <c r="H153" s="581">
        <f>+'9.1. sz. mell'!C153-'9.1. sz. mell'!C142</f>
        <v>0</v>
      </c>
      <c r="I153" s="581">
        <f>+'9.1. sz. mell'!D153-'9.1. sz. mell'!D142</f>
        <v>16478</v>
      </c>
      <c r="J153" s="581">
        <f>+'9.1. sz. mell'!E153-'9.1. sz. mell'!E142</f>
        <v>16478</v>
      </c>
      <c r="K153" s="581">
        <f>+'9.1. sz. mell'!F153-'9.1. sz. mell'!F142</f>
        <v>16478</v>
      </c>
      <c r="M153" s="581">
        <f>'1.2.sz.mell.'!C153+'1.3.sz.mell.'!C153+'1.4.sz.mell.'!C153</f>
        <v>0</v>
      </c>
      <c r="N153" s="581">
        <f>'1.2.sz.mell.'!D153+'1.3.sz.mell.'!D153+'1.4.sz.mell.'!D153</f>
        <v>16478</v>
      </c>
      <c r="O153" s="581">
        <f>'1.2.sz.mell.'!E153+'1.3.sz.mell.'!E153+'1.4.sz.mell.'!E153</f>
        <v>16478</v>
      </c>
      <c r="P153" s="581">
        <f>'1.2.sz.mell.'!F153+'1.3.sz.mell.'!F153+'1.4.sz.mell.'!F153</f>
        <v>16478</v>
      </c>
    </row>
    <row r="154" spans="1:16" s="185" customFormat="1" ht="12.95" customHeight="1" thickBot="1">
      <c r="A154" s="106" t="s">
        <v>17</v>
      </c>
      <c r="B154" s="161" t="s">
        <v>373</v>
      </c>
      <c r="C154" s="564">
        <f>+C128+C153</f>
        <v>787427</v>
      </c>
      <c r="D154" s="564">
        <f>+D128+D153</f>
        <v>857104</v>
      </c>
      <c r="E154" s="578">
        <f>+D154-C154</f>
        <v>69677</v>
      </c>
      <c r="F154" s="779">
        <f>+F128+F153</f>
        <v>453154</v>
      </c>
      <c r="G154" s="639"/>
      <c r="H154" s="581">
        <f>+'9.1. sz. mell'!C154-'9.1. sz. mell'!C142+'9.2. sz. mell'!C58+'9.3. sz. mell'!C57</f>
        <v>787427</v>
      </c>
      <c r="I154" s="581">
        <f>+'9.1. sz. mell'!D154-'9.1. sz. mell'!D142+'9.2. sz. mell'!D58+'9.3. sz. mell'!D57</f>
        <v>857104</v>
      </c>
      <c r="J154" s="581">
        <f>+'9.1. sz. mell'!E154-'9.1. sz. mell'!E142+'9.2. sz. mell'!E58+'9.3. sz. mell'!E57</f>
        <v>69677</v>
      </c>
      <c r="K154" s="581">
        <f>+'9.1. sz. mell'!F154-'9.1. sz. mell'!F142+'9.2. sz. mell'!F58+'9.3. sz. mell'!F57</f>
        <v>453154</v>
      </c>
      <c r="M154" s="581">
        <f>'1.2.sz.mell.'!C154+'1.3.sz.mell.'!C154+'1.4.sz.mell.'!C154</f>
        <v>787427</v>
      </c>
      <c r="N154" s="581">
        <f>'1.2.sz.mell.'!D154+'1.3.sz.mell.'!D154+'1.4.sz.mell.'!D154</f>
        <v>857104</v>
      </c>
      <c r="O154" s="581">
        <f>'1.2.sz.mell.'!E154+'1.3.sz.mell.'!E154+'1.4.sz.mell.'!E154</f>
        <v>69677</v>
      </c>
      <c r="P154" s="581">
        <f>'1.2.sz.mell.'!F154+'1.3.sz.mell.'!F154+'1.4.sz.mell.'!F154</f>
        <v>453154</v>
      </c>
    </row>
    <row r="155" spans="1:16" ht="7.5" customHeight="1">
      <c r="F155" s="310"/>
    </row>
    <row r="156" spans="1:16">
      <c r="A156" s="983" t="s">
        <v>275</v>
      </c>
      <c r="B156" s="983"/>
      <c r="C156" s="983"/>
    </row>
    <row r="157" spans="1:16" ht="15" customHeight="1" thickBot="1">
      <c r="A157" s="981" t="s">
        <v>91</v>
      </c>
      <c r="B157" s="981"/>
      <c r="E157" s="115" t="s">
        <v>131</v>
      </c>
      <c r="F157" s="268" t="s">
        <v>131</v>
      </c>
    </row>
    <row r="158" spans="1:16" ht="27.75" customHeight="1" thickBot="1">
      <c r="A158" s="18">
        <v>1</v>
      </c>
      <c r="B158" s="25" t="s">
        <v>375</v>
      </c>
      <c r="C158" s="281">
        <f>+C62-C128</f>
        <v>-102220</v>
      </c>
      <c r="D158" s="281">
        <f>+D62-D128</f>
        <v>-92449</v>
      </c>
      <c r="E158" s="261">
        <f>+E62-E128</f>
        <v>9771</v>
      </c>
      <c r="F158" s="734">
        <f>+F62-F128</f>
        <v>-8308</v>
      </c>
      <c r="G158" s="640"/>
    </row>
    <row r="159" spans="1:16" ht="27.75" customHeight="1" thickBot="1">
      <c r="A159" s="18" t="s">
        <v>8</v>
      </c>
      <c r="B159" s="25" t="s">
        <v>438</v>
      </c>
      <c r="C159" s="281">
        <f>+C86-C153</f>
        <v>102220</v>
      </c>
      <c r="D159" s="281">
        <f>+D86-D153</f>
        <v>92449</v>
      </c>
      <c r="E159" s="261">
        <f>+E86-E153</f>
        <v>-9771</v>
      </c>
      <c r="F159" s="734">
        <f>+F86-F153</f>
        <v>92449</v>
      </c>
      <c r="G159" s="640"/>
    </row>
    <row r="160" spans="1:16">
      <c r="F160" s="310"/>
    </row>
  </sheetData>
  <mergeCells count="6">
    <mergeCell ref="A157:B157"/>
    <mergeCell ref="A2:B2"/>
    <mergeCell ref="A90:B90"/>
    <mergeCell ref="A156:C156"/>
    <mergeCell ref="A1:F1"/>
    <mergeCell ref="A89:F89"/>
  </mergeCells>
  <phoneticPr fontId="0" type="noConversion"/>
  <printOptions horizontalCentered="1"/>
  <pageMargins left="0.39370078740157483" right="0.39370078740157483" top="1.2598425196850394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Onga Város Önkormányzata
2016. ÉVI KÖLTSÉGVETÉS ÖSSZEVONT MÉRLEGE &amp;R&amp;"Times New Roman CE,Félkövér dőlt"&amp;11 1.1. melléklet a 9/2016. (VIII.24.) önkormányzati rendelethez</oddHeader>
  </headerFooter>
  <rowBreaks count="1" manualBreakCount="1">
    <brk id="8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K157"/>
  <sheetViews>
    <sheetView view="pageLayout" topLeftCell="C1" zoomScaleNormal="100" zoomScaleSheetLayoutView="85" workbookViewId="0">
      <selection activeCell="E1" sqref="E1"/>
    </sheetView>
  </sheetViews>
  <sheetFormatPr defaultRowHeight="12.75"/>
  <cols>
    <col min="1" max="1" width="19.5" style="167" customWidth="1"/>
    <col min="2" max="2" width="72" style="168" customWidth="1"/>
    <col min="3" max="3" width="12.33203125" style="267" customWidth="1"/>
    <col min="4" max="5" width="12.33203125" style="2" customWidth="1"/>
    <col min="6" max="6" width="12.33203125" style="2" hidden="1" customWidth="1"/>
    <col min="7" max="16384" width="9.33203125" style="2"/>
  </cols>
  <sheetData>
    <row r="1" spans="1:6" s="1" customFormat="1" ht="16.5" customHeight="1" thickBot="1">
      <c r="A1" s="83"/>
      <c r="B1" s="85"/>
      <c r="E1" s="101" t="s">
        <v>463</v>
      </c>
    </row>
    <row r="2" spans="1:6" s="55" customFormat="1" ht="21" customHeight="1">
      <c r="A2" s="178" t="s">
        <v>47</v>
      </c>
      <c r="B2" s="155" t="s">
        <v>127</v>
      </c>
      <c r="C2" s="528"/>
      <c r="D2" s="528"/>
      <c r="E2" s="552" t="s">
        <v>39</v>
      </c>
      <c r="F2" s="552" t="s">
        <v>39</v>
      </c>
    </row>
    <row r="3" spans="1:6" s="55" customFormat="1" ht="16.5" thickBot="1">
      <c r="A3" s="86" t="s">
        <v>123</v>
      </c>
      <c r="B3" s="156" t="s">
        <v>330</v>
      </c>
      <c r="C3" s="526"/>
      <c r="D3" s="505"/>
      <c r="E3" s="553" t="s">
        <v>44</v>
      </c>
      <c r="F3" s="553" t="s">
        <v>44</v>
      </c>
    </row>
    <row r="4" spans="1:6" s="56" customFormat="1" ht="15.95" customHeight="1" thickBot="1">
      <c r="A4" s="87"/>
      <c r="B4" s="87"/>
      <c r="E4" s="554" t="s">
        <v>40</v>
      </c>
      <c r="F4" s="554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81" t="s">
        <v>449</v>
      </c>
      <c r="F5" s="825" t="s">
        <v>446</v>
      </c>
    </row>
    <row r="6" spans="1:6" s="49" customFormat="1" ht="12.95" customHeight="1" thickBot="1">
      <c r="A6" s="79"/>
      <c r="B6" s="80" t="s">
        <v>388</v>
      </c>
      <c r="C6" s="404" t="s">
        <v>389</v>
      </c>
      <c r="D6" s="542" t="s">
        <v>390</v>
      </c>
      <c r="E6" s="549" t="s">
        <v>392</v>
      </c>
      <c r="F6" s="826" t="s">
        <v>391</v>
      </c>
    </row>
    <row r="7" spans="1:6" s="49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6" s="49" customFormat="1" ht="12" customHeight="1" thickBot="1">
      <c r="A8" s="27" t="s">
        <v>7</v>
      </c>
      <c r="B8" s="19" t="s">
        <v>152</v>
      </c>
      <c r="C8" s="173">
        <f>+C9+C10+C11+C12+C13+C14</f>
        <v>420646</v>
      </c>
      <c r="D8" s="173">
        <f>+D9+D10+D11+D12+D13+D14</f>
        <v>420646</v>
      </c>
      <c r="E8" s="557">
        <f t="shared" ref="E8:E13" si="0">+D8-C8</f>
        <v>0</v>
      </c>
      <c r="F8" s="827">
        <f>+F9+F10+F11+F12+F13+F14</f>
        <v>205381</v>
      </c>
    </row>
    <row r="9" spans="1:6" s="57" customFormat="1" ht="12" customHeight="1">
      <c r="A9" s="204" t="s">
        <v>66</v>
      </c>
      <c r="B9" s="186" t="s">
        <v>153</v>
      </c>
      <c r="C9" s="175">
        <v>50300</v>
      </c>
      <c r="D9" s="175">
        <v>50655</v>
      </c>
      <c r="E9" s="562">
        <f t="shared" si="0"/>
        <v>355</v>
      </c>
      <c r="F9" s="810">
        <v>35954</v>
      </c>
    </row>
    <row r="10" spans="1:6" s="58" customFormat="1" ht="12" customHeight="1">
      <c r="A10" s="205" t="s">
        <v>67</v>
      </c>
      <c r="B10" s="187" t="s">
        <v>154</v>
      </c>
      <c r="C10" s="174">
        <v>140381</v>
      </c>
      <c r="D10" s="174">
        <v>140381</v>
      </c>
      <c r="E10" s="562">
        <f t="shared" si="0"/>
        <v>0</v>
      </c>
      <c r="F10" s="630">
        <v>69974</v>
      </c>
    </row>
    <row r="11" spans="1:6" s="58" customFormat="1" ht="12" customHeight="1">
      <c r="A11" s="205" t="s">
        <v>68</v>
      </c>
      <c r="B11" s="187" t="s">
        <v>423</v>
      </c>
      <c r="C11" s="174">
        <v>169884</v>
      </c>
      <c r="D11" s="174">
        <v>176498</v>
      </c>
      <c r="E11" s="562">
        <f t="shared" si="0"/>
        <v>6614</v>
      </c>
      <c r="F11" s="630">
        <v>94857</v>
      </c>
    </row>
    <row r="12" spans="1:6" s="58" customFormat="1" ht="12" customHeight="1">
      <c r="A12" s="205" t="s">
        <v>69</v>
      </c>
      <c r="B12" s="187" t="s">
        <v>155</v>
      </c>
      <c r="C12" s="174">
        <v>5584</v>
      </c>
      <c r="D12" s="174">
        <v>5584</v>
      </c>
      <c r="E12" s="562">
        <f t="shared" si="0"/>
        <v>0</v>
      </c>
      <c r="F12" s="630">
        <v>2903</v>
      </c>
    </row>
    <row r="13" spans="1:6" s="58" customFormat="1" ht="12" customHeight="1">
      <c r="A13" s="205" t="s">
        <v>86</v>
      </c>
      <c r="B13" s="187" t="s">
        <v>396</v>
      </c>
      <c r="C13" s="174">
        <v>54497</v>
      </c>
      <c r="D13" s="174">
        <v>47528</v>
      </c>
      <c r="E13" s="562">
        <f t="shared" si="0"/>
        <v>-6969</v>
      </c>
      <c r="F13" s="630">
        <v>1693</v>
      </c>
    </row>
    <row r="14" spans="1:6" s="57" customFormat="1" ht="12" customHeight="1" thickBot="1">
      <c r="A14" s="206" t="s">
        <v>70</v>
      </c>
      <c r="B14" s="188" t="s">
        <v>334</v>
      </c>
      <c r="C14" s="174"/>
      <c r="D14" s="615"/>
      <c r="E14" s="616"/>
      <c r="F14" s="855"/>
    </row>
    <row r="15" spans="1:6" s="57" customFormat="1" ht="12" customHeight="1" thickBot="1">
      <c r="A15" s="27" t="s">
        <v>8</v>
      </c>
      <c r="B15" s="103" t="s">
        <v>156</v>
      </c>
      <c r="C15" s="173">
        <f>+C16+C17+C18+C19+C20</f>
        <v>65429</v>
      </c>
      <c r="D15" s="173">
        <f>+D16+D17+D18+D19+D20</f>
        <v>128399</v>
      </c>
      <c r="E15" s="652">
        <f>+D15-C15</f>
        <v>62970</v>
      </c>
      <c r="F15" s="827">
        <f>+F16+F17+F18+F19+F20</f>
        <v>125549</v>
      </c>
    </row>
    <row r="16" spans="1:6" s="57" customFormat="1" ht="12" customHeight="1">
      <c r="A16" s="204" t="s">
        <v>72</v>
      </c>
      <c r="B16" s="186" t="s">
        <v>157</v>
      </c>
      <c r="C16" s="175"/>
      <c r="D16" s="611"/>
      <c r="E16" s="612"/>
      <c r="F16" s="856"/>
    </row>
    <row r="17" spans="1:6" s="57" customFormat="1" ht="12" customHeight="1">
      <c r="A17" s="205" t="s">
        <v>73</v>
      </c>
      <c r="B17" s="187" t="s">
        <v>158</v>
      </c>
      <c r="C17" s="174"/>
      <c r="D17" s="613"/>
      <c r="E17" s="614"/>
      <c r="F17" s="857"/>
    </row>
    <row r="18" spans="1:6" s="57" customFormat="1" ht="12" customHeight="1">
      <c r="A18" s="205" t="s">
        <v>74</v>
      </c>
      <c r="B18" s="187" t="s">
        <v>323</v>
      </c>
      <c r="C18" s="174"/>
      <c r="D18" s="613"/>
      <c r="E18" s="614"/>
      <c r="F18" s="857"/>
    </row>
    <row r="19" spans="1:6" s="57" customFormat="1" ht="12" customHeight="1">
      <c r="A19" s="205" t="s">
        <v>75</v>
      </c>
      <c r="B19" s="187" t="s">
        <v>324</v>
      </c>
      <c r="C19" s="174"/>
      <c r="D19" s="613"/>
      <c r="E19" s="614"/>
      <c r="F19" s="857"/>
    </row>
    <row r="20" spans="1:6" s="57" customFormat="1" ht="12" customHeight="1">
      <c r="A20" s="205" t="s">
        <v>76</v>
      </c>
      <c r="B20" s="187" t="s">
        <v>159</v>
      </c>
      <c r="C20" s="174">
        <v>65429</v>
      </c>
      <c r="D20" s="174">
        <v>128399</v>
      </c>
      <c r="E20" s="562">
        <f>+D20-C20</f>
        <v>62970</v>
      </c>
      <c r="F20" s="630">
        <v>125549</v>
      </c>
    </row>
    <row r="21" spans="1:6" s="58" customFormat="1" ht="12" customHeight="1" thickBot="1">
      <c r="A21" s="206" t="s">
        <v>82</v>
      </c>
      <c r="B21" s="188" t="s">
        <v>160</v>
      </c>
      <c r="C21" s="176"/>
      <c r="D21" s="622"/>
      <c r="E21" s="623"/>
      <c r="F21" s="858"/>
    </row>
    <row r="22" spans="1:6" s="58" customFormat="1" ht="12" customHeight="1" thickBot="1">
      <c r="A22" s="27" t="s">
        <v>9</v>
      </c>
      <c r="B22" s="19" t="s">
        <v>161</v>
      </c>
      <c r="C22" s="173">
        <f>+C23+C24+C25+C26+C27</f>
        <v>13421</v>
      </c>
      <c r="D22" s="173">
        <f>+D23+D24+D25+D26+D27</f>
        <v>13421</v>
      </c>
      <c r="E22" s="561">
        <f>+D22-C22</f>
        <v>0</v>
      </c>
      <c r="F22" s="827">
        <f>+F23+F24+F25+F26+F27</f>
        <v>13421</v>
      </c>
    </row>
    <row r="23" spans="1:6" s="58" customFormat="1" ht="12" customHeight="1">
      <c r="A23" s="204" t="s">
        <v>55</v>
      </c>
      <c r="B23" s="186" t="s">
        <v>162</v>
      </c>
      <c r="C23" s="175"/>
      <c r="D23" s="624"/>
      <c r="E23" s="625"/>
      <c r="F23" s="859"/>
    </row>
    <row r="24" spans="1:6" s="57" customFormat="1" ht="12" customHeight="1">
      <c r="A24" s="205" t="s">
        <v>56</v>
      </c>
      <c r="B24" s="187" t="s">
        <v>163</v>
      </c>
      <c r="C24" s="174"/>
      <c r="D24" s="620"/>
      <c r="E24" s="621"/>
      <c r="F24" s="860"/>
    </row>
    <row r="25" spans="1:6" s="58" customFormat="1" ht="12" customHeight="1">
      <c r="A25" s="205" t="s">
        <v>57</v>
      </c>
      <c r="B25" s="187" t="s">
        <v>325</v>
      </c>
      <c r="C25" s="174"/>
      <c r="D25" s="620"/>
      <c r="E25" s="621"/>
      <c r="F25" s="860"/>
    </row>
    <row r="26" spans="1:6" s="58" customFormat="1" ht="12" customHeight="1">
      <c r="A26" s="205" t="s">
        <v>58</v>
      </c>
      <c r="B26" s="187" t="s">
        <v>326</v>
      </c>
      <c r="C26" s="174"/>
      <c r="D26" s="620"/>
      <c r="E26" s="621"/>
      <c r="F26" s="860"/>
    </row>
    <row r="27" spans="1:6" s="58" customFormat="1" ht="12" customHeight="1">
      <c r="A27" s="205" t="s">
        <v>98</v>
      </c>
      <c r="B27" s="187" t="s">
        <v>164</v>
      </c>
      <c r="C27" s="174">
        <v>13421</v>
      </c>
      <c r="D27" s="174">
        <v>13421</v>
      </c>
      <c r="E27" s="562">
        <f>+D27-C27</f>
        <v>0</v>
      </c>
      <c r="F27" s="630">
        <v>13421</v>
      </c>
    </row>
    <row r="28" spans="1:6" s="58" customFormat="1" ht="12" customHeight="1" thickBot="1">
      <c r="A28" s="206" t="s">
        <v>99</v>
      </c>
      <c r="B28" s="188" t="s">
        <v>165</v>
      </c>
      <c r="C28" s="176"/>
      <c r="D28" s="615"/>
      <c r="E28" s="616"/>
      <c r="F28" s="855"/>
    </row>
    <row r="29" spans="1:6" s="58" customFormat="1" ht="12" customHeight="1" thickBot="1">
      <c r="A29" s="27" t="s">
        <v>100</v>
      </c>
      <c r="B29" s="19" t="s">
        <v>433</v>
      </c>
      <c r="C29" s="177">
        <f>SUM(C30:C36)</f>
        <v>32500</v>
      </c>
      <c r="D29" s="177">
        <f>SUM(D30:D36)</f>
        <v>32365</v>
      </c>
      <c r="E29" s="561">
        <f>+D29-C29</f>
        <v>-135</v>
      </c>
      <c r="F29" s="837">
        <f>SUM(F30:F36)</f>
        <v>14627</v>
      </c>
    </row>
    <row r="30" spans="1:6" s="58" customFormat="1" ht="12" customHeight="1">
      <c r="A30" s="204" t="s">
        <v>167</v>
      </c>
      <c r="B30" s="186" t="s">
        <v>428</v>
      </c>
      <c r="C30" s="514"/>
      <c r="D30" s="611"/>
      <c r="E30" s="612"/>
      <c r="F30" s="856"/>
    </row>
    <row r="31" spans="1:6" s="58" customFormat="1" ht="12" customHeight="1">
      <c r="A31" s="205" t="s">
        <v>168</v>
      </c>
      <c r="B31" s="187" t="s">
        <v>429</v>
      </c>
      <c r="C31" s="174"/>
      <c r="D31" s="613"/>
      <c r="E31" s="614"/>
      <c r="F31" s="857"/>
    </row>
    <row r="32" spans="1:6" s="58" customFormat="1" ht="12" customHeight="1">
      <c r="A32" s="205" t="s">
        <v>169</v>
      </c>
      <c r="B32" s="187" t="s">
        <v>430</v>
      </c>
      <c r="C32" s="174">
        <v>22000</v>
      </c>
      <c r="D32" s="174">
        <v>21865</v>
      </c>
      <c r="E32" s="562">
        <f>+D32-C32</f>
        <v>-135</v>
      </c>
      <c r="F32" s="630">
        <v>9155</v>
      </c>
    </row>
    <row r="33" spans="1:6" s="58" customFormat="1" ht="12" customHeight="1">
      <c r="A33" s="205" t="s">
        <v>170</v>
      </c>
      <c r="B33" s="187" t="s">
        <v>431</v>
      </c>
      <c r="C33" s="248">
        <v>0</v>
      </c>
      <c r="D33" s="248">
        <v>0</v>
      </c>
      <c r="E33" s="562">
        <f>+D33-C33</f>
        <v>0</v>
      </c>
      <c r="F33" s="630">
        <v>106</v>
      </c>
    </row>
    <row r="34" spans="1:6" s="58" customFormat="1" ht="12" customHeight="1">
      <c r="A34" s="205" t="s">
        <v>425</v>
      </c>
      <c r="B34" s="187" t="s">
        <v>171</v>
      </c>
      <c r="C34" s="174">
        <v>9000</v>
      </c>
      <c r="D34" s="174">
        <v>9000</v>
      </c>
      <c r="E34" s="562">
        <f>+D34-C34</f>
        <v>0</v>
      </c>
      <c r="F34" s="630">
        <v>5094</v>
      </c>
    </row>
    <row r="35" spans="1:6" s="58" customFormat="1" ht="12" customHeight="1">
      <c r="A35" s="205" t="s">
        <v>426</v>
      </c>
      <c r="B35" s="187" t="s">
        <v>172</v>
      </c>
      <c r="C35" s="174"/>
      <c r="D35" s="174"/>
      <c r="E35" s="562"/>
      <c r="F35" s="630"/>
    </row>
    <row r="36" spans="1:6" s="58" customFormat="1" ht="12" customHeight="1" thickBot="1">
      <c r="A36" s="206" t="s">
        <v>427</v>
      </c>
      <c r="B36" s="242" t="s">
        <v>173</v>
      </c>
      <c r="C36" s="176">
        <v>1500</v>
      </c>
      <c r="D36" s="176">
        <v>1500</v>
      </c>
      <c r="E36" s="562">
        <f>+D36-C36</f>
        <v>0</v>
      </c>
      <c r="F36" s="815">
        <v>272</v>
      </c>
    </row>
    <row r="37" spans="1:6" s="58" customFormat="1" ht="12" customHeight="1" thickBot="1">
      <c r="A37" s="27" t="s">
        <v>11</v>
      </c>
      <c r="B37" s="19" t="s">
        <v>335</v>
      </c>
      <c r="C37" s="173">
        <f>SUM(C38:C48)</f>
        <v>35445</v>
      </c>
      <c r="D37" s="173">
        <f>SUM(D38:D48)</f>
        <v>35445</v>
      </c>
      <c r="E37" s="561">
        <f>+D37-C37</f>
        <v>0</v>
      </c>
      <c r="F37" s="827">
        <f>SUM(F38:F48)</f>
        <v>18730</v>
      </c>
    </row>
    <row r="38" spans="1:6" s="58" customFormat="1" ht="12" customHeight="1">
      <c r="A38" s="204" t="s">
        <v>59</v>
      </c>
      <c r="B38" s="186" t="s">
        <v>176</v>
      </c>
      <c r="C38" s="175"/>
      <c r="D38" s="611"/>
      <c r="E38" s="612"/>
      <c r="F38" s="856"/>
    </row>
    <row r="39" spans="1:6" s="58" customFormat="1" ht="12" customHeight="1">
      <c r="A39" s="205" t="s">
        <v>60</v>
      </c>
      <c r="B39" s="187" t="s">
        <v>177</v>
      </c>
      <c r="C39" s="174">
        <v>8800</v>
      </c>
      <c r="D39" s="174">
        <v>8800</v>
      </c>
      <c r="E39" s="562">
        <f>+D39-C39</f>
        <v>0</v>
      </c>
      <c r="F39" s="630">
        <v>4128</v>
      </c>
    </row>
    <row r="40" spans="1:6" s="58" customFormat="1" ht="12" customHeight="1">
      <c r="A40" s="205" t="s">
        <v>61</v>
      </c>
      <c r="B40" s="187" t="s">
        <v>178</v>
      </c>
      <c r="C40" s="174"/>
      <c r="D40" s="613"/>
      <c r="E40" s="562"/>
      <c r="F40" s="857"/>
    </row>
    <row r="41" spans="1:6" s="58" customFormat="1" ht="12" customHeight="1">
      <c r="A41" s="205" t="s">
        <v>102</v>
      </c>
      <c r="B41" s="187" t="s">
        <v>179</v>
      </c>
      <c r="C41" s="174"/>
      <c r="D41" s="613"/>
      <c r="E41" s="562"/>
      <c r="F41" s="857"/>
    </row>
    <row r="42" spans="1:6" s="58" customFormat="1" ht="12" customHeight="1">
      <c r="A42" s="205" t="s">
        <v>103</v>
      </c>
      <c r="B42" s="187" t="s">
        <v>180</v>
      </c>
      <c r="C42" s="174">
        <v>18500</v>
      </c>
      <c r="D42" s="174">
        <v>18500</v>
      </c>
      <c r="E42" s="562">
        <f>+D42-C42</f>
        <v>0</v>
      </c>
      <c r="F42" s="630">
        <v>10585</v>
      </c>
    </row>
    <row r="43" spans="1:6" s="58" customFormat="1" ht="12" customHeight="1">
      <c r="A43" s="205" t="s">
        <v>104</v>
      </c>
      <c r="B43" s="187" t="s">
        <v>181</v>
      </c>
      <c r="C43" s="174">
        <v>5645</v>
      </c>
      <c r="D43" s="174">
        <v>5645</v>
      </c>
      <c r="E43" s="562">
        <f>+D43-C43</f>
        <v>0</v>
      </c>
      <c r="F43" s="630">
        <v>2933</v>
      </c>
    </row>
    <row r="44" spans="1:6" s="58" customFormat="1" ht="12" customHeight="1">
      <c r="A44" s="205" t="s">
        <v>105</v>
      </c>
      <c r="B44" s="187" t="s">
        <v>182</v>
      </c>
      <c r="C44" s="174"/>
      <c r="D44" s="174"/>
      <c r="E44" s="562"/>
      <c r="F44" s="630"/>
    </row>
    <row r="45" spans="1:6" s="58" customFormat="1" ht="12" customHeight="1">
      <c r="A45" s="205" t="s">
        <v>106</v>
      </c>
      <c r="B45" s="187" t="s">
        <v>432</v>
      </c>
      <c r="C45" s="174"/>
      <c r="D45" s="174"/>
      <c r="E45" s="562"/>
      <c r="F45" s="630"/>
    </row>
    <row r="46" spans="1:6" s="58" customFormat="1" ht="12" customHeight="1">
      <c r="A46" s="205" t="s">
        <v>174</v>
      </c>
      <c r="B46" s="187" t="s">
        <v>184</v>
      </c>
      <c r="C46" s="334"/>
      <c r="D46" s="334"/>
      <c r="E46" s="562"/>
      <c r="F46" s="861"/>
    </row>
    <row r="47" spans="1:6" s="58" customFormat="1" ht="12" customHeight="1">
      <c r="A47" s="206" t="s">
        <v>175</v>
      </c>
      <c r="B47" s="188" t="s">
        <v>337</v>
      </c>
      <c r="C47" s="335"/>
      <c r="D47" s="335"/>
      <c r="E47" s="562"/>
      <c r="F47" s="862"/>
    </row>
    <row r="48" spans="1:6" s="58" customFormat="1" ht="12" customHeight="1" thickBot="1">
      <c r="A48" s="206" t="s">
        <v>336</v>
      </c>
      <c r="B48" s="188" t="s">
        <v>185</v>
      </c>
      <c r="C48" s="335">
        <v>2500</v>
      </c>
      <c r="D48" s="335">
        <v>2500</v>
      </c>
      <c r="E48" s="562">
        <f>+D48-C48</f>
        <v>0</v>
      </c>
      <c r="F48" s="862">
        <v>1084</v>
      </c>
    </row>
    <row r="49" spans="1:6" s="58" customFormat="1" ht="12" customHeight="1" thickBot="1">
      <c r="A49" s="27" t="s">
        <v>12</v>
      </c>
      <c r="B49" s="19" t="s">
        <v>186</v>
      </c>
      <c r="C49" s="173">
        <f>SUM(C50:C54)</f>
        <v>0</v>
      </c>
      <c r="D49" s="173">
        <f>SUM(D50:D54)</f>
        <v>0</v>
      </c>
      <c r="E49" s="619"/>
      <c r="F49" s="827">
        <f>SUM(F50:F54)</f>
        <v>0</v>
      </c>
    </row>
    <row r="50" spans="1:6" s="58" customFormat="1" ht="12" customHeight="1">
      <c r="A50" s="204" t="s">
        <v>62</v>
      </c>
      <c r="B50" s="186" t="s">
        <v>190</v>
      </c>
      <c r="C50" s="336"/>
      <c r="D50" s="611"/>
      <c r="E50" s="612"/>
      <c r="F50" s="856"/>
    </row>
    <row r="51" spans="1:6" s="58" customFormat="1" ht="12" customHeight="1">
      <c r="A51" s="205" t="s">
        <v>63</v>
      </c>
      <c r="B51" s="187" t="s">
        <v>191</v>
      </c>
      <c r="C51" s="334"/>
      <c r="D51" s="613"/>
      <c r="E51" s="614"/>
      <c r="F51" s="857"/>
    </row>
    <row r="52" spans="1:6" s="58" customFormat="1" ht="12" customHeight="1">
      <c r="A52" s="205" t="s">
        <v>187</v>
      </c>
      <c r="B52" s="187" t="s">
        <v>192</v>
      </c>
      <c r="C52" s="334"/>
      <c r="D52" s="613"/>
      <c r="E52" s="614"/>
      <c r="F52" s="857"/>
    </row>
    <row r="53" spans="1:6" s="58" customFormat="1" ht="12" customHeight="1">
      <c r="A53" s="205" t="s">
        <v>188</v>
      </c>
      <c r="B53" s="187" t="s">
        <v>193</v>
      </c>
      <c r="C53" s="334"/>
      <c r="D53" s="613"/>
      <c r="E53" s="614"/>
      <c r="F53" s="857"/>
    </row>
    <row r="54" spans="1:6" s="58" customFormat="1" ht="12" customHeight="1" thickBot="1">
      <c r="A54" s="206" t="s">
        <v>189</v>
      </c>
      <c r="B54" s="188" t="s">
        <v>194</v>
      </c>
      <c r="C54" s="335"/>
      <c r="D54" s="615"/>
      <c r="E54" s="616"/>
      <c r="F54" s="855"/>
    </row>
    <row r="55" spans="1:6" s="58" customFormat="1" ht="12" customHeight="1" thickBot="1">
      <c r="A55" s="27" t="s">
        <v>107</v>
      </c>
      <c r="B55" s="19" t="s">
        <v>195</v>
      </c>
      <c r="C55" s="173">
        <f>SUM(C56:C58)</f>
        <v>0</v>
      </c>
      <c r="D55" s="173">
        <f>SUM(D56:D58)</f>
        <v>0</v>
      </c>
      <c r="E55" s="561">
        <f>+D55-C55</f>
        <v>0</v>
      </c>
      <c r="F55" s="827">
        <f>SUM(F56:F58)</f>
        <v>286</v>
      </c>
    </row>
    <row r="56" spans="1:6" s="58" customFormat="1" ht="12" customHeight="1">
      <c r="A56" s="204" t="s">
        <v>64</v>
      </c>
      <c r="B56" s="186" t="s">
        <v>196</v>
      </c>
      <c r="C56" s="175"/>
      <c r="D56" s="611"/>
      <c r="E56" s="612"/>
      <c r="F56" s="856"/>
    </row>
    <row r="57" spans="1:6" s="58" customFormat="1" ht="12" customHeight="1">
      <c r="A57" s="205" t="s">
        <v>65</v>
      </c>
      <c r="B57" s="187" t="s">
        <v>327</v>
      </c>
      <c r="C57" s="174"/>
      <c r="D57" s="613"/>
      <c r="E57" s="614"/>
      <c r="F57" s="857"/>
    </row>
    <row r="58" spans="1:6" s="58" customFormat="1" ht="12" customHeight="1">
      <c r="A58" s="205" t="s">
        <v>199</v>
      </c>
      <c r="B58" s="187" t="s">
        <v>197</v>
      </c>
      <c r="C58" s="174"/>
      <c r="D58" s="613"/>
      <c r="E58" s="562">
        <f>+D58-C58</f>
        <v>0</v>
      </c>
      <c r="F58" s="630">
        <v>286</v>
      </c>
    </row>
    <row r="59" spans="1:6" s="58" customFormat="1" ht="12" customHeight="1" thickBot="1">
      <c r="A59" s="206" t="s">
        <v>200</v>
      </c>
      <c r="B59" s="188" t="s">
        <v>198</v>
      </c>
      <c r="C59" s="176"/>
      <c r="D59" s="615"/>
      <c r="E59" s="616"/>
      <c r="F59" s="855"/>
    </row>
    <row r="60" spans="1:6" s="58" customFormat="1" ht="12" customHeight="1" thickBot="1">
      <c r="A60" s="27" t="s">
        <v>14</v>
      </c>
      <c r="B60" s="103" t="s">
        <v>201</v>
      </c>
      <c r="C60" s="173">
        <f>SUM(C61:C63)</f>
        <v>0</v>
      </c>
      <c r="D60" s="173">
        <f>SUM(D61:D63)</f>
        <v>0</v>
      </c>
      <c r="E60" s="619"/>
      <c r="F60" s="863"/>
    </row>
    <row r="61" spans="1:6" s="58" customFormat="1" ht="12" customHeight="1">
      <c r="A61" s="204" t="s">
        <v>108</v>
      </c>
      <c r="B61" s="186" t="s">
        <v>203</v>
      </c>
      <c r="C61" s="334"/>
      <c r="D61" s="611"/>
      <c r="E61" s="612"/>
      <c r="F61" s="856"/>
    </row>
    <row r="62" spans="1:6" s="58" customFormat="1" ht="12" customHeight="1">
      <c r="A62" s="205" t="s">
        <v>109</v>
      </c>
      <c r="B62" s="187" t="s">
        <v>328</v>
      </c>
      <c r="C62" s="334"/>
      <c r="D62" s="613"/>
      <c r="E62" s="614"/>
      <c r="F62" s="857"/>
    </row>
    <row r="63" spans="1:6" s="58" customFormat="1" ht="12" customHeight="1">
      <c r="A63" s="205" t="s">
        <v>132</v>
      </c>
      <c r="B63" s="187" t="s">
        <v>204</v>
      </c>
      <c r="C63" s="334"/>
      <c r="D63" s="613"/>
      <c r="E63" s="614"/>
      <c r="F63" s="857"/>
    </row>
    <row r="64" spans="1:6" s="58" customFormat="1" ht="12" customHeight="1" thickBot="1">
      <c r="A64" s="206" t="s">
        <v>202</v>
      </c>
      <c r="B64" s="188" t="s">
        <v>205</v>
      </c>
      <c r="C64" s="334"/>
      <c r="D64" s="615"/>
      <c r="E64" s="616"/>
      <c r="F64" s="855"/>
    </row>
    <row r="65" spans="1:6" s="58" customFormat="1" ht="12" customHeight="1" thickBot="1">
      <c r="A65" s="27" t="s">
        <v>15</v>
      </c>
      <c r="B65" s="19" t="s">
        <v>206</v>
      </c>
      <c r="C65" s="177">
        <f>+C8+C15+C22+C29+C37+C49+C55+C60</f>
        <v>567441</v>
      </c>
      <c r="D65" s="177">
        <f>+D8+D15+D22+D29+D37+D49+D55+D60</f>
        <v>630276</v>
      </c>
      <c r="E65" s="561">
        <f>+D65-C65</f>
        <v>62835</v>
      </c>
      <c r="F65" s="837">
        <f>+F8+F15+F22+F29+F37+F49+F55+F60</f>
        <v>377994</v>
      </c>
    </row>
    <row r="66" spans="1:6" s="58" customFormat="1" ht="12" customHeight="1" thickBot="1">
      <c r="A66" s="207" t="s">
        <v>297</v>
      </c>
      <c r="B66" s="103" t="s">
        <v>208</v>
      </c>
      <c r="C66" s="173">
        <f>SUM(C67:C69)</f>
        <v>0</v>
      </c>
      <c r="D66" s="173">
        <f>SUM(D67:D69)</f>
        <v>0</v>
      </c>
      <c r="E66" s="619"/>
      <c r="F66" s="863"/>
    </row>
    <row r="67" spans="1:6" s="58" customFormat="1" ht="12" customHeight="1">
      <c r="A67" s="204" t="s">
        <v>239</v>
      </c>
      <c r="B67" s="186" t="s">
        <v>209</v>
      </c>
      <c r="C67" s="334"/>
      <c r="D67" s="611"/>
      <c r="E67" s="612"/>
      <c r="F67" s="856"/>
    </row>
    <row r="68" spans="1:6" s="58" customFormat="1" ht="12" customHeight="1">
      <c r="A68" s="205" t="s">
        <v>248</v>
      </c>
      <c r="B68" s="187" t="s">
        <v>210</v>
      </c>
      <c r="C68" s="334"/>
      <c r="D68" s="613"/>
      <c r="E68" s="614"/>
      <c r="F68" s="857"/>
    </row>
    <row r="69" spans="1:6" s="58" customFormat="1" ht="12" customHeight="1" thickBot="1">
      <c r="A69" s="206" t="s">
        <v>249</v>
      </c>
      <c r="B69" s="189" t="s">
        <v>211</v>
      </c>
      <c r="C69" s="334"/>
      <c r="D69" s="615"/>
      <c r="E69" s="616"/>
      <c r="F69" s="855"/>
    </row>
    <row r="70" spans="1:6" s="58" customFormat="1" ht="12" customHeight="1" thickBot="1">
      <c r="A70" s="207" t="s">
        <v>212</v>
      </c>
      <c r="B70" s="103" t="s">
        <v>213</v>
      </c>
      <c r="C70" s="173">
        <f>SUM(C71:C74)</f>
        <v>0</v>
      </c>
      <c r="D70" s="173">
        <f>SUM(D71:D74)</f>
        <v>0</v>
      </c>
      <c r="E70" s="619"/>
      <c r="F70" s="863"/>
    </row>
    <row r="71" spans="1:6" s="58" customFormat="1" ht="12" customHeight="1">
      <c r="A71" s="204" t="s">
        <v>87</v>
      </c>
      <c r="B71" s="186" t="s">
        <v>214</v>
      </c>
      <c r="C71" s="334"/>
      <c r="D71" s="611"/>
      <c r="E71" s="612"/>
      <c r="F71" s="856"/>
    </row>
    <row r="72" spans="1:6" s="58" customFormat="1" ht="12" customHeight="1">
      <c r="A72" s="205" t="s">
        <v>88</v>
      </c>
      <c r="B72" s="187" t="s">
        <v>215</v>
      </c>
      <c r="C72" s="334"/>
      <c r="D72" s="613"/>
      <c r="E72" s="614"/>
      <c r="F72" s="857"/>
    </row>
    <row r="73" spans="1:6" s="58" customFormat="1" ht="12" customHeight="1">
      <c r="A73" s="205" t="s">
        <v>240</v>
      </c>
      <c r="B73" s="187" t="s">
        <v>216</v>
      </c>
      <c r="C73" s="334"/>
      <c r="D73" s="613"/>
      <c r="E73" s="614"/>
      <c r="F73" s="857"/>
    </row>
    <row r="74" spans="1:6" s="58" customFormat="1" ht="12" customHeight="1" thickBot="1">
      <c r="A74" s="206" t="s">
        <v>241</v>
      </c>
      <c r="B74" s="188" t="s">
        <v>217</v>
      </c>
      <c r="C74" s="334"/>
      <c r="D74" s="615"/>
      <c r="E74" s="616"/>
      <c r="F74" s="855"/>
    </row>
    <row r="75" spans="1:6" s="58" customFormat="1" ht="12" customHeight="1" thickBot="1">
      <c r="A75" s="207" t="s">
        <v>218</v>
      </c>
      <c r="B75" s="103" t="s">
        <v>219</v>
      </c>
      <c r="C75" s="173">
        <f>SUM(C76:C77)</f>
        <v>96906</v>
      </c>
      <c r="D75" s="173">
        <f>SUM(D76:D77)</f>
        <v>103613</v>
      </c>
      <c r="E75" s="561">
        <f>+D75-C75</f>
        <v>6707</v>
      </c>
      <c r="F75" s="827">
        <f>SUM(F76:F77)</f>
        <v>103613</v>
      </c>
    </row>
    <row r="76" spans="1:6" s="58" customFormat="1" ht="12" customHeight="1">
      <c r="A76" s="204" t="s">
        <v>242</v>
      </c>
      <c r="B76" s="186" t="s">
        <v>220</v>
      </c>
      <c r="C76" s="334">
        <v>96906</v>
      </c>
      <c r="D76" s="334">
        <v>103613</v>
      </c>
      <c r="E76" s="562">
        <f>+D76-C76</f>
        <v>6707</v>
      </c>
      <c r="F76" s="861">
        <v>103613</v>
      </c>
    </row>
    <row r="77" spans="1:6" s="58" customFormat="1" ht="12" customHeight="1" thickBot="1">
      <c r="A77" s="206" t="s">
        <v>243</v>
      </c>
      <c r="B77" s="188" t="s">
        <v>221</v>
      </c>
      <c r="C77" s="334"/>
      <c r="D77" s="615"/>
      <c r="E77" s="616"/>
      <c r="F77" s="855"/>
    </row>
    <row r="78" spans="1:6" s="57" customFormat="1" ht="12" customHeight="1" thickBot="1">
      <c r="A78" s="207" t="s">
        <v>222</v>
      </c>
      <c r="B78" s="103" t="s">
        <v>223</v>
      </c>
      <c r="C78" s="173">
        <f>SUM(C79:C81)</f>
        <v>0</v>
      </c>
      <c r="D78" s="173">
        <f>SUM(D79:D81)</f>
        <v>0</v>
      </c>
      <c r="E78" s="619"/>
      <c r="F78" s="863"/>
    </row>
    <row r="79" spans="1:6" s="58" customFormat="1" ht="12" customHeight="1">
      <c r="A79" s="204" t="s">
        <v>244</v>
      </c>
      <c r="B79" s="186" t="s">
        <v>224</v>
      </c>
      <c r="C79" s="334"/>
      <c r="D79" s="611"/>
      <c r="E79" s="612"/>
      <c r="F79" s="856"/>
    </row>
    <row r="80" spans="1:6" s="58" customFormat="1" ht="12" customHeight="1">
      <c r="A80" s="205" t="s">
        <v>245</v>
      </c>
      <c r="B80" s="187" t="s">
        <v>225</v>
      </c>
      <c r="C80" s="334"/>
      <c r="D80" s="613"/>
      <c r="E80" s="614"/>
      <c r="F80" s="857"/>
    </row>
    <row r="81" spans="1:7" s="58" customFormat="1" ht="12" customHeight="1" thickBot="1">
      <c r="A81" s="206" t="s">
        <v>246</v>
      </c>
      <c r="B81" s="188" t="s">
        <v>226</v>
      </c>
      <c r="C81" s="334"/>
      <c r="D81" s="615"/>
      <c r="E81" s="616"/>
      <c r="F81" s="855"/>
    </row>
    <row r="82" spans="1:7" s="58" customFormat="1" ht="12" customHeight="1" thickBot="1">
      <c r="A82" s="207" t="s">
        <v>227</v>
      </c>
      <c r="B82" s="103" t="s">
        <v>247</v>
      </c>
      <c r="C82" s="173">
        <f>SUM(C83:C86)</f>
        <v>0</v>
      </c>
      <c r="D82" s="173">
        <f>SUM(D83:D86)</f>
        <v>0</v>
      </c>
      <c r="E82" s="619"/>
      <c r="F82" s="863"/>
    </row>
    <row r="83" spans="1:7" s="58" customFormat="1" ht="12" customHeight="1">
      <c r="A83" s="208" t="s">
        <v>228</v>
      </c>
      <c r="B83" s="186" t="s">
        <v>229</v>
      </c>
      <c r="C83" s="334"/>
      <c r="D83" s="611"/>
      <c r="E83" s="612"/>
      <c r="F83" s="856"/>
    </row>
    <row r="84" spans="1:7" s="58" customFormat="1" ht="12" customHeight="1">
      <c r="A84" s="209" t="s">
        <v>230</v>
      </c>
      <c r="B84" s="187" t="s">
        <v>231</v>
      </c>
      <c r="C84" s="334"/>
      <c r="D84" s="613"/>
      <c r="E84" s="614"/>
      <c r="F84" s="857"/>
    </row>
    <row r="85" spans="1:7" s="58" customFormat="1" ht="12" customHeight="1">
      <c r="A85" s="209" t="s">
        <v>232</v>
      </c>
      <c r="B85" s="187" t="s">
        <v>233</v>
      </c>
      <c r="C85" s="334"/>
      <c r="D85" s="613"/>
      <c r="E85" s="614"/>
      <c r="F85" s="857"/>
    </row>
    <row r="86" spans="1:7" s="57" customFormat="1" ht="12" customHeight="1" thickBot="1">
      <c r="A86" s="210" t="s">
        <v>234</v>
      </c>
      <c r="B86" s="188" t="s">
        <v>235</v>
      </c>
      <c r="C86" s="334"/>
      <c r="D86" s="615"/>
      <c r="E86" s="616"/>
      <c r="F86" s="855"/>
    </row>
    <row r="87" spans="1:7" s="57" customFormat="1" ht="12" customHeight="1" thickBot="1">
      <c r="A87" s="207" t="s">
        <v>236</v>
      </c>
      <c r="B87" s="103" t="s">
        <v>376</v>
      </c>
      <c r="C87" s="229"/>
      <c r="D87" s="229"/>
      <c r="E87" s="619"/>
      <c r="F87" s="864"/>
    </row>
    <row r="88" spans="1:7" s="57" customFormat="1" ht="12" customHeight="1" thickBot="1">
      <c r="A88" s="207" t="s">
        <v>397</v>
      </c>
      <c r="B88" s="103" t="s">
        <v>237</v>
      </c>
      <c r="C88" s="229"/>
      <c r="D88" s="229"/>
      <c r="E88" s="619"/>
      <c r="F88" s="864"/>
    </row>
    <row r="89" spans="1:7" s="57" customFormat="1" ht="12" customHeight="1" thickBot="1">
      <c r="A89" s="207" t="s">
        <v>398</v>
      </c>
      <c r="B89" s="193" t="s">
        <v>379</v>
      </c>
      <c r="C89" s="177">
        <f>+C66+C70+C75+C78+C82+C88+C87</f>
        <v>96906</v>
      </c>
      <c r="D89" s="177">
        <f>+D66+D70+D75+D78+D82+D88+D87</f>
        <v>103613</v>
      </c>
      <c r="E89" s="561">
        <f>+D89-C89</f>
        <v>6707</v>
      </c>
      <c r="F89" s="837">
        <f>+F66+F70+F75+F78+F82+F88+F87</f>
        <v>103613</v>
      </c>
    </row>
    <row r="90" spans="1:7" s="57" customFormat="1" ht="12" customHeight="1" thickBot="1">
      <c r="A90" s="211" t="s">
        <v>399</v>
      </c>
      <c r="B90" s="194" t="s">
        <v>400</v>
      </c>
      <c r="C90" s="177">
        <f>+C65+C89</f>
        <v>664347</v>
      </c>
      <c r="D90" s="177">
        <f>+D65+D89</f>
        <v>733889</v>
      </c>
      <c r="E90" s="561">
        <f>+D90-C90</f>
        <v>69542</v>
      </c>
      <c r="F90" s="837">
        <f>+F65+F89</f>
        <v>481607</v>
      </c>
    </row>
    <row r="91" spans="1:7" s="49" customFormat="1" ht="16.5" customHeight="1" thickBot="1">
      <c r="A91" s="992" t="s">
        <v>42</v>
      </c>
      <c r="B91" s="993"/>
      <c r="C91" s="993"/>
      <c r="D91" s="993"/>
      <c r="E91" s="993"/>
      <c r="F91" s="854"/>
      <c r="G91" s="852"/>
    </row>
    <row r="92" spans="1:7" s="59" customFormat="1" ht="12" customHeight="1" thickBot="1">
      <c r="A92" s="180" t="s">
        <v>7</v>
      </c>
      <c r="B92" s="26" t="s">
        <v>404</v>
      </c>
      <c r="C92" s="337">
        <f>+C93+C94+C95+C96+C97+C110</f>
        <v>502101</v>
      </c>
      <c r="D92" s="337">
        <f>+D93+D94+D95+D96+D97+D110</f>
        <v>549745</v>
      </c>
      <c r="E92" s="629">
        <f t="shared" ref="E92:E99" si="1">+D92-C92</f>
        <v>47644</v>
      </c>
      <c r="F92" s="865">
        <f>+F93+F94+F95+F96+F97+F110</f>
        <v>288406</v>
      </c>
    </row>
    <row r="93" spans="1:7" ht="12" customHeight="1">
      <c r="A93" s="212" t="s">
        <v>66</v>
      </c>
      <c r="B93" s="8" t="s">
        <v>37</v>
      </c>
      <c r="C93" s="338">
        <v>122877</v>
      </c>
      <c r="D93" s="338">
        <v>152077</v>
      </c>
      <c r="E93" s="566">
        <f t="shared" si="1"/>
        <v>29200</v>
      </c>
      <c r="F93" s="814">
        <v>111340</v>
      </c>
    </row>
    <row r="94" spans="1:7" ht="12" customHeight="1">
      <c r="A94" s="205" t="s">
        <v>67</v>
      </c>
      <c r="B94" s="6" t="s">
        <v>110</v>
      </c>
      <c r="C94" s="174">
        <v>21847</v>
      </c>
      <c r="D94" s="174">
        <v>25674</v>
      </c>
      <c r="E94" s="579">
        <f t="shared" si="1"/>
        <v>3827</v>
      </c>
      <c r="F94" s="630">
        <v>17457</v>
      </c>
    </row>
    <row r="95" spans="1:7" ht="12" customHeight="1">
      <c r="A95" s="205" t="s">
        <v>68</v>
      </c>
      <c r="B95" s="6" t="s">
        <v>85</v>
      </c>
      <c r="C95" s="176">
        <v>162844</v>
      </c>
      <c r="D95" s="176">
        <v>170644</v>
      </c>
      <c r="E95" s="580">
        <f t="shared" si="1"/>
        <v>7800</v>
      </c>
      <c r="F95" s="815">
        <v>77341</v>
      </c>
    </row>
    <row r="96" spans="1:7" ht="12" customHeight="1">
      <c r="A96" s="205" t="s">
        <v>69</v>
      </c>
      <c r="B96" s="9" t="s">
        <v>111</v>
      </c>
      <c r="C96" s="176">
        <v>12000</v>
      </c>
      <c r="D96" s="176">
        <v>12000</v>
      </c>
      <c r="E96" s="580">
        <f t="shared" si="1"/>
        <v>0</v>
      </c>
      <c r="F96" s="815">
        <v>3532</v>
      </c>
    </row>
    <row r="97" spans="1:6" ht="12" customHeight="1">
      <c r="A97" s="205" t="s">
        <v>77</v>
      </c>
      <c r="B97" s="17" t="s">
        <v>112</v>
      </c>
      <c r="C97" s="176">
        <f>SUM(C98:C109)</f>
        <v>150878</v>
      </c>
      <c r="D97" s="176">
        <f>SUM(D98:D109)</f>
        <v>151068</v>
      </c>
      <c r="E97" s="580">
        <f t="shared" si="1"/>
        <v>190</v>
      </c>
      <c r="F97" s="815">
        <v>78736</v>
      </c>
    </row>
    <row r="98" spans="1:6" ht="12" customHeight="1">
      <c r="A98" s="205" t="s">
        <v>70</v>
      </c>
      <c r="B98" s="6" t="s">
        <v>401</v>
      </c>
      <c r="C98" s="176"/>
      <c r="D98" s="176">
        <v>190</v>
      </c>
      <c r="E98" s="580">
        <f t="shared" si="1"/>
        <v>190</v>
      </c>
      <c r="F98" s="815">
        <v>190</v>
      </c>
    </row>
    <row r="99" spans="1:6" ht="12" customHeight="1">
      <c r="A99" s="205" t="s">
        <v>71</v>
      </c>
      <c r="B99" s="69" t="s">
        <v>342</v>
      </c>
      <c r="C99" s="176">
        <v>16872</v>
      </c>
      <c r="D99" s="176">
        <v>16872</v>
      </c>
      <c r="E99" s="580">
        <f t="shared" si="1"/>
        <v>0</v>
      </c>
      <c r="F99" s="815">
        <v>8436</v>
      </c>
    </row>
    <row r="100" spans="1:6" ht="12" customHeight="1">
      <c r="A100" s="205" t="s">
        <v>78</v>
      </c>
      <c r="B100" s="69" t="s">
        <v>341</v>
      </c>
      <c r="C100" s="176"/>
      <c r="D100" s="176"/>
      <c r="E100" s="614"/>
      <c r="F100" s="815"/>
    </row>
    <row r="101" spans="1:6" ht="12" customHeight="1">
      <c r="A101" s="205" t="s">
        <v>79</v>
      </c>
      <c r="B101" s="69" t="s">
        <v>253</v>
      </c>
      <c r="C101" s="176"/>
      <c r="D101" s="176"/>
      <c r="E101" s="614"/>
      <c r="F101" s="815"/>
    </row>
    <row r="102" spans="1:6" ht="12" customHeight="1">
      <c r="A102" s="205" t="s">
        <v>80</v>
      </c>
      <c r="B102" s="70" t="s">
        <v>254</v>
      </c>
      <c r="C102" s="176"/>
      <c r="D102" s="176"/>
      <c r="E102" s="614"/>
      <c r="F102" s="815"/>
    </row>
    <row r="103" spans="1:6" ht="12" customHeight="1">
      <c r="A103" s="205" t="s">
        <v>81</v>
      </c>
      <c r="B103" s="70" t="s">
        <v>255</v>
      </c>
      <c r="C103" s="176"/>
      <c r="D103" s="176"/>
      <c r="E103" s="614"/>
      <c r="F103" s="815"/>
    </row>
    <row r="104" spans="1:6" ht="12" customHeight="1">
      <c r="A104" s="205" t="s">
        <v>83</v>
      </c>
      <c r="B104" s="69" t="s">
        <v>256</v>
      </c>
      <c r="C104" s="176">
        <v>123006</v>
      </c>
      <c r="D104" s="176">
        <v>123006</v>
      </c>
      <c r="E104" s="580">
        <f>+D104-C104</f>
        <v>0</v>
      </c>
      <c r="F104" s="815">
        <v>60090</v>
      </c>
    </row>
    <row r="105" spans="1:6" ht="12" customHeight="1">
      <c r="A105" s="205" t="s">
        <v>113</v>
      </c>
      <c r="B105" s="69" t="s">
        <v>257</v>
      </c>
      <c r="C105" s="176"/>
      <c r="D105" s="176"/>
      <c r="E105" s="614"/>
      <c r="F105" s="815"/>
    </row>
    <row r="106" spans="1:6" ht="12" customHeight="1">
      <c r="A106" s="205" t="s">
        <v>251</v>
      </c>
      <c r="B106" s="70" t="s">
        <v>258</v>
      </c>
      <c r="C106" s="176"/>
      <c r="D106" s="176"/>
      <c r="E106" s="614"/>
      <c r="F106" s="815"/>
    </row>
    <row r="107" spans="1:6" ht="12" customHeight="1">
      <c r="A107" s="213" t="s">
        <v>252</v>
      </c>
      <c r="B107" s="71" t="s">
        <v>259</v>
      </c>
      <c r="C107" s="176"/>
      <c r="D107" s="176"/>
      <c r="E107" s="614"/>
      <c r="F107" s="815"/>
    </row>
    <row r="108" spans="1:6" ht="12" customHeight="1">
      <c r="A108" s="205" t="s">
        <v>339</v>
      </c>
      <c r="B108" s="71" t="s">
        <v>260</v>
      </c>
      <c r="C108" s="176"/>
      <c r="D108" s="176"/>
      <c r="E108" s="614"/>
      <c r="F108" s="815"/>
    </row>
    <row r="109" spans="1:6" ht="12" customHeight="1">
      <c r="A109" s="205" t="s">
        <v>340</v>
      </c>
      <c r="B109" s="70" t="s">
        <v>261</v>
      </c>
      <c r="C109" s="176">
        <v>11000</v>
      </c>
      <c r="D109" s="176">
        <v>11000</v>
      </c>
      <c r="E109" s="580">
        <f>+D109-C109</f>
        <v>0</v>
      </c>
      <c r="F109" s="815">
        <v>10020</v>
      </c>
    </row>
    <row r="110" spans="1:6" ht="12" customHeight="1">
      <c r="A110" s="205" t="s">
        <v>344</v>
      </c>
      <c r="B110" s="9" t="s">
        <v>38</v>
      </c>
      <c r="C110" s="174">
        <f>SUM(C111:C112)</f>
        <v>31655</v>
      </c>
      <c r="D110" s="174">
        <v>38282</v>
      </c>
      <c r="E110" s="580">
        <f>+D110-C110</f>
        <v>6627</v>
      </c>
      <c r="F110" s="848">
        <v>0</v>
      </c>
    </row>
    <row r="111" spans="1:6" ht="12" customHeight="1">
      <c r="A111" s="206" t="s">
        <v>345</v>
      </c>
      <c r="B111" s="6" t="s">
        <v>402</v>
      </c>
      <c r="C111" s="174">
        <v>31655</v>
      </c>
      <c r="D111" s="174">
        <v>38282</v>
      </c>
      <c r="E111" s="580">
        <f>+D111-C111</f>
        <v>6627</v>
      </c>
      <c r="F111" s="848">
        <v>0</v>
      </c>
    </row>
    <row r="112" spans="1:6" ht="12" customHeight="1" thickBot="1">
      <c r="A112" s="214" t="s">
        <v>346</v>
      </c>
      <c r="B112" s="72" t="s">
        <v>403</v>
      </c>
      <c r="C112" s="339"/>
      <c r="D112" s="339"/>
      <c r="E112" s="616"/>
      <c r="F112" s="839"/>
    </row>
    <row r="113" spans="1:6" ht="12" customHeight="1" thickBot="1">
      <c r="A113" s="27" t="s">
        <v>8</v>
      </c>
      <c r="B113" s="25" t="s">
        <v>262</v>
      </c>
      <c r="C113" s="173">
        <f>+C114+C116+C118</f>
        <v>38584</v>
      </c>
      <c r="D113" s="173">
        <f>+D114+D116+D118</f>
        <v>44004</v>
      </c>
      <c r="E113" s="107">
        <f>+D113-C113</f>
        <v>5420</v>
      </c>
      <c r="F113" s="827">
        <f>+F114+F116+F118</f>
        <v>37222</v>
      </c>
    </row>
    <row r="114" spans="1:6" ht="12" customHeight="1">
      <c r="A114" s="204" t="s">
        <v>72</v>
      </c>
      <c r="B114" s="6" t="s">
        <v>130</v>
      </c>
      <c r="C114" s="175">
        <v>17921</v>
      </c>
      <c r="D114" s="175">
        <v>18389</v>
      </c>
      <c r="E114" s="110">
        <f>+D114-C114</f>
        <v>468</v>
      </c>
      <c r="F114" s="810">
        <v>13670</v>
      </c>
    </row>
    <row r="115" spans="1:6" ht="12" customHeight="1">
      <c r="A115" s="204" t="s">
        <v>73</v>
      </c>
      <c r="B115" s="10" t="s">
        <v>266</v>
      </c>
      <c r="C115" s="175"/>
      <c r="D115" s="175"/>
      <c r="E115" s="110"/>
      <c r="F115" s="810"/>
    </row>
    <row r="116" spans="1:6" ht="12" customHeight="1">
      <c r="A116" s="204" t="s">
        <v>74</v>
      </c>
      <c r="B116" s="10" t="s">
        <v>114</v>
      </c>
      <c r="C116" s="174">
        <v>20663</v>
      </c>
      <c r="D116" s="174">
        <v>25615</v>
      </c>
      <c r="E116" s="109">
        <f>+D116-C116</f>
        <v>4952</v>
      </c>
      <c r="F116" s="630">
        <v>23552</v>
      </c>
    </row>
    <row r="117" spans="1:6" ht="12" customHeight="1">
      <c r="A117" s="204" t="s">
        <v>75</v>
      </c>
      <c r="B117" s="10" t="s">
        <v>267</v>
      </c>
      <c r="C117" s="515"/>
      <c r="D117" s="515"/>
      <c r="E117" s="614"/>
      <c r="F117" s="630"/>
    </row>
    <row r="118" spans="1:6" ht="12" customHeight="1">
      <c r="A118" s="204" t="s">
        <v>76</v>
      </c>
      <c r="B118" s="105" t="s">
        <v>133</v>
      </c>
      <c r="C118" s="515"/>
      <c r="D118" s="613"/>
      <c r="E118" s="614"/>
      <c r="F118" s="857"/>
    </row>
    <row r="119" spans="1:6" ht="12" customHeight="1">
      <c r="A119" s="204" t="s">
        <v>82</v>
      </c>
      <c r="B119" s="104" t="s">
        <v>329</v>
      </c>
      <c r="C119" s="515"/>
      <c r="D119" s="613"/>
      <c r="E119" s="614"/>
      <c r="F119" s="857"/>
    </row>
    <row r="120" spans="1:6" ht="12" customHeight="1">
      <c r="A120" s="204" t="s">
        <v>84</v>
      </c>
      <c r="B120" s="182" t="s">
        <v>272</v>
      </c>
      <c r="C120" s="515"/>
      <c r="D120" s="613"/>
      <c r="E120" s="614"/>
      <c r="F120" s="857"/>
    </row>
    <row r="121" spans="1:6" ht="12" customHeight="1">
      <c r="A121" s="204" t="s">
        <v>115</v>
      </c>
      <c r="B121" s="70" t="s">
        <v>255</v>
      </c>
      <c r="C121" s="515"/>
      <c r="D121" s="613"/>
      <c r="E121" s="614"/>
      <c r="F121" s="857"/>
    </row>
    <row r="122" spans="1:6" ht="12" customHeight="1">
      <c r="A122" s="204" t="s">
        <v>116</v>
      </c>
      <c r="B122" s="70" t="s">
        <v>271</v>
      </c>
      <c r="C122" s="515"/>
      <c r="D122" s="613"/>
      <c r="E122" s="614"/>
      <c r="F122" s="857"/>
    </row>
    <row r="123" spans="1:6" ht="12" customHeight="1">
      <c r="A123" s="204" t="s">
        <v>117</v>
      </c>
      <c r="B123" s="70" t="s">
        <v>270</v>
      </c>
      <c r="C123" s="515"/>
      <c r="D123" s="613"/>
      <c r="E123" s="614"/>
      <c r="F123" s="857"/>
    </row>
    <row r="124" spans="1:6" ht="12" customHeight="1">
      <c r="A124" s="204" t="s">
        <v>263</v>
      </c>
      <c r="B124" s="70" t="s">
        <v>258</v>
      </c>
      <c r="C124" s="515"/>
      <c r="D124" s="613"/>
      <c r="E124" s="614"/>
      <c r="F124" s="857"/>
    </row>
    <row r="125" spans="1:6" ht="12" customHeight="1">
      <c r="A125" s="204" t="s">
        <v>264</v>
      </c>
      <c r="B125" s="70" t="s">
        <v>269</v>
      </c>
      <c r="C125" s="515"/>
      <c r="D125" s="613"/>
      <c r="E125" s="614"/>
      <c r="F125" s="857"/>
    </row>
    <row r="126" spans="1:6" ht="12" customHeight="1" thickBot="1">
      <c r="A126" s="213" t="s">
        <v>265</v>
      </c>
      <c r="B126" s="70" t="s">
        <v>268</v>
      </c>
      <c r="C126" s="516"/>
      <c r="D126" s="615"/>
      <c r="E126" s="616"/>
      <c r="F126" s="855"/>
    </row>
    <row r="127" spans="1:6" ht="12" customHeight="1" thickBot="1">
      <c r="A127" s="27" t="s">
        <v>9</v>
      </c>
      <c r="B127" s="63" t="s">
        <v>349</v>
      </c>
      <c r="C127" s="173">
        <f>+C92+C113</f>
        <v>540685</v>
      </c>
      <c r="D127" s="173">
        <f>+D92+D113</f>
        <v>593749</v>
      </c>
      <c r="E127" s="107">
        <f>+D127-C127</f>
        <v>53064</v>
      </c>
      <c r="F127" s="827">
        <f>+F92+F113</f>
        <v>325628</v>
      </c>
    </row>
    <row r="128" spans="1:6" ht="12" customHeight="1" thickBot="1">
      <c r="A128" s="27" t="s">
        <v>10</v>
      </c>
      <c r="B128" s="63" t="s">
        <v>350</v>
      </c>
      <c r="C128" s="173">
        <f>+C129+C130+C131</f>
        <v>0</v>
      </c>
      <c r="D128" s="618"/>
      <c r="E128" s="619"/>
      <c r="F128" s="863"/>
    </row>
    <row r="129" spans="1:11" s="59" customFormat="1" ht="12" customHeight="1">
      <c r="A129" s="204" t="s">
        <v>167</v>
      </c>
      <c r="B129" s="7" t="s">
        <v>407</v>
      </c>
      <c r="C129" s="515"/>
      <c r="D129" s="611"/>
      <c r="E129" s="612"/>
      <c r="F129" s="856"/>
    </row>
    <row r="130" spans="1:11" ht="12" customHeight="1">
      <c r="A130" s="204" t="s">
        <v>168</v>
      </c>
      <c r="B130" s="7" t="s">
        <v>358</v>
      </c>
      <c r="C130" s="515"/>
      <c r="D130" s="613"/>
      <c r="E130" s="614"/>
      <c r="F130" s="857"/>
    </row>
    <row r="131" spans="1:11" ht="12" customHeight="1" thickBot="1">
      <c r="A131" s="213" t="s">
        <v>169</v>
      </c>
      <c r="B131" s="5" t="s">
        <v>406</v>
      </c>
      <c r="C131" s="515"/>
      <c r="D131" s="615"/>
      <c r="E131" s="616"/>
      <c r="F131" s="855"/>
    </row>
    <row r="132" spans="1:11" ht="12" customHeight="1" thickBot="1">
      <c r="A132" s="27" t="s">
        <v>11</v>
      </c>
      <c r="B132" s="63" t="s">
        <v>351</v>
      </c>
      <c r="C132" s="173">
        <f>+C133+C134+C135+C136+C137+C138</f>
        <v>0</v>
      </c>
      <c r="D132" s="617"/>
      <c r="E132" s="619"/>
      <c r="F132" s="863"/>
    </row>
    <row r="133" spans="1:11" ht="12" customHeight="1">
      <c r="A133" s="204" t="s">
        <v>59</v>
      </c>
      <c r="B133" s="7" t="s">
        <v>360</v>
      </c>
      <c r="C133" s="515"/>
      <c r="D133" s="611"/>
      <c r="E133" s="612"/>
      <c r="F133" s="856"/>
    </row>
    <row r="134" spans="1:11" ht="12" customHeight="1">
      <c r="A134" s="204" t="s">
        <v>60</v>
      </c>
      <c r="B134" s="7" t="s">
        <v>352</v>
      </c>
      <c r="C134" s="515"/>
      <c r="D134" s="613"/>
      <c r="E134" s="614"/>
      <c r="F134" s="857"/>
    </row>
    <row r="135" spans="1:11" ht="12" customHeight="1">
      <c r="A135" s="204" t="s">
        <v>61</v>
      </c>
      <c r="B135" s="7" t="s">
        <v>353</v>
      </c>
      <c r="C135" s="515"/>
      <c r="D135" s="613"/>
      <c r="E135" s="614"/>
      <c r="F135" s="857"/>
    </row>
    <row r="136" spans="1:11" ht="12" customHeight="1">
      <c r="A136" s="204" t="s">
        <v>102</v>
      </c>
      <c r="B136" s="7" t="s">
        <v>405</v>
      </c>
      <c r="C136" s="515"/>
      <c r="D136" s="613"/>
      <c r="E136" s="614"/>
      <c r="F136" s="857"/>
    </row>
    <row r="137" spans="1:11" ht="12" customHeight="1">
      <c r="A137" s="204" t="s">
        <v>103</v>
      </c>
      <c r="B137" s="7" t="s">
        <v>355</v>
      </c>
      <c r="C137" s="515"/>
      <c r="D137" s="613"/>
      <c r="E137" s="614"/>
      <c r="F137" s="857"/>
    </row>
    <row r="138" spans="1:11" s="59" customFormat="1" ht="12" customHeight="1" thickBot="1">
      <c r="A138" s="213" t="s">
        <v>104</v>
      </c>
      <c r="B138" s="5" t="s">
        <v>356</v>
      </c>
      <c r="C138" s="515"/>
      <c r="D138" s="615"/>
      <c r="E138" s="616"/>
      <c r="F138" s="855"/>
    </row>
    <row r="139" spans="1:11" ht="12" customHeight="1" thickBot="1">
      <c r="A139" s="27" t="s">
        <v>12</v>
      </c>
      <c r="B139" s="63" t="s">
        <v>422</v>
      </c>
      <c r="C139" s="177">
        <f>+C140+C141+C143+C144+C142</f>
        <v>123662</v>
      </c>
      <c r="D139" s="177">
        <f>+D140+D141+D143+D144+D142</f>
        <v>140140</v>
      </c>
      <c r="E139" s="112">
        <f>+D139-C139</f>
        <v>16478</v>
      </c>
      <c r="F139" s="837">
        <f>+F140+F141+F143+F144+F142</f>
        <v>73391</v>
      </c>
      <c r="K139" s="102"/>
    </row>
    <row r="140" spans="1:11">
      <c r="A140" s="204" t="s">
        <v>62</v>
      </c>
      <c r="B140" s="7" t="s">
        <v>273</v>
      </c>
      <c r="C140" s="515"/>
      <c r="D140" s="611"/>
      <c r="E140" s="612"/>
      <c r="F140" s="856"/>
    </row>
    <row r="141" spans="1:11" ht="12" customHeight="1">
      <c r="A141" s="204" t="s">
        <v>63</v>
      </c>
      <c r="B141" s="7" t="s">
        <v>274</v>
      </c>
      <c r="C141" s="633">
        <v>0</v>
      </c>
      <c r="D141" s="515">
        <v>16478</v>
      </c>
      <c r="E141" s="109">
        <f>+D141-C141</f>
        <v>16478</v>
      </c>
      <c r="F141" s="630">
        <v>16478</v>
      </c>
    </row>
    <row r="142" spans="1:11" s="59" customFormat="1" ht="12" customHeight="1">
      <c r="A142" s="204" t="s">
        <v>187</v>
      </c>
      <c r="B142" s="7" t="s">
        <v>421</v>
      </c>
      <c r="C142" s="515">
        <v>123662</v>
      </c>
      <c r="D142" s="515">
        <v>123662</v>
      </c>
      <c r="E142" s="547">
        <f>+D142-C142</f>
        <v>0</v>
      </c>
      <c r="F142" s="630">
        <v>56913</v>
      </c>
    </row>
    <row r="143" spans="1:11" s="59" customFormat="1" ht="12" customHeight="1">
      <c r="A143" s="204" t="s">
        <v>188</v>
      </c>
      <c r="B143" s="7" t="s">
        <v>365</v>
      </c>
      <c r="C143" s="515"/>
      <c r="D143" s="613"/>
      <c r="E143" s="614"/>
      <c r="F143" s="857"/>
    </row>
    <row r="144" spans="1:11" s="59" customFormat="1" ht="12" customHeight="1" thickBot="1">
      <c r="A144" s="213" t="s">
        <v>189</v>
      </c>
      <c r="B144" s="5" t="s">
        <v>293</v>
      </c>
      <c r="C144" s="515"/>
      <c r="D144" s="615"/>
      <c r="E144" s="616"/>
      <c r="F144" s="855"/>
    </row>
    <row r="145" spans="1:6" s="59" customFormat="1" ht="12" customHeight="1" thickBot="1">
      <c r="A145" s="27" t="s">
        <v>13</v>
      </c>
      <c r="B145" s="63" t="s">
        <v>366</v>
      </c>
      <c r="C145" s="340">
        <f>+C146+C147+C148+C149+C150</f>
        <v>0</v>
      </c>
      <c r="D145" s="617"/>
      <c r="E145" s="619"/>
      <c r="F145" s="863"/>
    </row>
    <row r="146" spans="1:6" s="59" customFormat="1" ht="12" customHeight="1">
      <c r="A146" s="204" t="s">
        <v>64</v>
      </c>
      <c r="B146" s="7" t="s">
        <v>361</v>
      </c>
      <c r="C146" s="515"/>
      <c r="D146" s="611"/>
      <c r="E146" s="612"/>
      <c r="F146" s="856"/>
    </row>
    <row r="147" spans="1:6" s="59" customFormat="1" ht="12" customHeight="1">
      <c r="A147" s="204" t="s">
        <v>65</v>
      </c>
      <c r="B147" s="7" t="s">
        <v>368</v>
      </c>
      <c r="C147" s="515"/>
      <c r="D147" s="613"/>
      <c r="E147" s="614"/>
      <c r="F147" s="857"/>
    </row>
    <row r="148" spans="1:6" s="59" customFormat="1" ht="12" customHeight="1">
      <c r="A148" s="204" t="s">
        <v>199</v>
      </c>
      <c r="B148" s="7" t="s">
        <v>363</v>
      </c>
      <c r="C148" s="515"/>
      <c r="D148" s="613"/>
      <c r="E148" s="614"/>
      <c r="F148" s="857"/>
    </row>
    <row r="149" spans="1:6" ht="12.75" customHeight="1">
      <c r="A149" s="204" t="s">
        <v>200</v>
      </c>
      <c r="B149" s="7" t="s">
        <v>408</v>
      </c>
      <c r="C149" s="515"/>
      <c r="D149" s="613"/>
      <c r="E149" s="614"/>
      <c r="F149" s="857"/>
    </row>
    <row r="150" spans="1:6" ht="12.75" customHeight="1" thickBot="1">
      <c r="A150" s="213" t="s">
        <v>367</v>
      </c>
      <c r="B150" s="5" t="s">
        <v>370</v>
      </c>
      <c r="C150" s="516"/>
      <c r="D150" s="615"/>
      <c r="E150" s="616"/>
      <c r="F150" s="855"/>
    </row>
    <row r="151" spans="1:6" ht="12.75" customHeight="1" thickBot="1">
      <c r="A151" s="241" t="s">
        <v>14</v>
      </c>
      <c r="B151" s="63" t="s">
        <v>371</v>
      </c>
      <c r="C151" s="340"/>
      <c r="D151" s="617"/>
      <c r="E151" s="619"/>
      <c r="F151" s="863"/>
    </row>
    <row r="152" spans="1:6" ht="12" customHeight="1" thickBot="1">
      <c r="A152" s="241" t="s">
        <v>15</v>
      </c>
      <c r="B152" s="63" t="s">
        <v>372</v>
      </c>
      <c r="C152" s="340"/>
      <c r="D152" s="617"/>
      <c r="E152" s="619"/>
      <c r="F152" s="863"/>
    </row>
    <row r="153" spans="1:6" ht="15" customHeight="1" thickBot="1">
      <c r="A153" s="27" t="s">
        <v>16</v>
      </c>
      <c r="B153" s="63" t="s">
        <v>374</v>
      </c>
      <c r="C153" s="634">
        <f>+C128+C132+C139+C145+C151+C152</f>
        <v>123662</v>
      </c>
      <c r="D153" s="634">
        <f>+D128+D132+D139+D145+D151+D152</f>
        <v>140140</v>
      </c>
      <c r="E153" s="635">
        <f>+D153-C153</f>
        <v>16478</v>
      </c>
      <c r="F153" s="866">
        <f>+F128+F132+F139+F145+F151+F152</f>
        <v>73391</v>
      </c>
    </row>
    <row r="154" spans="1:6" ht="13.5" thickBot="1">
      <c r="A154" s="215" t="s">
        <v>17</v>
      </c>
      <c r="B154" s="161" t="s">
        <v>373</v>
      </c>
      <c r="C154" s="634">
        <f>+C127+C153</f>
        <v>664347</v>
      </c>
      <c r="D154" s="634">
        <f>+D127+D153</f>
        <v>733889</v>
      </c>
      <c r="E154" s="635">
        <f>+D154-C154</f>
        <v>69542</v>
      </c>
      <c r="F154" s="866">
        <f>+F127+F153</f>
        <v>399019</v>
      </c>
    </row>
    <row r="155" spans="1:6" ht="15" customHeight="1" thickBot="1">
      <c r="A155" s="164"/>
      <c r="B155" s="165"/>
      <c r="C155" s="636"/>
      <c r="D155" s="555"/>
      <c r="E155" s="555"/>
      <c r="F155" s="555"/>
    </row>
    <row r="156" spans="1:6" ht="14.25" customHeight="1">
      <c r="A156" s="481" t="s">
        <v>409</v>
      </c>
      <c r="B156" s="506"/>
      <c r="C156" s="637">
        <v>14</v>
      </c>
      <c r="D156" s="637">
        <v>14</v>
      </c>
      <c r="E156" s="726">
        <v>0</v>
      </c>
      <c r="F156" s="867">
        <v>12</v>
      </c>
    </row>
    <row r="157" spans="1:6" ht="13.5" thickBot="1">
      <c r="A157" s="480" t="s">
        <v>126</v>
      </c>
      <c r="B157" s="478"/>
      <c r="C157" s="638">
        <v>100</v>
      </c>
      <c r="D157" s="638">
        <v>100</v>
      </c>
      <c r="E157" s="727">
        <v>0</v>
      </c>
      <c r="F157" s="868">
        <v>80</v>
      </c>
    </row>
  </sheetData>
  <sheetProtection formatCells="0"/>
  <mergeCells count="2">
    <mergeCell ref="A7:E7"/>
    <mergeCell ref="A91:E91"/>
  </mergeCells>
  <phoneticPr fontId="25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67" orientation="portrait" verticalDpi="300" r:id="rId1"/>
  <headerFooter alignWithMargins="0"/>
  <rowBreaks count="1" manualBreakCount="1">
    <brk id="90" max="5" man="1"/>
  </rowBreaks>
  <ignoredErrors>
    <ignoredError sqref="E3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57"/>
  <sheetViews>
    <sheetView view="pageLayout" zoomScaleNormal="100" zoomScaleSheetLayoutView="85" workbookViewId="0">
      <selection activeCell="E1" sqref="E1"/>
    </sheetView>
  </sheetViews>
  <sheetFormatPr defaultRowHeight="12.75"/>
  <cols>
    <col min="1" max="1" width="19.5" style="167" customWidth="1"/>
    <col min="2" max="2" width="72" style="168" customWidth="1"/>
    <col min="3" max="3" width="12.33203125" style="267" customWidth="1"/>
    <col min="4" max="5" width="12.33203125" style="2" customWidth="1"/>
    <col min="6" max="6" width="12.33203125" style="2" hidden="1" customWidth="1"/>
    <col min="7" max="16384" width="9.33203125" style="2"/>
  </cols>
  <sheetData>
    <row r="1" spans="1:8" s="1" customFormat="1" ht="16.5" customHeight="1" thickBot="1">
      <c r="A1" s="83"/>
      <c r="B1" s="85"/>
      <c r="E1" s="101" t="s">
        <v>464</v>
      </c>
    </row>
    <row r="2" spans="1:8" s="55" customFormat="1" ht="21" customHeight="1">
      <c r="A2" s="178" t="s">
        <v>47</v>
      </c>
      <c r="B2" s="155" t="s">
        <v>127</v>
      </c>
      <c r="C2" s="528"/>
      <c r="D2" s="528"/>
      <c r="E2" s="552" t="s">
        <v>39</v>
      </c>
      <c r="F2" s="552" t="s">
        <v>39</v>
      </c>
    </row>
    <row r="3" spans="1:8" s="55" customFormat="1" ht="16.5" thickBot="1">
      <c r="A3" s="86" t="s">
        <v>123</v>
      </c>
      <c r="B3" s="156" t="s">
        <v>331</v>
      </c>
      <c r="C3" s="526"/>
      <c r="D3" s="505"/>
      <c r="E3" s="553" t="s">
        <v>45</v>
      </c>
      <c r="F3" s="553" t="s">
        <v>45</v>
      </c>
    </row>
    <row r="4" spans="1:8" s="56" customFormat="1" ht="15.95" customHeight="1" thickBot="1">
      <c r="A4" s="87"/>
      <c r="B4" s="87"/>
      <c r="E4" s="884" t="s">
        <v>40</v>
      </c>
      <c r="F4" s="554" t="s">
        <v>40</v>
      </c>
    </row>
    <row r="5" spans="1:8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81" t="s">
        <v>449</v>
      </c>
      <c r="F5" s="825" t="s">
        <v>446</v>
      </c>
    </row>
    <row r="6" spans="1:8" s="49" customFormat="1" ht="12.95" customHeight="1" thickBot="1">
      <c r="A6" s="79"/>
      <c r="B6" s="80" t="s">
        <v>388</v>
      </c>
      <c r="C6" s="404" t="s">
        <v>389</v>
      </c>
      <c r="D6" s="542" t="s">
        <v>390</v>
      </c>
      <c r="E6" s="549" t="s">
        <v>392</v>
      </c>
      <c r="F6" s="826" t="s">
        <v>391</v>
      </c>
    </row>
    <row r="7" spans="1:8" s="49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8" s="49" customFormat="1" ht="12" customHeight="1" thickBot="1">
      <c r="A8" s="27" t="s">
        <v>7</v>
      </c>
      <c r="B8" s="19" t="s">
        <v>152</v>
      </c>
      <c r="C8" s="246">
        <f>+C9+C10+C11+C12+C13+C14</f>
        <v>0</v>
      </c>
      <c r="D8" s="246">
        <f>+D9+D10+D11+D12+D13+D14</f>
        <v>0</v>
      </c>
      <c r="E8" s="262">
        <f>+D8-C8</f>
        <v>0</v>
      </c>
      <c r="F8" s="734">
        <f>+F9+F10+F11+F12+F13+F14</f>
        <v>0</v>
      </c>
    </row>
    <row r="9" spans="1:8" s="57" customFormat="1" ht="12" customHeight="1">
      <c r="A9" s="204" t="s">
        <v>66</v>
      </c>
      <c r="B9" s="186" t="s">
        <v>153</v>
      </c>
      <c r="C9" s="247"/>
      <c r="D9" s="461"/>
      <c r="E9" s="410"/>
      <c r="F9" s="877"/>
    </row>
    <row r="10" spans="1:8" s="58" customFormat="1" ht="12" customHeight="1">
      <c r="A10" s="205" t="s">
        <v>67</v>
      </c>
      <c r="B10" s="187" t="s">
        <v>154</v>
      </c>
      <c r="C10" s="248"/>
      <c r="D10" s="462"/>
      <c r="E10" s="411"/>
      <c r="F10" s="878"/>
    </row>
    <row r="11" spans="1:8" s="58" customFormat="1" ht="12" customHeight="1">
      <c r="A11" s="205" t="s">
        <v>68</v>
      </c>
      <c r="B11" s="187" t="s">
        <v>423</v>
      </c>
      <c r="C11" s="248"/>
      <c r="D11" s="462"/>
      <c r="E11" s="411"/>
      <c r="F11" s="878"/>
    </row>
    <row r="12" spans="1:8" s="58" customFormat="1" ht="12" customHeight="1">
      <c r="A12" s="205" t="s">
        <v>69</v>
      </c>
      <c r="B12" s="187" t="s">
        <v>155</v>
      </c>
      <c r="C12" s="248"/>
      <c r="D12" s="462"/>
      <c r="E12" s="411"/>
      <c r="F12" s="878"/>
    </row>
    <row r="13" spans="1:8" s="58" customFormat="1" ht="12" customHeight="1">
      <c r="A13" s="205" t="s">
        <v>86</v>
      </c>
      <c r="B13" s="187" t="s">
        <v>396</v>
      </c>
      <c r="C13" s="248"/>
      <c r="D13" s="462"/>
      <c r="E13" s="411"/>
      <c r="F13" s="878"/>
      <c r="H13" s="587" t="s">
        <v>448</v>
      </c>
    </row>
    <row r="14" spans="1:8" s="57" customFormat="1" ht="12" customHeight="1" thickBot="1">
      <c r="A14" s="206" t="s">
        <v>70</v>
      </c>
      <c r="B14" s="188" t="s">
        <v>334</v>
      </c>
      <c r="C14" s="248"/>
      <c r="D14" s="463"/>
      <c r="E14" s="412"/>
      <c r="F14" s="879"/>
    </row>
    <row r="15" spans="1:8" s="57" customFormat="1" ht="12" customHeight="1" thickBot="1">
      <c r="A15" s="27" t="s">
        <v>8</v>
      </c>
      <c r="B15" s="103" t="s">
        <v>156</v>
      </c>
      <c r="C15" s="246">
        <f>+C16+C17+C18+C19+C20</f>
        <v>0</v>
      </c>
      <c r="D15" s="246">
        <f>+D16+D17+D18+D19+D20</f>
        <v>0</v>
      </c>
      <c r="E15" s="262">
        <f>+D15-C15</f>
        <v>0</v>
      </c>
      <c r="F15" s="734">
        <f>+F16+F17+F18+F19+F20</f>
        <v>0</v>
      </c>
    </row>
    <row r="16" spans="1:8" s="57" customFormat="1" ht="12" customHeight="1">
      <c r="A16" s="204" t="s">
        <v>72</v>
      </c>
      <c r="B16" s="186" t="s">
        <v>157</v>
      </c>
      <c r="C16" s="247"/>
      <c r="D16" s="461"/>
      <c r="E16" s="410"/>
      <c r="F16" s="877"/>
    </row>
    <row r="17" spans="1:6" s="57" customFormat="1" ht="12" customHeight="1">
      <c r="A17" s="205" t="s">
        <v>73</v>
      </c>
      <c r="B17" s="187" t="s">
        <v>158</v>
      </c>
      <c r="C17" s="248"/>
      <c r="D17" s="465"/>
      <c r="E17" s="414"/>
      <c r="F17" s="880"/>
    </row>
    <row r="18" spans="1:6" s="57" customFormat="1" ht="12" customHeight="1">
      <c r="A18" s="205" t="s">
        <v>74</v>
      </c>
      <c r="B18" s="187" t="s">
        <v>323</v>
      </c>
      <c r="C18" s="248"/>
      <c r="D18" s="465"/>
      <c r="E18" s="414"/>
      <c r="F18" s="880"/>
    </row>
    <row r="19" spans="1:6" s="57" customFormat="1" ht="12" customHeight="1">
      <c r="A19" s="205" t="s">
        <v>75</v>
      </c>
      <c r="B19" s="187" t="s">
        <v>324</v>
      </c>
      <c r="C19" s="248"/>
      <c r="D19" s="465"/>
      <c r="E19" s="414"/>
      <c r="F19" s="880"/>
    </row>
    <row r="20" spans="1:6" s="57" customFormat="1" ht="12" customHeight="1">
      <c r="A20" s="205" t="s">
        <v>76</v>
      </c>
      <c r="B20" s="187" t="s">
        <v>159</v>
      </c>
      <c r="C20" s="248"/>
      <c r="D20" s="465"/>
      <c r="E20" s="414"/>
      <c r="F20" s="880"/>
    </row>
    <row r="21" spans="1:6" s="58" customFormat="1" ht="12" customHeight="1" thickBot="1">
      <c r="A21" s="206" t="s">
        <v>82</v>
      </c>
      <c r="B21" s="188" t="s">
        <v>160</v>
      </c>
      <c r="C21" s="249"/>
      <c r="D21" s="466"/>
      <c r="E21" s="415"/>
      <c r="F21" s="881"/>
    </row>
    <row r="22" spans="1:6" s="58" customFormat="1" ht="12" customHeight="1" thickBot="1">
      <c r="A22" s="27" t="s">
        <v>9</v>
      </c>
      <c r="B22" s="19" t="s">
        <v>161</v>
      </c>
      <c r="C22" s="246">
        <f>+C23+C24+C25+C26+C27</f>
        <v>0</v>
      </c>
      <c r="D22" s="246">
        <f>+D23+D24+D25+D26+D27</f>
        <v>0</v>
      </c>
      <c r="E22" s="262">
        <f>+D22-C22</f>
        <v>0</v>
      </c>
      <c r="F22" s="734">
        <f>+F23+F24+F25+F26+F27</f>
        <v>0</v>
      </c>
    </row>
    <row r="23" spans="1:6" s="58" customFormat="1" ht="12" customHeight="1">
      <c r="A23" s="204" t="s">
        <v>55</v>
      </c>
      <c r="B23" s="186" t="s">
        <v>162</v>
      </c>
      <c r="C23" s="247"/>
      <c r="D23" s="467"/>
      <c r="E23" s="417"/>
      <c r="F23" s="882"/>
    </row>
    <row r="24" spans="1:6" s="57" customFormat="1" ht="12" customHeight="1">
      <c r="A24" s="205" t="s">
        <v>56</v>
      </c>
      <c r="B24" s="187" t="s">
        <v>163</v>
      </c>
      <c r="C24" s="248"/>
      <c r="D24" s="465"/>
      <c r="E24" s="414"/>
      <c r="F24" s="880"/>
    </row>
    <row r="25" spans="1:6" s="58" customFormat="1" ht="12" customHeight="1">
      <c r="A25" s="205" t="s">
        <v>57</v>
      </c>
      <c r="B25" s="187" t="s">
        <v>325</v>
      </c>
      <c r="C25" s="248"/>
      <c r="D25" s="462"/>
      <c r="E25" s="411"/>
      <c r="F25" s="878"/>
    </row>
    <row r="26" spans="1:6" s="58" customFormat="1" ht="12" customHeight="1">
      <c r="A26" s="205" t="s">
        <v>58</v>
      </c>
      <c r="B26" s="187" t="s">
        <v>326</v>
      </c>
      <c r="C26" s="248"/>
      <c r="D26" s="462"/>
      <c r="E26" s="411"/>
      <c r="F26" s="878"/>
    </row>
    <row r="27" spans="1:6" s="58" customFormat="1" ht="12" customHeight="1">
      <c r="A27" s="205" t="s">
        <v>98</v>
      </c>
      <c r="B27" s="187" t="s">
        <v>164</v>
      </c>
      <c r="C27" s="248"/>
      <c r="D27" s="462"/>
      <c r="E27" s="411"/>
      <c r="F27" s="878"/>
    </row>
    <row r="28" spans="1:6" s="58" customFormat="1" ht="12" customHeight="1" thickBot="1">
      <c r="A28" s="206" t="s">
        <v>99</v>
      </c>
      <c r="B28" s="188" t="s">
        <v>165</v>
      </c>
      <c r="C28" s="249"/>
      <c r="D28" s="466"/>
      <c r="E28" s="415"/>
      <c r="F28" s="881"/>
    </row>
    <row r="29" spans="1:6" s="58" customFormat="1" ht="12" customHeight="1" thickBot="1">
      <c r="A29" s="27" t="s">
        <v>100</v>
      </c>
      <c r="B29" s="19" t="s">
        <v>166</v>
      </c>
      <c r="C29" s="250">
        <f>SUM(C30:C36)</f>
        <v>13000</v>
      </c>
      <c r="D29" s="250">
        <f>SUM(D30:D36)</f>
        <v>13135</v>
      </c>
      <c r="E29" s="262">
        <f>+D29-C29</f>
        <v>135</v>
      </c>
      <c r="F29" s="750">
        <f>SUM(F30:F36)</f>
        <v>8135</v>
      </c>
    </row>
    <row r="30" spans="1:6" s="58" customFormat="1" ht="12" customHeight="1">
      <c r="A30" s="204" t="s">
        <v>167</v>
      </c>
      <c r="B30" s="186" t="s">
        <v>428</v>
      </c>
      <c r="C30" s="247"/>
      <c r="D30" s="467"/>
      <c r="E30" s="417"/>
      <c r="F30" s="882"/>
    </row>
    <row r="31" spans="1:6" s="58" customFormat="1" ht="12" customHeight="1">
      <c r="A31" s="205" t="s">
        <v>168</v>
      </c>
      <c r="B31" s="187" t="s">
        <v>429</v>
      </c>
      <c r="C31" s="248"/>
      <c r="D31" s="462"/>
      <c r="E31" s="411"/>
      <c r="F31" s="878"/>
    </row>
    <row r="32" spans="1:6" s="58" customFormat="1" ht="12" customHeight="1">
      <c r="A32" s="205" t="s">
        <v>169</v>
      </c>
      <c r="B32" s="187" t="s">
        <v>430</v>
      </c>
      <c r="C32" s="248">
        <v>13000</v>
      </c>
      <c r="D32" s="248">
        <v>13135</v>
      </c>
      <c r="E32" s="579">
        <f>+D32-C32</f>
        <v>135</v>
      </c>
      <c r="F32" s="770">
        <v>8135</v>
      </c>
    </row>
    <row r="33" spans="1:6" s="58" customFormat="1" ht="12" customHeight="1">
      <c r="A33" s="205" t="s">
        <v>170</v>
      </c>
      <c r="B33" s="187" t="s">
        <v>431</v>
      </c>
      <c r="C33" s="248"/>
      <c r="D33" s="462"/>
      <c r="E33" s="411"/>
      <c r="F33" s="878"/>
    </row>
    <row r="34" spans="1:6" s="58" customFormat="1" ht="12" customHeight="1">
      <c r="A34" s="205" t="s">
        <v>425</v>
      </c>
      <c r="B34" s="187" t="s">
        <v>171</v>
      </c>
      <c r="C34" s="248"/>
      <c r="D34" s="462"/>
      <c r="E34" s="411"/>
      <c r="F34" s="878"/>
    </row>
    <row r="35" spans="1:6" s="58" customFormat="1" ht="12" customHeight="1">
      <c r="A35" s="205" t="s">
        <v>426</v>
      </c>
      <c r="B35" s="187" t="s">
        <v>172</v>
      </c>
      <c r="C35" s="248"/>
      <c r="D35" s="462"/>
      <c r="E35" s="411"/>
      <c r="F35" s="878"/>
    </row>
    <row r="36" spans="1:6" s="58" customFormat="1" ht="12" customHeight="1" thickBot="1">
      <c r="A36" s="206" t="s">
        <v>427</v>
      </c>
      <c r="B36" s="188" t="s">
        <v>173</v>
      </c>
      <c r="C36" s="249"/>
      <c r="D36" s="466"/>
      <c r="E36" s="415"/>
      <c r="F36" s="881"/>
    </row>
    <row r="37" spans="1:6" s="58" customFormat="1" ht="12" customHeight="1" thickBot="1">
      <c r="A37" s="27" t="s">
        <v>11</v>
      </c>
      <c r="B37" s="19" t="s">
        <v>335</v>
      </c>
      <c r="C37" s="246">
        <f>SUM(C38:C48)</f>
        <v>0</v>
      </c>
      <c r="D37" s="246">
        <f>SUM(D38:D48)</f>
        <v>0</v>
      </c>
      <c r="E37" s="262">
        <f>+D37-C37</f>
        <v>0</v>
      </c>
      <c r="F37" s="734">
        <f>SUM(F38:F48)</f>
        <v>0</v>
      </c>
    </row>
    <row r="38" spans="1:6" s="58" customFormat="1" ht="12" customHeight="1">
      <c r="A38" s="204" t="s">
        <v>59</v>
      </c>
      <c r="B38" s="186" t="s">
        <v>176</v>
      </c>
      <c r="C38" s="247"/>
      <c r="D38" s="467"/>
      <c r="E38" s="417"/>
      <c r="F38" s="882"/>
    </row>
    <row r="39" spans="1:6" s="58" customFormat="1" ht="12" customHeight="1">
      <c r="A39" s="205" t="s">
        <v>60</v>
      </c>
      <c r="B39" s="187" t="s">
        <v>177</v>
      </c>
      <c r="C39" s="248"/>
      <c r="D39" s="462"/>
      <c r="E39" s="411"/>
      <c r="F39" s="878"/>
    </row>
    <row r="40" spans="1:6" s="58" customFormat="1" ht="12" customHeight="1">
      <c r="A40" s="205" t="s">
        <v>61</v>
      </c>
      <c r="B40" s="187" t="s">
        <v>178</v>
      </c>
      <c r="C40" s="248"/>
      <c r="D40" s="462"/>
      <c r="E40" s="411"/>
      <c r="F40" s="878"/>
    </row>
    <row r="41" spans="1:6" s="58" customFormat="1" ht="12" customHeight="1">
      <c r="A41" s="205" t="s">
        <v>102</v>
      </c>
      <c r="B41" s="187" t="s">
        <v>179</v>
      </c>
      <c r="C41" s="248"/>
      <c r="D41" s="462"/>
      <c r="E41" s="411"/>
      <c r="F41" s="878"/>
    </row>
    <row r="42" spans="1:6" s="58" customFormat="1" ht="12" customHeight="1">
      <c r="A42" s="205" t="s">
        <v>103</v>
      </c>
      <c r="B42" s="187" t="s">
        <v>180</v>
      </c>
      <c r="C42" s="248"/>
      <c r="D42" s="462"/>
      <c r="E42" s="411"/>
      <c r="F42" s="878"/>
    </row>
    <row r="43" spans="1:6" s="58" customFormat="1" ht="12" customHeight="1">
      <c r="A43" s="205" t="s">
        <v>104</v>
      </c>
      <c r="B43" s="187" t="s">
        <v>181</v>
      </c>
      <c r="C43" s="248"/>
      <c r="D43" s="462"/>
      <c r="E43" s="411"/>
      <c r="F43" s="878"/>
    </row>
    <row r="44" spans="1:6" s="58" customFormat="1" ht="12" customHeight="1">
      <c r="A44" s="205" t="s">
        <v>105</v>
      </c>
      <c r="B44" s="187" t="s">
        <v>182</v>
      </c>
      <c r="C44" s="248"/>
      <c r="D44" s="462"/>
      <c r="E44" s="411"/>
      <c r="F44" s="878"/>
    </row>
    <row r="45" spans="1:6" s="58" customFormat="1" ht="12" customHeight="1">
      <c r="A45" s="205" t="s">
        <v>106</v>
      </c>
      <c r="B45" s="187" t="s">
        <v>434</v>
      </c>
      <c r="C45" s="248"/>
      <c r="D45" s="462"/>
      <c r="E45" s="411"/>
      <c r="F45" s="878"/>
    </row>
    <row r="46" spans="1:6" s="58" customFormat="1" ht="12" customHeight="1">
      <c r="A46" s="205" t="s">
        <v>174</v>
      </c>
      <c r="B46" s="187" t="s">
        <v>184</v>
      </c>
      <c r="C46" s="251"/>
      <c r="D46" s="462"/>
      <c r="E46" s="411"/>
      <c r="F46" s="878"/>
    </row>
    <row r="47" spans="1:6" s="58" customFormat="1" ht="12" customHeight="1">
      <c r="A47" s="206" t="s">
        <v>175</v>
      </c>
      <c r="B47" s="188" t="s">
        <v>337</v>
      </c>
      <c r="C47" s="252"/>
      <c r="D47" s="462"/>
      <c r="E47" s="411"/>
      <c r="F47" s="878"/>
    </row>
    <row r="48" spans="1:6" s="58" customFormat="1" ht="12" customHeight="1" thickBot="1">
      <c r="A48" s="206" t="s">
        <v>336</v>
      </c>
      <c r="B48" s="188" t="s">
        <v>185</v>
      </c>
      <c r="C48" s="252"/>
      <c r="D48" s="466"/>
      <c r="E48" s="415"/>
      <c r="F48" s="881"/>
    </row>
    <row r="49" spans="1:6" s="58" customFormat="1" ht="12" customHeight="1" thickBot="1">
      <c r="A49" s="27" t="s">
        <v>12</v>
      </c>
      <c r="B49" s="19" t="s">
        <v>186</v>
      </c>
      <c r="C49" s="246">
        <f>SUM(C50:C54)</f>
        <v>0</v>
      </c>
      <c r="D49" s="246">
        <f>SUM(D50:D54)</f>
        <v>0</v>
      </c>
      <c r="E49" s="262">
        <f>+D49-C49</f>
        <v>0</v>
      </c>
      <c r="F49" s="734">
        <f>SUM(F50:F54)</f>
        <v>0</v>
      </c>
    </row>
    <row r="50" spans="1:6" s="58" customFormat="1" ht="12" customHeight="1">
      <c r="A50" s="204" t="s">
        <v>62</v>
      </c>
      <c r="B50" s="186" t="s">
        <v>190</v>
      </c>
      <c r="C50" s="253"/>
      <c r="D50" s="467"/>
      <c r="E50" s="417"/>
      <c r="F50" s="882"/>
    </row>
    <row r="51" spans="1:6" s="58" customFormat="1" ht="12" customHeight="1">
      <c r="A51" s="205" t="s">
        <v>63</v>
      </c>
      <c r="B51" s="187" t="s">
        <v>191</v>
      </c>
      <c r="C51" s="251"/>
      <c r="D51" s="462"/>
      <c r="E51" s="411"/>
      <c r="F51" s="878"/>
    </row>
    <row r="52" spans="1:6" s="58" customFormat="1" ht="12" customHeight="1">
      <c r="A52" s="205" t="s">
        <v>187</v>
      </c>
      <c r="B52" s="187" t="s">
        <v>192</v>
      </c>
      <c r="C52" s="251"/>
      <c r="D52" s="462"/>
      <c r="E52" s="411"/>
      <c r="F52" s="878"/>
    </row>
    <row r="53" spans="1:6" s="58" customFormat="1" ht="12" customHeight="1">
      <c r="A53" s="205" t="s">
        <v>188</v>
      </c>
      <c r="B53" s="187" t="s">
        <v>193</v>
      </c>
      <c r="C53" s="251"/>
      <c r="D53" s="462"/>
      <c r="E53" s="411"/>
      <c r="F53" s="878"/>
    </row>
    <row r="54" spans="1:6" s="58" customFormat="1" ht="12" customHeight="1" thickBot="1">
      <c r="A54" s="206" t="s">
        <v>189</v>
      </c>
      <c r="B54" s="188" t="s">
        <v>194</v>
      </c>
      <c r="C54" s="252"/>
      <c r="D54" s="466"/>
      <c r="E54" s="415"/>
      <c r="F54" s="881"/>
    </row>
    <row r="55" spans="1:6" s="58" customFormat="1" ht="12" customHeight="1" thickBot="1">
      <c r="A55" s="27" t="s">
        <v>107</v>
      </c>
      <c r="B55" s="19" t="s">
        <v>195</v>
      </c>
      <c r="C55" s="246">
        <f>SUM(C56:C58)</f>
        <v>0</v>
      </c>
      <c r="D55" s="246">
        <f>SUM(D56:D58)</f>
        <v>0</v>
      </c>
      <c r="E55" s="262">
        <f>+D55-C55</f>
        <v>0</v>
      </c>
      <c r="F55" s="734">
        <f>SUM(F56:F58)</f>
        <v>0</v>
      </c>
    </row>
    <row r="56" spans="1:6" s="58" customFormat="1" ht="12" customHeight="1">
      <c r="A56" s="204" t="s">
        <v>64</v>
      </c>
      <c r="B56" s="186" t="s">
        <v>196</v>
      </c>
      <c r="C56" s="247"/>
      <c r="D56" s="467"/>
      <c r="E56" s="417"/>
      <c r="F56" s="882"/>
    </row>
    <row r="57" spans="1:6" s="58" customFormat="1" ht="12" customHeight="1">
      <c r="A57" s="205" t="s">
        <v>65</v>
      </c>
      <c r="B57" s="187" t="s">
        <v>327</v>
      </c>
      <c r="C57" s="248"/>
      <c r="D57" s="462"/>
      <c r="E57" s="411"/>
      <c r="F57" s="878"/>
    </row>
    <row r="58" spans="1:6" s="58" customFormat="1" ht="12" customHeight="1">
      <c r="A58" s="205" t="s">
        <v>199</v>
      </c>
      <c r="B58" s="187" t="s">
        <v>197</v>
      </c>
      <c r="C58" s="248"/>
      <c r="D58" s="462"/>
      <c r="E58" s="411"/>
      <c r="F58" s="878"/>
    </row>
    <row r="59" spans="1:6" s="58" customFormat="1" ht="12" customHeight="1" thickBot="1">
      <c r="A59" s="206" t="s">
        <v>200</v>
      </c>
      <c r="B59" s="188" t="s">
        <v>198</v>
      </c>
      <c r="C59" s="249"/>
      <c r="D59" s="466"/>
      <c r="E59" s="415"/>
      <c r="F59" s="881"/>
    </row>
    <row r="60" spans="1:6" s="58" customFormat="1" ht="12" customHeight="1" thickBot="1">
      <c r="A60" s="27" t="s">
        <v>14</v>
      </c>
      <c r="B60" s="103" t="s">
        <v>201</v>
      </c>
      <c r="C60" s="246">
        <f>SUM(C61:C63)</f>
        <v>0</v>
      </c>
      <c r="D60" s="246">
        <f>SUM(D61:D63)</f>
        <v>0</v>
      </c>
      <c r="E60" s="262">
        <f>+D60-C60</f>
        <v>0</v>
      </c>
      <c r="F60" s="734">
        <f>SUM(F61:F63)</f>
        <v>0</v>
      </c>
    </row>
    <row r="61" spans="1:6" s="58" customFormat="1" ht="12" customHeight="1">
      <c r="A61" s="204" t="s">
        <v>108</v>
      </c>
      <c r="B61" s="186" t="s">
        <v>203</v>
      </c>
      <c r="C61" s="251"/>
      <c r="D61" s="467"/>
      <c r="E61" s="417"/>
      <c r="F61" s="882"/>
    </row>
    <row r="62" spans="1:6" s="58" customFormat="1" ht="12" customHeight="1">
      <c r="A62" s="205" t="s">
        <v>109</v>
      </c>
      <c r="B62" s="187" t="s">
        <v>328</v>
      </c>
      <c r="C62" s="251"/>
      <c r="D62" s="462"/>
      <c r="E62" s="411"/>
      <c r="F62" s="878"/>
    </row>
    <row r="63" spans="1:6" s="58" customFormat="1" ht="12" customHeight="1">
      <c r="A63" s="205" t="s">
        <v>132</v>
      </c>
      <c r="B63" s="187" t="s">
        <v>204</v>
      </c>
      <c r="C63" s="251"/>
      <c r="D63" s="462"/>
      <c r="E63" s="411"/>
      <c r="F63" s="878"/>
    </row>
    <row r="64" spans="1:6" s="58" customFormat="1" ht="12" customHeight="1" thickBot="1">
      <c r="A64" s="206" t="s">
        <v>202</v>
      </c>
      <c r="B64" s="188" t="s">
        <v>205</v>
      </c>
      <c r="C64" s="251"/>
      <c r="D64" s="466"/>
      <c r="E64" s="415"/>
      <c r="F64" s="881"/>
    </row>
    <row r="65" spans="1:6" s="58" customFormat="1" ht="12" customHeight="1" thickBot="1">
      <c r="A65" s="27" t="s">
        <v>15</v>
      </c>
      <c r="B65" s="19" t="s">
        <v>206</v>
      </c>
      <c r="C65" s="250">
        <f>+C8+C15+C22+C29+C37+C49+C55+C60</f>
        <v>13000</v>
      </c>
      <c r="D65" s="250">
        <f>+D8+D15+D22+D29+D37+D49+D55+D60</f>
        <v>13135</v>
      </c>
      <c r="E65" s="262">
        <f>+D65-C65</f>
        <v>135</v>
      </c>
      <c r="F65" s="750">
        <f>+F8+F15+F22+F29+F37+F49+F55+F60</f>
        <v>8135</v>
      </c>
    </row>
    <row r="66" spans="1:6" s="58" customFormat="1" ht="12" customHeight="1" thickBot="1">
      <c r="A66" s="207" t="s">
        <v>297</v>
      </c>
      <c r="B66" s="103" t="s">
        <v>208</v>
      </c>
      <c r="C66" s="246">
        <f>SUM(C67:C69)</f>
        <v>0</v>
      </c>
      <c r="D66" s="246">
        <f>SUM(D67:D69)</f>
        <v>0</v>
      </c>
      <c r="E66" s="262">
        <f>+D66-C66</f>
        <v>0</v>
      </c>
      <c r="F66" s="734">
        <f>SUM(F67:F69)</f>
        <v>0</v>
      </c>
    </row>
    <row r="67" spans="1:6" s="58" customFormat="1" ht="12" customHeight="1">
      <c r="A67" s="204" t="s">
        <v>239</v>
      </c>
      <c r="B67" s="186" t="s">
        <v>209</v>
      </c>
      <c r="C67" s="251"/>
      <c r="D67" s="467"/>
      <c r="E67" s="417"/>
      <c r="F67" s="882"/>
    </row>
    <row r="68" spans="1:6" s="58" customFormat="1" ht="12" customHeight="1">
      <c r="A68" s="205" t="s">
        <v>248</v>
      </c>
      <c r="B68" s="187" t="s">
        <v>210</v>
      </c>
      <c r="C68" s="251"/>
      <c r="D68" s="462"/>
      <c r="E68" s="411"/>
      <c r="F68" s="878"/>
    </row>
    <row r="69" spans="1:6" s="58" customFormat="1" ht="12" customHeight="1" thickBot="1">
      <c r="A69" s="206" t="s">
        <v>249</v>
      </c>
      <c r="B69" s="189" t="s">
        <v>211</v>
      </c>
      <c r="C69" s="251"/>
      <c r="D69" s="466"/>
      <c r="E69" s="415"/>
      <c r="F69" s="881"/>
    </row>
    <row r="70" spans="1:6" s="58" customFormat="1" ht="12" customHeight="1" thickBot="1">
      <c r="A70" s="207" t="s">
        <v>212</v>
      </c>
      <c r="B70" s="103" t="s">
        <v>213</v>
      </c>
      <c r="C70" s="246">
        <f>SUM(C71:C74)</f>
        <v>0</v>
      </c>
      <c r="D70" s="246">
        <f>SUM(D71:D74)</f>
        <v>0</v>
      </c>
      <c r="E70" s="262">
        <f>+D70-C70</f>
        <v>0</v>
      </c>
      <c r="F70" s="734">
        <f>SUM(F71:F74)</f>
        <v>0</v>
      </c>
    </row>
    <row r="71" spans="1:6" s="58" customFormat="1" ht="12" customHeight="1">
      <c r="A71" s="204" t="s">
        <v>87</v>
      </c>
      <c r="B71" s="186" t="s">
        <v>214</v>
      </c>
      <c r="C71" s="251"/>
      <c r="D71" s="467"/>
      <c r="E71" s="417"/>
      <c r="F71" s="882"/>
    </row>
    <row r="72" spans="1:6" s="58" customFormat="1" ht="12" customHeight="1">
      <c r="A72" s="205" t="s">
        <v>88</v>
      </c>
      <c r="B72" s="187" t="s">
        <v>215</v>
      </c>
      <c r="C72" s="251"/>
      <c r="D72" s="462"/>
      <c r="E72" s="411"/>
      <c r="F72" s="878"/>
    </row>
    <row r="73" spans="1:6" s="58" customFormat="1" ht="12" customHeight="1">
      <c r="A73" s="205" t="s">
        <v>240</v>
      </c>
      <c r="B73" s="187" t="s">
        <v>216</v>
      </c>
      <c r="C73" s="251"/>
      <c r="D73" s="462"/>
      <c r="E73" s="411"/>
      <c r="F73" s="878"/>
    </row>
    <row r="74" spans="1:6" s="58" customFormat="1" ht="12" customHeight="1" thickBot="1">
      <c r="A74" s="206" t="s">
        <v>241</v>
      </c>
      <c r="B74" s="188" t="s">
        <v>217</v>
      </c>
      <c r="C74" s="251"/>
      <c r="D74" s="466"/>
      <c r="E74" s="415"/>
      <c r="F74" s="881"/>
    </row>
    <row r="75" spans="1:6" s="58" customFormat="1" ht="12" customHeight="1" thickBot="1">
      <c r="A75" s="207" t="s">
        <v>218</v>
      </c>
      <c r="B75" s="103" t="s">
        <v>219</v>
      </c>
      <c r="C75" s="246">
        <f>SUM(C76:C77)</f>
        <v>0</v>
      </c>
      <c r="D75" s="246">
        <f>SUM(D76:D77)</f>
        <v>0</v>
      </c>
      <c r="E75" s="262">
        <f>+D75-C75</f>
        <v>0</v>
      </c>
      <c r="F75" s="734">
        <f>SUM(F76:F77)</f>
        <v>0</v>
      </c>
    </row>
    <row r="76" spans="1:6" s="58" customFormat="1" ht="12" customHeight="1">
      <c r="A76" s="204" t="s">
        <v>242</v>
      </c>
      <c r="B76" s="186" t="s">
        <v>220</v>
      </c>
      <c r="C76" s="251"/>
      <c r="D76" s="467"/>
      <c r="E76" s="417"/>
      <c r="F76" s="882"/>
    </row>
    <row r="77" spans="1:6" s="58" customFormat="1" ht="12" customHeight="1" thickBot="1">
      <c r="A77" s="206" t="s">
        <v>243</v>
      </c>
      <c r="B77" s="188" t="s">
        <v>221</v>
      </c>
      <c r="C77" s="251"/>
      <c r="D77" s="466"/>
      <c r="E77" s="415"/>
      <c r="F77" s="881"/>
    </row>
    <row r="78" spans="1:6" s="57" customFormat="1" ht="12" customHeight="1" thickBot="1">
      <c r="A78" s="207" t="s">
        <v>222</v>
      </c>
      <c r="B78" s="103" t="s">
        <v>223</v>
      </c>
      <c r="C78" s="246">
        <f>SUM(C79:C81)</f>
        <v>0</v>
      </c>
      <c r="D78" s="246">
        <f>SUM(D79:D81)</f>
        <v>0</v>
      </c>
      <c r="E78" s="262">
        <f>+D78-C78</f>
        <v>0</v>
      </c>
      <c r="F78" s="734">
        <f>SUM(F79:F81)</f>
        <v>0</v>
      </c>
    </row>
    <row r="79" spans="1:6" s="58" customFormat="1" ht="12" customHeight="1">
      <c r="A79" s="204" t="s">
        <v>244</v>
      </c>
      <c r="B79" s="186" t="s">
        <v>224</v>
      </c>
      <c r="C79" s="251"/>
      <c r="D79" s="467"/>
      <c r="E79" s="417"/>
      <c r="F79" s="882"/>
    </row>
    <row r="80" spans="1:6" s="58" customFormat="1" ht="12" customHeight="1">
      <c r="A80" s="205" t="s">
        <v>245</v>
      </c>
      <c r="B80" s="187" t="s">
        <v>225</v>
      </c>
      <c r="C80" s="251"/>
      <c r="D80" s="462"/>
      <c r="E80" s="411"/>
      <c r="F80" s="878"/>
    </row>
    <row r="81" spans="1:8" s="58" customFormat="1" ht="12" customHeight="1" thickBot="1">
      <c r="A81" s="206" t="s">
        <v>246</v>
      </c>
      <c r="B81" s="188" t="s">
        <v>226</v>
      </c>
      <c r="C81" s="251"/>
      <c r="D81" s="466"/>
      <c r="E81" s="415"/>
      <c r="F81" s="881"/>
    </row>
    <row r="82" spans="1:8" s="58" customFormat="1" ht="12" customHeight="1" thickBot="1">
      <c r="A82" s="207" t="s">
        <v>227</v>
      </c>
      <c r="B82" s="103" t="s">
        <v>247</v>
      </c>
      <c r="C82" s="246">
        <f>SUM(C83:C86)</f>
        <v>0</v>
      </c>
      <c r="D82" s="246">
        <f>SUM(D83:D86)</f>
        <v>0</v>
      </c>
      <c r="E82" s="262">
        <f>+D82-C82</f>
        <v>0</v>
      </c>
      <c r="F82" s="734">
        <f>SUM(F83:F86)</f>
        <v>0</v>
      </c>
    </row>
    <row r="83" spans="1:8" s="58" customFormat="1" ht="12" customHeight="1">
      <c r="A83" s="208" t="s">
        <v>228</v>
      </c>
      <c r="B83" s="186" t="s">
        <v>229</v>
      </c>
      <c r="C83" s="251"/>
      <c r="D83" s="467"/>
      <c r="E83" s="417"/>
      <c r="F83" s="882"/>
    </row>
    <row r="84" spans="1:8" s="58" customFormat="1" ht="12" customHeight="1">
      <c r="A84" s="209" t="s">
        <v>230</v>
      </c>
      <c r="B84" s="187" t="s">
        <v>231</v>
      </c>
      <c r="C84" s="251"/>
      <c r="D84" s="462"/>
      <c r="E84" s="411"/>
      <c r="F84" s="878"/>
      <c r="H84" s="587"/>
    </row>
    <row r="85" spans="1:8" s="58" customFormat="1" ht="12" customHeight="1">
      <c r="A85" s="209" t="s">
        <v>232</v>
      </c>
      <c r="B85" s="187" t="s">
        <v>233</v>
      </c>
      <c r="C85" s="251"/>
      <c r="D85" s="462"/>
      <c r="E85" s="411"/>
      <c r="F85" s="878"/>
    </row>
    <row r="86" spans="1:8" s="57" customFormat="1" ht="12" customHeight="1" thickBot="1">
      <c r="A86" s="210" t="s">
        <v>234</v>
      </c>
      <c r="B86" s="188" t="s">
        <v>235</v>
      </c>
      <c r="C86" s="251"/>
      <c r="D86" s="463"/>
      <c r="E86" s="412"/>
      <c r="F86" s="879"/>
    </row>
    <row r="87" spans="1:8" s="57" customFormat="1" ht="12" customHeight="1" thickBot="1">
      <c r="A87" s="207" t="s">
        <v>236</v>
      </c>
      <c r="B87" s="103" t="s">
        <v>376</v>
      </c>
      <c r="C87" s="254"/>
      <c r="D87" s="464"/>
      <c r="E87" s="413"/>
      <c r="F87" s="883"/>
    </row>
    <row r="88" spans="1:8" s="57" customFormat="1" ht="12" customHeight="1" thickBot="1">
      <c r="A88" s="207" t="s">
        <v>397</v>
      </c>
      <c r="B88" s="103" t="s">
        <v>237</v>
      </c>
      <c r="C88" s="254"/>
      <c r="D88" s="464"/>
      <c r="E88" s="413"/>
      <c r="F88" s="883"/>
    </row>
    <row r="89" spans="1:8" s="57" customFormat="1" ht="12" customHeight="1" thickBot="1">
      <c r="A89" s="207" t="s">
        <v>398</v>
      </c>
      <c r="B89" s="193" t="s">
        <v>379</v>
      </c>
      <c r="C89" s="250">
        <f>+C66+C70+C75+C78+C82+C88+C87</f>
        <v>0</v>
      </c>
      <c r="D89" s="250">
        <f>+D66+D70+D75+D78+D82+D88+D87</f>
        <v>0</v>
      </c>
      <c r="E89" s="262">
        <f>+D89-C89</f>
        <v>0</v>
      </c>
      <c r="F89" s="750">
        <f>+F66+F70+F75+F78+F82+F88+F87</f>
        <v>0</v>
      </c>
    </row>
    <row r="90" spans="1:8" s="57" customFormat="1" ht="12" customHeight="1" thickBot="1">
      <c r="A90" s="211" t="s">
        <v>399</v>
      </c>
      <c r="B90" s="194" t="s">
        <v>400</v>
      </c>
      <c r="C90" s="250">
        <f>+C65+C89</f>
        <v>13000</v>
      </c>
      <c r="D90" s="250">
        <f>+D65+D89</f>
        <v>13135</v>
      </c>
      <c r="E90" s="262">
        <f>+D90-C90</f>
        <v>135</v>
      </c>
      <c r="F90" s="750">
        <f>+F65+F89</f>
        <v>8135</v>
      </c>
    </row>
    <row r="91" spans="1:8" s="49" customFormat="1" ht="16.5" customHeight="1" thickBot="1">
      <c r="A91" s="992" t="s">
        <v>42</v>
      </c>
      <c r="B91" s="993"/>
      <c r="C91" s="993"/>
      <c r="D91" s="993"/>
      <c r="E91" s="994"/>
      <c r="F91" s="851"/>
    </row>
    <row r="92" spans="1:8" s="59" customFormat="1" ht="12" customHeight="1" thickBot="1">
      <c r="A92" s="180" t="s">
        <v>7</v>
      </c>
      <c r="B92" s="26" t="s">
        <v>404</v>
      </c>
      <c r="C92" s="255">
        <f>+C93+C94+C95+C96+C97+C110</f>
        <v>13000</v>
      </c>
      <c r="D92" s="246">
        <f>+D93+D94+D95+D96+D97+D110</f>
        <v>13135</v>
      </c>
      <c r="E92" s="262">
        <f>+D92-C92</f>
        <v>135</v>
      </c>
      <c r="F92" s="734">
        <f>+F93+F94+F95+F96+F97+F110</f>
        <v>8135</v>
      </c>
    </row>
    <row r="93" spans="1:8" ht="12" customHeight="1">
      <c r="A93" s="212" t="s">
        <v>66</v>
      </c>
      <c r="B93" s="8" t="s">
        <v>37</v>
      </c>
      <c r="C93" s="256"/>
      <c r="D93" s="403"/>
      <c r="E93" s="419"/>
      <c r="F93" s="870"/>
    </row>
    <row r="94" spans="1:8" ht="12" customHeight="1">
      <c r="A94" s="205" t="s">
        <v>67</v>
      </c>
      <c r="B94" s="6" t="s">
        <v>110</v>
      </c>
      <c r="C94" s="248"/>
      <c r="D94" s="469"/>
      <c r="E94" s="420"/>
      <c r="F94" s="871"/>
    </row>
    <row r="95" spans="1:8" ht="12" customHeight="1">
      <c r="A95" s="205" t="s">
        <v>68</v>
      </c>
      <c r="B95" s="6" t="s">
        <v>85</v>
      </c>
      <c r="C95" s="249"/>
      <c r="D95" s="469"/>
      <c r="E95" s="420"/>
      <c r="F95" s="871"/>
    </row>
    <row r="96" spans="1:8" ht="12" customHeight="1">
      <c r="A96" s="205" t="s">
        <v>69</v>
      </c>
      <c r="B96" s="9" t="s">
        <v>111</v>
      </c>
      <c r="C96" s="249"/>
      <c r="D96" s="469"/>
      <c r="E96" s="420"/>
      <c r="F96" s="871"/>
    </row>
    <row r="97" spans="1:6" ht="12" customHeight="1">
      <c r="A97" s="205" t="s">
        <v>77</v>
      </c>
      <c r="B97" s="17" t="s">
        <v>112</v>
      </c>
      <c r="C97" s="249">
        <v>13000</v>
      </c>
      <c r="D97" s="249">
        <v>13135</v>
      </c>
      <c r="E97" s="579">
        <f>+D97-C97</f>
        <v>135</v>
      </c>
      <c r="F97" s="770">
        <v>8135</v>
      </c>
    </row>
    <row r="98" spans="1:6" ht="12" customHeight="1">
      <c r="A98" s="205" t="s">
        <v>70</v>
      </c>
      <c r="B98" s="6" t="s">
        <v>401</v>
      </c>
      <c r="C98" s="249"/>
      <c r="D98" s="469"/>
      <c r="E98" s="420"/>
      <c r="F98" s="871"/>
    </row>
    <row r="99" spans="1:6" ht="12" customHeight="1">
      <c r="A99" s="205" t="s">
        <v>71</v>
      </c>
      <c r="B99" s="69" t="s">
        <v>342</v>
      </c>
      <c r="C99" s="249"/>
      <c r="D99" s="469"/>
      <c r="E99" s="420"/>
      <c r="F99" s="871"/>
    </row>
    <row r="100" spans="1:6" ht="12" customHeight="1">
      <c r="A100" s="205" t="s">
        <v>78</v>
      </c>
      <c r="B100" s="69" t="s">
        <v>341</v>
      </c>
      <c r="C100" s="249"/>
      <c r="D100" s="469"/>
      <c r="E100" s="420"/>
      <c r="F100" s="871"/>
    </row>
    <row r="101" spans="1:6" ht="12" customHeight="1">
      <c r="A101" s="205" t="s">
        <v>79</v>
      </c>
      <c r="B101" s="69" t="s">
        <v>253</v>
      </c>
      <c r="C101" s="249"/>
      <c r="D101" s="469"/>
      <c r="E101" s="420"/>
      <c r="F101" s="871"/>
    </row>
    <row r="102" spans="1:6" ht="12" customHeight="1">
      <c r="A102" s="205" t="s">
        <v>80</v>
      </c>
      <c r="B102" s="70" t="s">
        <v>254</v>
      </c>
      <c r="C102" s="249"/>
      <c r="D102" s="469"/>
      <c r="E102" s="420"/>
      <c r="F102" s="871"/>
    </row>
    <row r="103" spans="1:6" ht="12" customHeight="1">
      <c r="A103" s="205" t="s">
        <v>81</v>
      </c>
      <c r="B103" s="70" t="s">
        <v>255</v>
      </c>
      <c r="C103" s="249"/>
      <c r="D103" s="469"/>
      <c r="E103" s="420"/>
      <c r="F103" s="871"/>
    </row>
    <row r="104" spans="1:6" ht="12" customHeight="1">
      <c r="A104" s="205" t="s">
        <v>83</v>
      </c>
      <c r="B104" s="69" t="s">
        <v>256</v>
      </c>
      <c r="C104" s="249"/>
      <c r="D104" s="469"/>
      <c r="E104" s="420"/>
      <c r="F104" s="871"/>
    </row>
    <row r="105" spans="1:6" ht="12" customHeight="1">
      <c r="A105" s="205" t="s">
        <v>113</v>
      </c>
      <c r="B105" s="69" t="s">
        <v>257</v>
      </c>
      <c r="C105" s="249"/>
      <c r="D105" s="469"/>
      <c r="E105" s="420"/>
      <c r="F105" s="871"/>
    </row>
    <row r="106" spans="1:6" ht="12" customHeight="1">
      <c r="A106" s="205" t="s">
        <v>251</v>
      </c>
      <c r="B106" s="70" t="s">
        <v>258</v>
      </c>
      <c r="C106" s="249"/>
      <c r="D106" s="469"/>
      <c r="E106" s="420"/>
      <c r="F106" s="871"/>
    </row>
    <row r="107" spans="1:6" ht="12" customHeight="1">
      <c r="A107" s="213" t="s">
        <v>252</v>
      </c>
      <c r="B107" s="71" t="s">
        <v>259</v>
      </c>
      <c r="C107" s="249"/>
      <c r="D107" s="469"/>
      <c r="E107" s="420"/>
      <c r="F107" s="871"/>
    </row>
    <row r="108" spans="1:6" ht="12" customHeight="1">
      <c r="A108" s="205" t="s">
        <v>339</v>
      </c>
      <c r="B108" s="71" t="s">
        <v>260</v>
      </c>
      <c r="C108" s="249"/>
      <c r="D108" s="469"/>
      <c r="E108" s="420"/>
      <c r="F108" s="871"/>
    </row>
    <row r="109" spans="1:6" ht="12" customHeight="1">
      <c r="A109" s="205" t="s">
        <v>340</v>
      </c>
      <c r="B109" s="70" t="s">
        <v>261</v>
      </c>
      <c r="C109" s="248">
        <v>13000</v>
      </c>
      <c r="D109" s="249">
        <v>13135</v>
      </c>
      <c r="E109" s="579">
        <f>+D109-C109</f>
        <v>135</v>
      </c>
      <c r="F109" s="770">
        <v>8135</v>
      </c>
    </row>
    <row r="110" spans="1:6" ht="12" customHeight="1">
      <c r="A110" s="205" t="s">
        <v>344</v>
      </c>
      <c r="B110" s="9" t="s">
        <v>38</v>
      </c>
      <c r="C110" s="248"/>
      <c r="D110" s="469"/>
      <c r="E110" s="420"/>
      <c r="F110" s="871"/>
    </row>
    <row r="111" spans="1:6" ht="12" customHeight="1">
      <c r="A111" s="206" t="s">
        <v>345</v>
      </c>
      <c r="B111" s="6" t="s">
        <v>402</v>
      </c>
      <c r="C111" s="249"/>
      <c r="D111" s="469"/>
      <c r="E111" s="420"/>
      <c r="F111" s="871"/>
    </row>
    <row r="112" spans="1:6" ht="12" customHeight="1" thickBot="1">
      <c r="A112" s="214" t="s">
        <v>346</v>
      </c>
      <c r="B112" s="72" t="s">
        <v>403</v>
      </c>
      <c r="C112" s="257"/>
      <c r="D112" s="470"/>
      <c r="E112" s="421"/>
      <c r="F112" s="872"/>
    </row>
    <row r="113" spans="1:6" ht="12" customHeight="1" thickBot="1">
      <c r="A113" s="27" t="s">
        <v>8</v>
      </c>
      <c r="B113" s="25" t="s">
        <v>262</v>
      </c>
      <c r="C113" s="246">
        <f>+C114+C116+C118</f>
        <v>0</v>
      </c>
      <c r="D113" s="246">
        <f>+D114+D115+D116+D117+D118+D131</f>
        <v>0</v>
      </c>
      <c r="E113" s="262">
        <f>+D113-C113</f>
        <v>0</v>
      </c>
      <c r="F113" s="734">
        <f>+F114+F115+F116+F117+F118+F131</f>
        <v>0</v>
      </c>
    </row>
    <row r="114" spans="1:6" ht="12" customHeight="1">
      <c r="A114" s="204" t="s">
        <v>72</v>
      </c>
      <c r="B114" s="6" t="s">
        <v>130</v>
      </c>
      <c r="C114" s="247"/>
      <c r="D114" s="403"/>
      <c r="E114" s="419"/>
      <c r="F114" s="870"/>
    </row>
    <row r="115" spans="1:6" ht="12" customHeight="1">
      <c r="A115" s="204" t="s">
        <v>73</v>
      </c>
      <c r="B115" s="10" t="s">
        <v>266</v>
      </c>
      <c r="C115" s="247"/>
      <c r="D115" s="469"/>
      <c r="E115" s="420"/>
      <c r="F115" s="871"/>
    </row>
    <row r="116" spans="1:6" ht="12" customHeight="1">
      <c r="A116" s="204" t="s">
        <v>74</v>
      </c>
      <c r="B116" s="10" t="s">
        <v>114</v>
      </c>
      <c r="C116" s="248"/>
      <c r="D116" s="469"/>
      <c r="E116" s="420"/>
      <c r="F116" s="871"/>
    </row>
    <row r="117" spans="1:6" ht="12" customHeight="1">
      <c r="A117" s="204" t="s">
        <v>75</v>
      </c>
      <c r="B117" s="10" t="s">
        <v>267</v>
      </c>
      <c r="C117" s="510"/>
      <c r="D117" s="469"/>
      <c r="E117" s="420"/>
      <c r="F117" s="871"/>
    </row>
    <row r="118" spans="1:6" ht="12" customHeight="1">
      <c r="A118" s="204" t="s">
        <v>76</v>
      </c>
      <c r="B118" s="105" t="s">
        <v>133</v>
      </c>
      <c r="C118" s="510"/>
      <c r="D118" s="469"/>
      <c r="E118" s="420"/>
      <c r="F118" s="871"/>
    </row>
    <row r="119" spans="1:6" ht="12" customHeight="1">
      <c r="A119" s="204" t="s">
        <v>82</v>
      </c>
      <c r="B119" s="104" t="s">
        <v>329</v>
      </c>
      <c r="C119" s="510"/>
      <c r="D119" s="469"/>
      <c r="E119" s="420"/>
      <c r="F119" s="871"/>
    </row>
    <row r="120" spans="1:6" ht="12" customHeight="1">
      <c r="A120" s="204" t="s">
        <v>84</v>
      </c>
      <c r="B120" s="182" t="s">
        <v>272</v>
      </c>
      <c r="C120" s="510"/>
      <c r="D120" s="469"/>
      <c r="E120" s="420"/>
      <c r="F120" s="871"/>
    </row>
    <row r="121" spans="1:6" ht="12" customHeight="1">
      <c r="A121" s="204" t="s">
        <v>115</v>
      </c>
      <c r="B121" s="70" t="s">
        <v>255</v>
      </c>
      <c r="C121" s="510"/>
      <c r="D121" s="469"/>
      <c r="E121" s="420"/>
      <c r="F121" s="871"/>
    </row>
    <row r="122" spans="1:6" ht="12" customHeight="1">
      <c r="A122" s="204" t="s">
        <v>116</v>
      </c>
      <c r="B122" s="70" t="s">
        <v>271</v>
      </c>
      <c r="C122" s="510"/>
      <c r="D122" s="469"/>
      <c r="E122" s="420"/>
      <c r="F122" s="871"/>
    </row>
    <row r="123" spans="1:6" ht="12" customHeight="1">
      <c r="A123" s="204" t="s">
        <v>117</v>
      </c>
      <c r="B123" s="70" t="s">
        <v>270</v>
      </c>
      <c r="C123" s="510"/>
      <c r="D123" s="469"/>
      <c r="E123" s="420"/>
      <c r="F123" s="871"/>
    </row>
    <row r="124" spans="1:6" ht="12" customHeight="1">
      <c r="A124" s="204" t="s">
        <v>263</v>
      </c>
      <c r="B124" s="70" t="s">
        <v>258</v>
      </c>
      <c r="C124" s="510"/>
      <c r="D124" s="469"/>
      <c r="E124" s="420"/>
      <c r="F124" s="871"/>
    </row>
    <row r="125" spans="1:6" ht="12" customHeight="1">
      <c r="A125" s="204" t="s">
        <v>264</v>
      </c>
      <c r="B125" s="70" t="s">
        <v>269</v>
      </c>
      <c r="C125" s="510"/>
      <c r="D125" s="469"/>
      <c r="E125" s="420"/>
      <c r="F125" s="871"/>
    </row>
    <row r="126" spans="1:6" ht="12" customHeight="1" thickBot="1">
      <c r="A126" s="213" t="s">
        <v>265</v>
      </c>
      <c r="B126" s="70" t="s">
        <v>268</v>
      </c>
      <c r="C126" s="511"/>
      <c r="D126" s="470"/>
      <c r="E126" s="421"/>
      <c r="F126" s="872"/>
    </row>
    <row r="127" spans="1:6" ht="12" customHeight="1" thickBot="1">
      <c r="A127" s="27" t="s">
        <v>9</v>
      </c>
      <c r="B127" s="63" t="s">
        <v>349</v>
      </c>
      <c r="C127" s="246">
        <f>+C92+C113</f>
        <v>13000</v>
      </c>
      <c r="D127" s="246">
        <f>+D92+D113</f>
        <v>13135</v>
      </c>
      <c r="E127" s="262">
        <f>+D127-C127</f>
        <v>135</v>
      </c>
      <c r="F127" s="734">
        <f>+F92+F113</f>
        <v>8135</v>
      </c>
    </row>
    <row r="128" spans="1:6" ht="12" customHeight="1" thickBot="1">
      <c r="A128" s="27" t="s">
        <v>10</v>
      </c>
      <c r="B128" s="63" t="s">
        <v>350</v>
      </c>
      <c r="C128" s="246">
        <f>+C129+C130+C131</f>
        <v>0</v>
      </c>
      <c r="D128" s="246">
        <f>+D129+D130+D131+D132+D133+D146</f>
        <v>0</v>
      </c>
      <c r="E128" s="262">
        <f>+D128-C128</f>
        <v>0</v>
      </c>
      <c r="F128" s="734">
        <f>+F129+F130+F131+F132+F133+F146</f>
        <v>0</v>
      </c>
    </row>
    <row r="129" spans="1:11" s="59" customFormat="1" ht="12" customHeight="1">
      <c r="A129" s="204" t="s">
        <v>167</v>
      </c>
      <c r="B129" s="7" t="s">
        <v>407</v>
      </c>
      <c r="C129" s="510"/>
      <c r="D129" s="474"/>
      <c r="E129" s="425"/>
      <c r="F129" s="873"/>
    </row>
    <row r="130" spans="1:11" ht="12" customHeight="1">
      <c r="A130" s="204" t="s">
        <v>168</v>
      </c>
      <c r="B130" s="7" t="s">
        <v>358</v>
      </c>
      <c r="C130" s="510"/>
      <c r="D130" s="469"/>
      <c r="E130" s="420"/>
      <c r="F130" s="871"/>
    </row>
    <row r="131" spans="1:11" ht="12" customHeight="1" thickBot="1">
      <c r="A131" s="213" t="s">
        <v>169</v>
      </c>
      <c r="B131" s="5" t="s">
        <v>406</v>
      </c>
      <c r="C131" s="510"/>
      <c r="D131" s="470"/>
      <c r="E131" s="421"/>
      <c r="F131" s="872"/>
    </row>
    <row r="132" spans="1:11" ht="12" customHeight="1" thickBot="1">
      <c r="A132" s="27" t="s">
        <v>11</v>
      </c>
      <c r="B132" s="63" t="s">
        <v>351</v>
      </c>
      <c r="C132" s="246">
        <f>+C133+C134+C135+C136+C137+C138</f>
        <v>0</v>
      </c>
      <c r="D132" s="246">
        <f>+D133+D134+D135+D136+D137+D150</f>
        <v>0</v>
      </c>
      <c r="E132" s="262">
        <f>+D132-C132</f>
        <v>0</v>
      </c>
      <c r="F132" s="734">
        <f>+F133+F134+F135+F136+F137+F150</f>
        <v>0</v>
      </c>
    </row>
    <row r="133" spans="1:11" ht="12" customHeight="1">
      <c r="A133" s="204" t="s">
        <v>59</v>
      </c>
      <c r="B133" s="7" t="s">
        <v>360</v>
      </c>
      <c r="C133" s="510"/>
      <c r="D133" s="403"/>
      <c r="E133" s="419"/>
      <c r="F133" s="870"/>
    </row>
    <row r="134" spans="1:11" ht="12" customHeight="1">
      <c r="A134" s="204" t="s">
        <v>60</v>
      </c>
      <c r="B134" s="7" t="s">
        <v>352</v>
      </c>
      <c r="C134" s="510"/>
      <c r="D134" s="469"/>
      <c r="E134" s="420"/>
      <c r="F134" s="871"/>
    </row>
    <row r="135" spans="1:11" ht="12" customHeight="1">
      <c r="A135" s="204" t="s">
        <v>61</v>
      </c>
      <c r="B135" s="7" t="s">
        <v>353</v>
      </c>
      <c r="C135" s="510"/>
      <c r="D135" s="469"/>
      <c r="E135" s="420"/>
      <c r="F135" s="871"/>
    </row>
    <row r="136" spans="1:11" ht="12" customHeight="1">
      <c r="A136" s="204" t="s">
        <v>102</v>
      </c>
      <c r="B136" s="7" t="s">
        <v>405</v>
      </c>
      <c r="C136" s="510"/>
      <c r="D136" s="469"/>
      <c r="E136" s="420"/>
      <c r="F136" s="871"/>
    </row>
    <row r="137" spans="1:11" ht="12" customHeight="1">
      <c r="A137" s="204" t="s">
        <v>103</v>
      </c>
      <c r="B137" s="7" t="s">
        <v>355</v>
      </c>
      <c r="C137" s="510"/>
      <c r="D137" s="469"/>
      <c r="E137" s="420"/>
      <c r="F137" s="871"/>
    </row>
    <row r="138" spans="1:11" s="59" customFormat="1" ht="12" customHeight="1" thickBot="1">
      <c r="A138" s="213" t="s">
        <v>104</v>
      </c>
      <c r="B138" s="5" t="s">
        <v>356</v>
      </c>
      <c r="C138" s="510"/>
      <c r="D138" s="473"/>
      <c r="E138" s="424"/>
      <c r="F138" s="874"/>
    </row>
    <row r="139" spans="1:11" ht="12" customHeight="1" thickBot="1">
      <c r="A139" s="27" t="s">
        <v>12</v>
      </c>
      <c r="B139" s="63" t="s">
        <v>422</v>
      </c>
      <c r="C139" s="250">
        <f>+C140+C141+C143+C144+C142</f>
        <v>0</v>
      </c>
      <c r="D139" s="246">
        <f>+D140+D141+D142+D143+D144+D157</f>
        <v>0</v>
      </c>
      <c r="E139" s="262">
        <f>+D139-C139</f>
        <v>0</v>
      </c>
      <c r="F139" s="734">
        <f>+F140+F141+F142+F143+F144+F157</f>
        <v>0</v>
      </c>
      <c r="K139" s="102"/>
    </row>
    <row r="140" spans="1:11">
      <c r="A140" s="204" t="s">
        <v>62</v>
      </c>
      <c r="B140" s="7" t="s">
        <v>273</v>
      </c>
      <c r="C140" s="510"/>
      <c r="D140" s="403"/>
      <c r="E140" s="419"/>
      <c r="F140" s="870"/>
    </row>
    <row r="141" spans="1:11" ht="12" customHeight="1">
      <c r="A141" s="204" t="s">
        <v>63</v>
      </c>
      <c r="B141" s="7" t="s">
        <v>274</v>
      </c>
      <c r="C141" s="510"/>
      <c r="D141" s="469"/>
      <c r="E141" s="420"/>
      <c r="F141" s="871"/>
    </row>
    <row r="142" spans="1:11" s="59" customFormat="1" ht="12" customHeight="1">
      <c r="A142" s="204" t="s">
        <v>187</v>
      </c>
      <c r="B142" s="7" t="s">
        <v>421</v>
      </c>
      <c r="C142" s="510"/>
      <c r="D142" s="469"/>
      <c r="E142" s="420"/>
      <c r="F142" s="871"/>
    </row>
    <row r="143" spans="1:11" s="59" customFormat="1" ht="12" customHeight="1">
      <c r="A143" s="204" t="s">
        <v>188</v>
      </c>
      <c r="B143" s="7" t="s">
        <v>365</v>
      </c>
      <c r="C143" s="510"/>
      <c r="D143" s="472"/>
      <c r="E143" s="423"/>
      <c r="F143" s="875"/>
    </row>
    <row r="144" spans="1:11" s="59" customFormat="1" ht="12" customHeight="1" thickBot="1">
      <c r="A144" s="213" t="s">
        <v>189</v>
      </c>
      <c r="B144" s="5" t="s">
        <v>293</v>
      </c>
      <c r="C144" s="510"/>
      <c r="D144" s="473"/>
      <c r="E144" s="424"/>
      <c r="F144" s="874"/>
    </row>
    <row r="145" spans="1:6" s="59" customFormat="1" ht="12" customHeight="1" thickBot="1">
      <c r="A145" s="27" t="s">
        <v>13</v>
      </c>
      <c r="B145" s="63" t="s">
        <v>366</v>
      </c>
      <c r="C145" s="258">
        <f>+C146+C147+C148+C149+C150</f>
        <v>0</v>
      </c>
      <c r="D145" s="246">
        <f>+D146+D147+D148+D149+D150+D163</f>
        <v>0</v>
      </c>
      <c r="E145" s="262">
        <f>+D145-C145</f>
        <v>0</v>
      </c>
      <c r="F145" s="734">
        <f>+F146+F147+F148+F149+F150+F163</f>
        <v>0</v>
      </c>
    </row>
    <row r="146" spans="1:6" s="59" customFormat="1" ht="12" customHeight="1">
      <c r="A146" s="204" t="s">
        <v>64</v>
      </c>
      <c r="B146" s="7" t="s">
        <v>361</v>
      </c>
      <c r="C146" s="510"/>
      <c r="D146" s="474"/>
      <c r="E146" s="425"/>
      <c r="F146" s="873"/>
    </row>
    <row r="147" spans="1:6" s="59" customFormat="1" ht="12" customHeight="1">
      <c r="A147" s="204" t="s">
        <v>65</v>
      </c>
      <c r="B147" s="7" t="s">
        <v>368</v>
      </c>
      <c r="C147" s="510"/>
      <c r="D147" s="472"/>
      <c r="E147" s="423"/>
      <c r="F147" s="875"/>
    </row>
    <row r="148" spans="1:6" s="59" customFormat="1" ht="12" customHeight="1">
      <c r="A148" s="204" t="s">
        <v>199</v>
      </c>
      <c r="B148" s="7" t="s">
        <v>363</v>
      </c>
      <c r="C148" s="510"/>
      <c r="D148" s="472"/>
      <c r="E148" s="423"/>
      <c r="F148" s="875"/>
    </row>
    <row r="149" spans="1:6" ht="12.75" customHeight="1">
      <c r="A149" s="204" t="s">
        <v>200</v>
      </c>
      <c r="B149" s="7" t="s">
        <v>408</v>
      </c>
      <c r="C149" s="510"/>
      <c r="D149" s="472"/>
      <c r="E149" s="423"/>
      <c r="F149" s="875"/>
    </row>
    <row r="150" spans="1:6" ht="12.75" customHeight="1" thickBot="1">
      <c r="A150" s="213" t="s">
        <v>367</v>
      </c>
      <c r="B150" s="5" t="s">
        <v>370</v>
      </c>
      <c r="C150" s="511"/>
      <c r="D150" s="470"/>
      <c r="E150" s="421"/>
      <c r="F150" s="872"/>
    </row>
    <row r="151" spans="1:6" ht="12.75" customHeight="1" thickBot="1">
      <c r="A151" s="241" t="s">
        <v>14</v>
      </c>
      <c r="B151" s="63" t="s">
        <v>371</v>
      </c>
      <c r="C151" s="258"/>
      <c r="D151" s="471"/>
      <c r="E151" s="422"/>
      <c r="F151" s="876"/>
    </row>
    <row r="152" spans="1:6" ht="12" customHeight="1" thickBot="1">
      <c r="A152" s="241" t="s">
        <v>15</v>
      </c>
      <c r="B152" s="63" t="s">
        <v>372</v>
      </c>
      <c r="C152" s="258"/>
      <c r="D152" s="471"/>
      <c r="E152" s="422"/>
      <c r="F152" s="876"/>
    </row>
    <row r="153" spans="1:6" ht="15" customHeight="1" thickBot="1">
      <c r="A153" s="27" t="s">
        <v>16</v>
      </c>
      <c r="B153" s="63" t="s">
        <v>374</v>
      </c>
      <c r="C153" s="641">
        <f>+C128+C132+C139+C145+C151+C152</f>
        <v>0</v>
      </c>
      <c r="D153" s="641">
        <f>+D128+D132+D139+D145+D151+D152</f>
        <v>0</v>
      </c>
      <c r="E153" s="262">
        <f>+D153-C153</f>
        <v>0</v>
      </c>
      <c r="F153" s="779">
        <f>+F128+F132+F139+F145+F151+F152</f>
        <v>0</v>
      </c>
    </row>
    <row r="154" spans="1:6" ht="13.5" thickBot="1">
      <c r="A154" s="215" t="s">
        <v>17</v>
      </c>
      <c r="B154" s="161" t="s">
        <v>373</v>
      </c>
      <c r="C154" s="641">
        <f>+C127+C153</f>
        <v>13000</v>
      </c>
      <c r="D154" s="641">
        <f>+D127+D153</f>
        <v>13135</v>
      </c>
      <c r="E154" s="262">
        <f>+D154-C154</f>
        <v>135</v>
      </c>
      <c r="F154" s="779">
        <f>+F127+F153</f>
        <v>8135</v>
      </c>
    </row>
    <row r="155" spans="1:6" ht="15" customHeight="1" thickBot="1">
      <c r="A155" s="164"/>
      <c r="B155" s="165"/>
      <c r="C155" s="266"/>
      <c r="D155" s="408"/>
      <c r="E155" s="408"/>
      <c r="F155" s="408"/>
    </row>
    <row r="156" spans="1:6" ht="14.25" customHeight="1">
      <c r="A156" s="481" t="s">
        <v>409</v>
      </c>
      <c r="B156" s="506"/>
      <c r="C156" s="482"/>
      <c r="D156" s="512"/>
      <c r="E156" s="509"/>
      <c r="F156" s="513"/>
    </row>
    <row r="157" spans="1:6" ht="13.5" thickBot="1">
      <c r="A157" s="480" t="s">
        <v>126</v>
      </c>
      <c r="B157" s="478"/>
      <c r="C157" s="483"/>
      <c r="D157" s="476"/>
      <c r="E157" s="869"/>
      <c r="F157" s="409"/>
    </row>
  </sheetData>
  <sheetProtection formatCells="0"/>
  <mergeCells count="2">
    <mergeCell ref="A7:E7"/>
    <mergeCell ref="A91:E91"/>
  </mergeCells>
  <phoneticPr fontId="25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67" orientation="portrait" verticalDpi="300" r:id="rId1"/>
  <headerFooter alignWithMargins="0"/>
  <rowBreaks count="1" manualBreakCount="1">
    <brk id="90" max="5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K157"/>
  <sheetViews>
    <sheetView view="pageLayout" topLeftCell="C1" zoomScaleNormal="100" zoomScaleSheetLayoutView="85" workbookViewId="0">
      <selection activeCell="E1" sqref="E1"/>
    </sheetView>
  </sheetViews>
  <sheetFormatPr defaultRowHeight="12.75"/>
  <cols>
    <col min="1" max="1" width="19.5" style="167" customWidth="1"/>
    <col min="2" max="2" width="72" style="168" customWidth="1"/>
    <col min="3" max="3" width="12.33203125" style="169" customWidth="1"/>
    <col min="4" max="5" width="12.33203125" style="2" customWidth="1"/>
    <col min="6" max="6" width="12.33203125" style="2" hidden="1" customWidth="1"/>
    <col min="7" max="16384" width="9.33203125" style="2"/>
  </cols>
  <sheetData>
    <row r="1" spans="1:6" s="1" customFormat="1" ht="16.5" customHeight="1" thickBot="1">
      <c r="A1" s="83"/>
      <c r="B1" s="85"/>
      <c r="E1" s="101" t="s">
        <v>465</v>
      </c>
    </row>
    <row r="2" spans="1:6" s="55" customFormat="1" ht="21" customHeight="1">
      <c r="A2" s="178" t="s">
        <v>47</v>
      </c>
      <c r="B2" s="155" t="s">
        <v>127</v>
      </c>
      <c r="C2" s="528"/>
      <c r="D2" s="528"/>
      <c r="E2" s="552" t="s">
        <v>39</v>
      </c>
      <c r="F2" s="552" t="s">
        <v>39</v>
      </c>
    </row>
    <row r="3" spans="1:6" s="55" customFormat="1" ht="16.5" thickBot="1">
      <c r="A3" s="86" t="s">
        <v>123</v>
      </c>
      <c r="B3" s="156" t="s">
        <v>418</v>
      </c>
      <c r="C3" s="526"/>
      <c r="D3" s="505"/>
      <c r="E3" s="553" t="s">
        <v>332</v>
      </c>
      <c r="F3" s="553" t="s">
        <v>332</v>
      </c>
    </row>
    <row r="4" spans="1:6" s="56" customFormat="1" ht="15.95" customHeight="1" thickBot="1">
      <c r="A4" s="87"/>
      <c r="B4" s="87"/>
      <c r="E4" s="554" t="s">
        <v>40</v>
      </c>
      <c r="F4" s="554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81" t="s">
        <v>449</v>
      </c>
      <c r="F5" s="825" t="s">
        <v>446</v>
      </c>
    </row>
    <row r="6" spans="1:6" s="49" customFormat="1" ht="12.95" customHeight="1" thickBot="1">
      <c r="A6" s="79"/>
      <c r="B6" s="80" t="s">
        <v>388</v>
      </c>
      <c r="C6" s="404" t="s">
        <v>389</v>
      </c>
      <c r="D6" s="542" t="s">
        <v>390</v>
      </c>
      <c r="E6" s="549" t="s">
        <v>392</v>
      </c>
      <c r="F6" s="826" t="s">
        <v>391</v>
      </c>
    </row>
    <row r="7" spans="1:6" s="49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6" s="49" customFormat="1" ht="12" customHeight="1" thickBot="1">
      <c r="A8" s="27" t="s">
        <v>7</v>
      </c>
      <c r="B8" s="19" t="s">
        <v>152</v>
      </c>
      <c r="C8" s="173">
        <f>+C9+C10+C11+C12+C13+C14</f>
        <v>99388</v>
      </c>
      <c r="D8" s="173">
        <f>+D9+D10+D11+D12+D13+D14</f>
        <v>99388</v>
      </c>
      <c r="E8" s="557">
        <f>+D8-C8</f>
        <v>0</v>
      </c>
      <c r="F8" s="827">
        <f>+F9+F10+F11+F12+F13+F14</f>
        <v>42239</v>
      </c>
    </row>
    <row r="9" spans="1:6" s="57" customFormat="1" ht="12" customHeight="1">
      <c r="A9" s="204" t="s">
        <v>66</v>
      </c>
      <c r="B9" s="186" t="s">
        <v>153</v>
      </c>
      <c r="C9" s="175">
        <v>99388</v>
      </c>
      <c r="D9" s="175">
        <v>99388</v>
      </c>
      <c r="E9" s="890">
        <f>+D9-C9</f>
        <v>0</v>
      </c>
      <c r="F9" s="810">
        <v>42239</v>
      </c>
    </row>
    <row r="10" spans="1:6" s="58" customFormat="1" ht="12" customHeight="1">
      <c r="A10" s="205" t="s">
        <v>67</v>
      </c>
      <c r="B10" s="187" t="s">
        <v>154</v>
      </c>
      <c r="C10" s="174"/>
      <c r="D10" s="462"/>
      <c r="E10" s="411"/>
      <c r="F10" s="878"/>
    </row>
    <row r="11" spans="1:6" s="58" customFormat="1" ht="12" customHeight="1">
      <c r="A11" s="205" t="s">
        <v>68</v>
      </c>
      <c r="B11" s="187" t="s">
        <v>423</v>
      </c>
      <c r="C11" s="174"/>
      <c r="D11" s="462"/>
      <c r="E11" s="411"/>
      <c r="F11" s="878"/>
    </row>
    <row r="12" spans="1:6" s="58" customFormat="1" ht="12" customHeight="1">
      <c r="A12" s="205" t="s">
        <v>69</v>
      </c>
      <c r="B12" s="187" t="s">
        <v>155</v>
      </c>
      <c r="C12" s="174"/>
      <c r="D12" s="462"/>
      <c r="E12" s="411"/>
      <c r="F12" s="878"/>
    </row>
    <row r="13" spans="1:6" s="58" customFormat="1" ht="12" customHeight="1">
      <c r="A13" s="205" t="s">
        <v>86</v>
      </c>
      <c r="B13" s="187" t="s">
        <v>396</v>
      </c>
      <c r="C13" s="174"/>
      <c r="D13" s="462"/>
      <c r="E13" s="411"/>
      <c r="F13" s="878"/>
    </row>
    <row r="14" spans="1:6" s="57" customFormat="1" ht="12" customHeight="1" thickBot="1">
      <c r="A14" s="206" t="s">
        <v>70</v>
      </c>
      <c r="B14" s="188" t="s">
        <v>334</v>
      </c>
      <c r="C14" s="174"/>
      <c r="D14" s="463"/>
      <c r="E14" s="412"/>
      <c r="F14" s="879"/>
    </row>
    <row r="15" spans="1:6" s="57" customFormat="1" ht="12" customHeight="1" thickBot="1">
      <c r="A15" s="27" t="s">
        <v>8</v>
      </c>
      <c r="B15" s="103" t="s">
        <v>156</v>
      </c>
      <c r="C15" s="173">
        <f>+C16+C17+C18+C19+C20</f>
        <v>0</v>
      </c>
      <c r="D15" s="464"/>
      <c r="E15" s="413"/>
      <c r="F15" s="883"/>
    </row>
    <row r="16" spans="1:6" s="57" customFormat="1" ht="12" customHeight="1">
      <c r="A16" s="204" t="s">
        <v>72</v>
      </c>
      <c r="B16" s="186" t="s">
        <v>157</v>
      </c>
      <c r="C16" s="175"/>
      <c r="D16" s="461"/>
      <c r="E16" s="410"/>
      <c r="F16" s="877"/>
    </row>
    <row r="17" spans="1:6" s="57" customFormat="1" ht="12" customHeight="1">
      <c r="A17" s="205" t="s">
        <v>73</v>
      </c>
      <c r="B17" s="187" t="s">
        <v>158</v>
      </c>
      <c r="C17" s="174"/>
      <c r="D17" s="465"/>
      <c r="E17" s="414"/>
      <c r="F17" s="880"/>
    </row>
    <row r="18" spans="1:6" s="57" customFormat="1" ht="12" customHeight="1">
      <c r="A18" s="205" t="s">
        <v>74</v>
      </c>
      <c r="B18" s="187" t="s">
        <v>323</v>
      </c>
      <c r="C18" s="174"/>
      <c r="D18" s="465"/>
      <c r="E18" s="414"/>
      <c r="F18" s="880"/>
    </row>
    <row r="19" spans="1:6" s="57" customFormat="1" ht="12" customHeight="1">
      <c r="A19" s="205" t="s">
        <v>75</v>
      </c>
      <c r="B19" s="187" t="s">
        <v>324</v>
      </c>
      <c r="C19" s="174"/>
      <c r="D19" s="465"/>
      <c r="E19" s="414"/>
      <c r="F19" s="880"/>
    </row>
    <row r="20" spans="1:6" s="57" customFormat="1" ht="12" customHeight="1">
      <c r="A20" s="205" t="s">
        <v>76</v>
      </c>
      <c r="B20" s="187" t="s">
        <v>159</v>
      </c>
      <c r="C20" s="174"/>
      <c r="D20" s="465"/>
      <c r="E20" s="414"/>
      <c r="F20" s="880"/>
    </row>
    <row r="21" spans="1:6" s="58" customFormat="1" ht="12" customHeight="1" thickBot="1">
      <c r="A21" s="206" t="s">
        <v>82</v>
      </c>
      <c r="B21" s="188" t="s">
        <v>160</v>
      </c>
      <c r="C21" s="176"/>
      <c r="D21" s="466"/>
      <c r="E21" s="415"/>
      <c r="F21" s="881"/>
    </row>
    <row r="22" spans="1:6" s="58" customFormat="1" ht="12" customHeight="1" thickBot="1">
      <c r="A22" s="27" t="s">
        <v>9</v>
      </c>
      <c r="B22" s="19" t="s">
        <v>161</v>
      </c>
      <c r="C22" s="173">
        <f>+C23+C24+C25+C26+C27</f>
        <v>0</v>
      </c>
      <c r="D22" s="460"/>
      <c r="E22" s="416"/>
      <c r="F22" s="886"/>
    </row>
    <row r="23" spans="1:6" s="58" customFormat="1" ht="12" customHeight="1">
      <c r="A23" s="204" t="s">
        <v>55</v>
      </c>
      <c r="B23" s="186" t="s">
        <v>162</v>
      </c>
      <c r="C23" s="175"/>
      <c r="D23" s="467"/>
      <c r="E23" s="417"/>
      <c r="F23" s="882"/>
    </row>
    <row r="24" spans="1:6" s="57" customFormat="1" ht="12" customHeight="1">
      <c r="A24" s="205" t="s">
        <v>56</v>
      </c>
      <c r="B24" s="187" t="s">
        <v>163</v>
      </c>
      <c r="C24" s="174"/>
      <c r="D24" s="465"/>
      <c r="E24" s="414"/>
      <c r="F24" s="880"/>
    </row>
    <row r="25" spans="1:6" s="58" customFormat="1" ht="12" customHeight="1">
      <c r="A25" s="205" t="s">
        <v>57</v>
      </c>
      <c r="B25" s="187" t="s">
        <v>325</v>
      </c>
      <c r="C25" s="174"/>
      <c r="D25" s="462"/>
      <c r="E25" s="411"/>
      <c r="F25" s="878"/>
    </row>
    <row r="26" spans="1:6" s="58" customFormat="1" ht="12" customHeight="1">
      <c r="A26" s="205" t="s">
        <v>58</v>
      </c>
      <c r="B26" s="187" t="s">
        <v>326</v>
      </c>
      <c r="C26" s="174"/>
      <c r="D26" s="462"/>
      <c r="E26" s="411"/>
      <c r="F26" s="878"/>
    </row>
    <row r="27" spans="1:6" s="58" customFormat="1" ht="12" customHeight="1">
      <c r="A27" s="205" t="s">
        <v>98</v>
      </c>
      <c r="B27" s="187" t="s">
        <v>164</v>
      </c>
      <c r="C27" s="174"/>
      <c r="D27" s="462"/>
      <c r="E27" s="411"/>
      <c r="F27" s="878"/>
    </row>
    <row r="28" spans="1:6" s="58" customFormat="1" ht="12" customHeight="1" thickBot="1">
      <c r="A28" s="206" t="s">
        <v>99</v>
      </c>
      <c r="B28" s="188" t="s">
        <v>165</v>
      </c>
      <c r="C28" s="176"/>
      <c r="D28" s="466"/>
      <c r="E28" s="415"/>
      <c r="F28" s="881"/>
    </row>
    <row r="29" spans="1:6" s="58" customFormat="1" ht="12" customHeight="1" thickBot="1">
      <c r="A29" s="27" t="s">
        <v>100</v>
      </c>
      <c r="B29" s="19" t="s">
        <v>166</v>
      </c>
      <c r="C29" s="177">
        <f>SUM(C30:C36)</f>
        <v>0</v>
      </c>
      <c r="D29" s="460"/>
      <c r="E29" s="416"/>
      <c r="F29" s="886"/>
    </row>
    <row r="30" spans="1:6" s="58" customFormat="1" ht="12" customHeight="1">
      <c r="A30" s="204" t="s">
        <v>167</v>
      </c>
      <c r="B30" s="186" t="s">
        <v>428</v>
      </c>
      <c r="C30" s="175"/>
      <c r="D30" s="467"/>
      <c r="E30" s="417"/>
      <c r="F30" s="882"/>
    </row>
    <row r="31" spans="1:6" s="58" customFormat="1" ht="12" customHeight="1">
      <c r="A31" s="205" t="s">
        <v>168</v>
      </c>
      <c r="B31" s="187" t="s">
        <v>429</v>
      </c>
      <c r="C31" s="174"/>
      <c r="D31" s="462"/>
      <c r="E31" s="411"/>
      <c r="F31" s="878"/>
    </row>
    <row r="32" spans="1:6" s="58" customFormat="1" ht="12" customHeight="1">
      <c r="A32" s="205" t="s">
        <v>169</v>
      </c>
      <c r="B32" s="187" t="s">
        <v>430</v>
      </c>
      <c r="C32" s="174"/>
      <c r="D32" s="462"/>
      <c r="E32" s="411"/>
      <c r="F32" s="878"/>
    </row>
    <row r="33" spans="1:6" s="58" customFormat="1" ht="12" customHeight="1">
      <c r="A33" s="205" t="s">
        <v>170</v>
      </c>
      <c r="B33" s="187" t="s">
        <v>431</v>
      </c>
      <c r="C33" s="174"/>
      <c r="D33" s="462"/>
      <c r="E33" s="411"/>
      <c r="F33" s="878"/>
    </row>
    <row r="34" spans="1:6" s="58" customFormat="1" ht="12" customHeight="1">
      <c r="A34" s="205" t="s">
        <v>425</v>
      </c>
      <c r="B34" s="187" t="s">
        <v>171</v>
      </c>
      <c r="C34" s="174"/>
      <c r="D34" s="462"/>
      <c r="E34" s="411"/>
      <c r="F34" s="878"/>
    </row>
    <row r="35" spans="1:6" s="58" customFormat="1" ht="12" customHeight="1">
      <c r="A35" s="205" t="s">
        <v>426</v>
      </c>
      <c r="B35" s="187" t="s">
        <v>172</v>
      </c>
      <c r="C35" s="174"/>
      <c r="D35" s="462"/>
      <c r="E35" s="411"/>
      <c r="F35" s="878"/>
    </row>
    <row r="36" spans="1:6" s="58" customFormat="1" ht="12" customHeight="1" thickBot="1">
      <c r="A36" s="206" t="s">
        <v>427</v>
      </c>
      <c r="B36" s="242" t="s">
        <v>173</v>
      </c>
      <c r="C36" s="176"/>
      <c r="D36" s="466"/>
      <c r="E36" s="415"/>
      <c r="F36" s="881"/>
    </row>
    <row r="37" spans="1:6" s="58" customFormat="1" ht="12" customHeight="1" thickBot="1">
      <c r="A37" s="27" t="s">
        <v>11</v>
      </c>
      <c r="B37" s="19" t="s">
        <v>335</v>
      </c>
      <c r="C37" s="173">
        <f>SUM(C38:C48)</f>
        <v>0</v>
      </c>
      <c r="D37" s="460"/>
      <c r="E37" s="416"/>
      <c r="F37" s="886"/>
    </row>
    <row r="38" spans="1:6" s="58" customFormat="1" ht="12" customHeight="1">
      <c r="A38" s="204" t="s">
        <v>59</v>
      </c>
      <c r="B38" s="186" t="s">
        <v>176</v>
      </c>
      <c r="C38" s="175"/>
      <c r="D38" s="467"/>
      <c r="E38" s="417"/>
      <c r="F38" s="882"/>
    </row>
    <row r="39" spans="1:6" s="58" customFormat="1" ht="12" customHeight="1">
      <c r="A39" s="205" t="s">
        <v>60</v>
      </c>
      <c r="B39" s="187" t="s">
        <v>177</v>
      </c>
      <c r="C39" s="174"/>
      <c r="D39" s="462"/>
      <c r="E39" s="411"/>
      <c r="F39" s="878"/>
    </row>
    <row r="40" spans="1:6" s="58" customFormat="1" ht="12" customHeight="1">
      <c r="A40" s="205" t="s">
        <v>61</v>
      </c>
      <c r="B40" s="187" t="s">
        <v>178</v>
      </c>
      <c r="C40" s="174"/>
      <c r="D40" s="462"/>
      <c r="E40" s="411"/>
      <c r="F40" s="878"/>
    </row>
    <row r="41" spans="1:6" s="58" customFormat="1" ht="12" customHeight="1">
      <c r="A41" s="205" t="s">
        <v>102</v>
      </c>
      <c r="B41" s="187" t="s">
        <v>179</v>
      </c>
      <c r="C41" s="174"/>
      <c r="D41" s="462"/>
      <c r="E41" s="411"/>
      <c r="F41" s="878"/>
    </row>
    <row r="42" spans="1:6" s="58" customFormat="1" ht="12" customHeight="1">
      <c r="A42" s="205" t="s">
        <v>103</v>
      </c>
      <c r="B42" s="187" t="s">
        <v>180</v>
      </c>
      <c r="C42" s="174"/>
      <c r="D42" s="462"/>
      <c r="E42" s="411"/>
      <c r="F42" s="878"/>
    </row>
    <row r="43" spans="1:6" s="58" customFormat="1" ht="12" customHeight="1">
      <c r="A43" s="205" t="s">
        <v>104</v>
      </c>
      <c r="B43" s="187" t="s">
        <v>181</v>
      </c>
      <c r="C43" s="174"/>
      <c r="D43" s="462"/>
      <c r="E43" s="411"/>
      <c r="F43" s="878"/>
    </row>
    <row r="44" spans="1:6" s="58" customFormat="1" ht="12" customHeight="1">
      <c r="A44" s="205" t="s">
        <v>105</v>
      </c>
      <c r="B44" s="187" t="s">
        <v>182</v>
      </c>
      <c r="C44" s="174"/>
      <c r="D44" s="462"/>
      <c r="E44" s="411"/>
      <c r="F44" s="878"/>
    </row>
    <row r="45" spans="1:6" s="58" customFormat="1" ht="12" customHeight="1">
      <c r="A45" s="205" t="s">
        <v>106</v>
      </c>
      <c r="B45" s="187" t="s">
        <v>432</v>
      </c>
      <c r="C45" s="174"/>
      <c r="D45" s="462"/>
      <c r="E45" s="411"/>
      <c r="F45" s="878"/>
    </row>
    <row r="46" spans="1:6" s="58" customFormat="1" ht="12" customHeight="1">
      <c r="A46" s="205" t="s">
        <v>174</v>
      </c>
      <c r="B46" s="187" t="s">
        <v>184</v>
      </c>
      <c r="C46" s="334"/>
      <c r="D46" s="462"/>
      <c r="E46" s="411"/>
      <c r="F46" s="878"/>
    </row>
    <row r="47" spans="1:6" s="58" customFormat="1" ht="12" customHeight="1">
      <c r="A47" s="206" t="s">
        <v>175</v>
      </c>
      <c r="B47" s="188" t="s">
        <v>337</v>
      </c>
      <c r="C47" s="335"/>
      <c r="D47" s="462"/>
      <c r="E47" s="411"/>
      <c r="F47" s="878"/>
    </row>
    <row r="48" spans="1:6" s="58" customFormat="1" ht="12" customHeight="1" thickBot="1">
      <c r="A48" s="206" t="s">
        <v>336</v>
      </c>
      <c r="B48" s="188" t="s">
        <v>185</v>
      </c>
      <c r="C48" s="335"/>
      <c r="D48" s="466"/>
      <c r="E48" s="415"/>
      <c r="F48" s="881"/>
    </row>
    <row r="49" spans="1:6" s="58" customFormat="1" ht="12" customHeight="1" thickBot="1">
      <c r="A49" s="27" t="s">
        <v>12</v>
      </c>
      <c r="B49" s="19" t="s">
        <v>186</v>
      </c>
      <c r="C49" s="173">
        <f>SUM(C50:C54)</f>
        <v>0</v>
      </c>
      <c r="D49" s="460"/>
      <c r="E49" s="416"/>
      <c r="F49" s="886"/>
    </row>
    <row r="50" spans="1:6" s="58" customFormat="1" ht="12" customHeight="1">
      <c r="A50" s="204" t="s">
        <v>62</v>
      </c>
      <c r="B50" s="186" t="s">
        <v>190</v>
      </c>
      <c r="C50" s="336"/>
      <c r="D50" s="467"/>
      <c r="E50" s="417"/>
      <c r="F50" s="882"/>
    </row>
    <row r="51" spans="1:6" s="58" customFormat="1" ht="12" customHeight="1">
      <c r="A51" s="205" t="s">
        <v>63</v>
      </c>
      <c r="B51" s="187" t="s">
        <v>191</v>
      </c>
      <c r="C51" s="334"/>
      <c r="D51" s="462"/>
      <c r="E51" s="411"/>
      <c r="F51" s="878"/>
    </row>
    <row r="52" spans="1:6" s="58" customFormat="1" ht="12" customHeight="1">
      <c r="A52" s="205" t="s">
        <v>187</v>
      </c>
      <c r="B52" s="187" t="s">
        <v>192</v>
      </c>
      <c r="C52" s="334"/>
      <c r="D52" s="462"/>
      <c r="E52" s="411"/>
      <c r="F52" s="878"/>
    </row>
    <row r="53" spans="1:6" s="58" customFormat="1" ht="12" customHeight="1">
      <c r="A53" s="205" t="s">
        <v>188</v>
      </c>
      <c r="B53" s="187" t="s">
        <v>193</v>
      </c>
      <c r="C53" s="334"/>
      <c r="D53" s="462"/>
      <c r="E53" s="411"/>
      <c r="F53" s="878"/>
    </row>
    <row r="54" spans="1:6" s="58" customFormat="1" ht="12" customHeight="1" thickBot="1">
      <c r="A54" s="206" t="s">
        <v>189</v>
      </c>
      <c r="B54" s="242" t="s">
        <v>194</v>
      </c>
      <c r="C54" s="335"/>
      <c r="D54" s="466"/>
      <c r="E54" s="415"/>
      <c r="F54" s="881"/>
    </row>
    <row r="55" spans="1:6" s="58" customFormat="1" ht="12" customHeight="1" thickBot="1">
      <c r="A55" s="27" t="s">
        <v>107</v>
      </c>
      <c r="B55" s="19" t="s">
        <v>195</v>
      </c>
      <c r="C55" s="173">
        <f>SUM(C56:C58)</f>
        <v>0</v>
      </c>
      <c r="D55" s="460"/>
      <c r="E55" s="416"/>
      <c r="F55" s="886"/>
    </row>
    <row r="56" spans="1:6" s="58" customFormat="1" ht="12" customHeight="1">
      <c r="A56" s="204" t="s">
        <v>64</v>
      </c>
      <c r="B56" s="186" t="s">
        <v>196</v>
      </c>
      <c r="C56" s="175"/>
      <c r="D56" s="467"/>
      <c r="E56" s="417"/>
      <c r="F56" s="882"/>
    </row>
    <row r="57" spans="1:6" s="58" customFormat="1" ht="12" customHeight="1">
      <c r="A57" s="205" t="s">
        <v>65</v>
      </c>
      <c r="B57" s="187" t="s">
        <v>327</v>
      </c>
      <c r="C57" s="174"/>
      <c r="D57" s="462"/>
      <c r="E57" s="411"/>
      <c r="F57" s="878"/>
    </row>
    <row r="58" spans="1:6" s="58" customFormat="1" ht="12" customHeight="1">
      <c r="A58" s="205" t="s">
        <v>199</v>
      </c>
      <c r="B58" s="187" t="s">
        <v>197</v>
      </c>
      <c r="C58" s="174"/>
      <c r="D58" s="462"/>
      <c r="E58" s="411"/>
      <c r="F58" s="878"/>
    </row>
    <row r="59" spans="1:6" s="58" customFormat="1" ht="12" customHeight="1" thickBot="1">
      <c r="A59" s="206" t="s">
        <v>200</v>
      </c>
      <c r="B59" s="242" t="s">
        <v>198</v>
      </c>
      <c r="C59" s="176"/>
      <c r="D59" s="466"/>
      <c r="E59" s="415"/>
      <c r="F59" s="881"/>
    </row>
    <row r="60" spans="1:6" s="58" customFormat="1" ht="12" customHeight="1" thickBot="1">
      <c r="A60" s="27" t="s">
        <v>14</v>
      </c>
      <c r="B60" s="103" t="s">
        <v>201</v>
      </c>
      <c r="C60" s="173">
        <f>SUM(C61:C63)</f>
        <v>0</v>
      </c>
      <c r="D60" s="460"/>
      <c r="E60" s="416"/>
      <c r="F60" s="886"/>
    </row>
    <row r="61" spans="1:6" s="58" customFormat="1" ht="12" customHeight="1">
      <c r="A61" s="204" t="s">
        <v>108</v>
      </c>
      <c r="B61" s="186" t="s">
        <v>203</v>
      </c>
      <c r="C61" s="334"/>
      <c r="D61" s="467"/>
      <c r="E61" s="417"/>
      <c r="F61" s="887"/>
    </row>
    <row r="62" spans="1:6" s="58" customFormat="1" ht="12" customHeight="1">
      <c r="A62" s="205" t="s">
        <v>109</v>
      </c>
      <c r="B62" s="187" t="s">
        <v>328</v>
      </c>
      <c r="C62" s="334"/>
      <c r="D62" s="462"/>
      <c r="E62" s="411"/>
      <c r="F62" s="878"/>
    </row>
    <row r="63" spans="1:6" s="58" customFormat="1" ht="12" customHeight="1">
      <c r="A63" s="205" t="s">
        <v>132</v>
      </c>
      <c r="B63" s="187" t="s">
        <v>204</v>
      </c>
      <c r="C63" s="334"/>
      <c r="D63" s="462"/>
      <c r="E63" s="411"/>
      <c r="F63" s="878"/>
    </row>
    <row r="64" spans="1:6" s="58" customFormat="1" ht="12" customHeight="1" thickBot="1">
      <c r="A64" s="206" t="s">
        <v>202</v>
      </c>
      <c r="B64" s="242" t="s">
        <v>205</v>
      </c>
      <c r="C64" s="334"/>
      <c r="D64" s="466"/>
      <c r="E64" s="415"/>
      <c r="F64" s="881"/>
    </row>
    <row r="65" spans="1:7" s="58" customFormat="1" ht="12" customHeight="1" thickBot="1">
      <c r="A65" s="27" t="s">
        <v>15</v>
      </c>
      <c r="B65" s="19" t="s">
        <v>206</v>
      </c>
      <c r="C65" s="177">
        <f>+C8+C15+C22+C29+C37+C49+C55+C60</f>
        <v>99388</v>
      </c>
      <c r="D65" s="177">
        <f>+D8+D15+D22+D29+D37+D49+D55+D60</f>
        <v>99388</v>
      </c>
      <c r="E65" s="557">
        <f>+D65-C65</f>
        <v>0</v>
      </c>
      <c r="F65" s="837">
        <f>+F8+F15+F22+F29+F37+F49+F55+F60</f>
        <v>42239</v>
      </c>
      <c r="G65" s="558"/>
    </row>
    <row r="66" spans="1:7" s="58" customFormat="1" ht="12" customHeight="1" thickBot="1">
      <c r="A66" s="207" t="s">
        <v>297</v>
      </c>
      <c r="B66" s="103" t="s">
        <v>208</v>
      </c>
      <c r="C66" s="173">
        <f>SUM(C67:C69)</f>
        <v>0</v>
      </c>
      <c r="D66" s="460"/>
      <c r="E66" s="416"/>
      <c r="F66" s="886"/>
    </row>
    <row r="67" spans="1:7" s="58" customFormat="1" ht="12" customHeight="1">
      <c r="A67" s="204" t="s">
        <v>239</v>
      </c>
      <c r="B67" s="186" t="s">
        <v>209</v>
      </c>
      <c r="C67" s="334"/>
      <c r="D67" s="467"/>
      <c r="E67" s="417"/>
      <c r="F67" s="882"/>
    </row>
    <row r="68" spans="1:7" s="58" customFormat="1" ht="12" customHeight="1">
      <c r="A68" s="205" t="s">
        <v>248</v>
      </c>
      <c r="B68" s="187" t="s">
        <v>210</v>
      </c>
      <c r="C68" s="334"/>
      <c r="D68" s="462"/>
      <c r="E68" s="411"/>
      <c r="F68" s="878"/>
    </row>
    <row r="69" spans="1:7" s="58" customFormat="1" ht="12" customHeight="1" thickBot="1">
      <c r="A69" s="206" t="s">
        <v>249</v>
      </c>
      <c r="B69" s="243" t="s">
        <v>211</v>
      </c>
      <c r="C69" s="334"/>
      <c r="D69" s="466"/>
      <c r="E69" s="415"/>
      <c r="F69" s="881"/>
    </row>
    <row r="70" spans="1:7" s="58" customFormat="1" ht="12" customHeight="1" thickBot="1">
      <c r="A70" s="207" t="s">
        <v>212</v>
      </c>
      <c r="B70" s="103" t="s">
        <v>213</v>
      </c>
      <c r="C70" s="173">
        <f>SUM(C71:C74)</f>
        <v>0</v>
      </c>
      <c r="D70" s="460"/>
      <c r="E70" s="416"/>
      <c r="F70" s="886"/>
    </row>
    <row r="71" spans="1:7" s="58" customFormat="1" ht="12" customHeight="1">
      <c r="A71" s="204" t="s">
        <v>87</v>
      </c>
      <c r="B71" s="186" t="s">
        <v>214</v>
      </c>
      <c r="C71" s="334"/>
      <c r="D71" s="467"/>
      <c r="E71" s="417"/>
      <c r="F71" s="882"/>
    </row>
    <row r="72" spans="1:7" s="58" customFormat="1" ht="12" customHeight="1">
      <c r="A72" s="205" t="s">
        <v>88</v>
      </c>
      <c r="B72" s="187" t="s">
        <v>215</v>
      </c>
      <c r="C72" s="334"/>
      <c r="D72" s="462"/>
      <c r="E72" s="411"/>
      <c r="F72" s="878"/>
    </row>
    <row r="73" spans="1:7" s="58" customFormat="1" ht="12" customHeight="1">
      <c r="A73" s="205" t="s">
        <v>240</v>
      </c>
      <c r="B73" s="187" t="s">
        <v>216</v>
      </c>
      <c r="C73" s="334"/>
      <c r="D73" s="462"/>
      <c r="E73" s="411"/>
      <c r="F73" s="878"/>
    </row>
    <row r="74" spans="1:7" s="58" customFormat="1" ht="12" customHeight="1" thickBot="1">
      <c r="A74" s="206" t="s">
        <v>241</v>
      </c>
      <c r="B74" s="188" t="s">
        <v>217</v>
      </c>
      <c r="C74" s="334"/>
      <c r="D74" s="466"/>
      <c r="E74" s="415"/>
      <c r="F74" s="881"/>
    </row>
    <row r="75" spans="1:7" s="58" customFormat="1" ht="12" customHeight="1" thickBot="1">
      <c r="A75" s="207" t="s">
        <v>218</v>
      </c>
      <c r="B75" s="103" t="s">
        <v>219</v>
      </c>
      <c r="C75" s="173">
        <f>SUM(C76:C77)</f>
        <v>0</v>
      </c>
      <c r="D75" s="460"/>
      <c r="E75" s="416"/>
      <c r="F75" s="886"/>
    </row>
    <row r="76" spans="1:7" s="58" customFormat="1" ht="12" customHeight="1">
      <c r="A76" s="204" t="s">
        <v>242</v>
      </c>
      <c r="B76" s="186" t="s">
        <v>220</v>
      </c>
      <c r="C76" s="334"/>
      <c r="D76" s="467"/>
      <c r="E76" s="417"/>
      <c r="F76" s="882"/>
    </row>
    <row r="77" spans="1:7" s="58" customFormat="1" ht="12" customHeight="1" thickBot="1">
      <c r="A77" s="206" t="s">
        <v>243</v>
      </c>
      <c r="B77" s="188" t="s">
        <v>221</v>
      </c>
      <c r="C77" s="334"/>
      <c r="D77" s="466"/>
      <c r="E77" s="415"/>
      <c r="F77" s="881"/>
    </row>
    <row r="78" spans="1:7" s="57" customFormat="1" ht="12" customHeight="1" thickBot="1">
      <c r="A78" s="207" t="s">
        <v>222</v>
      </c>
      <c r="B78" s="103" t="s">
        <v>223</v>
      </c>
      <c r="C78" s="173">
        <f>SUM(C79:C81)</f>
        <v>0</v>
      </c>
      <c r="D78" s="464"/>
      <c r="E78" s="413"/>
      <c r="F78" s="883"/>
    </row>
    <row r="79" spans="1:7" s="58" customFormat="1" ht="12" customHeight="1">
      <c r="A79" s="204" t="s">
        <v>244</v>
      </c>
      <c r="B79" s="186" t="s">
        <v>224</v>
      </c>
      <c r="C79" s="334"/>
      <c r="D79" s="467"/>
      <c r="E79" s="417"/>
      <c r="F79" s="882"/>
    </row>
    <row r="80" spans="1:7" s="58" customFormat="1" ht="12" customHeight="1">
      <c r="A80" s="205" t="s">
        <v>245</v>
      </c>
      <c r="B80" s="187" t="s">
        <v>225</v>
      </c>
      <c r="C80" s="334"/>
      <c r="D80" s="462"/>
      <c r="E80" s="411"/>
      <c r="F80" s="878"/>
    </row>
    <row r="81" spans="1:6" s="58" customFormat="1" ht="12" customHeight="1" thickBot="1">
      <c r="A81" s="206" t="s">
        <v>246</v>
      </c>
      <c r="B81" s="188" t="s">
        <v>226</v>
      </c>
      <c r="C81" s="334"/>
      <c r="D81" s="466"/>
      <c r="E81" s="415"/>
      <c r="F81" s="881"/>
    </row>
    <row r="82" spans="1:6" s="58" customFormat="1" ht="12" customHeight="1" thickBot="1">
      <c r="A82" s="207" t="s">
        <v>227</v>
      </c>
      <c r="B82" s="103" t="s">
        <v>247</v>
      </c>
      <c r="C82" s="173">
        <f>SUM(C83:C86)</f>
        <v>0</v>
      </c>
      <c r="D82" s="460"/>
      <c r="E82" s="416"/>
      <c r="F82" s="886"/>
    </row>
    <row r="83" spans="1:6" s="58" customFormat="1" ht="12" customHeight="1">
      <c r="A83" s="208" t="s">
        <v>228</v>
      </c>
      <c r="B83" s="186" t="s">
        <v>229</v>
      </c>
      <c r="C83" s="334"/>
      <c r="D83" s="467"/>
      <c r="E83" s="417"/>
      <c r="F83" s="882"/>
    </row>
    <row r="84" spans="1:6" s="58" customFormat="1" ht="12" customHeight="1">
      <c r="A84" s="209" t="s">
        <v>230</v>
      </c>
      <c r="B84" s="187" t="s">
        <v>231</v>
      </c>
      <c r="C84" s="334"/>
      <c r="D84" s="462"/>
      <c r="E84" s="411"/>
      <c r="F84" s="878"/>
    </row>
    <row r="85" spans="1:6" s="58" customFormat="1" ht="12" customHeight="1">
      <c r="A85" s="209" t="s">
        <v>232</v>
      </c>
      <c r="B85" s="187" t="s">
        <v>233</v>
      </c>
      <c r="C85" s="334"/>
      <c r="D85" s="462"/>
      <c r="E85" s="411"/>
      <c r="F85" s="878"/>
    </row>
    <row r="86" spans="1:6" s="57" customFormat="1" ht="12" customHeight="1" thickBot="1">
      <c r="A86" s="210" t="s">
        <v>234</v>
      </c>
      <c r="B86" s="188" t="s">
        <v>235</v>
      </c>
      <c r="C86" s="334"/>
      <c r="D86" s="463"/>
      <c r="E86" s="412"/>
      <c r="F86" s="879"/>
    </row>
    <row r="87" spans="1:6" s="57" customFormat="1" ht="12" customHeight="1" thickBot="1">
      <c r="A87" s="207" t="s">
        <v>236</v>
      </c>
      <c r="B87" s="103" t="s">
        <v>376</v>
      </c>
      <c r="C87" s="229"/>
      <c r="D87" s="464"/>
      <c r="E87" s="413"/>
      <c r="F87" s="883"/>
    </row>
    <row r="88" spans="1:6" s="57" customFormat="1" ht="12" customHeight="1" thickBot="1">
      <c r="A88" s="207" t="s">
        <v>397</v>
      </c>
      <c r="B88" s="103" t="s">
        <v>237</v>
      </c>
      <c r="C88" s="229"/>
      <c r="D88" s="464"/>
      <c r="E88" s="413"/>
      <c r="F88" s="883"/>
    </row>
    <row r="89" spans="1:6" s="57" customFormat="1" ht="12" customHeight="1" thickBot="1">
      <c r="A89" s="207" t="s">
        <v>398</v>
      </c>
      <c r="B89" s="193" t="s">
        <v>379</v>
      </c>
      <c r="C89" s="177">
        <f>+C66+C70+C75+C78+C82+C88+C87</f>
        <v>0</v>
      </c>
      <c r="D89" s="464"/>
      <c r="E89" s="413"/>
      <c r="F89" s="883"/>
    </row>
    <row r="90" spans="1:6" s="57" customFormat="1" ht="12" customHeight="1" thickBot="1">
      <c r="A90" s="211" t="s">
        <v>399</v>
      </c>
      <c r="B90" s="194" t="s">
        <v>400</v>
      </c>
      <c r="C90" s="177">
        <f>+C65+C89</f>
        <v>99388</v>
      </c>
      <c r="D90" s="177">
        <f>+D65+D89</f>
        <v>99388</v>
      </c>
      <c r="E90" s="557">
        <f>+D90-C90</f>
        <v>0</v>
      </c>
      <c r="F90" s="837">
        <f>+F65+F89</f>
        <v>42239</v>
      </c>
    </row>
    <row r="91" spans="1:6" s="49" customFormat="1" ht="16.5" customHeight="1" thickBot="1">
      <c r="A91" s="992" t="s">
        <v>42</v>
      </c>
      <c r="B91" s="993"/>
      <c r="C91" s="993"/>
      <c r="D91" s="993"/>
      <c r="E91" s="994"/>
      <c r="F91" s="851"/>
    </row>
    <row r="92" spans="1:6" s="59" customFormat="1" ht="12" customHeight="1" thickBot="1">
      <c r="A92" s="180" t="s">
        <v>7</v>
      </c>
      <c r="B92" s="26" t="s">
        <v>404</v>
      </c>
      <c r="C92" s="337">
        <f>+C93+C94+C95+C96+C97+C110</f>
        <v>0</v>
      </c>
      <c r="D92" s="468"/>
      <c r="E92" s="418"/>
      <c r="F92" s="885"/>
    </row>
    <row r="93" spans="1:6" ht="12" customHeight="1">
      <c r="A93" s="212" t="s">
        <v>66</v>
      </c>
      <c r="B93" s="8" t="s">
        <v>37</v>
      </c>
      <c r="C93" s="338"/>
      <c r="D93" s="403"/>
      <c r="E93" s="419"/>
      <c r="F93" s="870"/>
    </row>
    <row r="94" spans="1:6" ht="12" customHeight="1">
      <c r="A94" s="205" t="s">
        <v>67</v>
      </c>
      <c r="B94" s="6" t="s">
        <v>110</v>
      </c>
      <c r="C94" s="174"/>
      <c r="D94" s="469"/>
      <c r="E94" s="420"/>
      <c r="F94" s="871"/>
    </row>
    <row r="95" spans="1:6" ht="12" customHeight="1">
      <c r="A95" s="205" t="s">
        <v>68</v>
      </c>
      <c r="B95" s="6" t="s">
        <v>85</v>
      </c>
      <c r="C95" s="176"/>
      <c r="D95" s="469"/>
      <c r="E95" s="420"/>
      <c r="F95" s="871"/>
    </row>
    <row r="96" spans="1:6" ht="12" customHeight="1">
      <c r="A96" s="205" t="s">
        <v>69</v>
      </c>
      <c r="B96" s="9" t="s">
        <v>111</v>
      </c>
      <c r="C96" s="176"/>
      <c r="D96" s="469"/>
      <c r="E96" s="420"/>
      <c r="F96" s="871"/>
    </row>
    <row r="97" spans="1:6" ht="12" customHeight="1">
      <c r="A97" s="205" t="s">
        <v>77</v>
      </c>
      <c r="B97" s="17" t="s">
        <v>112</v>
      </c>
      <c r="C97" s="176"/>
      <c r="D97" s="469"/>
      <c r="E97" s="420"/>
      <c r="F97" s="871"/>
    </row>
    <row r="98" spans="1:6" ht="12" customHeight="1">
      <c r="A98" s="205" t="s">
        <v>70</v>
      </c>
      <c r="B98" s="6" t="s">
        <v>401</v>
      </c>
      <c r="C98" s="176"/>
      <c r="D98" s="469"/>
      <c r="E98" s="420"/>
      <c r="F98" s="871"/>
    </row>
    <row r="99" spans="1:6" ht="12" customHeight="1">
      <c r="A99" s="205" t="s">
        <v>71</v>
      </c>
      <c r="B99" s="69" t="s">
        <v>342</v>
      </c>
      <c r="C99" s="176"/>
      <c r="D99" s="469"/>
      <c r="E99" s="420"/>
      <c r="F99" s="871"/>
    </row>
    <row r="100" spans="1:6" ht="12" customHeight="1">
      <c r="A100" s="205" t="s">
        <v>78</v>
      </c>
      <c r="B100" s="69" t="s">
        <v>341</v>
      </c>
      <c r="C100" s="176"/>
      <c r="D100" s="469"/>
      <c r="E100" s="420"/>
      <c r="F100" s="871"/>
    </row>
    <row r="101" spans="1:6" ht="12" customHeight="1">
      <c r="A101" s="205" t="s">
        <v>79</v>
      </c>
      <c r="B101" s="69" t="s">
        <v>253</v>
      </c>
      <c r="C101" s="176"/>
      <c r="D101" s="469"/>
      <c r="E101" s="420"/>
      <c r="F101" s="871"/>
    </row>
    <row r="102" spans="1:6" ht="12" customHeight="1">
      <c r="A102" s="205" t="s">
        <v>80</v>
      </c>
      <c r="B102" s="70" t="s">
        <v>254</v>
      </c>
      <c r="C102" s="176"/>
      <c r="D102" s="469"/>
      <c r="E102" s="420"/>
      <c r="F102" s="871"/>
    </row>
    <row r="103" spans="1:6" ht="12" customHeight="1">
      <c r="A103" s="205" t="s">
        <v>81</v>
      </c>
      <c r="B103" s="70" t="s">
        <v>255</v>
      </c>
      <c r="C103" s="176"/>
      <c r="D103" s="469"/>
      <c r="E103" s="420"/>
      <c r="F103" s="871"/>
    </row>
    <row r="104" spans="1:6" ht="12" customHeight="1">
      <c r="A104" s="205" t="s">
        <v>83</v>
      </c>
      <c r="B104" s="69" t="s">
        <v>256</v>
      </c>
      <c r="C104" s="176"/>
      <c r="D104" s="469"/>
      <c r="E104" s="420"/>
      <c r="F104" s="871"/>
    </row>
    <row r="105" spans="1:6" ht="12" customHeight="1">
      <c r="A105" s="205" t="s">
        <v>113</v>
      </c>
      <c r="B105" s="69" t="s">
        <v>257</v>
      </c>
      <c r="C105" s="176"/>
      <c r="D105" s="469"/>
      <c r="E105" s="420"/>
      <c r="F105" s="871"/>
    </row>
    <row r="106" spans="1:6" ht="12" customHeight="1">
      <c r="A106" s="205" t="s">
        <v>251</v>
      </c>
      <c r="B106" s="70" t="s">
        <v>258</v>
      </c>
      <c r="C106" s="176"/>
      <c r="D106" s="469"/>
      <c r="E106" s="420"/>
      <c r="F106" s="871"/>
    </row>
    <row r="107" spans="1:6" ht="12" customHeight="1">
      <c r="A107" s="213" t="s">
        <v>252</v>
      </c>
      <c r="B107" s="71" t="s">
        <v>259</v>
      </c>
      <c r="C107" s="176"/>
      <c r="D107" s="469"/>
      <c r="E107" s="420"/>
      <c r="F107" s="871"/>
    </row>
    <row r="108" spans="1:6" ht="12" customHeight="1">
      <c r="A108" s="205" t="s">
        <v>339</v>
      </c>
      <c r="B108" s="71" t="s">
        <v>260</v>
      </c>
      <c r="C108" s="176"/>
      <c r="D108" s="469"/>
      <c r="E108" s="420"/>
      <c r="F108" s="871"/>
    </row>
    <row r="109" spans="1:6" ht="12" customHeight="1">
      <c r="A109" s="205" t="s">
        <v>340</v>
      </c>
      <c r="B109" s="70" t="s">
        <v>261</v>
      </c>
      <c r="C109" s="174"/>
      <c r="D109" s="469"/>
      <c r="E109" s="420"/>
      <c r="F109" s="871"/>
    </row>
    <row r="110" spans="1:6" ht="12" customHeight="1">
      <c r="A110" s="205" t="s">
        <v>344</v>
      </c>
      <c r="B110" s="9" t="s">
        <v>38</v>
      </c>
      <c r="C110" s="174"/>
      <c r="D110" s="469"/>
      <c r="E110" s="420"/>
      <c r="F110" s="871"/>
    </row>
    <row r="111" spans="1:6" ht="12" customHeight="1">
      <c r="A111" s="206" t="s">
        <v>345</v>
      </c>
      <c r="B111" s="6" t="s">
        <v>402</v>
      </c>
      <c r="C111" s="176"/>
      <c r="D111" s="469"/>
      <c r="E111" s="420"/>
      <c r="F111" s="871"/>
    </row>
    <row r="112" spans="1:6" ht="12" customHeight="1" thickBot="1">
      <c r="A112" s="214" t="s">
        <v>346</v>
      </c>
      <c r="B112" s="72" t="s">
        <v>403</v>
      </c>
      <c r="C112" s="339"/>
      <c r="D112" s="470"/>
      <c r="E112" s="421"/>
      <c r="F112" s="872"/>
    </row>
    <row r="113" spans="1:6" ht="12" customHeight="1" thickBot="1">
      <c r="A113" s="27" t="s">
        <v>8</v>
      </c>
      <c r="B113" s="25" t="s">
        <v>262</v>
      </c>
      <c r="C113" s="173">
        <f>+C114+C116+C118</f>
        <v>0</v>
      </c>
      <c r="D113" s="471"/>
      <c r="E113" s="422"/>
      <c r="F113" s="876"/>
    </row>
    <row r="114" spans="1:6" ht="12" customHeight="1">
      <c r="A114" s="204" t="s">
        <v>72</v>
      </c>
      <c r="B114" s="6" t="s">
        <v>130</v>
      </c>
      <c r="C114" s="175"/>
      <c r="D114" s="403"/>
      <c r="E114" s="419"/>
      <c r="F114" s="870"/>
    </row>
    <row r="115" spans="1:6" ht="12" customHeight="1">
      <c r="A115" s="204" t="s">
        <v>73</v>
      </c>
      <c r="B115" s="10" t="s">
        <v>266</v>
      </c>
      <c r="C115" s="175"/>
      <c r="D115" s="469"/>
      <c r="E115" s="420"/>
      <c r="F115" s="871"/>
    </row>
    <row r="116" spans="1:6" ht="12" customHeight="1">
      <c r="A116" s="204" t="s">
        <v>74</v>
      </c>
      <c r="B116" s="10" t="s">
        <v>114</v>
      </c>
      <c r="C116" s="174"/>
      <c r="D116" s="469"/>
      <c r="E116" s="420"/>
      <c r="F116" s="871"/>
    </row>
    <row r="117" spans="1:6" ht="12" customHeight="1">
      <c r="A117" s="204" t="s">
        <v>75</v>
      </c>
      <c r="B117" s="10" t="s">
        <v>267</v>
      </c>
      <c r="C117" s="174"/>
      <c r="D117" s="469"/>
      <c r="E117" s="420"/>
      <c r="F117" s="871"/>
    </row>
    <row r="118" spans="1:6" ht="12" customHeight="1">
      <c r="A118" s="204" t="s">
        <v>76</v>
      </c>
      <c r="B118" s="105" t="s">
        <v>133</v>
      </c>
      <c r="C118" s="174"/>
      <c r="D118" s="469"/>
      <c r="E118" s="420"/>
      <c r="F118" s="871"/>
    </row>
    <row r="119" spans="1:6" ht="12" customHeight="1">
      <c r="A119" s="204" t="s">
        <v>82</v>
      </c>
      <c r="B119" s="104" t="s">
        <v>329</v>
      </c>
      <c r="C119" s="174"/>
      <c r="D119" s="469"/>
      <c r="E119" s="420"/>
      <c r="F119" s="871"/>
    </row>
    <row r="120" spans="1:6" ht="12" customHeight="1">
      <c r="A120" s="204" t="s">
        <v>84</v>
      </c>
      <c r="B120" s="182" t="s">
        <v>272</v>
      </c>
      <c r="C120" s="174"/>
      <c r="D120" s="469"/>
      <c r="E120" s="420"/>
      <c r="F120" s="871"/>
    </row>
    <row r="121" spans="1:6" ht="12" customHeight="1">
      <c r="A121" s="204" t="s">
        <v>115</v>
      </c>
      <c r="B121" s="70" t="s">
        <v>255</v>
      </c>
      <c r="C121" s="174"/>
      <c r="D121" s="469"/>
      <c r="E121" s="420"/>
      <c r="F121" s="871"/>
    </row>
    <row r="122" spans="1:6" ht="12" customHeight="1">
      <c r="A122" s="204" t="s">
        <v>116</v>
      </c>
      <c r="B122" s="70" t="s">
        <v>271</v>
      </c>
      <c r="C122" s="174"/>
      <c r="D122" s="469"/>
      <c r="E122" s="420"/>
      <c r="F122" s="871"/>
    </row>
    <row r="123" spans="1:6" ht="12" customHeight="1">
      <c r="A123" s="204" t="s">
        <v>117</v>
      </c>
      <c r="B123" s="70" t="s">
        <v>270</v>
      </c>
      <c r="C123" s="174"/>
      <c r="D123" s="469"/>
      <c r="E123" s="420"/>
      <c r="F123" s="871"/>
    </row>
    <row r="124" spans="1:6" ht="12" customHeight="1">
      <c r="A124" s="204" t="s">
        <v>263</v>
      </c>
      <c r="B124" s="70" t="s">
        <v>258</v>
      </c>
      <c r="C124" s="174"/>
      <c r="D124" s="469"/>
      <c r="E124" s="420"/>
      <c r="F124" s="871"/>
    </row>
    <row r="125" spans="1:6" ht="12" customHeight="1">
      <c r="A125" s="204" t="s">
        <v>264</v>
      </c>
      <c r="B125" s="70" t="s">
        <v>269</v>
      </c>
      <c r="C125" s="174"/>
      <c r="D125" s="469"/>
      <c r="E125" s="420"/>
      <c r="F125" s="871"/>
    </row>
    <row r="126" spans="1:6" ht="12" customHeight="1" thickBot="1">
      <c r="A126" s="213" t="s">
        <v>265</v>
      </c>
      <c r="B126" s="70" t="s">
        <v>268</v>
      </c>
      <c r="C126" s="176"/>
      <c r="D126" s="470"/>
      <c r="E126" s="421"/>
      <c r="F126" s="872"/>
    </row>
    <row r="127" spans="1:6" ht="12" customHeight="1" thickBot="1">
      <c r="A127" s="27" t="s">
        <v>9</v>
      </c>
      <c r="B127" s="63" t="s">
        <v>349</v>
      </c>
      <c r="C127" s="173">
        <f>+C92+C113</f>
        <v>0</v>
      </c>
      <c r="D127" s="471"/>
      <c r="E127" s="422"/>
      <c r="F127" s="876"/>
    </row>
    <row r="128" spans="1:6" ht="12" customHeight="1" thickBot="1">
      <c r="A128" s="27" t="s">
        <v>10</v>
      </c>
      <c r="B128" s="63" t="s">
        <v>350</v>
      </c>
      <c r="C128" s="173">
        <f>+C129+C130+C131</f>
        <v>0</v>
      </c>
      <c r="D128" s="407"/>
      <c r="E128" s="422"/>
      <c r="F128" s="876"/>
    </row>
    <row r="129" spans="1:11" s="59" customFormat="1" ht="12" customHeight="1">
      <c r="A129" s="204" t="s">
        <v>167</v>
      </c>
      <c r="B129" s="7" t="s">
        <v>407</v>
      </c>
      <c r="C129" s="174"/>
      <c r="D129" s="474"/>
      <c r="E129" s="425"/>
      <c r="F129" s="873"/>
    </row>
    <row r="130" spans="1:11" ht="12" customHeight="1">
      <c r="A130" s="204" t="s">
        <v>168</v>
      </c>
      <c r="B130" s="7" t="s">
        <v>358</v>
      </c>
      <c r="C130" s="174"/>
      <c r="D130" s="469"/>
      <c r="E130" s="420"/>
      <c r="F130" s="871"/>
    </row>
    <row r="131" spans="1:11" ht="12" customHeight="1" thickBot="1">
      <c r="A131" s="213" t="s">
        <v>169</v>
      </c>
      <c r="B131" s="5" t="s">
        <v>406</v>
      </c>
      <c r="C131" s="174"/>
      <c r="D131" s="470"/>
      <c r="E131" s="421"/>
      <c r="F131" s="872"/>
    </row>
    <row r="132" spans="1:11" ht="12" customHeight="1" thickBot="1">
      <c r="A132" s="27" t="s">
        <v>11</v>
      </c>
      <c r="B132" s="63" t="s">
        <v>351</v>
      </c>
      <c r="C132" s="173">
        <f>+C133+C134+C135+C136+C137+C138</f>
        <v>0</v>
      </c>
      <c r="D132" s="471"/>
      <c r="E132" s="422"/>
      <c r="F132" s="876"/>
    </row>
    <row r="133" spans="1:11" ht="12" customHeight="1">
      <c r="A133" s="204" t="s">
        <v>59</v>
      </c>
      <c r="B133" s="7" t="s">
        <v>360</v>
      </c>
      <c r="C133" s="174"/>
      <c r="D133" s="403"/>
      <c r="E133" s="419"/>
      <c r="F133" s="870"/>
    </row>
    <row r="134" spans="1:11" ht="12" customHeight="1">
      <c r="A134" s="204" t="s">
        <v>60</v>
      </c>
      <c r="B134" s="7" t="s">
        <v>352</v>
      </c>
      <c r="C134" s="174"/>
      <c r="D134" s="469"/>
      <c r="E134" s="420"/>
      <c r="F134" s="871"/>
    </row>
    <row r="135" spans="1:11" ht="12" customHeight="1">
      <c r="A135" s="204" t="s">
        <v>61</v>
      </c>
      <c r="B135" s="7" t="s">
        <v>353</v>
      </c>
      <c r="C135" s="174"/>
      <c r="D135" s="469"/>
      <c r="E135" s="420"/>
      <c r="F135" s="871"/>
    </row>
    <row r="136" spans="1:11" ht="12" customHeight="1">
      <c r="A136" s="204" t="s">
        <v>102</v>
      </c>
      <c r="B136" s="7" t="s">
        <v>405</v>
      </c>
      <c r="C136" s="174"/>
      <c r="D136" s="469"/>
      <c r="E136" s="420"/>
      <c r="F136" s="871"/>
    </row>
    <row r="137" spans="1:11" ht="12" customHeight="1">
      <c r="A137" s="204" t="s">
        <v>103</v>
      </c>
      <c r="B137" s="7" t="s">
        <v>355</v>
      </c>
      <c r="C137" s="174"/>
      <c r="D137" s="469"/>
      <c r="E137" s="420"/>
      <c r="F137" s="871"/>
    </row>
    <row r="138" spans="1:11" s="59" customFormat="1" ht="12" customHeight="1" thickBot="1">
      <c r="A138" s="213" t="s">
        <v>104</v>
      </c>
      <c r="B138" s="5" t="s">
        <v>356</v>
      </c>
      <c r="C138" s="174"/>
      <c r="D138" s="473"/>
      <c r="E138" s="424"/>
      <c r="F138" s="874"/>
    </row>
    <row r="139" spans="1:11" ht="12" customHeight="1" thickBot="1">
      <c r="A139" s="27" t="s">
        <v>12</v>
      </c>
      <c r="B139" s="63" t="s">
        <v>422</v>
      </c>
      <c r="C139" s="177">
        <f>+C140+C141+C143+C144+C142</f>
        <v>99388</v>
      </c>
      <c r="D139" s="177">
        <f>+D140+D141+D143+D144+D142</f>
        <v>99388</v>
      </c>
      <c r="E139" s="557">
        <f>+D139-C139</f>
        <v>0</v>
      </c>
      <c r="F139" s="837">
        <f>+F140+F141+F143+F144+F142</f>
        <v>42239</v>
      </c>
      <c r="K139" s="102"/>
    </row>
    <row r="140" spans="1:11">
      <c r="A140" s="204" t="s">
        <v>62</v>
      </c>
      <c r="B140" s="7" t="s">
        <v>273</v>
      </c>
      <c r="C140" s="174"/>
      <c r="D140" s="403"/>
      <c r="E140" s="419"/>
      <c r="F140" s="870"/>
    </row>
    <row r="141" spans="1:11" ht="12" customHeight="1">
      <c r="A141" s="204" t="s">
        <v>63</v>
      </c>
      <c r="B141" s="7" t="s">
        <v>274</v>
      </c>
      <c r="C141" s="174"/>
      <c r="D141" s="469"/>
      <c r="E141" s="888"/>
      <c r="F141" s="871"/>
    </row>
    <row r="142" spans="1:11" s="59" customFormat="1" ht="12" customHeight="1">
      <c r="A142" s="204" t="s">
        <v>187</v>
      </c>
      <c r="B142" s="7" t="s">
        <v>421</v>
      </c>
      <c r="C142" s="174">
        <v>99388</v>
      </c>
      <c r="D142" s="174">
        <v>99388</v>
      </c>
      <c r="E142" s="889">
        <f>+D142-C142</f>
        <v>0</v>
      </c>
      <c r="F142" s="810">
        <v>42239</v>
      </c>
    </row>
    <row r="143" spans="1:11" s="59" customFormat="1" ht="12" customHeight="1">
      <c r="A143" s="204" t="s">
        <v>188</v>
      </c>
      <c r="B143" s="7" t="s">
        <v>365</v>
      </c>
      <c r="C143" s="174"/>
      <c r="D143" s="472"/>
      <c r="E143" s="423"/>
      <c r="F143" s="875"/>
    </row>
    <row r="144" spans="1:11" s="59" customFormat="1" ht="12" customHeight="1" thickBot="1">
      <c r="A144" s="213" t="s">
        <v>189</v>
      </c>
      <c r="B144" s="5" t="s">
        <v>293</v>
      </c>
      <c r="C144" s="174"/>
      <c r="D144" s="473"/>
      <c r="E144" s="424"/>
      <c r="F144" s="874"/>
    </row>
    <row r="145" spans="1:6" s="59" customFormat="1" ht="12" customHeight="1" thickBot="1">
      <c r="A145" s="27" t="s">
        <v>13</v>
      </c>
      <c r="B145" s="63" t="s">
        <v>366</v>
      </c>
      <c r="C145" s="340">
        <f>+C146+C147+C148+C149+C150</f>
        <v>0</v>
      </c>
      <c r="D145" s="468"/>
      <c r="E145" s="418"/>
      <c r="F145" s="885"/>
    </row>
    <row r="146" spans="1:6" s="59" customFormat="1" ht="12" customHeight="1">
      <c r="A146" s="204" t="s">
        <v>64</v>
      </c>
      <c r="B146" s="7" t="s">
        <v>361</v>
      </c>
      <c r="C146" s="174"/>
      <c r="D146" s="474"/>
      <c r="E146" s="425"/>
      <c r="F146" s="873"/>
    </row>
    <row r="147" spans="1:6" s="59" customFormat="1" ht="12" customHeight="1">
      <c r="A147" s="204" t="s">
        <v>65</v>
      </c>
      <c r="B147" s="7" t="s">
        <v>368</v>
      </c>
      <c r="C147" s="174"/>
      <c r="D147" s="472"/>
      <c r="E147" s="423"/>
      <c r="F147" s="875"/>
    </row>
    <row r="148" spans="1:6" s="59" customFormat="1" ht="12" customHeight="1">
      <c r="A148" s="204" t="s">
        <v>199</v>
      </c>
      <c r="B148" s="7" t="s">
        <v>363</v>
      </c>
      <c r="C148" s="174"/>
      <c r="D148" s="472"/>
      <c r="E148" s="423"/>
      <c r="F148" s="875"/>
    </row>
    <row r="149" spans="1:6" ht="12.75" customHeight="1">
      <c r="A149" s="204" t="s">
        <v>200</v>
      </c>
      <c r="B149" s="7" t="s">
        <v>408</v>
      </c>
      <c r="C149" s="174"/>
      <c r="D149" s="472"/>
      <c r="E149" s="423"/>
      <c r="F149" s="875"/>
    </row>
    <row r="150" spans="1:6" ht="12.75" customHeight="1" thickBot="1">
      <c r="A150" s="213" t="s">
        <v>367</v>
      </c>
      <c r="B150" s="5" t="s">
        <v>370</v>
      </c>
      <c r="C150" s="176"/>
      <c r="D150" s="470"/>
      <c r="E150" s="421"/>
      <c r="F150" s="872"/>
    </row>
    <row r="151" spans="1:6" ht="12.75" customHeight="1" thickBot="1">
      <c r="A151" s="241" t="s">
        <v>14</v>
      </c>
      <c r="B151" s="63" t="s">
        <v>371</v>
      </c>
      <c r="C151" s="340"/>
      <c r="D151" s="471"/>
      <c r="E151" s="422"/>
      <c r="F151" s="876"/>
    </row>
    <row r="152" spans="1:6" ht="12" customHeight="1" thickBot="1">
      <c r="A152" s="241" t="s">
        <v>15</v>
      </c>
      <c r="B152" s="63" t="s">
        <v>372</v>
      </c>
      <c r="C152" s="340"/>
      <c r="D152" s="471"/>
      <c r="E152" s="422"/>
      <c r="F152" s="876"/>
    </row>
    <row r="153" spans="1:6" ht="15" customHeight="1" thickBot="1">
      <c r="A153" s="27" t="s">
        <v>16</v>
      </c>
      <c r="B153" s="63" t="s">
        <v>374</v>
      </c>
      <c r="C153" s="634">
        <f>+C128+C132+C139+C145+C151+C152</f>
        <v>99388</v>
      </c>
      <c r="D153" s="634">
        <f>+D128+D132+D139+D145+D151+D152</f>
        <v>99388</v>
      </c>
      <c r="E153" s="557">
        <f>+D153-C153</f>
        <v>0</v>
      </c>
      <c r="F153" s="866">
        <f>+F128+F132+F139+F145+F151+F152</f>
        <v>42239</v>
      </c>
    </row>
    <row r="154" spans="1:6" ht="13.5" thickBot="1">
      <c r="A154" s="215" t="s">
        <v>17</v>
      </c>
      <c r="B154" s="161" t="s">
        <v>373</v>
      </c>
      <c r="C154" s="634">
        <f>+C127+C153</f>
        <v>99388</v>
      </c>
      <c r="D154" s="634">
        <f>+D127+D153</f>
        <v>99388</v>
      </c>
      <c r="E154" s="557">
        <f>+D154-C154</f>
        <v>0</v>
      </c>
      <c r="F154" s="866">
        <f>+F127+F153</f>
        <v>42239</v>
      </c>
    </row>
    <row r="155" spans="1:6" ht="15" customHeight="1" thickBot="1">
      <c r="A155" s="164"/>
      <c r="B155" s="165"/>
      <c r="C155" s="166"/>
      <c r="D155" s="408"/>
      <c r="E155" s="408"/>
      <c r="F155" s="408"/>
    </row>
    <row r="156" spans="1:6" ht="14.25" customHeight="1">
      <c r="A156" s="481" t="s">
        <v>409</v>
      </c>
      <c r="B156" s="479"/>
      <c r="C156" s="482"/>
      <c r="D156" s="475"/>
      <c r="E156" s="509"/>
      <c r="F156" s="513"/>
    </row>
    <row r="157" spans="1:6" ht="13.5" thickBot="1">
      <c r="A157" s="480" t="s">
        <v>126</v>
      </c>
      <c r="B157" s="478"/>
      <c r="C157" s="483"/>
      <c r="D157" s="476"/>
      <c r="E157" s="869"/>
      <c r="F157" s="409"/>
    </row>
  </sheetData>
  <sheetProtection formatCells="0"/>
  <mergeCells count="2">
    <mergeCell ref="A7:E7"/>
    <mergeCell ref="A91:E91"/>
  </mergeCells>
  <phoneticPr fontId="25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67" orientation="portrait" verticalDpi="300" r:id="rId1"/>
  <headerFooter alignWithMargins="0"/>
  <rowBreaks count="1" manualBreakCount="1">
    <brk id="90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61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7" width="9.33203125" style="98"/>
    <col min="8" max="9" width="9.6640625" style="98" bestFit="1" customWidth="1"/>
    <col min="10" max="11" width="9.5" style="98" bestFit="1" customWidth="1"/>
    <col min="12" max="16384" width="9.33203125" style="98"/>
  </cols>
  <sheetData>
    <row r="1" spans="1:11" s="84" customFormat="1" ht="21" customHeight="1" thickBot="1">
      <c r="A1" s="83" t="s">
        <v>448</v>
      </c>
      <c r="B1" s="85"/>
      <c r="E1" s="101" t="s">
        <v>466</v>
      </c>
    </row>
    <row r="2" spans="1:11" s="222" customFormat="1" ht="25.5" customHeight="1">
      <c r="A2" s="178" t="s">
        <v>124</v>
      </c>
      <c r="B2" s="155" t="s">
        <v>436</v>
      </c>
      <c r="C2" s="528"/>
      <c r="D2" s="528"/>
      <c r="E2" s="532" t="s">
        <v>44</v>
      </c>
      <c r="F2" s="532" t="s">
        <v>44</v>
      </c>
    </row>
    <row r="3" spans="1:11" s="222" customFormat="1" ht="24.75" thickBot="1">
      <c r="A3" s="216" t="s">
        <v>123</v>
      </c>
      <c r="B3" s="156" t="s">
        <v>301</v>
      </c>
      <c r="C3" s="526"/>
      <c r="D3" s="505"/>
      <c r="E3" s="533" t="s">
        <v>39</v>
      </c>
      <c r="F3" s="533" t="s">
        <v>39</v>
      </c>
    </row>
    <row r="4" spans="1:11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11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11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11" s="224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11" s="160" customFormat="1" ht="12" customHeight="1" thickBot="1">
      <c r="A8" s="79" t="s">
        <v>7</v>
      </c>
      <c r="B8" s="89" t="s">
        <v>410</v>
      </c>
      <c r="C8" s="361">
        <f>SUM(C9:C19)</f>
        <v>0</v>
      </c>
      <c r="D8" s="361"/>
      <c r="E8" s="447"/>
      <c r="F8" s="903"/>
      <c r="H8" s="560"/>
      <c r="I8" s="560"/>
      <c r="J8" s="560"/>
      <c r="K8" s="560"/>
    </row>
    <row r="9" spans="1:11" s="160" customFormat="1" ht="12" customHeight="1">
      <c r="A9" s="217" t="s">
        <v>66</v>
      </c>
      <c r="B9" s="8" t="s">
        <v>176</v>
      </c>
      <c r="C9" s="427"/>
      <c r="D9" s="427"/>
      <c r="E9" s="443"/>
      <c r="F9" s="904"/>
      <c r="H9" s="560"/>
      <c r="I9" s="560"/>
      <c r="J9" s="560"/>
      <c r="K9" s="560"/>
    </row>
    <row r="10" spans="1:11" s="160" customFormat="1" ht="12" customHeight="1">
      <c r="A10" s="218" t="s">
        <v>67</v>
      </c>
      <c r="B10" s="6" t="s">
        <v>177</v>
      </c>
      <c r="C10" s="118"/>
      <c r="D10" s="118"/>
      <c r="E10" s="444"/>
      <c r="F10" s="905"/>
      <c r="H10" s="560"/>
      <c r="I10" s="560"/>
      <c r="J10" s="560"/>
      <c r="K10" s="560"/>
    </row>
    <row r="11" spans="1:11" s="160" customFormat="1" ht="12" customHeight="1">
      <c r="A11" s="218" t="s">
        <v>68</v>
      </c>
      <c r="B11" s="6" t="s">
        <v>178</v>
      </c>
      <c r="C11" s="118"/>
      <c r="D11" s="118"/>
      <c r="E11" s="444"/>
      <c r="F11" s="905"/>
      <c r="H11" s="560"/>
      <c r="I11" s="560"/>
      <c r="J11" s="560"/>
      <c r="K11" s="560"/>
    </row>
    <row r="12" spans="1:11" s="160" customFormat="1" ht="12" customHeight="1">
      <c r="A12" s="218" t="s">
        <v>69</v>
      </c>
      <c r="B12" s="6" t="s">
        <v>179</v>
      </c>
      <c r="C12" s="118"/>
      <c r="D12" s="118"/>
      <c r="E12" s="444"/>
      <c r="F12" s="905"/>
      <c r="H12" s="560"/>
      <c r="I12" s="560"/>
      <c r="J12" s="560"/>
      <c r="K12" s="560"/>
    </row>
    <row r="13" spans="1:11" s="160" customFormat="1" ht="12" customHeight="1">
      <c r="A13" s="218" t="s">
        <v>86</v>
      </c>
      <c r="B13" s="6" t="s">
        <v>180</v>
      </c>
      <c r="C13" s="118"/>
      <c r="D13" s="118"/>
      <c r="E13" s="444"/>
      <c r="F13" s="905"/>
      <c r="H13" s="560"/>
      <c r="I13" s="560"/>
      <c r="J13" s="560"/>
      <c r="K13" s="560"/>
    </row>
    <row r="14" spans="1:11" s="160" customFormat="1" ht="12" customHeight="1">
      <c r="A14" s="218" t="s">
        <v>70</v>
      </c>
      <c r="B14" s="6" t="s">
        <v>302</v>
      </c>
      <c r="C14" s="118"/>
      <c r="D14" s="118"/>
      <c r="E14" s="444"/>
      <c r="F14" s="905"/>
      <c r="H14" s="560"/>
      <c r="I14" s="560"/>
      <c r="J14" s="560"/>
      <c r="K14" s="560"/>
    </row>
    <row r="15" spans="1:11" s="160" customFormat="1" ht="12" customHeight="1">
      <c r="A15" s="218" t="s">
        <v>71</v>
      </c>
      <c r="B15" s="5" t="s">
        <v>303</v>
      </c>
      <c r="C15" s="118"/>
      <c r="D15" s="118"/>
      <c r="E15" s="444"/>
      <c r="F15" s="905"/>
      <c r="H15" s="560"/>
      <c r="I15" s="560"/>
      <c r="J15" s="560"/>
      <c r="K15" s="560"/>
    </row>
    <row r="16" spans="1:11" s="160" customFormat="1" ht="12" customHeight="1">
      <c r="A16" s="218" t="s">
        <v>78</v>
      </c>
      <c r="B16" s="6" t="s">
        <v>183</v>
      </c>
      <c r="C16" s="172"/>
      <c r="D16" s="172"/>
      <c r="E16" s="444"/>
      <c r="F16" s="374"/>
      <c r="H16" s="560"/>
      <c r="I16" s="560"/>
      <c r="J16" s="560"/>
      <c r="K16" s="560"/>
    </row>
    <row r="17" spans="1:11" s="225" customFormat="1" ht="12" customHeight="1">
      <c r="A17" s="218" t="s">
        <v>79</v>
      </c>
      <c r="B17" s="6" t="s">
        <v>184</v>
      </c>
      <c r="C17" s="118"/>
      <c r="D17" s="118"/>
      <c r="E17" s="445"/>
      <c r="F17" s="905"/>
      <c r="H17" s="560"/>
      <c r="I17" s="560"/>
      <c r="J17" s="560"/>
      <c r="K17" s="560"/>
    </row>
    <row r="18" spans="1:11" s="225" customFormat="1" ht="12" customHeight="1">
      <c r="A18" s="218" t="s">
        <v>80</v>
      </c>
      <c r="B18" s="6" t="s">
        <v>337</v>
      </c>
      <c r="C18" s="360"/>
      <c r="D18" s="360"/>
      <c r="E18" s="445"/>
      <c r="F18" s="375"/>
      <c r="H18" s="560"/>
      <c r="I18" s="560"/>
      <c r="J18" s="560"/>
      <c r="K18" s="560"/>
    </row>
    <row r="19" spans="1:11" s="225" customFormat="1" ht="12" customHeight="1" thickBot="1">
      <c r="A19" s="218" t="s">
        <v>81</v>
      </c>
      <c r="B19" s="5" t="s">
        <v>185</v>
      </c>
      <c r="C19" s="360"/>
      <c r="D19" s="360"/>
      <c r="E19" s="446"/>
      <c r="F19" s="375"/>
      <c r="H19" s="560"/>
      <c r="I19" s="560"/>
      <c r="J19" s="560"/>
      <c r="K19" s="560"/>
    </row>
    <row r="20" spans="1:11" s="160" customFormat="1" ht="12" customHeight="1" thickBot="1">
      <c r="A20" s="79" t="s">
        <v>8</v>
      </c>
      <c r="B20" s="89" t="s">
        <v>304</v>
      </c>
      <c r="C20" s="361">
        <f>SUM(C21:C23)</f>
        <v>5378</v>
      </c>
      <c r="D20" s="361">
        <f>SUM(D21:D23)</f>
        <v>5378</v>
      </c>
      <c r="E20" s="537">
        <f>SUM(E21:E23)</f>
        <v>0</v>
      </c>
      <c r="F20" s="906">
        <f>SUM(F21:F23)</f>
        <v>0</v>
      </c>
      <c r="H20" s="560">
        <f>+'9.2.1. sz. mell'!C20+'9.2.2. sz.  mell'!C20+'9.2.3. sz. mell'!C20</f>
        <v>5378</v>
      </c>
      <c r="I20" s="560">
        <f>+'9.2.1. sz. mell'!D20+'9.2.2. sz.  mell'!D20+'9.2.3. sz. mell'!D20</f>
        <v>5378</v>
      </c>
      <c r="J20" s="560">
        <f>+'9.2.1. sz. mell'!E20+'9.2.2. sz.  mell'!E20+'9.2.3. sz. mell'!E20</f>
        <v>0</v>
      </c>
      <c r="K20" s="560">
        <f>+'9.2.1. sz. mell'!F20+'9.2.2. sz.  mell'!F20+'9.2.3. sz. mell'!F20</f>
        <v>0</v>
      </c>
    </row>
    <row r="21" spans="1:11" s="225" customFormat="1" ht="12" customHeight="1">
      <c r="A21" s="218" t="s">
        <v>72</v>
      </c>
      <c r="B21" s="7" t="s">
        <v>157</v>
      </c>
      <c r="C21" s="118"/>
      <c r="D21" s="118"/>
      <c r="E21" s="917"/>
      <c r="F21" s="907"/>
      <c r="H21" s="560"/>
      <c r="I21" s="560"/>
      <c r="J21" s="560"/>
      <c r="K21" s="560"/>
    </row>
    <row r="22" spans="1:11" s="225" customFormat="1" ht="12" customHeight="1">
      <c r="A22" s="218" t="s">
        <v>73</v>
      </c>
      <c r="B22" s="6" t="s">
        <v>305</v>
      </c>
      <c r="C22" s="118"/>
      <c r="D22" s="118"/>
      <c r="E22" s="918"/>
      <c r="F22" s="907"/>
      <c r="H22" s="560"/>
      <c r="I22" s="560"/>
      <c r="J22" s="560"/>
      <c r="K22" s="560"/>
    </row>
    <row r="23" spans="1:11" s="225" customFormat="1" ht="12" customHeight="1">
      <c r="A23" s="218" t="s">
        <v>74</v>
      </c>
      <c r="B23" s="6" t="s">
        <v>306</v>
      </c>
      <c r="C23" s="118">
        <v>5378</v>
      </c>
      <c r="D23" s="118">
        <v>5378</v>
      </c>
      <c r="E23" s="538">
        <f>+D23-C23</f>
        <v>0</v>
      </c>
      <c r="F23" s="907">
        <v>0</v>
      </c>
      <c r="H23" s="560">
        <f>+'9.2.1. sz. mell'!C23+'9.2.2. sz.  mell'!C23+'9.2.3. sz. mell'!C23</f>
        <v>5378</v>
      </c>
      <c r="I23" s="560">
        <f>+'9.2.1. sz. mell'!D23+'9.2.2. sz.  mell'!D23+'9.2.3. sz. mell'!D23</f>
        <v>5378</v>
      </c>
      <c r="J23" s="560">
        <f>+'9.2.1. sz. mell'!E23+'9.2.2. sz.  mell'!E23+'9.2.3. sz. mell'!E23</f>
        <v>0</v>
      </c>
      <c r="K23" s="560">
        <f>+'9.2.1. sz. mell'!F23+'9.2.2. sz.  mell'!F23+'9.2.3. sz. mell'!F23</f>
        <v>0</v>
      </c>
    </row>
    <row r="24" spans="1:11" s="225" customFormat="1" ht="12" customHeight="1" thickBot="1">
      <c r="A24" s="218" t="s">
        <v>75</v>
      </c>
      <c r="B24" s="6" t="s">
        <v>411</v>
      </c>
      <c r="C24" s="118"/>
      <c r="D24" s="118"/>
      <c r="E24" s="919"/>
      <c r="F24" s="907"/>
      <c r="H24" s="560"/>
      <c r="I24" s="560"/>
      <c r="J24" s="560"/>
      <c r="K24" s="560"/>
    </row>
    <row r="25" spans="1:11" s="225" customFormat="1" ht="12" customHeight="1" thickBot="1">
      <c r="A25" s="82" t="s">
        <v>9</v>
      </c>
      <c r="B25" s="63" t="s">
        <v>101</v>
      </c>
      <c r="C25" s="428"/>
      <c r="D25" s="428"/>
      <c r="E25" s="920"/>
      <c r="F25" s="908"/>
      <c r="H25" s="560"/>
      <c r="I25" s="560"/>
      <c r="J25" s="560"/>
      <c r="K25" s="560"/>
    </row>
    <row r="26" spans="1:11" s="225" customFormat="1" ht="12" customHeight="1" thickBot="1">
      <c r="A26" s="82" t="s">
        <v>10</v>
      </c>
      <c r="B26" s="63" t="s">
        <v>412</v>
      </c>
      <c r="C26" s="361">
        <f>+C27+C28+C29</f>
        <v>0</v>
      </c>
      <c r="D26" s="361"/>
      <c r="E26" s="920"/>
      <c r="F26" s="906"/>
      <c r="H26" s="560"/>
      <c r="I26" s="560"/>
      <c r="J26" s="560"/>
      <c r="K26" s="560"/>
    </row>
    <row r="27" spans="1:11" s="225" customFormat="1" ht="12" customHeight="1">
      <c r="A27" s="219" t="s">
        <v>167</v>
      </c>
      <c r="B27" s="220" t="s">
        <v>162</v>
      </c>
      <c r="C27" s="364"/>
      <c r="D27" s="364"/>
      <c r="E27" s="917"/>
      <c r="F27" s="909"/>
      <c r="H27" s="560"/>
      <c r="I27" s="560"/>
      <c r="J27" s="560"/>
      <c r="K27" s="560"/>
    </row>
    <row r="28" spans="1:11" s="225" customFormat="1" ht="12" customHeight="1">
      <c r="A28" s="219" t="s">
        <v>168</v>
      </c>
      <c r="B28" s="220" t="s">
        <v>305</v>
      </c>
      <c r="C28" s="118"/>
      <c r="D28" s="118"/>
      <c r="E28" s="918"/>
      <c r="F28" s="907"/>
      <c r="H28" s="560"/>
      <c r="I28" s="560"/>
      <c r="J28" s="560"/>
      <c r="K28" s="560"/>
    </row>
    <row r="29" spans="1:11" s="225" customFormat="1" ht="12" customHeight="1">
      <c r="A29" s="219" t="s">
        <v>169</v>
      </c>
      <c r="B29" s="221" t="s">
        <v>308</v>
      </c>
      <c r="C29" s="118"/>
      <c r="D29" s="118"/>
      <c r="E29" s="918"/>
      <c r="F29" s="910"/>
      <c r="H29" s="560"/>
      <c r="I29" s="560"/>
      <c r="J29" s="560"/>
      <c r="K29" s="560"/>
    </row>
    <row r="30" spans="1:11" s="225" customFormat="1" ht="12" customHeight="1" thickBot="1">
      <c r="A30" s="218" t="s">
        <v>170</v>
      </c>
      <c r="B30" s="68" t="s">
        <v>413</v>
      </c>
      <c r="C30" s="369"/>
      <c r="D30" s="369"/>
      <c r="E30" s="919"/>
      <c r="F30" s="911"/>
      <c r="H30" s="560"/>
      <c r="I30" s="560"/>
      <c r="J30" s="560"/>
      <c r="K30" s="560"/>
    </row>
    <row r="31" spans="1:11" s="225" customFormat="1" ht="12" customHeight="1" thickBot="1">
      <c r="A31" s="82" t="s">
        <v>11</v>
      </c>
      <c r="B31" s="63" t="s">
        <v>309</v>
      </c>
      <c r="C31" s="361">
        <f>+C32+C33+C34</f>
        <v>0</v>
      </c>
      <c r="D31" s="361"/>
      <c r="E31" s="920"/>
      <c r="F31" s="912"/>
      <c r="H31" s="560"/>
      <c r="I31" s="560"/>
      <c r="J31" s="560"/>
      <c r="K31" s="560"/>
    </row>
    <row r="32" spans="1:11" s="225" customFormat="1" ht="12" customHeight="1">
      <c r="A32" s="219" t="s">
        <v>59</v>
      </c>
      <c r="B32" s="220" t="s">
        <v>190</v>
      </c>
      <c r="C32" s="364"/>
      <c r="D32" s="364"/>
      <c r="E32" s="917"/>
      <c r="F32" s="913"/>
      <c r="H32" s="560"/>
      <c r="I32" s="560"/>
      <c r="J32" s="560"/>
      <c r="K32" s="560"/>
    </row>
    <row r="33" spans="1:11" s="225" customFormat="1" ht="12" customHeight="1">
      <c r="A33" s="219" t="s">
        <v>60</v>
      </c>
      <c r="B33" s="221" t="s">
        <v>191</v>
      </c>
      <c r="C33" s="362"/>
      <c r="D33" s="362"/>
      <c r="E33" s="918"/>
      <c r="F33" s="914"/>
      <c r="H33" s="560"/>
      <c r="I33" s="560"/>
      <c r="J33" s="560"/>
      <c r="K33" s="560"/>
    </row>
    <row r="34" spans="1:11" s="225" customFormat="1" ht="12" customHeight="1" thickBot="1">
      <c r="A34" s="218" t="s">
        <v>61</v>
      </c>
      <c r="B34" s="68" t="s">
        <v>192</v>
      </c>
      <c r="C34" s="53"/>
      <c r="D34" s="370"/>
      <c r="E34" s="919"/>
      <c r="F34" s="911"/>
      <c r="H34" s="560"/>
      <c r="I34" s="560"/>
      <c r="J34" s="560"/>
      <c r="K34" s="560"/>
    </row>
    <row r="35" spans="1:11" s="160" customFormat="1" ht="12" customHeight="1" thickBot="1">
      <c r="A35" s="82" t="s">
        <v>12</v>
      </c>
      <c r="B35" s="63" t="s">
        <v>278</v>
      </c>
      <c r="C35" s="493"/>
      <c r="D35" s="429"/>
      <c r="E35" s="921"/>
      <c r="F35" s="915"/>
      <c r="H35" s="560"/>
      <c r="I35" s="560"/>
      <c r="J35" s="560"/>
      <c r="K35" s="560"/>
    </row>
    <row r="36" spans="1:11" s="160" customFormat="1" ht="12" customHeight="1" thickBot="1">
      <c r="A36" s="82" t="s">
        <v>13</v>
      </c>
      <c r="B36" s="63" t="s">
        <v>310</v>
      </c>
      <c r="C36" s="493"/>
      <c r="D36" s="493"/>
      <c r="E36" s="922"/>
      <c r="F36" s="915"/>
      <c r="H36" s="560"/>
      <c r="I36" s="560"/>
      <c r="J36" s="560"/>
      <c r="K36" s="560"/>
    </row>
    <row r="37" spans="1:11" s="160" customFormat="1" ht="12" customHeight="1" thickBot="1">
      <c r="A37" s="79" t="s">
        <v>14</v>
      </c>
      <c r="B37" s="63" t="s">
        <v>311</v>
      </c>
      <c r="C37" s="536">
        <f>+C8+C20+C25+C26+C31+C35+C36</f>
        <v>5378</v>
      </c>
      <c r="D37" s="536">
        <f>+D8+D20+D25+D26+D31+D35+D36</f>
        <v>5378</v>
      </c>
      <c r="E37" s="906">
        <f>+E8+E20+E25+E26+E31+E35+E36</f>
        <v>0</v>
      </c>
      <c r="F37" s="912">
        <f>+F8+F20+F25+F26+F31+F35+F36</f>
        <v>0</v>
      </c>
      <c r="H37" s="560">
        <f>+'9.2.1. sz. mell'!C37+'9.2.2. sz.  mell'!C37+'9.2.3. sz. mell'!C37</f>
        <v>5378</v>
      </c>
      <c r="I37" s="560">
        <f>+'9.2.1. sz. mell'!D37+'9.2.2. sz.  mell'!D37+'9.2.3. sz. mell'!D37</f>
        <v>5378</v>
      </c>
      <c r="J37" s="560">
        <f>+'9.2.1. sz. mell'!E37+'9.2.2. sz.  mell'!E37+'9.2.3. sz. mell'!E37</f>
        <v>0</v>
      </c>
      <c r="K37" s="560">
        <f>+'9.2.1. sz. mell'!F37+'9.2.2. sz.  mell'!F37+'9.2.3. sz. mell'!F37</f>
        <v>0</v>
      </c>
    </row>
    <row r="38" spans="1:11" s="160" customFormat="1" ht="12" customHeight="1" thickBot="1">
      <c r="A38" s="90" t="s">
        <v>15</v>
      </c>
      <c r="B38" s="63" t="s">
        <v>312</v>
      </c>
      <c r="C38" s="120">
        <f>+C39+C40+C41</f>
        <v>104342</v>
      </c>
      <c r="D38" s="120">
        <f>+D39+D40+D41</f>
        <v>104342</v>
      </c>
      <c r="E38" s="906">
        <f>+E39+E40+E41</f>
        <v>0</v>
      </c>
      <c r="F38" s="912">
        <f>+F39+F40+F41</f>
        <v>47193</v>
      </c>
      <c r="H38" s="560">
        <f>+'9.2.1. sz. mell'!C38+'9.2.2. sz.  mell'!C38+'9.2.3. sz. mell'!C38</f>
        <v>104342</v>
      </c>
      <c r="I38" s="560">
        <f>+'9.2.1. sz. mell'!D38+'9.2.2. sz.  mell'!D38+'9.2.3. sz. mell'!D38</f>
        <v>104342</v>
      </c>
      <c r="J38" s="560">
        <f>+'9.2.1. sz. mell'!E38+'9.2.2. sz.  mell'!E38+'9.2.3. sz. mell'!E38</f>
        <v>0</v>
      </c>
      <c r="K38" s="560">
        <f>+'9.2.1. sz. mell'!F38+'9.2.2. sz.  mell'!F38+'9.2.3. sz. mell'!F38</f>
        <v>47193</v>
      </c>
    </row>
    <row r="39" spans="1:11" s="160" customFormat="1" ht="12" customHeight="1">
      <c r="A39" s="219" t="s">
        <v>313</v>
      </c>
      <c r="B39" s="220" t="s">
        <v>140</v>
      </c>
      <c r="C39" s="379">
        <v>4954</v>
      </c>
      <c r="D39" s="379">
        <v>4954</v>
      </c>
      <c r="E39" s="538">
        <f>+D39-C39</f>
        <v>0</v>
      </c>
      <c r="F39" s="913">
        <v>4954</v>
      </c>
      <c r="H39" s="560">
        <f>+'9.2.1. sz. mell'!C39+'9.2.2. sz.  mell'!C39+'9.2.3. sz. mell'!C39</f>
        <v>4954</v>
      </c>
      <c r="I39" s="560">
        <f>+'9.2.1. sz. mell'!D39+'9.2.2. sz.  mell'!D39+'9.2.3. sz. mell'!D39</f>
        <v>4954</v>
      </c>
      <c r="J39" s="560">
        <f>+'9.2.1. sz. mell'!E39+'9.2.2. sz.  mell'!E39+'9.2.3. sz. mell'!E39</f>
        <v>0</v>
      </c>
      <c r="K39" s="560">
        <f>+'9.2.1. sz. mell'!F39+'9.2.2. sz.  mell'!F39+'9.2.3. sz. mell'!F39</f>
        <v>4954</v>
      </c>
    </row>
    <row r="40" spans="1:11" s="160" customFormat="1" ht="12" customHeight="1">
      <c r="A40" s="219" t="s">
        <v>314</v>
      </c>
      <c r="B40" s="221" t="s">
        <v>2</v>
      </c>
      <c r="C40" s="362"/>
      <c r="D40" s="362"/>
      <c r="E40" s="538"/>
      <c r="F40" s="914"/>
      <c r="H40" s="560"/>
      <c r="I40" s="560"/>
      <c r="J40" s="560"/>
      <c r="K40" s="560"/>
    </row>
    <row r="41" spans="1:11" s="225" customFormat="1" ht="12" customHeight="1" thickBot="1">
      <c r="A41" s="218" t="s">
        <v>315</v>
      </c>
      <c r="B41" s="68" t="s">
        <v>316</v>
      </c>
      <c r="C41" s="369">
        <v>99388</v>
      </c>
      <c r="D41" s="369">
        <v>99388</v>
      </c>
      <c r="E41" s="538">
        <f>+D41-C41</f>
        <v>0</v>
      </c>
      <c r="F41" s="911">
        <v>42239</v>
      </c>
      <c r="H41" s="560">
        <f>+'9.2.1. sz. mell'!C41+'9.2.2. sz.  mell'!C41+'9.2.3. sz. mell'!C41</f>
        <v>99388</v>
      </c>
      <c r="I41" s="560">
        <f>+'9.2.1. sz. mell'!D41+'9.2.2. sz.  mell'!D41+'9.2.3. sz. mell'!D41</f>
        <v>99388</v>
      </c>
      <c r="J41" s="560">
        <f>+'9.2.1. sz. mell'!E41+'9.2.2. sz.  mell'!E41+'9.2.3. sz. mell'!E41</f>
        <v>0</v>
      </c>
      <c r="K41" s="560">
        <f>+'9.2.1. sz. mell'!F41+'9.2.2. sz.  mell'!F41+'9.2.3. sz. mell'!F41</f>
        <v>42239</v>
      </c>
    </row>
    <row r="42" spans="1:11" s="225" customFormat="1" ht="15" customHeight="1" thickBot="1">
      <c r="A42" s="90" t="s">
        <v>16</v>
      </c>
      <c r="B42" s="91" t="s">
        <v>317</v>
      </c>
      <c r="C42" s="494">
        <f>+C37+C38</f>
        <v>109720</v>
      </c>
      <c r="D42" s="494">
        <f>+D37+D38</f>
        <v>109720</v>
      </c>
      <c r="E42" s="923">
        <f>+E37+E38</f>
        <v>0</v>
      </c>
      <c r="F42" s="916">
        <f>+F37+F38</f>
        <v>47193</v>
      </c>
      <c r="H42" s="560">
        <f>+'9.2.1. sz. mell'!C42+'9.2.2. sz.  mell'!C42+'9.2.3. sz. mell'!C42</f>
        <v>109720</v>
      </c>
      <c r="I42" s="560">
        <f>+'9.2.1. sz. mell'!D42+'9.2.2. sz.  mell'!D42+'9.2.3. sz. mell'!D42</f>
        <v>109720</v>
      </c>
      <c r="J42" s="560">
        <f>+'9.2.1. sz. mell'!E42+'9.2.2. sz.  mell'!E42+'9.2.3. sz. mell'!E42</f>
        <v>0</v>
      </c>
      <c r="K42" s="560">
        <f>+'9.2.1. sz. mell'!F42+'9.2.2. sz.  mell'!F42+'9.2.3. sz. mell'!F42</f>
        <v>47193</v>
      </c>
    </row>
    <row r="43" spans="1:11" s="225" customFormat="1" ht="15" customHeight="1">
      <c r="A43" s="92"/>
      <c r="B43" s="93"/>
      <c r="C43" s="458"/>
      <c r="D43" s="457"/>
      <c r="E43" s="457"/>
      <c r="F43" s="457"/>
      <c r="H43" s="560"/>
      <c r="I43" s="560"/>
      <c r="J43" s="560"/>
      <c r="K43" s="560"/>
    </row>
    <row r="44" spans="1:11" ht="13.5" thickBot="1">
      <c r="A44" s="94"/>
      <c r="B44" s="95"/>
      <c r="C44" s="459"/>
      <c r="D44" s="432"/>
      <c r="E44" s="432"/>
      <c r="F44" s="432"/>
      <c r="H44" s="560"/>
      <c r="I44" s="560"/>
      <c r="J44" s="560"/>
      <c r="K44" s="560"/>
    </row>
    <row r="45" spans="1:11" s="224" customFormat="1" ht="16.5" customHeight="1" thickBot="1">
      <c r="A45" s="992" t="s">
        <v>42</v>
      </c>
      <c r="B45" s="993"/>
      <c r="C45" s="993"/>
      <c r="D45" s="993"/>
      <c r="E45" s="994"/>
      <c r="F45" s="851"/>
      <c r="H45" s="560"/>
      <c r="I45" s="560"/>
      <c r="J45" s="560"/>
      <c r="K45" s="560"/>
    </row>
    <row r="46" spans="1:11" s="226" customFormat="1" ht="12" customHeight="1" thickBot="1">
      <c r="A46" s="82" t="s">
        <v>7</v>
      </c>
      <c r="B46" s="63" t="s">
        <v>318</v>
      </c>
      <c r="C46" s="361">
        <f>SUM(C47:C51)</f>
        <v>109720</v>
      </c>
      <c r="D46" s="361">
        <f>SUM(D47:D51)</f>
        <v>109720</v>
      </c>
      <c r="E46" s="535">
        <f>+D46-C46</f>
        <v>0</v>
      </c>
      <c r="F46" s="893">
        <f>SUM(F47:F51)</f>
        <v>45974</v>
      </c>
      <c r="H46" s="560">
        <f>+'9.2.1. sz. mell'!C46+'9.2.2. sz.  mell'!C46+'9.2.3. sz. mell'!C46</f>
        <v>109720</v>
      </c>
      <c r="I46" s="560">
        <f>+'9.2.1. sz. mell'!D46+'9.2.2. sz.  mell'!D46+'9.2.3. sz. mell'!D46</f>
        <v>109720</v>
      </c>
      <c r="J46" s="560">
        <f>+'9.2.1. sz. mell'!E46+'9.2.2. sz.  mell'!E46+'9.2.3. sz. mell'!E46</f>
        <v>0</v>
      </c>
      <c r="K46" s="560">
        <f>+'9.2.1. sz. mell'!F46+'9.2.2. sz.  mell'!F46+'9.2.3. sz. mell'!F46</f>
        <v>45974</v>
      </c>
    </row>
    <row r="47" spans="1:11" ht="12" customHeight="1">
      <c r="A47" s="218" t="s">
        <v>66</v>
      </c>
      <c r="B47" s="7" t="s">
        <v>37</v>
      </c>
      <c r="C47" s="364">
        <v>75055</v>
      </c>
      <c r="D47" s="364">
        <v>75055</v>
      </c>
      <c r="E47" s="539">
        <f>+D47-C47</f>
        <v>0</v>
      </c>
      <c r="F47" s="894">
        <v>33429</v>
      </c>
      <c r="H47" s="560">
        <f>+'9.2.1. sz. mell'!C47+'9.2.2. sz.  mell'!C47+'9.2.3. sz. mell'!C47</f>
        <v>75055</v>
      </c>
      <c r="I47" s="560">
        <f>+'9.2.1. sz. mell'!D47+'9.2.2. sz.  mell'!D47+'9.2.3. sz. mell'!D47</f>
        <v>75055</v>
      </c>
      <c r="J47" s="560">
        <f>+'9.2.1. sz. mell'!E47+'9.2.2. sz.  mell'!E47+'9.2.3. sz. mell'!E47</f>
        <v>0</v>
      </c>
      <c r="K47" s="560">
        <f>+'9.2.1. sz. mell'!F47+'9.2.2. sz.  mell'!F47+'9.2.3. sz. mell'!F47</f>
        <v>33429</v>
      </c>
    </row>
    <row r="48" spans="1:11" ht="12" customHeight="1">
      <c r="A48" s="218" t="s">
        <v>67</v>
      </c>
      <c r="B48" s="6" t="s">
        <v>110</v>
      </c>
      <c r="C48" s="363">
        <v>21715</v>
      </c>
      <c r="D48" s="363">
        <v>21715</v>
      </c>
      <c r="E48" s="898">
        <f>+D48-C48</f>
        <v>0</v>
      </c>
      <c r="F48" s="895">
        <v>7743</v>
      </c>
      <c r="H48" s="560">
        <f>+'9.2.1. sz. mell'!C48+'9.2.2. sz.  mell'!C48+'9.2.3. sz. mell'!C48</f>
        <v>21715</v>
      </c>
      <c r="I48" s="560">
        <f>+'9.2.1. sz. mell'!D48+'9.2.2. sz.  mell'!D48+'9.2.3. sz. mell'!D48</f>
        <v>21715</v>
      </c>
      <c r="J48" s="560">
        <f>+'9.2.1. sz. mell'!E48+'9.2.2. sz.  mell'!E48+'9.2.3. sz. mell'!E48</f>
        <v>0</v>
      </c>
      <c r="K48" s="560">
        <f>+'9.2.1. sz. mell'!F48+'9.2.2. sz.  mell'!F48+'9.2.3. sz. mell'!F48</f>
        <v>7743</v>
      </c>
    </row>
    <row r="49" spans="1:11" ht="12" customHeight="1">
      <c r="A49" s="218" t="s">
        <v>68</v>
      </c>
      <c r="B49" s="6" t="s">
        <v>85</v>
      </c>
      <c r="C49" s="363">
        <v>12950</v>
      </c>
      <c r="D49" s="363">
        <v>12950</v>
      </c>
      <c r="E49" s="898">
        <f>+D49-C49</f>
        <v>0</v>
      </c>
      <c r="F49" s="895">
        <v>4802</v>
      </c>
      <c r="H49" s="560">
        <f>+'9.2.1. sz. mell'!C49+'9.2.2. sz.  mell'!C49+'9.2.3. sz. mell'!C49</f>
        <v>12950</v>
      </c>
      <c r="I49" s="560">
        <f>+'9.2.1. sz. mell'!D49+'9.2.2. sz.  mell'!D49+'9.2.3. sz. mell'!D49</f>
        <v>12950</v>
      </c>
      <c r="J49" s="560">
        <f>+'9.2.1. sz. mell'!E49+'9.2.2. sz.  mell'!E49+'9.2.3. sz. mell'!E49</f>
        <v>0</v>
      </c>
      <c r="K49" s="560">
        <f>+'9.2.1. sz. mell'!F49+'9.2.2. sz.  mell'!F49+'9.2.3. sz. mell'!F49</f>
        <v>4802</v>
      </c>
    </row>
    <row r="50" spans="1:11" ht="12" customHeight="1">
      <c r="A50" s="218" t="s">
        <v>69</v>
      </c>
      <c r="B50" s="6" t="s">
        <v>111</v>
      </c>
      <c r="C50" s="363"/>
      <c r="D50" s="363"/>
      <c r="E50" s="899"/>
      <c r="F50" s="895"/>
      <c r="H50" s="560"/>
      <c r="I50" s="560"/>
      <c r="J50" s="560"/>
      <c r="K50" s="560"/>
    </row>
    <row r="51" spans="1:11" ht="12" customHeight="1" thickBot="1">
      <c r="A51" s="218" t="s">
        <v>86</v>
      </c>
      <c r="B51" s="6" t="s">
        <v>112</v>
      </c>
      <c r="C51" s="363"/>
      <c r="D51" s="363"/>
      <c r="E51" s="900"/>
      <c r="F51" s="895"/>
      <c r="H51" s="560"/>
      <c r="I51" s="560"/>
      <c r="J51" s="560"/>
      <c r="K51" s="560"/>
    </row>
    <row r="52" spans="1:11" ht="12" customHeight="1" thickBot="1">
      <c r="A52" s="82" t="s">
        <v>8</v>
      </c>
      <c r="B52" s="63" t="s">
        <v>319</v>
      </c>
      <c r="C52" s="361">
        <f>SUM(C53:C55)</f>
        <v>0</v>
      </c>
      <c r="D52" s="361"/>
      <c r="E52" s="901"/>
      <c r="F52" s="893"/>
      <c r="H52" s="560"/>
      <c r="I52" s="560"/>
      <c r="J52" s="560"/>
      <c r="K52" s="560"/>
    </row>
    <row r="53" spans="1:11" s="226" customFormat="1" ht="12" customHeight="1">
      <c r="A53" s="218" t="s">
        <v>72</v>
      </c>
      <c r="B53" s="7" t="s">
        <v>130</v>
      </c>
      <c r="C53" s="364"/>
      <c r="D53" s="364"/>
      <c r="E53" s="902"/>
      <c r="F53" s="894"/>
      <c r="H53" s="560"/>
      <c r="I53" s="560"/>
      <c r="J53" s="560"/>
      <c r="K53" s="560"/>
    </row>
    <row r="54" spans="1:11" ht="12" customHeight="1">
      <c r="A54" s="218" t="s">
        <v>73</v>
      </c>
      <c r="B54" s="6" t="s">
        <v>114</v>
      </c>
      <c r="C54" s="363"/>
      <c r="D54" s="363"/>
      <c r="E54" s="899"/>
      <c r="F54" s="895"/>
      <c r="H54" s="560"/>
      <c r="I54" s="560"/>
      <c r="J54" s="560"/>
      <c r="K54" s="560"/>
    </row>
    <row r="55" spans="1:11" ht="12" customHeight="1">
      <c r="A55" s="218" t="s">
        <v>74</v>
      </c>
      <c r="B55" s="6" t="s">
        <v>43</v>
      </c>
      <c r="C55" s="363"/>
      <c r="D55" s="363"/>
      <c r="E55" s="899"/>
      <c r="F55" s="895"/>
      <c r="H55" s="560"/>
      <c r="I55" s="560"/>
      <c r="J55" s="560"/>
      <c r="K55" s="560"/>
    </row>
    <row r="56" spans="1:11" ht="12" customHeight="1" thickBot="1">
      <c r="A56" s="218" t="s">
        <v>75</v>
      </c>
      <c r="B56" s="6" t="s">
        <v>414</v>
      </c>
      <c r="C56" s="363"/>
      <c r="D56" s="363"/>
      <c r="E56" s="900"/>
      <c r="F56" s="895"/>
      <c r="H56" s="560"/>
      <c r="I56" s="560"/>
      <c r="J56" s="560"/>
      <c r="K56" s="560"/>
    </row>
    <row r="57" spans="1:11" ht="12" customHeight="1" thickBot="1">
      <c r="A57" s="82" t="s">
        <v>9</v>
      </c>
      <c r="B57" s="63" t="s">
        <v>4</v>
      </c>
      <c r="C57" s="428"/>
      <c r="D57" s="428"/>
      <c r="E57" s="901"/>
      <c r="F57" s="896"/>
      <c r="H57" s="560"/>
      <c r="I57" s="560"/>
      <c r="J57" s="560"/>
      <c r="K57" s="560"/>
    </row>
    <row r="58" spans="1:11" ht="15" customHeight="1" thickBot="1">
      <c r="A58" s="82" t="s">
        <v>10</v>
      </c>
      <c r="B58" s="96" t="s">
        <v>419</v>
      </c>
      <c r="C58" s="430">
        <f>+C46+C52+C57</f>
        <v>109720</v>
      </c>
      <c r="D58" s="430">
        <f>+D46+D52+D57</f>
        <v>109720</v>
      </c>
      <c r="E58" s="541">
        <f>+D58-C58</f>
        <v>0</v>
      </c>
      <c r="F58" s="897">
        <f>+F46+F52+F57</f>
        <v>45974</v>
      </c>
      <c r="H58" s="560">
        <f>+'9.2.1. sz. mell'!C58+'9.2.2. sz.  mell'!C58+'9.2.3. sz. mell'!C58</f>
        <v>109720</v>
      </c>
      <c r="I58" s="560">
        <f>+'9.2.1. sz. mell'!D58+'9.2.2. sz.  mell'!D58+'9.2.3. sz. mell'!D58</f>
        <v>109720</v>
      </c>
      <c r="J58" s="560">
        <f>+'9.2.1. sz. mell'!E58+'9.2.2. sz.  mell'!E58+'9.2.3. sz. mell'!E58</f>
        <v>0</v>
      </c>
      <c r="K58" s="560">
        <f>+'9.2.1. sz. mell'!F58+'9.2.2. sz.  mell'!F58+'9.2.3. sz. mell'!F58</f>
        <v>45974</v>
      </c>
    </row>
    <row r="59" spans="1:11" ht="13.5" thickBot="1">
      <c r="C59" s="159"/>
      <c r="D59" s="159"/>
      <c r="E59" s="484"/>
      <c r="F59" s="159"/>
    </row>
    <row r="60" spans="1:11" ht="15" customHeight="1">
      <c r="A60" s="481" t="s">
        <v>409</v>
      </c>
      <c r="B60" s="479"/>
      <c r="C60" s="482">
        <v>18</v>
      </c>
      <c r="D60" s="482">
        <v>18</v>
      </c>
      <c r="E60" s="477">
        <f>+D60-C60</f>
        <v>0</v>
      </c>
      <c r="F60" s="891">
        <v>18</v>
      </c>
    </row>
    <row r="61" spans="1:11" ht="14.25" customHeight="1" thickBot="1">
      <c r="A61" s="480" t="s">
        <v>126</v>
      </c>
      <c r="B61" s="478"/>
      <c r="C61" s="483"/>
      <c r="D61" s="483"/>
      <c r="E61" s="450"/>
      <c r="F61" s="892"/>
    </row>
  </sheetData>
  <sheetProtection formatCells="0"/>
  <mergeCells count="2"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61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16384" width="9.33203125" style="98"/>
  </cols>
  <sheetData>
    <row r="1" spans="1:6" s="84" customFormat="1" ht="21" customHeight="1" thickBot="1">
      <c r="A1" s="83"/>
      <c r="B1" s="85"/>
      <c r="E1" s="101" t="s">
        <v>467</v>
      </c>
    </row>
    <row r="2" spans="1:6" s="222" customFormat="1" ht="25.5" customHeight="1">
      <c r="A2" s="178" t="s">
        <v>124</v>
      </c>
      <c r="B2" s="155" t="s">
        <v>436</v>
      </c>
      <c r="C2" s="528"/>
      <c r="D2" s="528"/>
      <c r="E2" s="532" t="s">
        <v>44</v>
      </c>
      <c r="F2" s="532" t="s">
        <v>44</v>
      </c>
    </row>
    <row r="3" spans="1:6" s="222" customFormat="1" ht="24.75" thickBot="1">
      <c r="A3" s="216" t="s">
        <v>123</v>
      </c>
      <c r="B3" s="156" t="s">
        <v>320</v>
      </c>
      <c r="C3" s="526"/>
      <c r="D3" s="505"/>
      <c r="E3" s="533" t="s">
        <v>44</v>
      </c>
      <c r="F3" s="533" t="s">
        <v>44</v>
      </c>
    </row>
    <row r="4" spans="1:6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6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6" s="224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6" s="160" customFormat="1" ht="12" customHeight="1" thickBot="1">
      <c r="A8" s="79" t="s">
        <v>7</v>
      </c>
      <c r="B8" s="89" t="s">
        <v>410</v>
      </c>
      <c r="C8" s="120">
        <f>SUM(C9:C19)</f>
        <v>0</v>
      </c>
      <c r="D8" s="495"/>
      <c r="E8" s="447"/>
      <c r="F8" s="929"/>
    </row>
    <row r="9" spans="1:6" s="160" customFormat="1" ht="12" customHeight="1">
      <c r="A9" s="217" t="s">
        <v>66</v>
      </c>
      <c r="B9" s="8" t="s">
        <v>176</v>
      </c>
      <c r="C9" s="503"/>
      <c r="D9" s="496"/>
      <c r="E9" s="443"/>
      <c r="F9" s="930"/>
    </row>
    <row r="10" spans="1:6" s="160" customFormat="1" ht="12" customHeight="1">
      <c r="A10" s="218" t="s">
        <v>67</v>
      </c>
      <c r="B10" s="6" t="s">
        <v>177</v>
      </c>
      <c r="C10" s="117"/>
      <c r="D10" s="497"/>
      <c r="E10" s="444"/>
      <c r="F10" s="931"/>
    </row>
    <row r="11" spans="1:6" s="160" customFormat="1" ht="12" customHeight="1">
      <c r="A11" s="218" t="s">
        <v>68</v>
      </c>
      <c r="B11" s="6" t="s">
        <v>178</v>
      </c>
      <c r="C11" s="117"/>
      <c r="D11" s="497"/>
      <c r="E11" s="444"/>
      <c r="F11" s="931"/>
    </row>
    <row r="12" spans="1:6" s="160" customFormat="1" ht="12" customHeight="1">
      <c r="A12" s="218" t="s">
        <v>69</v>
      </c>
      <c r="B12" s="6" t="s">
        <v>179</v>
      </c>
      <c r="C12" s="117"/>
      <c r="D12" s="497"/>
      <c r="E12" s="444"/>
      <c r="F12" s="931"/>
    </row>
    <row r="13" spans="1:6" s="160" customFormat="1" ht="12" customHeight="1">
      <c r="A13" s="218" t="s">
        <v>86</v>
      </c>
      <c r="B13" s="6" t="s">
        <v>180</v>
      </c>
      <c r="C13" s="117"/>
      <c r="D13" s="497"/>
      <c r="E13" s="444"/>
      <c r="F13" s="931"/>
    </row>
    <row r="14" spans="1:6" s="160" customFormat="1" ht="12" customHeight="1">
      <c r="A14" s="218" t="s">
        <v>70</v>
      </c>
      <c r="B14" s="6" t="s">
        <v>302</v>
      </c>
      <c r="C14" s="117"/>
      <c r="D14" s="497"/>
      <c r="E14" s="444"/>
      <c r="F14" s="931"/>
    </row>
    <row r="15" spans="1:6" s="160" customFormat="1" ht="12" customHeight="1">
      <c r="A15" s="218" t="s">
        <v>71</v>
      </c>
      <c r="B15" s="5" t="s">
        <v>303</v>
      </c>
      <c r="C15" s="117"/>
      <c r="D15" s="497"/>
      <c r="E15" s="444"/>
      <c r="F15" s="931"/>
    </row>
    <row r="16" spans="1:6" s="160" customFormat="1" ht="12" customHeight="1">
      <c r="A16" s="218" t="s">
        <v>78</v>
      </c>
      <c r="B16" s="6" t="s">
        <v>183</v>
      </c>
      <c r="C16" s="377"/>
      <c r="D16" s="497"/>
      <c r="E16" s="444"/>
      <c r="F16" s="931"/>
    </row>
    <row r="17" spans="1:6" s="225" customFormat="1" ht="12" customHeight="1">
      <c r="A17" s="218" t="s">
        <v>79</v>
      </c>
      <c r="B17" s="6" t="s">
        <v>184</v>
      </c>
      <c r="C17" s="117"/>
      <c r="D17" s="498"/>
      <c r="E17" s="445"/>
      <c r="F17" s="932"/>
    </row>
    <row r="18" spans="1:6" s="225" customFormat="1" ht="12" customHeight="1">
      <c r="A18" s="218" t="s">
        <v>80</v>
      </c>
      <c r="B18" s="6" t="s">
        <v>337</v>
      </c>
      <c r="C18" s="119"/>
      <c r="D18" s="498"/>
      <c r="E18" s="445"/>
      <c r="F18" s="932"/>
    </row>
    <row r="19" spans="1:6" s="225" customFormat="1" ht="12" customHeight="1" thickBot="1">
      <c r="A19" s="218" t="s">
        <v>81</v>
      </c>
      <c r="B19" s="5" t="s">
        <v>185</v>
      </c>
      <c r="C19" s="119"/>
      <c r="D19" s="499"/>
      <c r="E19" s="446"/>
      <c r="F19" s="933"/>
    </row>
    <row r="20" spans="1:6" s="160" customFormat="1" ht="12" customHeight="1" thickBot="1">
      <c r="A20" s="79" t="s">
        <v>8</v>
      </c>
      <c r="B20" s="89" t="s">
        <v>304</v>
      </c>
      <c r="C20" s="361">
        <f>SUM(C21:C23)</f>
        <v>5378</v>
      </c>
      <c r="D20" s="361">
        <f>SUM(D21:D23)</f>
        <v>5378</v>
      </c>
      <c r="E20" s="537">
        <f>SUM(E21:E23)</f>
        <v>0</v>
      </c>
      <c r="F20" s="906">
        <f>SUM(F21:F23)</f>
        <v>0</v>
      </c>
    </row>
    <row r="21" spans="1:6" s="225" customFormat="1" ht="12" customHeight="1">
      <c r="A21" s="218" t="s">
        <v>72</v>
      </c>
      <c r="B21" s="7" t="s">
        <v>157</v>
      </c>
      <c r="C21" s="118"/>
      <c r="D21" s="118"/>
      <c r="E21" s="917"/>
      <c r="F21" s="907"/>
    </row>
    <row r="22" spans="1:6" s="225" customFormat="1" ht="12" customHeight="1">
      <c r="A22" s="218" t="s">
        <v>73</v>
      </c>
      <c r="B22" s="6" t="s">
        <v>305</v>
      </c>
      <c r="C22" s="118"/>
      <c r="D22" s="118"/>
      <c r="E22" s="918"/>
      <c r="F22" s="907"/>
    </row>
    <row r="23" spans="1:6" s="225" customFormat="1" ht="12" customHeight="1">
      <c r="A23" s="218" t="s">
        <v>74</v>
      </c>
      <c r="B23" s="6" t="s">
        <v>306</v>
      </c>
      <c r="C23" s="118">
        <v>5378</v>
      </c>
      <c r="D23" s="118">
        <v>5378</v>
      </c>
      <c r="E23" s="538">
        <f>+D23-C23</f>
        <v>0</v>
      </c>
      <c r="F23" s="907">
        <v>0</v>
      </c>
    </row>
    <row r="24" spans="1:6" s="225" customFormat="1" ht="12" customHeight="1" thickBot="1">
      <c r="A24" s="218" t="s">
        <v>75</v>
      </c>
      <c r="B24" s="6" t="s">
        <v>411</v>
      </c>
      <c r="C24" s="117"/>
      <c r="D24" s="499"/>
      <c r="E24" s="446"/>
      <c r="F24" s="933"/>
    </row>
    <row r="25" spans="1:6" s="225" customFormat="1" ht="12" customHeight="1" thickBot="1">
      <c r="A25" s="82" t="s">
        <v>9</v>
      </c>
      <c r="B25" s="63" t="s">
        <v>101</v>
      </c>
      <c r="C25" s="493"/>
      <c r="D25" s="502"/>
      <c r="E25" s="449"/>
      <c r="F25" s="934"/>
    </row>
    <row r="26" spans="1:6" s="225" customFormat="1" ht="12" customHeight="1" thickBot="1">
      <c r="A26" s="82" t="s">
        <v>10</v>
      </c>
      <c r="B26" s="63" t="s">
        <v>412</v>
      </c>
      <c r="C26" s="120">
        <f>+C27+C28+C29</f>
        <v>0</v>
      </c>
      <c r="D26" s="502"/>
      <c r="E26" s="449"/>
      <c r="F26" s="934"/>
    </row>
    <row r="27" spans="1:6" s="225" customFormat="1" ht="12" customHeight="1">
      <c r="A27" s="219" t="s">
        <v>167</v>
      </c>
      <c r="B27" s="220" t="s">
        <v>162</v>
      </c>
      <c r="C27" s="379"/>
      <c r="D27" s="501"/>
      <c r="E27" s="448"/>
      <c r="F27" s="935"/>
    </row>
    <row r="28" spans="1:6" s="225" customFormat="1" ht="12" customHeight="1">
      <c r="A28" s="219" t="s">
        <v>168</v>
      </c>
      <c r="B28" s="220" t="s">
        <v>305</v>
      </c>
      <c r="C28" s="117"/>
      <c r="D28" s="498"/>
      <c r="E28" s="445"/>
      <c r="F28" s="932"/>
    </row>
    <row r="29" spans="1:6" s="225" customFormat="1" ht="12" customHeight="1">
      <c r="A29" s="219" t="s">
        <v>169</v>
      </c>
      <c r="B29" s="221" t="s">
        <v>308</v>
      </c>
      <c r="C29" s="117"/>
      <c r="D29" s="498"/>
      <c r="E29" s="445"/>
      <c r="F29" s="932"/>
    </row>
    <row r="30" spans="1:6" s="225" customFormat="1" ht="12" customHeight="1" thickBot="1">
      <c r="A30" s="218" t="s">
        <v>170</v>
      </c>
      <c r="B30" s="68" t="s">
        <v>413</v>
      </c>
      <c r="C30" s="53"/>
      <c r="D30" s="499"/>
      <c r="E30" s="446"/>
      <c r="F30" s="933"/>
    </row>
    <row r="31" spans="1:6" s="225" customFormat="1" ht="12" customHeight="1" thickBot="1">
      <c r="A31" s="82" t="s">
        <v>11</v>
      </c>
      <c r="B31" s="63" t="s">
        <v>309</v>
      </c>
      <c r="C31" s="120">
        <f>+C32+C33+C34</f>
        <v>0</v>
      </c>
      <c r="D31" s="502"/>
      <c r="E31" s="449"/>
      <c r="F31" s="934"/>
    </row>
    <row r="32" spans="1:6" s="225" customFormat="1" ht="12" customHeight="1">
      <c r="A32" s="219" t="s">
        <v>59</v>
      </c>
      <c r="B32" s="220" t="s">
        <v>190</v>
      </c>
      <c r="C32" s="379"/>
      <c r="D32" s="501"/>
      <c r="E32" s="448"/>
      <c r="F32" s="935"/>
    </row>
    <row r="33" spans="1:6" s="225" customFormat="1" ht="12" customHeight="1">
      <c r="A33" s="219" t="s">
        <v>60</v>
      </c>
      <c r="B33" s="221" t="s">
        <v>191</v>
      </c>
      <c r="C33" s="121"/>
      <c r="D33" s="498"/>
      <c r="E33" s="445"/>
      <c r="F33" s="932"/>
    </row>
    <row r="34" spans="1:6" s="225" customFormat="1" ht="12" customHeight="1" thickBot="1">
      <c r="A34" s="218" t="s">
        <v>61</v>
      </c>
      <c r="B34" s="68" t="s">
        <v>192</v>
      </c>
      <c r="C34" s="53"/>
      <c r="D34" s="499"/>
      <c r="E34" s="446"/>
      <c r="F34" s="933"/>
    </row>
    <row r="35" spans="1:6" s="160" customFormat="1" ht="12" customHeight="1" thickBot="1">
      <c r="A35" s="82" t="s">
        <v>12</v>
      </c>
      <c r="B35" s="63" t="s">
        <v>278</v>
      </c>
      <c r="C35" s="493"/>
      <c r="D35" s="500"/>
      <c r="E35" s="447"/>
      <c r="F35" s="936"/>
    </row>
    <row r="36" spans="1:6" s="160" customFormat="1" ht="12" customHeight="1" thickBot="1">
      <c r="A36" s="82" t="s">
        <v>13</v>
      </c>
      <c r="B36" s="63" t="s">
        <v>310</v>
      </c>
      <c r="C36" s="504"/>
      <c r="D36" s="500"/>
      <c r="E36" s="447"/>
      <c r="F36" s="936"/>
    </row>
    <row r="37" spans="1:6" s="160" customFormat="1" ht="12" customHeight="1" thickBot="1">
      <c r="A37" s="79" t="s">
        <v>14</v>
      </c>
      <c r="B37" s="63" t="s">
        <v>311</v>
      </c>
      <c r="C37" s="536">
        <f>+C8+C20+C25+C26+C31+C35+C36</f>
        <v>5378</v>
      </c>
      <c r="D37" s="536">
        <f>+D8+D20+D25+D26+D31+D35+D36</f>
        <v>5378</v>
      </c>
      <c r="E37" s="906">
        <f>+E8+E20+E25+E26+E31+E35+E36</f>
        <v>0</v>
      </c>
      <c r="F37" s="906">
        <f>+F8+F20+F25+F26+F31+F35+F36</f>
        <v>0</v>
      </c>
    </row>
    <row r="38" spans="1:6" s="160" customFormat="1" ht="12" customHeight="1" thickBot="1">
      <c r="A38" s="90" t="s">
        <v>15</v>
      </c>
      <c r="B38" s="63" t="s">
        <v>312</v>
      </c>
      <c r="C38" s="351">
        <f>+C39+C40+C41</f>
        <v>0</v>
      </c>
      <c r="D38" s="500"/>
      <c r="E38" s="447"/>
      <c r="F38" s="936"/>
    </row>
    <row r="39" spans="1:6" s="160" customFormat="1" ht="12" customHeight="1">
      <c r="A39" s="219" t="s">
        <v>313</v>
      </c>
      <c r="B39" s="220" t="s">
        <v>140</v>
      </c>
      <c r="C39" s="379"/>
      <c r="D39" s="496"/>
      <c r="E39" s="443"/>
      <c r="F39" s="930"/>
    </row>
    <row r="40" spans="1:6" s="160" customFormat="1" ht="12" customHeight="1">
      <c r="A40" s="219" t="s">
        <v>314</v>
      </c>
      <c r="B40" s="221" t="s">
        <v>2</v>
      </c>
      <c r="C40" s="121"/>
      <c r="D40" s="497"/>
      <c r="E40" s="444"/>
      <c r="F40" s="931"/>
    </row>
    <row r="41" spans="1:6" s="225" customFormat="1" ht="12" customHeight="1" thickBot="1">
      <c r="A41" s="218" t="s">
        <v>315</v>
      </c>
      <c r="B41" s="68" t="s">
        <v>316</v>
      </c>
      <c r="C41" s="53"/>
      <c r="D41" s="499"/>
      <c r="E41" s="446"/>
      <c r="F41" s="933"/>
    </row>
    <row r="42" spans="1:6" s="225" customFormat="1" ht="15" customHeight="1" thickBot="1">
      <c r="A42" s="90" t="s">
        <v>16</v>
      </c>
      <c r="B42" s="91" t="s">
        <v>317</v>
      </c>
      <c r="C42" s="494">
        <f>+C37+C38</f>
        <v>5378</v>
      </c>
      <c r="D42" s="494">
        <f>+D37+D38</f>
        <v>5378</v>
      </c>
      <c r="E42" s="923">
        <f>+E37+E38</f>
        <v>0</v>
      </c>
      <c r="F42" s="923">
        <f>+F37+F38</f>
        <v>0</v>
      </c>
    </row>
    <row r="43" spans="1:6" s="225" customFormat="1" ht="15" customHeight="1">
      <c r="A43" s="92"/>
      <c r="B43" s="93"/>
      <c r="C43" s="157"/>
      <c r="D43" s="457"/>
      <c r="E43" s="457"/>
      <c r="F43" s="457"/>
    </row>
    <row r="44" spans="1:6" ht="13.5" thickBot="1">
      <c r="A44" s="94"/>
      <c r="B44" s="95"/>
      <c r="C44" s="158"/>
      <c r="D44" s="432"/>
      <c r="E44" s="432"/>
      <c r="F44" s="432"/>
    </row>
    <row r="45" spans="1:6" s="224" customFormat="1" ht="16.5" customHeight="1" thickBot="1">
      <c r="A45" s="992" t="s">
        <v>42</v>
      </c>
      <c r="B45" s="993"/>
      <c r="C45" s="993"/>
      <c r="D45" s="993"/>
      <c r="E45" s="994"/>
      <c r="F45" s="851"/>
    </row>
    <row r="46" spans="1:6" s="226" customFormat="1" ht="12" customHeight="1" thickBot="1">
      <c r="A46" s="82" t="s">
        <v>7</v>
      </c>
      <c r="B46" s="63" t="s">
        <v>318</v>
      </c>
      <c r="C46" s="361">
        <f>SUM(C47:C51)</f>
        <v>5378</v>
      </c>
      <c r="D46" s="361">
        <f>SUM(D47:D51)</f>
        <v>5378</v>
      </c>
      <c r="E46" s="535">
        <f>+D46-C46</f>
        <v>0</v>
      </c>
      <c r="F46" s="893">
        <f>SUM(F47:F51)</f>
        <v>0</v>
      </c>
    </row>
    <row r="47" spans="1:6" ht="12" customHeight="1">
      <c r="A47" s="218" t="s">
        <v>66</v>
      </c>
      <c r="B47" s="7" t="s">
        <v>37</v>
      </c>
      <c r="C47" s="379">
        <v>3050</v>
      </c>
      <c r="D47" s="379">
        <v>3050</v>
      </c>
      <c r="E47" s="539">
        <f>+D47-C47</f>
        <v>0</v>
      </c>
      <c r="F47" s="894">
        <v>0</v>
      </c>
    </row>
    <row r="48" spans="1:6" ht="12" customHeight="1">
      <c r="A48" s="218" t="s">
        <v>67</v>
      </c>
      <c r="B48" s="6" t="s">
        <v>110</v>
      </c>
      <c r="C48" s="51">
        <v>828</v>
      </c>
      <c r="D48" s="51">
        <v>828</v>
      </c>
      <c r="E48" s="898">
        <f>+D48-C48</f>
        <v>0</v>
      </c>
      <c r="F48" s="895">
        <v>0</v>
      </c>
    </row>
    <row r="49" spans="1:7" ht="12" customHeight="1">
      <c r="A49" s="218" t="s">
        <v>68</v>
      </c>
      <c r="B49" s="6" t="s">
        <v>85</v>
      </c>
      <c r="C49" s="51">
        <v>1500</v>
      </c>
      <c r="D49" s="51">
        <v>1500</v>
      </c>
      <c r="E49" s="898">
        <f>+D49-C49</f>
        <v>0</v>
      </c>
      <c r="F49" s="895">
        <v>0</v>
      </c>
    </row>
    <row r="50" spans="1:7" ht="12" customHeight="1">
      <c r="A50" s="218" t="s">
        <v>69</v>
      </c>
      <c r="B50" s="6" t="s">
        <v>111</v>
      </c>
      <c r="C50" s="51"/>
      <c r="D50" s="489"/>
      <c r="E50" s="453"/>
      <c r="F50" s="926"/>
    </row>
    <row r="51" spans="1:7" ht="12" customHeight="1" thickBot="1">
      <c r="A51" s="218" t="s">
        <v>86</v>
      </c>
      <c r="B51" s="6" t="s">
        <v>112</v>
      </c>
      <c r="C51" s="51"/>
      <c r="D51" s="487"/>
      <c r="E51" s="450"/>
      <c r="F51" s="925"/>
    </row>
    <row r="52" spans="1:7" ht="12" customHeight="1" thickBot="1">
      <c r="A52" s="82" t="s">
        <v>8</v>
      </c>
      <c r="B52" s="63" t="s">
        <v>319</v>
      </c>
      <c r="C52" s="120">
        <f>SUM(C53:C55)</f>
        <v>0</v>
      </c>
      <c r="D52" s="490"/>
      <c r="E52" s="454"/>
      <c r="F52" s="927"/>
    </row>
    <row r="53" spans="1:7" s="226" customFormat="1" ht="12" customHeight="1">
      <c r="A53" s="218" t="s">
        <v>72</v>
      </c>
      <c r="B53" s="7" t="s">
        <v>130</v>
      </c>
      <c r="C53" s="379"/>
      <c r="D53" s="491"/>
      <c r="E53" s="455"/>
      <c r="F53" s="928"/>
    </row>
    <row r="54" spans="1:7" ht="12" customHeight="1">
      <c r="A54" s="218" t="s">
        <v>73</v>
      </c>
      <c r="B54" s="6" t="s">
        <v>114</v>
      </c>
      <c r="C54" s="51"/>
      <c r="D54" s="489"/>
      <c r="E54" s="453"/>
      <c r="F54" s="926"/>
    </row>
    <row r="55" spans="1:7" ht="12" customHeight="1">
      <c r="A55" s="218" t="s">
        <v>74</v>
      </c>
      <c r="B55" s="6" t="s">
        <v>43</v>
      </c>
      <c r="C55" s="51"/>
      <c r="D55" s="489"/>
      <c r="E55" s="453"/>
      <c r="F55" s="926"/>
    </row>
    <row r="56" spans="1:7" ht="12" customHeight="1" thickBot="1">
      <c r="A56" s="218" t="s">
        <v>75</v>
      </c>
      <c r="B56" s="6" t="s">
        <v>414</v>
      </c>
      <c r="C56" s="51"/>
      <c r="D56" s="487"/>
      <c r="E56" s="450"/>
      <c r="F56" s="925"/>
    </row>
    <row r="57" spans="1:7" ht="13.5" thickBot="1">
      <c r="A57" s="82" t="s">
        <v>9</v>
      </c>
      <c r="B57" s="63" t="s">
        <v>4</v>
      </c>
      <c r="C57" s="493"/>
      <c r="D57" s="490"/>
      <c r="E57" s="454"/>
      <c r="F57" s="927"/>
    </row>
    <row r="58" spans="1:7" ht="13.5" thickBot="1">
      <c r="A58" s="82" t="s">
        <v>10</v>
      </c>
      <c r="B58" s="96" t="s">
        <v>419</v>
      </c>
      <c r="C58" s="430">
        <f>+C46+C52+C57</f>
        <v>5378</v>
      </c>
      <c r="D58" s="430">
        <f>+D46+D52+D57</f>
        <v>5378</v>
      </c>
      <c r="E58" s="541">
        <f>+D58-C58</f>
        <v>0</v>
      </c>
      <c r="F58" s="897">
        <f>+F46+F52+F57</f>
        <v>0</v>
      </c>
    </row>
    <row r="59" spans="1:7" ht="15" customHeight="1" thickBot="1">
      <c r="C59" s="159"/>
      <c r="D59" s="484"/>
      <c r="E59" s="484"/>
      <c r="F59" s="484"/>
    </row>
    <row r="60" spans="1:7" ht="14.25" customHeight="1">
      <c r="A60" s="481" t="s">
        <v>409</v>
      </c>
      <c r="B60" s="479"/>
      <c r="C60" s="482">
        <v>1</v>
      </c>
      <c r="D60" s="482">
        <v>1</v>
      </c>
      <c r="E60" s="477">
        <v>0</v>
      </c>
      <c r="F60" s="924">
        <v>1</v>
      </c>
      <c r="G60" s="731"/>
    </row>
    <row r="61" spans="1:7" ht="13.5" thickBot="1">
      <c r="A61" s="480" t="s">
        <v>126</v>
      </c>
      <c r="B61" s="478"/>
      <c r="C61" s="483"/>
      <c r="D61" s="487"/>
      <c r="E61" s="450"/>
      <c r="F61" s="925"/>
    </row>
  </sheetData>
  <sheetProtection formatCells="0"/>
  <mergeCells count="2"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1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16384" width="9.33203125" style="98"/>
  </cols>
  <sheetData>
    <row r="1" spans="1:6" s="84" customFormat="1" ht="21" customHeight="1" thickBot="1">
      <c r="A1" s="83"/>
      <c r="B1" s="85"/>
      <c r="E1" s="101" t="s">
        <v>468</v>
      </c>
    </row>
    <row r="2" spans="1:6" s="222" customFormat="1" ht="25.5" customHeight="1">
      <c r="A2" s="178" t="s">
        <v>124</v>
      </c>
      <c r="B2" s="155" t="s">
        <v>436</v>
      </c>
      <c r="C2" s="528"/>
      <c r="D2" s="528"/>
      <c r="E2" s="532" t="s">
        <v>44</v>
      </c>
      <c r="F2" s="532" t="s">
        <v>44</v>
      </c>
    </row>
    <row r="3" spans="1:6" s="222" customFormat="1" ht="24.75" thickBot="1">
      <c r="A3" s="216" t="s">
        <v>123</v>
      </c>
      <c r="B3" s="156" t="s">
        <v>321</v>
      </c>
      <c r="C3" s="526"/>
      <c r="D3" s="505"/>
      <c r="E3" s="533" t="s">
        <v>45</v>
      </c>
      <c r="F3" s="533" t="s">
        <v>45</v>
      </c>
    </row>
    <row r="4" spans="1:6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6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6" s="224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6" s="160" customFormat="1" ht="12" customHeight="1" thickBot="1">
      <c r="A8" s="79" t="s">
        <v>7</v>
      </c>
      <c r="B8" s="89" t="s">
        <v>410</v>
      </c>
      <c r="C8" s="120">
        <f>SUM(C9:C19)</f>
        <v>0</v>
      </c>
      <c r="D8" s="495"/>
      <c r="E8" s="447"/>
      <c r="F8" s="929"/>
    </row>
    <row r="9" spans="1:6" s="160" customFormat="1" ht="12" customHeight="1">
      <c r="A9" s="217" t="s">
        <v>66</v>
      </c>
      <c r="B9" s="8" t="s">
        <v>176</v>
      </c>
      <c r="C9" s="503"/>
      <c r="D9" s="496"/>
      <c r="E9" s="443"/>
      <c r="F9" s="930"/>
    </row>
    <row r="10" spans="1:6" s="160" customFormat="1" ht="12" customHeight="1">
      <c r="A10" s="218" t="s">
        <v>67</v>
      </c>
      <c r="B10" s="6" t="s">
        <v>177</v>
      </c>
      <c r="C10" s="117"/>
      <c r="D10" s="497"/>
      <c r="E10" s="444"/>
      <c r="F10" s="931"/>
    </row>
    <row r="11" spans="1:6" s="160" customFormat="1" ht="12" customHeight="1">
      <c r="A11" s="218" t="s">
        <v>68</v>
      </c>
      <c r="B11" s="6" t="s">
        <v>178</v>
      </c>
      <c r="C11" s="117"/>
      <c r="D11" s="497"/>
      <c r="E11" s="444"/>
      <c r="F11" s="931"/>
    </row>
    <row r="12" spans="1:6" s="160" customFormat="1" ht="12" customHeight="1">
      <c r="A12" s="218" t="s">
        <v>69</v>
      </c>
      <c r="B12" s="6" t="s">
        <v>179</v>
      </c>
      <c r="C12" s="117"/>
      <c r="D12" s="497"/>
      <c r="E12" s="444"/>
      <c r="F12" s="931"/>
    </row>
    <row r="13" spans="1:6" s="160" customFormat="1" ht="12" customHeight="1">
      <c r="A13" s="218" t="s">
        <v>86</v>
      </c>
      <c r="B13" s="6" t="s">
        <v>180</v>
      </c>
      <c r="C13" s="117"/>
      <c r="D13" s="497"/>
      <c r="E13" s="444"/>
      <c r="F13" s="931"/>
    </row>
    <row r="14" spans="1:6" s="160" customFormat="1" ht="12" customHeight="1">
      <c r="A14" s="218" t="s">
        <v>70</v>
      </c>
      <c r="B14" s="6" t="s">
        <v>302</v>
      </c>
      <c r="C14" s="117"/>
      <c r="D14" s="497"/>
      <c r="E14" s="444"/>
      <c r="F14" s="931"/>
    </row>
    <row r="15" spans="1:6" s="160" customFormat="1" ht="12" customHeight="1">
      <c r="A15" s="218" t="s">
        <v>71</v>
      </c>
      <c r="B15" s="5" t="s">
        <v>303</v>
      </c>
      <c r="C15" s="117"/>
      <c r="D15" s="497"/>
      <c r="E15" s="444"/>
      <c r="F15" s="931"/>
    </row>
    <row r="16" spans="1:6" s="160" customFormat="1" ht="12" customHeight="1">
      <c r="A16" s="218" t="s">
        <v>78</v>
      </c>
      <c r="B16" s="6" t="s">
        <v>183</v>
      </c>
      <c r="C16" s="377"/>
      <c r="D16" s="497"/>
      <c r="E16" s="444"/>
      <c r="F16" s="931"/>
    </row>
    <row r="17" spans="1:6" s="225" customFormat="1" ht="12" customHeight="1">
      <c r="A17" s="218" t="s">
        <v>79</v>
      </c>
      <c r="B17" s="6" t="s">
        <v>184</v>
      </c>
      <c r="C17" s="117"/>
      <c r="D17" s="498"/>
      <c r="E17" s="445"/>
      <c r="F17" s="932"/>
    </row>
    <row r="18" spans="1:6" s="225" customFormat="1" ht="12" customHeight="1">
      <c r="A18" s="218" t="s">
        <v>80</v>
      </c>
      <c r="B18" s="6" t="s">
        <v>337</v>
      </c>
      <c r="C18" s="119"/>
      <c r="D18" s="498"/>
      <c r="E18" s="445"/>
      <c r="F18" s="932"/>
    </row>
    <row r="19" spans="1:6" s="225" customFormat="1" ht="12" customHeight="1" thickBot="1">
      <c r="A19" s="218" t="s">
        <v>81</v>
      </c>
      <c r="B19" s="5" t="s">
        <v>185</v>
      </c>
      <c r="C19" s="119"/>
      <c r="D19" s="499"/>
      <c r="E19" s="446"/>
      <c r="F19" s="933"/>
    </row>
    <row r="20" spans="1:6" s="160" customFormat="1" ht="12" customHeight="1" thickBot="1">
      <c r="A20" s="79" t="s">
        <v>8</v>
      </c>
      <c r="B20" s="89" t="s">
        <v>304</v>
      </c>
      <c r="C20" s="120">
        <f>SUM(C21:C23)</f>
        <v>0</v>
      </c>
      <c r="D20" s="500"/>
      <c r="E20" s="447"/>
      <c r="F20" s="936"/>
    </row>
    <row r="21" spans="1:6" s="225" customFormat="1" ht="12" customHeight="1">
      <c r="A21" s="218" t="s">
        <v>72</v>
      </c>
      <c r="B21" s="7" t="s">
        <v>157</v>
      </c>
      <c r="C21" s="117"/>
      <c r="D21" s="501"/>
      <c r="E21" s="448"/>
      <c r="F21" s="935"/>
    </row>
    <row r="22" spans="1:6" s="225" customFormat="1" ht="12" customHeight="1">
      <c r="A22" s="218" t="s">
        <v>73</v>
      </c>
      <c r="B22" s="6" t="s">
        <v>305</v>
      </c>
      <c r="C22" s="117"/>
      <c r="D22" s="498"/>
      <c r="E22" s="445"/>
      <c r="F22" s="932"/>
    </row>
    <row r="23" spans="1:6" s="225" customFormat="1" ht="12" customHeight="1">
      <c r="A23" s="218" t="s">
        <v>74</v>
      </c>
      <c r="B23" s="6" t="s">
        <v>306</v>
      </c>
      <c r="C23" s="117"/>
      <c r="D23" s="498"/>
      <c r="E23" s="445"/>
      <c r="F23" s="932"/>
    </row>
    <row r="24" spans="1:6" s="225" customFormat="1" ht="12" customHeight="1" thickBot="1">
      <c r="A24" s="218" t="s">
        <v>75</v>
      </c>
      <c r="B24" s="6" t="s">
        <v>411</v>
      </c>
      <c r="C24" s="117"/>
      <c r="D24" s="499"/>
      <c r="E24" s="446"/>
      <c r="F24" s="933"/>
    </row>
    <row r="25" spans="1:6" s="225" customFormat="1" ht="12" customHeight="1" thickBot="1">
      <c r="A25" s="82" t="s">
        <v>9</v>
      </c>
      <c r="B25" s="63" t="s">
        <v>101</v>
      </c>
      <c r="C25" s="493"/>
      <c r="D25" s="502"/>
      <c r="E25" s="449"/>
      <c r="F25" s="934"/>
    </row>
    <row r="26" spans="1:6" s="225" customFormat="1" ht="12" customHeight="1" thickBot="1">
      <c r="A26" s="82" t="s">
        <v>10</v>
      </c>
      <c r="B26" s="63" t="s">
        <v>412</v>
      </c>
      <c r="C26" s="120">
        <f>+C27+C28+C29</f>
        <v>0</v>
      </c>
      <c r="D26" s="502"/>
      <c r="E26" s="449"/>
      <c r="F26" s="934"/>
    </row>
    <row r="27" spans="1:6" s="225" customFormat="1" ht="12" customHeight="1">
      <c r="A27" s="219" t="s">
        <v>167</v>
      </c>
      <c r="B27" s="220" t="s">
        <v>162</v>
      </c>
      <c r="C27" s="379"/>
      <c r="D27" s="501"/>
      <c r="E27" s="448"/>
      <c r="F27" s="935"/>
    </row>
    <row r="28" spans="1:6" s="225" customFormat="1" ht="12" customHeight="1">
      <c r="A28" s="219" t="s">
        <v>168</v>
      </c>
      <c r="B28" s="220" t="s">
        <v>305</v>
      </c>
      <c r="C28" s="117"/>
      <c r="D28" s="498"/>
      <c r="E28" s="445"/>
      <c r="F28" s="932"/>
    </row>
    <row r="29" spans="1:6" s="225" customFormat="1" ht="12" customHeight="1">
      <c r="A29" s="219" t="s">
        <v>169</v>
      </c>
      <c r="B29" s="221" t="s">
        <v>308</v>
      </c>
      <c r="C29" s="117"/>
      <c r="D29" s="498"/>
      <c r="E29" s="445"/>
      <c r="F29" s="932"/>
    </row>
    <row r="30" spans="1:6" s="225" customFormat="1" ht="12" customHeight="1" thickBot="1">
      <c r="A30" s="218" t="s">
        <v>170</v>
      </c>
      <c r="B30" s="68" t="s">
        <v>413</v>
      </c>
      <c r="C30" s="53"/>
      <c r="D30" s="499"/>
      <c r="E30" s="446"/>
      <c r="F30" s="933"/>
    </row>
    <row r="31" spans="1:6" s="225" customFormat="1" ht="12" customHeight="1" thickBot="1">
      <c r="A31" s="82" t="s">
        <v>11</v>
      </c>
      <c r="B31" s="63" t="s">
        <v>309</v>
      </c>
      <c r="C31" s="120">
        <f>+C32+C33+C34</f>
        <v>0</v>
      </c>
      <c r="D31" s="502"/>
      <c r="E31" s="449"/>
      <c r="F31" s="934"/>
    </row>
    <row r="32" spans="1:6" s="225" customFormat="1" ht="12" customHeight="1">
      <c r="A32" s="219" t="s">
        <v>59</v>
      </c>
      <c r="B32" s="220" t="s">
        <v>190</v>
      </c>
      <c r="C32" s="379"/>
      <c r="D32" s="501"/>
      <c r="E32" s="448"/>
      <c r="F32" s="935"/>
    </row>
    <row r="33" spans="1:6" s="225" customFormat="1" ht="12" customHeight="1">
      <c r="A33" s="219" t="s">
        <v>60</v>
      </c>
      <c r="B33" s="221" t="s">
        <v>191</v>
      </c>
      <c r="C33" s="121"/>
      <c r="D33" s="498"/>
      <c r="E33" s="445"/>
      <c r="F33" s="932"/>
    </row>
    <row r="34" spans="1:6" s="225" customFormat="1" ht="12" customHeight="1" thickBot="1">
      <c r="A34" s="218" t="s">
        <v>61</v>
      </c>
      <c r="B34" s="68" t="s">
        <v>192</v>
      </c>
      <c r="C34" s="53"/>
      <c r="D34" s="499"/>
      <c r="E34" s="446"/>
      <c r="F34" s="933"/>
    </row>
    <row r="35" spans="1:6" s="160" customFormat="1" ht="12" customHeight="1" thickBot="1">
      <c r="A35" s="82" t="s">
        <v>12</v>
      </c>
      <c r="B35" s="63" t="s">
        <v>278</v>
      </c>
      <c r="C35" s="493"/>
      <c r="D35" s="500"/>
      <c r="E35" s="447"/>
      <c r="F35" s="936"/>
    </row>
    <row r="36" spans="1:6" s="160" customFormat="1" ht="12" customHeight="1" thickBot="1">
      <c r="A36" s="82" t="s">
        <v>13</v>
      </c>
      <c r="B36" s="63" t="s">
        <v>310</v>
      </c>
      <c r="C36" s="504"/>
      <c r="D36" s="500"/>
      <c r="E36" s="447"/>
      <c r="F36" s="936"/>
    </row>
    <row r="37" spans="1:6" s="160" customFormat="1" ht="12" customHeight="1" thickBot="1">
      <c r="A37" s="79" t="s">
        <v>14</v>
      </c>
      <c r="B37" s="63" t="s">
        <v>311</v>
      </c>
      <c r="C37" s="351">
        <f>+C8+C20+C25+C26+C31+C35+C36</f>
        <v>0</v>
      </c>
      <c r="D37" s="500"/>
      <c r="E37" s="447"/>
      <c r="F37" s="936"/>
    </row>
    <row r="38" spans="1:6" s="160" customFormat="1" ht="12" customHeight="1" thickBot="1">
      <c r="A38" s="90" t="s">
        <v>15</v>
      </c>
      <c r="B38" s="63" t="s">
        <v>312</v>
      </c>
      <c r="C38" s="351">
        <f>+C39+C40+C41</f>
        <v>0</v>
      </c>
      <c r="D38" s="500"/>
      <c r="E38" s="447"/>
      <c r="F38" s="936"/>
    </row>
    <row r="39" spans="1:6" s="160" customFormat="1" ht="12" customHeight="1">
      <c r="A39" s="219" t="s">
        <v>313</v>
      </c>
      <c r="B39" s="220" t="s">
        <v>140</v>
      </c>
      <c r="C39" s="379"/>
      <c r="D39" s="496"/>
      <c r="E39" s="443"/>
      <c r="F39" s="930"/>
    </row>
    <row r="40" spans="1:6" s="160" customFormat="1" ht="12" customHeight="1">
      <c r="A40" s="219" t="s">
        <v>314</v>
      </c>
      <c r="B40" s="221" t="s">
        <v>2</v>
      </c>
      <c r="C40" s="121"/>
      <c r="D40" s="497"/>
      <c r="E40" s="444"/>
      <c r="F40" s="931"/>
    </row>
    <row r="41" spans="1:6" s="225" customFormat="1" ht="12" customHeight="1" thickBot="1">
      <c r="A41" s="218" t="s">
        <v>315</v>
      </c>
      <c r="B41" s="68" t="s">
        <v>316</v>
      </c>
      <c r="C41" s="53"/>
      <c r="D41" s="499"/>
      <c r="E41" s="446"/>
      <c r="F41" s="933"/>
    </row>
    <row r="42" spans="1:6" s="225" customFormat="1" ht="15" customHeight="1" thickBot="1">
      <c r="A42" s="90" t="s">
        <v>16</v>
      </c>
      <c r="B42" s="91" t="s">
        <v>317</v>
      </c>
      <c r="C42" s="492">
        <f>+C37+C38</f>
        <v>0</v>
      </c>
      <c r="D42" s="502"/>
      <c r="E42" s="449"/>
      <c r="F42" s="934"/>
    </row>
    <row r="43" spans="1:6" s="225" customFormat="1" ht="15" customHeight="1">
      <c r="A43" s="92"/>
      <c r="B43" s="93"/>
      <c r="C43" s="157"/>
      <c r="D43" s="457"/>
      <c r="E43" s="457"/>
      <c r="F43" s="457"/>
    </row>
    <row r="44" spans="1:6" ht="13.5" thickBot="1">
      <c r="A44" s="94"/>
      <c r="B44" s="95"/>
      <c r="C44" s="158"/>
      <c r="D44" s="432"/>
      <c r="E44" s="432"/>
      <c r="F44" s="432"/>
    </row>
    <row r="45" spans="1:6" s="224" customFormat="1" ht="16.5" customHeight="1" thickBot="1">
      <c r="A45" s="992" t="s">
        <v>42</v>
      </c>
      <c r="B45" s="993"/>
      <c r="C45" s="993"/>
      <c r="D45" s="993"/>
      <c r="E45" s="994"/>
      <c r="F45" s="851"/>
    </row>
    <row r="46" spans="1:6" s="226" customFormat="1" ht="12" customHeight="1" thickBot="1">
      <c r="A46" s="82" t="s">
        <v>7</v>
      </c>
      <c r="B46" s="63" t="s">
        <v>318</v>
      </c>
      <c r="C46" s="120">
        <f>SUM(C47:C51)</f>
        <v>0</v>
      </c>
      <c r="D46" s="488"/>
      <c r="E46" s="451"/>
      <c r="F46" s="938"/>
    </row>
    <row r="47" spans="1:6" ht="12" customHeight="1">
      <c r="A47" s="218" t="s">
        <v>66</v>
      </c>
      <c r="B47" s="7" t="s">
        <v>37</v>
      </c>
      <c r="C47" s="379"/>
      <c r="D47" s="486"/>
      <c r="E47" s="452"/>
      <c r="F47" s="939"/>
    </row>
    <row r="48" spans="1:6" ht="12" customHeight="1">
      <c r="A48" s="218" t="s">
        <v>67</v>
      </c>
      <c r="B48" s="6" t="s">
        <v>110</v>
      </c>
      <c r="C48" s="51"/>
      <c r="D48" s="489"/>
      <c r="E48" s="453"/>
      <c r="F48" s="926"/>
    </row>
    <row r="49" spans="1:6" ht="12" customHeight="1">
      <c r="A49" s="218" t="s">
        <v>68</v>
      </c>
      <c r="B49" s="6" t="s">
        <v>85</v>
      </c>
      <c r="C49" s="51"/>
      <c r="D49" s="489"/>
      <c r="E49" s="453"/>
      <c r="F49" s="926"/>
    </row>
    <row r="50" spans="1:6" ht="12" customHeight="1">
      <c r="A50" s="218" t="s">
        <v>69</v>
      </c>
      <c r="B50" s="6" t="s">
        <v>111</v>
      </c>
      <c r="C50" s="51"/>
      <c r="D50" s="489"/>
      <c r="E50" s="453"/>
      <c r="F50" s="926"/>
    </row>
    <row r="51" spans="1:6" ht="12" customHeight="1" thickBot="1">
      <c r="A51" s="218" t="s">
        <v>86</v>
      </c>
      <c r="B51" s="6" t="s">
        <v>112</v>
      </c>
      <c r="C51" s="51"/>
      <c r="D51" s="487"/>
      <c r="E51" s="450"/>
      <c r="F51" s="925"/>
    </row>
    <row r="52" spans="1:6" ht="12" customHeight="1" thickBot="1">
      <c r="A52" s="82" t="s">
        <v>8</v>
      </c>
      <c r="B52" s="63" t="s">
        <v>319</v>
      </c>
      <c r="C52" s="120">
        <f>SUM(C53:C55)</f>
        <v>0</v>
      </c>
      <c r="D52" s="490"/>
      <c r="E52" s="454"/>
      <c r="F52" s="927"/>
    </row>
    <row r="53" spans="1:6" s="226" customFormat="1" ht="12" customHeight="1">
      <c r="A53" s="218" t="s">
        <v>72</v>
      </c>
      <c r="B53" s="7" t="s">
        <v>130</v>
      </c>
      <c r="C53" s="379"/>
      <c r="D53" s="491"/>
      <c r="E53" s="455"/>
      <c r="F53" s="928"/>
    </row>
    <row r="54" spans="1:6" ht="12" customHeight="1">
      <c r="A54" s="218" t="s">
        <v>73</v>
      </c>
      <c r="B54" s="6" t="s">
        <v>114</v>
      </c>
      <c r="C54" s="51"/>
      <c r="D54" s="489"/>
      <c r="E54" s="453"/>
      <c r="F54" s="926"/>
    </row>
    <row r="55" spans="1:6" ht="12" customHeight="1">
      <c r="A55" s="218" t="s">
        <v>74</v>
      </c>
      <c r="B55" s="6" t="s">
        <v>43</v>
      </c>
      <c r="C55" s="51"/>
      <c r="D55" s="489"/>
      <c r="E55" s="453"/>
      <c r="F55" s="926"/>
    </row>
    <row r="56" spans="1:6" ht="12" customHeight="1" thickBot="1">
      <c r="A56" s="218" t="s">
        <v>75</v>
      </c>
      <c r="B56" s="6" t="s">
        <v>414</v>
      </c>
      <c r="C56" s="51"/>
      <c r="D56" s="487"/>
      <c r="E56" s="450"/>
      <c r="F56" s="925"/>
    </row>
    <row r="57" spans="1:6" ht="15" customHeight="1" thickBot="1">
      <c r="A57" s="82" t="s">
        <v>9</v>
      </c>
      <c r="B57" s="63" t="s">
        <v>4</v>
      </c>
      <c r="C57" s="493"/>
      <c r="D57" s="490"/>
      <c r="E57" s="454"/>
      <c r="F57" s="927"/>
    </row>
    <row r="58" spans="1:6" ht="13.5" thickBot="1">
      <c r="A58" s="82" t="s">
        <v>10</v>
      </c>
      <c r="B58" s="96" t="s">
        <v>419</v>
      </c>
      <c r="C58" s="494">
        <f>+C46+C52+C57</f>
        <v>0</v>
      </c>
      <c r="D58" s="490"/>
      <c r="E58" s="454"/>
      <c r="F58" s="927"/>
    </row>
    <row r="59" spans="1:6" ht="15" customHeight="1" thickBot="1">
      <c r="C59" s="159"/>
      <c r="D59" s="484"/>
      <c r="E59" s="484"/>
      <c r="F59" s="484"/>
    </row>
    <row r="60" spans="1:6" ht="14.25" customHeight="1" thickBot="1">
      <c r="A60" s="99" t="s">
        <v>409</v>
      </c>
      <c r="B60" s="479"/>
      <c r="C60" s="482"/>
      <c r="D60" s="486"/>
      <c r="E60" s="485"/>
      <c r="F60" s="940"/>
    </row>
    <row r="61" spans="1:6" ht="13.5" thickBot="1">
      <c r="A61" s="99" t="s">
        <v>126</v>
      </c>
      <c r="B61" s="478"/>
      <c r="C61" s="483"/>
      <c r="D61" s="487"/>
      <c r="E61" s="450"/>
      <c r="F61" s="925"/>
    </row>
  </sheetData>
  <sheetProtection formatCells="0"/>
  <mergeCells count="2"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1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16384" width="9.33203125" style="98"/>
  </cols>
  <sheetData>
    <row r="1" spans="1:6" s="84" customFormat="1" ht="21" customHeight="1" thickBot="1">
      <c r="A1" s="83"/>
      <c r="B1" s="85"/>
      <c r="E1" s="101" t="s">
        <v>469</v>
      </c>
    </row>
    <row r="2" spans="1:6" s="222" customFormat="1" ht="25.5" customHeight="1">
      <c r="A2" s="178" t="s">
        <v>124</v>
      </c>
      <c r="B2" s="155" t="s">
        <v>436</v>
      </c>
      <c r="C2" s="528"/>
      <c r="D2" s="528"/>
      <c r="E2" s="532" t="s">
        <v>44</v>
      </c>
      <c r="F2" s="532" t="s">
        <v>44</v>
      </c>
    </row>
    <row r="3" spans="1:6" s="222" customFormat="1" ht="24.75" thickBot="1">
      <c r="A3" s="216" t="s">
        <v>123</v>
      </c>
      <c r="B3" s="156" t="s">
        <v>420</v>
      </c>
      <c r="C3" s="526"/>
      <c r="D3" s="505"/>
      <c r="E3" s="533" t="s">
        <v>332</v>
      </c>
      <c r="F3" s="533" t="s">
        <v>332</v>
      </c>
    </row>
    <row r="4" spans="1:6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6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6" s="224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6" s="160" customFormat="1" ht="12" customHeight="1" thickBot="1">
      <c r="A8" s="79" t="s">
        <v>7</v>
      </c>
      <c r="B8" s="89" t="s">
        <v>410</v>
      </c>
      <c r="C8" s="120">
        <f>SUM(C9:C19)</f>
        <v>0</v>
      </c>
      <c r="D8" s="495"/>
      <c r="E8" s="447"/>
      <c r="F8" s="929"/>
    </row>
    <row r="9" spans="1:6" s="160" customFormat="1" ht="12" customHeight="1">
      <c r="A9" s="217" t="s">
        <v>66</v>
      </c>
      <c r="B9" s="8" t="s">
        <v>176</v>
      </c>
      <c r="C9" s="503"/>
      <c r="D9" s="496"/>
      <c r="E9" s="443"/>
      <c r="F9" s="930"/>
    </row>
    <row r="10" spans="1:6" s="160" customFormat="1" ht="12" customHeight="1">
      <c r="A10" s="218" t="s">
        <v>67</v>
      </c>
      <c r="B10" s="6" t="s">
        <v>177</v>
      </c>
      <c r="C10" s="117"/>
      <c r="D10" s="497"/>
      <c r="E10" s="444"/>
      <c r="F10" s="931"/>
    </row>
    <row r="11" spans="1:6" s="160" customFormat="1" ht="12" customHeight="1">
      <c r="A11" s="218" t="s">
        <v>68</v>
      </c>
      <c r="B11" s="6" t="s">
        <v>178</v>
      </c>
      <c r="C11" s="117"/>
      <c r="D11" s="497"/>
      <c r="E11" s="444"/>
      <c r="F11" s="931"/>
    </row>
    <row r="12" spans="1:6" s="160" customFormat="1" ht="12" customHeight="1">
      <c r="A12" s="218" t="s">
        <v>69</v>
      </c>
      <c r="B12" s="6" t="s">
        <v>179</v>
      </c>
      <c r="C12" s="117"/>
      <c r="D12" s="497"/>
      <c r="E12" s="444"/>
      <c r="F12" s="931"/>
    </row>
    <row r="13" spans="1:6" s="160" customFormat="1" ht="12" customHeight="1">
      <c r="A13" s="218" t="s">
        <v>86</v>
      </c>
      <c r="B13" s="6" t="s">
        <v>180</v>
      </c>
      <c r="C13" s="117"/>
      <c r="D13" s="497"/>
      <c r="E13" s="444"/>
      <c r="F13" s="931"/>
    </row>
    <row r="14" spans="1:6" s="160" customFormat="1" ht="12" customHeight="1">
      <c r="A14" s="218" t="s">
        <v>70</v>
      </c>
      <c r="B14" s="6" t="s">
        <v>302</v>
      </c>
      <c r="C14" s="117"/>
      <c r="D14" s="497"/>
      <c r="E14" s="444"/>
      <c r="F14" s="931"/>
    </row>
    <row r="15" spans="1:6" s="160" customFormat="1" ht="12" customHeight="1">
      <c r="A15" s="218" t="s">
        <v>71</v>
      </c>
      <c r="B15" s="5" t="s">
        <v>303</v>
      </c>
      <c r="C15" s="117"/>
      <c r="D15" s="497"/>
      <c r="E15" s="444"/>
      <c r="F15" s="931"/>
    </row>
    <row r="16" spans="1:6" s="160" customFormat="1" ht="12" customHeight="1">
      <c r="A16" s="218" t="s">
        <v>78</v>
      </c>
      <c r="B16" s="6" t="s">
        <v>183</v>
      </c>
      <c r="C16" s="377"/>
      <c r="D16" s="497"/>
      <c r="E16" s="444"/>
      <c r="F16" s="931"/>
    </row>
    <row r="17" spans="1:6" s="225" customFormat="1" ht="12" customHeight="1">
      <c r="A17" s="218" t="s">
        <v>79</v>
      </c>
      <c r="B17" s="6" t="s">
        <v>184</v>
      </c>
      <c r="C17" s="117"/>
      <c r="D17" s="498"/>
      <c r="E17" s="445"/>
      <c r="F17" s="932"/>
    </row>
    <row r="18" spans="1:6" s="225" customFormat="1" ht="12" customHeight="1">
      <c r="A18" s="218" t="s">
        <v>80</v>
      </c>
      <c r="B18" s="6" t="s">
        <v>337</v>
      </c>
      <c r="C18" s="119"/>
      <c r="D18" s="498"/>
      <c r="E18" s="445"/>
      <c r="F18" s="932"/>
    </row>
    <row r="19" spans="1:6" s="225" customFormat="1" ht="12" customHeight="1" thickBot="1">
      <c r="A19" s="218" t="s">
        <v>81</v>
      </c>
      <c r="B19" s="5" t="s">
        <v>185</v>
      </c>
      <c r="C19" s="119"/>
      <c r="D19" s="499"/>
      <c r="E19" s="446"/>
      <c r="F19" s="933"/>
    </row>
    <row r="20" spans="1:6" s="160" customFormat="1" ht="12" customHeight="1" thickBot="1">
      <c r="A20" s="79" t="s">
        <v>8</v>
      </c>
      <c r="B20" s="89" t="s">
        <v>304</v>
      </c>
      <c r="C20" s="120">
        <f>SUM(C21:C23)</f>
        <v>0</v>
      </c>
      <c r="D20" s="500"/>
      <c r="E20" s="447"/>
      <c r="F20" s="936"/>
    </row>
    <row r="21" spans="1:6" s="225" customFormat="1" ht="12" customHeight="1">
      <c r="A21" s="218" t="s">
        <v>72</v>
      </c>
      <c r="B21" s="7" t="s">
        <v>157</v>
      </c>
      <c r="C21" s="117"/>
      <c r="D21" s="501"/>
      <c r="E21" s="448"/>
      <c r="F21" s="935"/>
    </row>
    <row r="22" spans="1:6" s="225" customFormat="1" ht="12" customHeight="1">
      <c r="A22" s="218" t="s">
        <v>73</v>
      </c>
      <c r="B22" s="6" t="s">
        <v>305</v>
      </c>
      <c r="C22" s="117"/>
      <c r="D22" s="498"/>
      <c r="E22" s="445"/>
      <c r="F22" s="932"/>
    </row>
    <row r="23" spans="1:6" s="225" customFormat="1" ht="12" customHeight="1">
      <c r="A23" s="218" t="s">
        <v>74</v>
      </c>
      <c r="B23" s="6" t="s">
        <v>306</v>
      </c>
      <c r="C23" s="117"/>
      <c r="D23" s="498"/>
      <c r="E23" s="445"/>
      <c r="F23" s="932"/>
    </row>
    <row r="24" spans="1:6" s="225" customFormat="1" ht="12" customHeight="1" thickBot="1">
      <c r="A24" s="218" t="s">
        <v>75</v>
      </c>
      <c r="B24" s="6" t="s">
        <v>411</v>
      </c>
      <c r="C24" s="117"/>
      <c r="D24" s="499"/>
      <c r="E24" s="446"/>
      <c r="F24" s="933"/>
    </row>
    <row r="25" spans="1:6" s="225" customFormat="1" ht="12" customHeight="1" thickBot="1">
      <c r="A25" s="82" t="s">
        <v>9</v>
      </c>
      <c r="B25" s="63" t="s">
        <v>101</v>
      </c>
      <c r="C25" s="493"/>
      <c r="D25" s="502"/>
      <c r="E25" s="449"/>
      <c r="F25" s="934"/>
    </row>
    <row r="26" spans="1:6" s="225" customFormat="1" ht="12" customHeight="1" thickBot="1">
      <c r="A26" s="82" t="s">
        <v>10</v>
      </c>
      <c r="B26" s="63" t="s">
        <v>412</v>
      </c>
      <c r="C26" s="120">
        <f>+C27+C28+C29</f>
        <v>0</v>
      </c>
      <c r="D26" s="502"/>
      <c r="E26" s="449"/>
      <c r="F26" s="934"/>
    </row>
    <row r="27" spans="1:6" s="225" customFormat="1" ht="12" customHeight="1">
      <c r="A27" s="219" t="s">
        <v>167</v>
      </c>
      <c r="B27" s="220" t="s">
        <v>162</v>
      </c>
      <c r="C27" s="379"/>
      <c r="D27" s="501"/>
      <c r="E27" s="448"/>
      <c r="F27" s="935"/>
    </row>
    <row r="28" spans="1:6" s="225" customFormat="1" ht="12" customHeight="1">
      <c r="A28" s="219" t="s">
        <v>168</v>
      </c>
      <c r="B28" s="220" t="s">
        <v>305</v>
      </c>
      <c r="C28" s="117"/>
      <c r="D28" s="498"/>
      <c r="E28" s="445"/>
      <c r="F28" s="932"/>
    </row>
    <row r="29" spans="1:6" s="225" customFormat="1" ht="12" customHeight="1">
      <c r="A29" s="219" t="s">
        <v>169</v>
      </c>
      <c r="B29" s="221" t="s">
        <v>308</v>
      </c>
      <c r="C29" s="117"/>
      <c r="D29" s="498"/>
      <c r="E29" s="445"/>
      <c r="F29" s="932"/>
    </row>
    <row r="30" spans="1:6" s="225" customFormat="1" ht="12" customHeight="1" thickBot="1">
      <c r="A30" s="218" t="s">
        <v>170</v>
      </c>
      <c r="B30" s="68" t="s">
        <v>413</v>
      </c>
      <c r="C30" s="53"/>
      <c r="D30" s="499"/>
      <c r="E30" s="446"/>
      <c r="F30" s="933"/>
    </row>
    <row r="31" spans="1:6" s="225" customFormat="1" ht="12" customHeight="1" thickBot="1">
      <c r="A31" s="82" t="s">
        <v>11</v>
      </c>
      <c r="B31" s="63" t="s">
        <v>309</v>
      </c>
      <c r="C31" s="120">
        <f>+C32+C33+C34</f>
        <v>0</v>
      </c>
      <c r="D31" s="502"/>
      <c r="E31" s="449"/>
      <c r="F31" s="934"/>
    </row>
    <row r="32" spans="1:6" s="225" customFormat="1" ht="12" customHeight="1">
      <c r="A32" s="219" t="s">
        <v>59</v>
      </c>
      <c r="B32" s="220" t="s">
        <v>190</v>
      </c>
      <c r="C32" s="379"/>
      <c r="D32" s="501"/>
      <c r="E32" s="448"/>
      <c r="F32" s="935"/>
    </row>
    <row r="33" spans="1:6" s="225" customFormat="1" ht="12" customHeight="1">
      <c r="A33" s="219" t="s">
        <v>60</v>
      </c>
      <c r="B33" s="221" t="s">
        <v>191</v>
      </c>
      <c r="C33" s="121"/>
      <c r="D33" s="498"/>
      <c r="E33" s="445"/>
      <c r="F33" s="932"/>
    </row>
    <row r="34" spans="1:6" s="225" customFormat="1" ht="12" customHeight="1" thickBot="1">
      <c r="A34" s="218" t="s">
        <v>61</v>
      </c>
      <c r="B34" s="68" t="s">
        <v>192</v>
      </c>
      <c r="C34" s="53"/>
      <c r="D34" s="499"/>
      <c r="E34" s="446"/>
      <c r="F34" s="933"/>
    </row>
    <row r="35" spans="1:6" s="160" customFormat="1" ht="12" customHeight="1" thickBot="1">
      <c r="A35" s="82" t="s">
        <v>12</v>
      </c>
      <c r="B35" s="63" t="s">
        <v>278</v>
      </c>
      <c r="C35" s="493"/>
      <c r="D35" s="500"/>
      <c r="E35" s="447"/>
      <c r="F35" s="936"/>
    </row>
    <row r="36" spans="1:6" s="160" customFormat="1" ht="12" customHeight="1" thickBot="1">
      <c r="A36" s="82" t="s">
        <v>13</v>
      </c>
      <c r="B36" s="63" t="s">
        <v>310</v>
      </c>
      <c r="C36" s="504"/>
      <c r="D36" s="500"/>
      <c r="E36" s="447"/>
      <c r="F36" s="936"/>
    </row>
    <row r="37" spans="1:6" s="160" customFormat="1" ht="12" customHeight="1" thickBot="1">
      <c r="A37" s="79" t="s">
        <v>14</v>
      </c>
      <c r="B37" s="63" t="s">
        <v>311</v>
      </c>
      <c r="C37" s="351"/>
      <c r="D37" s="500"/>
      <c r="E37" s="447"/>
      <c r="F37" s="936"/>
    </row>
    <row r="38" spans="1:6" s="160" customFormat="1" ht="12" customHeight="1" thickBot="1">
      <c r="A38" s="90" t="s">
        <v>15</v>
      </c>
      <c r="B38" s="63" t="s">
        <v>312</v>
      </c>
      <c r="C38" s="351">
        <f>SUM(C39:C41)</f>
        <v>104342</v>
      </c>
      <c r="D38" s="120">
        <f>+D39+D40+D41</f>
        <v>104342</v>
      </c>
      <c r="E38" s="906">
        <f>+E39+E40+E41</f>
        <v>0</v>
      </c>
      <c r="F38" s="906">
        <f>+F39+F40+F41</f>
        <v>47193</v>
      </c>
    </row>
    <row r="39" spans="1:6" s="160" customFormat="1" ht="12" customHeight="1">
      <c r="A39" s="219" t="s">
        <v>313</v>
      </c>
      <c r="B39" s="220" t="s">
        <v>140</v>
      </c>
      <c r="C39" s="379">
        <v>4954</v>
      </c>
      <c r="D39" s="379">
        <v>4954</v>
      </c>
      <c r="E39" s="538">
        <f>+D39-C39</f>
        <v>0</v>
      </c>
      <c r="F39" s="909">
        <v>4954</v>
      </c>
    </row>
    <row r="40" spans="1:6" s="160" customFormat="1" ht="12" customHeight="1">
      <c r="A40" s="219" t="s">
        <v>314</v>
      </c>
      <c r="B40" s="221" t="s">
        <v>2</v>
      </c>
      <c r="C40" s="121"/>
      <c r="D40" s="362"/>
      <c r="E40" s="538"/>
      <c r="F40" s="941"/>
    </row>
    <row r="41" spans="1:6" s="225" customFormat="1" ht="12" customHeight="1" thickBot="1">
      <c r="A41" s="218" t="s">
        <v>315</v>
      </c>
      <c r="B41" s="68" t="s">
        <v>316</v>
      </c>
      <c r="C41" s="53">
        <v>99388</v>
      </c>
      <c r="D41" s="369">
        <v>99388</v>
      </c>
      <c r="E41" s="538">
        <f>+D41-C41</f>
        <v>0</v>
      </c>
      <c r="F41" s="942">
        <v>42239</v>
      </c>
    </row>
    <row r="42" spans="1:6" s="225" customFormat="1" ht="15" customHeight="1" thickBot="1">
      <c r="A42" s="90" t="s">
        <v>16</v>
      </c>
      <c r="B42" s="91" t="s">
        <v>317</v>
      </c>
      <c r="C42" s="492">
        <f>+C37+C38</f>
        <v>104342</v>
      </c>
      <c r="D42" s="494">
        <f>+D37+D38</f>
        <v>104342</v>
      </c>
      <c r="E42" s="923">
        <f>+E37+E38</f>
        <v>0</v>
      </c>
      <c r="F42" s="923">
        <f>+F37+F38</f>
        <v>47193</v>
      </c>
    </row>
    <row r="43" spans="1:6" s="225" customFormat="1" ht="15" customHeight="1">
      <c r="A43" s="92"/>
      <c r="B43" s="93"/>
      <c r="C43" s="157"/>
      <c r="D43" s="457"/>
      <c r="E43" s="457"/>
      <c r="F43" s="457"/>
    </row>
    <row r="44" spans="1:6" ht="13.5" thickBot="1">
      <c r="A44" s="94"/>
      <c r="B44" s="95"/>
      <c r="C44" s="158"/>
      <c r="D44" s="432"/>
      <c r="E44" s="432"/>
      <c r="F44" s="432"/>
    </row>
    <row r="45" spans="1:6" s="224" customFormat="1" ht="16.5" customHeight="1" thickBot="1">
      <c r="A45" s="992" t="s">
        <v>42</v>
      </c>
      <c r="B45" s="993"/>
      <c r="C45" s="993"/>
      <c r="D45" s="993"/>
      <c r="E45" s="994"/>
      <c r="F45" s="851"/>
    </row>
    <row r="46" spans="1:6" s="226" customFormat="1" ht="12" customHeight="1" thickBot="1">
      <c r="A46" s="82" t="s">
        <v>7</v>
      </c>
      <c r="B46" s="63" t="s">
        <v>318</v>
      </c>
      <c r="C46" s="361">
        <f>SUM(C47:C51)</f>
        <v>104342</v>
      </c>
      <c r="D46" s="361">
        <f>SUM(D47:D51)</f>
        <v>104342</v>
      </c>
      <c r="E46" s="535">
        <f>+D46-C46</f>
        <v>0</v>
      </c>
      <c r="F46" s="893">
        <f>SUM(F47:F51)</f>
        <v>45974</v>
      </c>
    </row>
    <row r="47" spans="1:6" ht="12" customHeight="1">
      <c r="A47" s="218" t="s">
        <v>66</v>
      </c>
      <c r="B47" s="7" t="s">
        <v>37</v>
      </c>
      <c r="C47" s="379">
        <v>72005</v>
      </c>
      <c r="D47" s="379">
        <v>72005</v>
      </c>
      <c r="E47" s="539">
        <f>+D47-C47</f>
        <v>0</v>
      </c>
      <c r="F47" s="894">
        <v>33429</v>
      </c>
    </row>
    <row r="48" spans="1:6" ht="12" customHeight="1">
      <c r="A48" s="218" t="s">
        <v>67</v>
      </c>
      <c r="B48" s="6" t="s">
        <v>110</v>
      </c>
      <c r="C48" s="51">
        <v>20887</v>
      </c>
      <c r="D48" s="51">
        <v>20887</v>
      </c>
      <c r="E48" s="898">
        <f>+D48-C48</f>
        <v>0</v>
      </c>
      <c r="F48" s="895">
        <v>7743</v>
      </c>
    </row>
    <row r="49" spans="1:6" ht="12" customHeight="1">
      <c r="A49" s="218" t="s">
        <v>68</v>
      </c>
      <c r="B49" s="6" t="s">
        <v>85</v>
      </c>
      <c r="C49" s="51">
        <v>11450</v>
      </c>
      <c r="D49" s="51">
        <v>11450</v>
      </c>
      <c r="E49" s="898">
        <f>+D49-C49</f>
        <v>0</v>
      </c>
      <c r="F49" s="895">
        <v>4802</v>
      </c>
    </row>
    <row r="50" spans="1:6" ht="12" customHeight="1">
      <c r="A50" s="218" t="s">
        <v>69</v>
      </c>
      <c r="B50" s="6" t="s">
        <v>111</v>
      </c>
      <c r="C50" s="51"/>
      <c r="D50" s="489"/>
      <c r="E50" s="453"/>
      <c r="F50" s="926"/>
    </row>
    <row r="51" spans="1:6" ht="12" customHeight="1" thickBot="1">
      <c r="A51" s="218" t="s">
        <v>86</v>
      </c>
      <c r="B51" s="6" t="s">
        <v>112</v>
      </c>
      <c r="C51" s="51"/>
      <c r="D51" s="487"/>
      <c r="E51" s="450"/>
      <c r="F51" s="925"/>
    </row>
    <row r="52" spans="1:6" ht="12" customHeight="1" thickBot="1">
      <c r="A52" s="82" t="s">
        <v>8</v>
      </c>
      <c r="B52" s="63" t="s">
        <v>319</v>
      </c>
      <c r="C52" s="120"/>
      <c r="D52" s="490"/>
      <c r="E52" s="454"/>
      <c r="F52" s="927"/>
    </row>
    <row r="53" spans="1:6" s="226" customFormat="1" ht="12" customHeight="1">
      <c r="A53" s="218" t="s">
        <v>72</v>
      </c>
      <c r="B53" s="7" t="s">
        <v>130</v>
      </c>
      <c r="C53" s="379"/>
      <c r="D53" s="491"/>
      <c r="E53" s="455"/>
      <c r="F53" s="928"/>
    </row>
    <row r="54" spans="1:6" ht="12" customHeight="1">
      <c r="A54" s="218" t="s">
        <v>73</v>
      </c>
      <c r="B54" s="6" t="s">
        <v>114</v>
      </c>
      <c r="C54" s="51"/>
      <c r="D54" s="489"/>
      <c r="E54" s="453"/>
      <c r="F54" s="926"/>
    </row>
    <row r="55" spans="1:6" ht="12" customHeight="1">
      <c r="A55" s="218" t="s">
        <v>74</v>
      </c>
      <c r="B55" s="6" t="s">
        <v>43</v>
      </c>
      <c r="C55" s="51"/>
      <c r="D55" s="489"/>
      <c r="E55" s="453"/>
      <c r="F55" s="926"/>
    </row>
    <row r="56" spans="1:6" ht="12" customHeight="1" thickBot="1">
      <c r="A56" s="218" t="s">
        <v>75</v>
      </c>
      <c r="B56" s="6" t="s">
        <v>414</v>
      </c>
      <c r="C56" s="51"/>
      <c r="D56" s="487"/>
      <c r="E56" s="450"/>
      <c r="F56" s="925"/>
    </row>
    <row r="57" spans="1:6" ht="15" customHeight="1" thickBot="1">
      <c r="A57" s="82" t="s">
        <v>9</v>
      </c>
      <c r="B57" s="63" t="s">
        <v>4</v>
      </c>
      <c r="C57" s="493"/>
      <c r="D57" s="490"/>
      <c r="E57" s="454"/>
      <c r="F57" s="927"/>
    </row>
    <row r="58" spans="1:6" ht="13.5" thickBot="1">
      <c r="A58" s="82" t="s">
        <v>10</v>
      </c>
      <c r="B58" s="96" t="s">
        <v>419</v>
      </c>
      <c r="C58" s="430">
        <f>+C46+C52+C57</f>
        <v>104342</v>
      </c>
      <c r="D58" s="430">
        <f>+D46+D52+D57</f>
        <v>104342</v>
      </c>
      <c r="E58" s="541">
        <f>+D58-C58</f>
        <v>0</v>
      </c>
      <c r="F58" s="897">
        <f>+F46+F52+F57</f>
        <v>45974</v>
      </c>
    </row>
    <row r="59" spans="1:6" ht="15" customHeight="1" thickBot="1">
      <c r="C59" s="159"/>
      <c r="D59" s="484"/>
      <c r="E59" s="484"/>
      <c r="F59" s="484"/>
    </row>
    <row r="60" spans="1:6" ht="14.25" customHeight="1">
      <c r="A60" s="481" t="s">
        <v>409</v>
      </c>
      <c r="B60" s="479"/>
      <c r="C60" s="482">
        <v>17</v>
      </c>
      <c r="D60" s="482">
        <v>17</v>
      </c>
      <c r="E60" s="477">
        <v>0</v>
      </c>
      <c r="F60" s="891">
        <v>17</v>
      </c>
    </row>
    <row r="61" spans="1:6" ht="13.5" thickBot="1">
      <c r="A61" s="480" t="s">
        <v>126</v>
      </c>
      <c r="B61" s="478"/>
      <c r="C61" s="483"/>
      <c r="D61" s="487"/>
      <c r="E61" s="450"/>
      <c r="F61" s="925"/>
    </row>
  </sheetData>
  <sheetProtection formatCells="0"/>
  <mergeCells count="2"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0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7" width="9.33203125" style="98"/>
    <col min="8" max="9" width="12.6640625" style="98" bestFit="1" customWidth="1"/>
    <col min="10" max="10" width="9.5" style="98" bestFit="1" customWidth="1"/>
    <col min="11" max="16384" width="9.33203125" style="98"/>
  </cols>
  <sheetData>
    <row r="1" spans="1:11" s="84" customFormat="1" ht="21" customHeight="1" thickBot="1">
      <c r="A1" s="83" t="s">
        <v>448</v>
      </c>
      <c r="B1" s="85"/>
      <c r="D1" s="525"/>
      <c r="E1" s="101" t="s">
        <v>470</v>
      </c>
    </row>
    <row r="2" spans="1:11" s="222" customFormat="1" ht="25.5" customHeight="1">
      <c r="A2" s="178" t="s">
        <v>124</v>
      </c>
      <c r="B2" s="155" t="s">
        <v>437</v>
      </c>
      <c r="C2" s="528"/>
      <c r="D2" s="528"/>
      <c r="E2" s="532" t="s">
        <v>45</v>
      </c>
      <c r="F2" s="532" t="s">
        <v>45</v>
      </c>
    </row>
    <row r="3" spans="1:11" s="222" customFormat="1" ht="24.75" thickBot="1">
      <c r="A3" s="216" t="s">
        <v>123</v>
      </c>
      <c r="B3" s="156" t="s">
        <v>301</v>
      </c>
      <c r="C3" s="526"/>
      <c r="D3" s="505"/>
      <c r="E3" s="533" t="s">
        <v>39</v>
      </c>
      <c r="F3" s="533" t="s">
        <v>39</v>
      </c>
    </row>
    <row r="4" spans="1:11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11" ht="24.75" customHeight="1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11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11" s="224" customFormat="1" ht="15.95" customHeight="1" thickBot="1">
      <c r="A7" s="992" t="s">
        <v>41</v>
      </c>
      <c r="B7" s="993"/>
      <c r="C7" s="993"/>
      <c r="D7" s="993"/>
      <c r="E7" s="994"/>
      <c r="F7" s="851"/>
    </row>
    <row r="8" spans="1:11" s="160" customFormat="1" ht="12" customHeight="1" thickBot="1">
      <c r="A8" s="79" t="s">
        <v>7</v>
      </c>
      <c r="B8" s="89" t="s">
        <v>410</v>
      </c>
      <c r="C8" s="368">
        <f>SUM(C9:C19)</f>
        <v>0</v>
      </c>
      <c r="D8" s="439"/>
      <c r="E8" s="447"/>
      <c r="F8" s="936"/>
      <c r="H8" s="559"/>
      <c r="I8" s="559"/>
      <c r="J8" s="559"/>
      <c r="K8" s="559"/>
    </row>
    <row r="9" spans="1:11" s="160" customFormat="1" ht="12" customHeight="1">
      <c r="A9" s="217" t="s">
        <v>66</v>
      </c>
      <c r="B9" s="8" t="s">
        <v>176</v>
      </c>
      <c r="C9" s="427"/>
      <c r="D9" s="436"/>
      <c r="E9" s="443"/>
      <c r="F9" s="930"/>
      <c r="H9" s="559"/>
      <c r="I9" s="559"/>
      <c r="J9" s="559"/>
      <c r="K9" s="559"/>
    </row>
    <row r="10" spans="1:11" s="160" customFormat="1" ht="12" customHeight="1">
      <c r="A10" s="218" t="s">
        <v>67</v>
      </c>
      <c r="B10" s="6" t="s">
        <v>177</v>
      </c>
      <c r="C10" s="118"/>
      <c r="D10" s="433"/>
      <c r="E10" s="444"/>
      <c r="F10" s="931"/>
      <c r="H10" s="559"/>
      <c r="I10" s="559"/>
      <c r="J10" s="559"/>
      <c r="K10" s="559"/>
    </row>
    <row r="11" spans="1:11" s="160" customFormat="1" ht="12" customHeight="1">
      <c r="A11" s="218" t="s">
        <v>68</v>
      </c>
      <c r="B11" s="6" t="s">
        <v>178</v>
      </c>
      <c r="C11" s="118"/>
      <c r="D11" s="433"/>
      <c r="E11" s="444"/>
      <c r="F11" s="931"/>
      <c r="H11" s="559"/>
      <c r="I11" s="559"/>
      <c r="J11" s="559"/>
      <c r="K11" s="559"/>
    </row>
    <row r="12" spans="1:11" s="160" customFormat="1" ht="12" customHeight="1">
      <c r="A12" s="218" t="s">
        <v>69</v>
      </c>
      <c r="B12" s="6" t="s">
        <v>179</v>
      </c>
      <c r="C12" s="118"/>
      <c r="D12" s="433"/>
      <c r="E12" s="444"/>
      <c r="F12" s="931"/>
      <c r="H12" s="559"/>
      <c r="I12" s="559"/>
      <c r="J12" s="559"/>
      <c r="K12" s="559"/>
    </row>
    <row r="13" spans="1:11" s="160" customFormat="1" ht="12" customHeight="1">
      <c r="A13" s="218" t="s">
        <v>86</v>
      </c>
      <c r="B13" s="6" t="s">
        <v>180</v>
      </c>
      <c r="C13" s="118"/>
      <c r="D13" s="433"/>
      <c r="E13" s="444"/>
      <c r="F13" s="931"/>
      <c r="H13" s="559"/>
      <c r="I13" s="559"/>
      <c r="J13" s="559"/>
      <c r="K13" s="559"/>
    </row>
    <row r="14" spans="1:11" s="160" customFormat="1" ht="12" customHeight="1">
      <c r="A14" s="218" t="s">
        <v>70</v>
      </c>
      <c r="B14" s="6" t="s">
        <v>302</v>
      </c>
      <c r="C14" s="118"/>
      <c r="D14" s="433"/>
      <c r="E14" s="444"/>
      <c r="F14" s="931"/>
      <c r="H14" s="559"/>
      <c r="I14" s="559"/>
      <c r="J14" s="559"/>
      <c r="K14" s="559"/>
    </row>
    <row r="15" spans="1:11" s="160" customFormat="1" ht="12" customHeight="1">
      <c r="A15" s="218" t="s">
        <v>71</v>
      </c>
      <c r="B15" s="5" t="s">
        <v>303</v>
      </c>
      <c r="C15" s="118"/>
      <c r="D15" s="433"/>
      <c r="E15" s="444"/>
      <c r="F15" s="931"/>
      <c r="H15" s="559"/>
      <c r="I15" s="559"/>
      <c r="J15" s="559"/>
      <c r="K15" s="559"/>
    </row>
    <row r="16" spans="1:11" s="160" customFormat="1" ht="12" customHeight="1">
      <c r="A16" s="218" t="s">
        <v>78</v>
      </c>
      <c r="B16" s="6" t="s">
        <v>183</v>
      </c>
      <c r="C16" s="172"/>
      <c r="D16" s="433"/>
      <c r="E16" s="444"/>
      <c r="F16" s="931"/>
      <c r="H16" s="559"/>
      <c r="I16" s="559"/>
      <c r="J16" s="559"/>
      <c r="K16" s="559"/>
    </row>
    <row r="17" spans="1:11" s="225" customFormat="1" ht="12" customHeight="1">
      <c r="A17" s="218" t="s">
        <v>79</v>
      </c>
      <c r="B17" s="6" t="s">
        <v>184</v>
      </c>
      <c r="C17" s="118"/>
      <c r="D17" s="434"/>
      <c r="E17" s="445"/>
      <c r="F17" s="932"/>
      <c r="H17" s="559"/>
      <c r="I17" s="559"/>
      <c r="J17" s="559"/>
      <c r="K17" s="559"/>
    </row>
    <row r="18" spans="1:11" s="225" customFormat="1" ht="12" customHeight="1">
      <c r="A18" s="218" t="s">
        <v>80</v>
      </c>
      <c r="B18" s="6" t="s">
        <v>337</v>
      </c>
      <c r="C18" s="360"/>
      <c r="D18" s="434"/>
      <c r="E18" s="445"/>
      <c r="F18" s="932"/>
      <c r="H18" s="559"/>
      <c r="I18" s="559"/>
      <c r="J18" s="559"/>
      <c r="K18" s="559"/>
    </row>
    <row r="19" spans="1:11" s="225" customFormat="1" ht="12" customHeight="1" thickBot="1">
      <c r="A19" s="218" t="s">
        <v>81</v>
      </c>
      <c r="B19" s="5" t="s">
        <v>185</v>
      </c>
      <c r="C19" s="360"/>
      <c r="D19" s="437"/>
      <c r="E19" s="446"/>
      <c r="F19" s="933"/>
      <c r="H19" s="559"/>
      <c r="I19" s="559"/>
      <c r="J19" s="559"/>
      <c r="K19" s="559"/>
    </row>
    <row r="20" spans="1:11" s="160" customFormat="1" ht="12" customHeight="1" thickBot="1">
      <c r="A20" s="79" t="s">
        <v>8</v>
      </c>
      <c r="B20" s="89" t="s">
        <v>304</v>
      </c>
      <c r="C20" s="361">
        <f>SUM(C21:C23)</f>
        <v>0</v>
      </c>
      <c r="D20" s="439"/>
      <c r="E20" s="447"/>
      <c r="F20" s="936"/>
      <c r="H20" s="559"/>
      <c r="I20" s="559"/>
      <c r="J20" s="559"/>
      <c r="K20" s="559"/>
    </row>
    <row r="21" spans="1:11" s="225" customFormat="1" ht="12" customHeight="1">
      <c r="A21" s="218" t="s">
        <v>72</v>
      </c>
      <c r="B21" s="7" t="s">
        <v>157</v>
      </c>
      <c r="C21" s="118"/>
      <c r="D21" s="438"/>
      <c r="E21" s="448"/>
      <c r="F21" s="935"/>
      <c r="H21" s="559"/>
      <c r="I21" s="559"/>
      <c r="J21" s="559"/>
      <c r="K21" s="559"/>
    </row>
    <row r="22" spans="1:11" s="225" customFormat="1" ht="12" customHeight="1">
      <c r="A22" s="218" t="s">
        <v>73</v>
      </c>
      <c r="B22" s="6" t="s">
        <v>305</v>
      </c>
      <c r="C22" s="118"/>
      <c r="D22" s="434"/>
      <c r="E22" s="445"/>
      <c r="F22" s="932"/>
      <c r="H22" s="559"/>
      <c r="I22" s="559"/>
      <c r="J22" s="559"/>
      <c r="K22" s="559"/>
    </row>
    <row r="23" spans="1:11" s="225" customFormat="1" ht="12" customHeight="1">
      <c r="A23" s="218" t="s">
        <v>74</v>
      </c>
      <c r="B23" s="6" t="s">
        <v>306</v>
      </c>
      <c r="C23" s="118"/>
      <c r="D23" s="434"/>
      <c r="E23" s="445"/>
      <c r="F23" s="932"/>
      <c r="H23" s="559"/>
      <c r="I23" s="559"/>
      <c r="J23" s="559"/>
      <c r="K23" s="559"/>
    </row>
    <row r="24" spans="1:11" s="225" customFormat="1" ht="12" customHeight="1" thickBot="1">
      <c r="A24" s="218" t="s">
        <v>75</v>
      </c>
      <c r="B24" s="6" t="s">
        <v>415</v>
      </c>
      <c r="C24" s="118"/>
      <c r="D24" s="437"/>
      <c r="E24" s="446"/>
      <c r="F24" s="933"/>
      <c r="H24" s="559"/>
      <c r="I24" s="559"/>
      <c r="J24" s="559"/>
      <c r="K24" s="559"/>
    </row>
    <row r="25" spans="1:11" s="225" customFormat="1" ht="12" customHeight="1" thickBot="1">
      <c r="A25" s="82" t="s">
        <v>9</v>
      </c>
      <c r="B25" s="63" t="s">
        <v>101</v>
      </c>
      <c r="C25" s="428"/>
      <c r="D25" s="440"/>
      <c r="E25" s="449"/>
      <c r="F25" s="934"/>
      <c r="H25" s="559"/>
      <c r="I25" s="559"/>
      <c r="J25" s="559"/>
      <c r="K25" s="559"/>
    </row>
    <row r="26" spans="1:11" s="225" customFormat="1" ht="12" customHeight="1" thickBot="1">
      <c r="A26" s="82" t="s">
        <v>10</v>
      </c>
      <c r="B26" s="63" t="s">
        <v>307</v>
      </c>
      <c r="C26" s="361">
        <f>+C27+C28</f>
        <v>0</v>
      </c>
      <c r="D26" s="440"/>
      <c r="E26" s="449"/>
      <c r="F26" s="934"/>
      <c r="H26" s="559"/>
      <c r="I26" s="559"/>
      <c r="J26" s="559"/>
      <c r="K26" s="559"/>
    </row>
    <row r="27" spans="1:11" s="225" customFormat="1" ht="12" customHeight="1">
      <c r="A27" s="219" t="s">
        <v>167</v>
      </c>
      <c r="B27" s="220" t="s">
        <v>305</v>
      </c>
      <c r="C27" s="364"/>
      <c r="D27" s="438"/>
      <c r="E27" s="448"/>
      <c r="F27" s="935"/>
      <c r="H27" s="559"/>
      <c r="I27" s="559"/>
      <c r="J27" s="559"/>
      <c r="K27" s="559"/>
    </row>
    <row r="28" spans="1:11" s="225" customFormat="1" ht="12" customHeight="1">
      <c r="A28" s="219" t="s">
        <v>168</v>
      </c>
      <c r="B28" s="221" t="s">
        <v>308</v>
      </c>
      <c r="C28" s="362"/>
      <c r="D28" s="434"/>
      <c r="E28" s="445"/>
      <c r="F28" s="932"/>
      <c r="H28" s="559"/>
      <c r="I28" s="559"/>
      <c r="J28" s="559"/>
      <c r="K28" s="559"/>
    </row>
    <row r="29" spans="1:11" s="225" customFormat="1" ht="12" customHeight="1" thickBot="1">
      <c r="A29" s="218" t="s">
        <v>169</v>
      </c>
      <c r="B29" s="68" t="s">
        <v>416</v>
      </c>
      <c r="C29" s="369"/>
      <c r="D29" s="437"/>
      <c r="E29" s="446"/>
      <c r="F29" s="933"/>
      <c r="H29" s="559"/>
      <c r="I29" s="559"/>
      <c r="J29" s="559"/>
      <c r="K29" s="559"/>
    </row>
    <row r="30" spans="1:11" s="225" customFormat="1" ht="12" customHeight="1" thickBot="1">
      <c r="A30" s="82" t="s">
        <v>11</v>
      </c>
      <c r="B30" s="63" t="s">
        <v>309</v>
      </c>
      <c r="C30" s="361">
        <f>+C31+C32+C33</f>
        <v>0</v>
      </c>
      <c r="D30" s="440"/>
      <c r="E30" s="449"/>
      <c r="F30" s="934"/>
      <c r="H30" s="559"/>
      <c r="I30" s="559"/>
      <c r="J30" s="559"/>
      <c r="K30" s="559"/>
    </row>
    <row r="31" spans="1:11" s="225" customFormat="1" ht="12" customHeight="1">
      <c r="A31" s="219" t="s">
        <v>59</v>
      </c>
      <c r="B31" s="220" t="s">
        <v>190</v>
      </c>
      <c r="C31" s="364"/>
      <c r="D31" s="438"/>
      <c r="E31" s="448"/>
      <c r="F31" s="935"/>
      <c r="H31" s="559"/>
      <c r="I31" s="559"/>
      <c r="J31" s="559"/>
      <c r="K31" s="559"/>
    </row>
    <row r="32" spans="1:11" s="225" customFormat="1" ht="12" customHeight="1">
      <c r="A32" s="219" t="s">
        <v>60</v>
      </c>
      <c r="B32" s="221" t="s">
        <v>191</v>
      </c>
      <c r="C32" s="362"/>
      <c r="D32" s="434"/>
      <c r="E32" s="445"/>
      <c r="F32" s="932"/>
      <c r="H32" s="559"/>
      <c r="I32" s="559"/>
      <c r="J32" s="559"/>
      <c r="K32" s="559"/>
    </row>
    <row r="33" spans="1:13" s="225" customFormat="1" ht="12" customHeight="1" thickBot="1">
      <c r="A33" s="218" t="s">
        <v>61</v>
      </c>
      <c r="B33" s="68" t="s">
        <v>192</v>
      </c>
      <c r="C33" s="369"/>
      <c r="D33" s="437"/>
      <c r="E33" s="446"/>
      <c r="F33" s="933"/>
      <c r="H33" s="559"/>
      <c r="I33" s="559"/>
      <c r="J33" s="559"/>
      <c r="K33" s="559"/>
    </row>
    <row r="34" spans="1:13" s="160" customFormat="1" ht="12" customHeight="1" thickBot="1">
      <c r="A34" s="82" t="s">
        <v>12</v>
      </c>
      <c r="B34" s="63" t="s">
        <v>278</v>
      </c>
      <c r="C34" s="428"/>
      <c r="D34" s="439"/>
      <c r="E34" s="447"/>
      <c r="F34" s="936"/>
      <c r="H34" s="559"/>
      <c r="I34" s="559"/>
      <c r="J34" s="559"/>
      <c r="K34" s="559"/>
      <c r="L34" s="431"/>
      <c r="M34" s="431"/>
    </row>
    <row r="35" spans="1:13" s="160" customFormat="1" ht="12" customHeight="1" thickBot="1">
      <c r="A35" s="82" t="s">
        <v>13</v>
      </c>
      <c r="B35" s="63" t="s">
        <v>310</v>
      </c>
      <c r="C35" s="429"/>
      <c r="D35" s="439"/>
      <c r="E35" s="447"/>
      <c r="F35" s="936"/>
      <c r="H35" s="559"/>
      <c r="I35" s="559"/>
      <c r="J35" s="559"/>
      <c r="K35" s="559"/>
      <c r="L35" s="431"/>
      <c r="M35" s="431"/>
    </row>
    <row r="36" spans="1:13" s="160" customFormat="1" ht="12" customHeight="1" thickBot="1">
      <c r="A36" s="79" t="s">
        <v>14</v>
      </c>
      <c r="B36" s="63" t="s">
        <v>417</v>
      </c>
      <c r="C36" s="120">
        <f>+C8+C20+C25+C26+C30+C34+C35</f>
        <v>0</v>
      </c>
      <c r="D36" s="500"/>
      <c r="E36" s="447"/>
      <c r="F36" s="936"/>
      <c r="H36" s="559"/>
      <c r="I36" s="559"/>
      <c r="J36" s="559"/>
      <c r="K36" s="559"/>
      <c r="L36" s="431"/>
      <c r="M36" s="431"/>
    </row>
    <row r="37" spans="1:13" s="160" customFormat="1" ht="12" customHeight="1" thickBot="1">
      <c r="A37" s="90" t="s">
        <v>15</v>
      </c>
      <c r="B37" s="63" t="s">
        <v>312</v>
      </c>
      <c r="C37" s="120">
        <f>+C38+C39+C40</f>
        <v>124022</v>
      </c>
      <c r="D37" s="351">
        <f>+D38+D39+D40</f>
        <v>124022</v>
      </c>
      <c r="E37" s="537">
        <f>+D37-C37</f>
        <v>0</v>
      </c>
      <c r="F37" s="903">
        <f>+F38+F39+F40</f>
        <v>57275</v>
      </c>
      <c r="H37" s="559">
        <f>+'9.3.1. sz. mell'!C37+'9.3.2. sz. mell'!C37+'9.3.3. sz. mell'!C37</f>
        <v>124022</v>
      </c>
      <c r="I37" s="559">
        <f>+'9.3.1. sz. mell'!D37+'9.3.2. sz. mell'!D37+'9.3.3. sz. mell'!D37</f>
        <v>124022</v>
      </c>
      <c r="J37" s="559">
        <f>+'9.3.1. sz. mell'!E37+'9.3.2. sz. mell'!E37+'9.3.3. sz. mell'!E37</f>
        <v>0</v>
      </c>
      <c r="K37" s="559">
        <f>+'9.3.1. sz. mell'!F37+'9.3.2. sz. mell'!F37+'9.3.3. sz. mell'!F37</f>
        <v>57275</v>
      </c>
    </row>
    <row r="38" spans="1:13" s="160" customFormat="1" ht="12" customHeight="1">
      <c r="A38" s="219" t="s">
        <v>313</v>
      </c>
      <c r="B38" s="220" t="s">
        <v>140</v>
      </c>
      <c r="C38" s="379">
        <v>361</v>
      </c>
      <c r="D38" s="518">
        <v>361</v>
      </c>
      <c r="E38" s="947">
        <f>+D38-C38</f>
        <v>0</v>
      </c>
      <c r="F38" s="955">
        <v>361</v>
      </c>
      <c r="H38" s="559">
        <f>+'9.3.1. sz. mell'!C38+'9.3.2. sz. mell'!C38+'9.3.3. sz. mell'!C38</f>
        <v>361</v>
      </c>
      <c r="I38" s="559">
        <f>+'9.3.1. sz. mell'!D38+'9.3.2. sz. mell'!D38+'9.3.3. sz. mell'!D38</f>
        <v>361</v>
      </c>
      <c r="J38" s="559">
        <f>+'9.3.1. sz. mell'!E38+'9.3.2. sz. mell'!E38+'9.3.3. sz. mell'!E38</f>
        <v>0</v>
      </c>
      <c r="K38" s="559">
        <f>+'9.3.1. sz. mell'!F38+'9.3.2. sz. mell'!F38+'9.3.3. sz. mell'!F38</f>
        <v>361</v>
      </c>
    </row>
    <row r="39" spans="1:13" s="160" customFormat="1" ht="12" customHeight="1">
      <c r="A39" s="219" t="s">
        <v>314</v>
      </c>
      <c r="B39" s="221" t="s">
        <v>2</v>
      </c>
      <c r="C39" s="379"/>
      <c r="D39" s="65"/>
      <c r="E39" s="948"/>
      <c r="F39" s="376"/>
      <c r="H39" s="559">
        <f>+'9.3.1. sz. mell'!C39+'9.3.2. sz. mell'!C39+'9.3.3. sz. mell'!C39</f>
        <v>0</v>
      </c>
      <c r="I39" s="559">
        <f>+'9.3.1. sz. mell'!D39+'9.3.2. sz. mell'!D39+'9.3.3. sz. mell'!D39</f>
        <v>0</v>
      </c>
      <c r="J39" s="559">
        <f>+'9.3.1. sz. mell'!E39+'9.3.2. sz. mell'!E39+'9.3.3. sz. mell'!E39</f>
        <v>0</v>
      </c>
      <c r="K39" s="559">
        <f>+'9.3.1. sz. mell'!F39+'9.3.2. sz. mell'!F39+'9.3.3. sz. mell'!F39</f>
        <v>0</v>
      </c>
    </row>
    <row r="40" spans="1:13" s="225" customFormat="1" ht="12" customHeight="1" thickBot="1">
      <c r="A40" s="218" t="s">
        <v>315</v>
      </c>
      <c r="B40" s="68" t="s">
        <v>316</v>
      </c>
      <c r="C40" s="369">
        <v>123661</v>
      </c>
      <c r="D40" s="369">
        <v>123661</v>
      </c>
      <c r="E40" s="958">
        <f>+D40-C40</f>
        <v>0</v>
      </c>
      <c r="F40" s="956">
        <v>56914</v>
      </c>
      <c r="H40" s="559">
        <f>+'9.3.1. sz. mell'!C40+'9.3.2. sz. mell'!C40+'9.3.3. sz. mell'!C40</f>
        <v>123661</v>
      </c>
      <c r="I40" s="559">
        <f>+'9.3.1. sz. mell'!D40+'9.3.2. sz. mell'!D40+'9.3.3. sz. mell'!D40</f>
        <v>123661</v>
      </c>
      <c r="J40" s="559">
        <f>+'9.3.1. sz. mell'!E40+'9.3.2. sz. mell'!E40+'9.3.3. sz. mell'!E40</f>
        <v>0</v>
      </c>
      <c r="K40" s="559">
        <f>+'9.3.1. sz. mell'!F40+'9.3.2. sz. mell'!F40+'9.3.3. sz. mell'!F40</f>
        <v>56914</v>
      </c>
    </row>
    <row r="41" spans="1:13" s="225" customFormat="1" ht="15" customHeight="1" thickBot="1">
      <c r="A41" s="90" t="s">
        <v>16</v>
      </c>
      <c r="B41" s="91" t="s">
        <v>317</v>
      </c>
      <c r="C41" s="368">
        <f>+C36+C37</f>
        <v>124022</v>
      </c>
      <c r="D41" s="517">
        <f>+D36+D37</f>
        <v>124022</v>
      </c>
      <c r="E41" s="537">
        <f>+D41-C41</f>
        <v>0</v>
      </c>
      <c r="F41" s="957">
        <f>+F36+F37</f>
        <v>57275</v>
      </c>
      <c r="H41" s="559">
        <f>+'9.3.1. sz. mell'!C41+'9.3.2. sz. mell'!C41+'9.3.3. sz. mell'!C41</f>
        <v>124022</v>
      </c>
      <c r="I41" s="559">
        <f>+'9.3.1. sz. mell'!D41+'9.3.2. sz. mell'!D41+'9.3.3. sz. mell'!D41</f>
        <v>124022</v>
      </c>
      <c r="J41" s="559">
        <f>+'9.3.1. sz. mell'!E41+'9.3.2. sz. mell'!E41+'9.3.3. sz. mell'!E41</f>
        <v>0</v>
      </c>
      <c r="K41" s="559">
        <f>+'9.3.1. sz. mell'!F41+'9.3.2. sz. mell'!F41+'9.3.3. sz. mell'!F41</f>
        <v>57275</v>
      </c>
    </row>
    <row r="42" spans="1:13" s="225" customFormat="1" ht="15" customHeight="1">
      <c r="A42" s="92"/>
      <c r="B42" s="93"/>
      <c r="C42" s="157"/>
      <c r="E42" s="521"/>
      <c r="H42" s="559"/>
      <c r="I42" s="559"/>
      <c r="J42" s="559"/>
      <c r="K42" s="559"/>
    </row>
    <row r="43" spans="1:13" ht="13.5" thickBot="1">
      <c r="A43" s="94"/>
      <c r="B43" s="95"/>
      <c r="C43" s="158"/>
      <c r="D43" s="432"/>
      <c r="E43" s="522"/>
      <c r="F43" s="432"/>
      <c r="H43" s="559"/>
      <c r="I43" s="559"/>
      <c r="J43" s="559"/>
      <c r="K43" s="559"/>
    </row>
    <row r="44" spans="1:13" s="224" customFormat="1" ht="16.5" customHeight="1" thickBot="1">
      <c r="A44" s="992" t="s">
        <v>42</v>
      </c>
      <c r="B44" s="993"/>
      <c r="C44" s="993"/>
      <c r="D44" s="993"/>
      <c r="E44" s="994"/>
      <c r="F44" s="851"/>
      <c r="H44" s="559"/>
      <c r="I44" s="559"/>
      <c r="J44" s="559"/>
      <c r="K44" s="559"/>
    </row>
    <row r="45" spans="1:13" s="226" customFormat="1" ht="12" customHeight="1" thickBot="1">
      <c r="A45" s="82" t="s">
        <v>7</v>
      </c>
      <c r="B45" s="63" t="s">
        <v>318</v>
      </c>
      <c r="C45" s="361">
        <f>SUM(C46:C50)</f>
        <v>124022</v>
      </c>
      <c r="D45" s="361">
        <f>SUM(D46:D50)</f>
        <v>124022</v>
      </c>
      <c r="E45" s="537">
        <f>SUM(E46:E50)</f>
        <v>0</v>
      </c>
      <c r="F45" s="903">
        <f>SUM(F46:F50)</f>
        <v>56939</v>
      </c>
      <c r="H45" s="559">
        <f>+'9.3.1. sz. mell'!C45+'9.3.2. sz. mell'!C45+'9.3.3. sz. mell'!C45</f>
        <v>124022</v>
      </c>
      <c r="I45" s="559">
        <f>+'9.3.1. sz. mell'!D45+'9.3.2. sz. mell'!D45+'9.3.3. sz. mell'!D45</f>
        <v>124022</v>
      </c>
      <c r="J45" s="559">
        <f>+'9.3.1. sz. mell'!E45+'9.3.2. sz. mell'!E45+'9.3.3. sz. mell'!E45</f>
        <v>0</v>
      </c>
      <c r="K45" s="559">
        <f>+'9.3.1. sz. mell'!F45+'9.3.2. sz. mell'!F45+'9.3.3. sz. mell'!F45</f>
        <v>56939</v>
      </c>
    </row>
    <row r="46" spans="1:13" ht="12" customHeight="1">
      <c r="A46" s="218" t="s">
        <v>66</v>
      </c>
      <c r="B46" s="7" t="s">
        <v>37</v>
      </c>
      <c r="C46" s="364">
        <v>88376</v>
      </c>
      <c r="D46" s="364">
        <v>88376</v>
      </c>
      <c r="E46" s="947">
        <f>+D46-C46</f>
        <v>0</v>
      </c>
      <c r="F46" s="943">
        <v>40166</v>
      </c>
      <c r="H46" s="559">
        <f>+'9.3.1. sz. mell'!C46+'9.3.2. sz. mell'!C46+'9.3.3. sz. mell'!C46</f>
        <v>88376</v>
      </c>
      <c r="I46" s="559">
        <f>+'9.3.1. sz. mell'!D46+'9.3.2. sz. mell'!D46+'9.3.3. sz. mell'!D46</f>
        <v>88376</v>
      </c>
      <c r="J46" s="559">
        <f>+'9.3.1. sz. mell'!E46+'9.3.2. sz. mell'!E46+'9.3.3. sz. mell'!E46</f>
        <v>0</v>
      </c>
      <c r="K46" s="559">
        <f>+'9.3.1. sz. mell'!F46+'9.3.2. sz. mell'!F46+'9.3.3. sz. mell'!F46</f>
        <v>40166</v>
      </c>
    </row>
    <row r="47" spans="1:13" ht="12" customHeight="1">
      <c r="A47" s="218" t="s">
        <v>67</v>
      </c>
      <c r="B47" s="6" t="s">
        <v>110</v>
      </c>
      <c r="C47" s="363">
        <v>24116</v>
      </c>
      <c r="D47" s="364">
        <v>24116</v>
      </c>
      <c r="E47" s="948">
        <f>+D47-C47</f>
        <v>0</v>
      </c>
      <c r="F47" s="944">
        <v>10960</v>
      </c>
      <c r="H47" s="559">
        <f>+'9.3.1. sz. mell'!C47+'9.3.2. sz. mell'!C47+'9.3.3. sz. mell'!C47</f>
        <v>24116</v>
      </c>
      <c r="I47" s="559">
        <f>+'9.3.1. sz. mell'!D47+'9.3.2. sz. mell'!D47+'9.3.3. sz. mell'!D47</f>
        <v>24116</v>
      </c>
      <c r="J47" s="559">
        <f>+'9.3.1. sz. mell'!E47+'9.3.2. sz. mell'!E47+'9.3.3. sz. mell'!E47</f>
        <v>0</v>
      </c>
      <c r="K47" s="559">
        <f>+'9.3.1. sz. mell'!F47+'9.3.2. sz. mell'!F47+'9.3.3. sz. mell'!F47</f>
        <v>10960</v>
      </c>
    </row>
    <row r="48" spans="1:13" ht="12" customHeight="1">
      <c r="A48" s="218" t="s">
        <v>68</v>
      </c>
      <c r="B48" s="6" t="s">
        <v>85</v>
      </c>
      <c r="C48" s="363">
        <v>11530</v>
      </c>
      <c r="D48" s="364">
        <v>11530</v>
      </c>
      <c r="E48" s="948">
        <f>+D48-C48</f>
        <v>0</v>
      </c>
      <c r="F48" s="376">
        <v>5813</v>
      </c>
      <c r="H48" s="559">
        <f>+'9.3.1. sz. mell'!C48+'9.3.2. sz. mell'!C48+'9.3.3. sz. mell'!C48</f>
        <v>11530</v>
      </c>
      <c r="I48" s="559">
        <f>+'9.3.1. sz. mell'!D48+'9.3.2. sz. mell'!D48+'9.3.3. sz. mell'!D48</f>
        <v>11530</v>
      </c>
      <c r="J48" s="559">
        <f>+'9.3.1. sz. mell'!E48+'9.3.2. sz. mell'!E48+'9.3.3. sz. mell'!E48</f>
        <v>0</v>
      </c>
      <c r="K48" s="559">
        <f>+'9.3.1. sz. mell'!F48+'9.3.2. sz. mell'!F48+'9.3.3. sz. mell'!F48</f>
        <v>5813</v>
      </c>
    </row>
    <row r="49" spans="1:11" ht="12" customHeight="1">
      <c r="A49" s="218" t="s">
        <v>69</v>
      </c>
      <c r="B49" s="6" t="s">
        <v>111</v>
      </c>
      <c r="C49" s="363"/>
      <c r="D49" s="435"/>
      <c r="E49" s="949"/>
      <c r="F49" s="926"/>
      <c r="H49" s="559"/>
      <c r="I49" s="559"/>
      <c r="J49" s="559"/>
      <c r="K49" s="559"/>
    </row>
    <row r="50" spans="1:11" ht="12" customHeight="1" thickBot="1">
      <c r="A50" s="218" t="s">
        <v>86</v>
      </c>
      <c r="B50" s="6" t="s">
        <v>112</v>
      </c>
      <c r="C50" s="363"/>
      <c r="D50" s="442"/>
      <c r="E50" s="950"/>
      <c r="F50" s="925"/>
      <c r="H50" s="559"/>
      <c r="I50" s="559"/>
      <c r="J50" s="559"/>
      <c r="K50" s="559"/>
    </row>
    <row r="51" spans="1:11" ht="12" customHeight="1" thickBot="1">
      <c r="A51" s="82" t="s">
        <v>8</v>
      </c>
      <c r="B51" s="63" t="s">
        <v>319</v>
      </c>
      <c r="C51" s="361">
        <f>SUM(C52:C54)</f>
        <v>0</v>
      </c>
      <c r="D51" s="361">
        <f>SUM(D52:D54)</f>
        <v>0</v>
      </c>
      <c r="E51" s="951"/>
      <c r="F51" s="927"/>
      <c r="H51" s="559"/>
      <c r="I51" s="559"/>
      <c r="J51" s="559"/>
      <c r="K51" s="559"/>
    </row>
    <row r="52" spans="1:11" s="226" customFormat="1" ht="12" customHeight="1">
      <c r="A52" s="218" t="s">
        <v>72</v>
      </c>
      <c r="B52" s="7" t="s">
        <v>130</v>
      </c>
      <c r="C52" s="364"/>
      <c r="D52" s="441"/>
      <c r="E52" s="952"/>
      <c r="F52" s="928"/>
      <c r="H52" s="559"/>
      <c r="I52" s="559"/>
      <c r="J52" s="559"/>
      <c r="K52" s="559"/>
    </row>
    <row r="53" spans="1:11" ht="12" customHeight="1">
      <c r="A53" s="218" t="s">
        <v>73</v>
      </c>
      <c r="B53" s="6" t="s">
        <v>114</v>
      </c>
      <c r="C53" s="363"/>
      <c r="D53" s="435"/>
      <c r="E53" s="953"/>
      <c r="F53" s="926"/>
      <c r="H53" s="559"/>
      <c r="I53" s="559"/>
      <c r="J53" s="559"/>
      <c r="K53" s="559"/>
    </row>
    <row r="54" spans="1:11" ht="12" customHeight="1">
      <c r="A54" s="218" t="s">
        <v>74</v>
      </c>
      <c r="B54" s="6" t="s">
        <v>43</v>
      </c>
      <c r="C54" s="363"/>
      <c r="D54" s="435"/>
      <c r="E54" s="953"/>
      <c r="F54" s="926"/>
      <c r="H54" s="559"/>
      <c r="I54" s="559"/>
      <c r="J54" s="559"/>
      <c r="K54" s="559"/>
    </row>
    <row r="55" spans="1:11" ht="12" customHeight="1" thickBot="1">
      <c r="A55" s="218" t="s">
        <v>75</v>
      </c>
      <c r="B55" s="6" t="s">
        <v>414</v>
      </c>
      <c r="C55" s="363"/>
      <c r="D55" s="442"/>
      <c r="E55" s="950"/>
      <c r="F55" s="925"/>
      <c r="H55" s="559"/>
      <c r="I55" s="559"/>
      <c r="J55" s="559"/>
      <c r="K55" s="559"/>
    </row>
    <row r="56" spans="1:11" ht="15" customHeight="1" thickBot="1">
      <c r="A56" s="82" t="s">
        <v>9</v>
      </c>
      <c r="B56" s="63" t="s">
        <v>4</v>
      </c>
      <c r="C56" s="428"/>
      <c r="D56" s="456"/>
      <c r="E56" s="954"/>
      <c r="F56" s="945"/>
      <c r="H56" s="559"/>
      <c r="I56" s="559"/>
      <c r="J56" s="559"/>
      <c r="K56" s="559"/>
    </row>
    <row r="57" spans="1:11" ht="13.5" thickBot="1">
      <c r="A57" s="82" t="s">
        <v>10</v>
      </c>
      <c r="B57" s="96" t="s">
        <v>419</v>
      </c>
      <c r="C57" s="430">
        <f>+C45+C51+C56</f>
        <v>124022</v>
      </c>
      <c r="D57" s="430">
        <f>+D45+D51+D56</f>
        <v>124022</v>
      </c>
      <c r="E57" s="537">
        <f>SUM(E58:E62)</f>
        <v>0</v>
      </c>
      <c r="F57" s="946">
        <f>+F45+F51+F56</f>
        <v>56939</v>
      </c>
      <c r="H57" s="559">
        <f>+'9.3.1. sz. mell'!C57+'9.3.2. sz. mell'!C57+'9.3.3. sz. mell'!C57</f>
        <v>124022</v>
      </c>
      <c r="I57" s="559">
        <f>+'9.3.1. sz. mell'!D57+'9.3.2. sz. mell'!D57+'9.3.3. sz. mell'!D57</f>
        <v>124022</v>
      </c>
      <c r="J57" s="559">
        <f>+'9.3.1. sz. mell'!E57+'9.3.2. sz. mell'!E57+'9.3.3. sz. mell'!E57</f>
        <v>0</v>
      </c>
      <c r="K57" s="559">
        <f>+'9.3.1. sz. mell'!F57+'9.3.2. sz. mell'!F57+'9.3.3. sz. mell'!F57</f>
        <v>56939</v>
      </c>
    </row>
    <row r="58" spans="1:11" ht="15" customHeight="1" thickBot="1">
      <c r="C58" s="159"/>
      <c r="D58" s="484"/>
      <c r="E58" s="524"/>
      <c r="F58" s="484"/>
    </row>
    <row r="59" spans="1:11" ht="14.25" customHeight="1">
      <c r="A59" s="481" t="s">
        <v>409</v>
      </c>
      <c r="B59" s="506"/>
      <c r="C59" s="482">
        <v>28</v>
      </c>
      <c r="D59" s="482">
        <v>28</v>
      </c>
      <c r="E59" s="477">
        <v>0</v>
      </c>
      <c r="F59" s="924">
        <v>28</v>
      </c>
      <c r="G59" s="731"/>
    </row>
    <row r="60" spans="1:11" ht="13.5" thickBot="1">
      <c r="A60" s="480" t="s">
        <v>126</v>
      </c>
      <c r="B60" s="478"/>
      <c r="C60" s="507"/>
      <c r="D60" s="456"/>
      <c r="E60" s="954"/>
      <c r="F60" s="945"/>
    </row>
  </sheetData>
  <sheetProtection formatCells="0"/>
  <mergeCells count="2"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0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16384" width="9.33203125" style="98"/>
  </cols>
  <sheetData>
    <row r="1" spans="1:6" s="84" customFormat="1" ht="21" customHeight="1" thickBot="1">
      <c r="A1" s="83"/>
      <c r="B1" s="85"/>
      <c r="D1" s="525"/>
      <c r="E1" s="101" t="s">
        <v>471</v>
      </c>
    </row>
    <row r="2" spans="1:6" s="222" customFormat="1" ht="25.5" customHeight="1">
      <c r="A2" s="178" t="s">
        <v>124</v>
      </c>
      <c r="B2" s="155" t="s">
        <v>437</v>
      </c>
      <c r="C2" s="528"/>
      <c r="D2" s="528"/>
      <c r="E2" s="527" t="s">
        <v>45</v>
      </c>
      <c r="F2" s="527" t="s">
        <v>45</v>
      </c>
    </row>
    <row r="3" spans="1:6" s="222" customFormat="1" ht="24.75" thickBot="1">
      <c r="A3" s="216" t="s">
        <v>123</v>
      </c>
      <c r="B3" s="156" t="s">
        <v>320</v>
      </c>
      <c r="C3" s="526"/>
      <c r="D3" s="505"/>
      <c r="E3" s="531" t="s">
        <v>44</v>
      </c>
      <c r="F3" s="531" t="s">
        <v>44</v>
      </c>
    </row>
    <row r="4" spans="1:6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6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6" s="224" customFormat="1" ht="15.95" customHeight="1" thickBot="1">
      <c r="A7" s="992" t="s">
        <v>41</v>
      </c>
      <c r="B7" s="993"/>
      <c r="C7" s="993"/>
      <c r="D7" s="993"/>
      <c r="E7" s="994"/>
      <c r="F7" s="959"/>
    </row>
    <row r="8" spans="1:6" s="160" customFormat="1" ht="12" customHeight="1" thickBot="1">
      <c r="A8" s="79" t="s">
        <v>7</v>
      </c>
      <c r="B8" s="89" t="s">
        <v>410</v>
      </c>
      <c r="C8" s="368">
        <f>SUM(C9:C19)</f>
        <v>0</v>
      </c>
      <c r="D8" s="439"/>
      <c r="E8" s="447"/>
      <c r="F8" s="936"/>
    </row>
    <row r="9" spans="1:6" s="160" customFormat="1" ht="12" customHeight="1">
      <c r="A9" s="217" t="s">
        <v>66</v>
      </c>
      <c r="B9" s="8" t="s">
        <v>176</v>
      </c>
      <c r="C9" s="427"/>
      <c r="D9" s="436"/>
      <c r="E9" s="443"/>
      <c r="F9" s="930"/>
    </row>
    <row r="10" spans="1:6" s="160" customFormat="1" ht="12" customHeight="1">
      <c r="A10" s="218" t="s">
        <v>67</v>
      </c>
      <c r="B10" s="6" t="s">
        <v>177</v>
      </c>
      <c r="C10" s="118"/>
      <c r="D10" s="433"/>
      <c r="E10" s="444"/>
      <c r="F10" s="931"/>
    </row>
    <row r="11" spans="1:6" s="160" customFormat="1" ht="12" customHeight="1">
      <c r="A11" s="218" t="s">
        <v>68</v>
      </c>
      <c r="B11" s="6" t="s">
        <v>178</v>
      </c>
      <c r="C11" s="118"/>
      <c r="D11" s="433"/>
      <c r="E11" s="444"/>
      <c r="F11" s="931"/>
    </row>
    <row r="12" spans="1:6" s="160" customFormat="1" ht="12" customHeight="1">
      <c r="A12" s="218" t="s">
        <v>69</v>
      </c>
      <c r="B12" s="6" t="s">
        <v>179</v>
      </c>
      <c r="C12" s="118"/>
      <c r="D12" s="433"/>
      <c r="E12" s="444"/>
      <c r="F12" s="931"/>
    </row>
    <row r="13" spans="1:6" s="160" customFormat="1" ht="12" customHeight="1">
      <c r="A13" s="218" t="s">
        <v>86</v>
      </c>
      <c r="B13" s="6" t="s">
        <v>180</v>
      </c>
      <c r="C13" s="118"/>
      <c r="D13" s="433"/>
      <c r="E13" s="444"/>
      <c r="F13" s="931"/>
    </row>
    <row r="14" spans="1:6" s="160" customFormat="1" ht="12" customHeight="1">
      <c r="A14" s="218" t="s">
        <v>70</v>
      </c>
      <c r="B14" s="6" t="s">
        <v>302</v>
      </c>
      <c r="C14" s="118"/>
      <c r="D14" s="433"/>
      <c r="E14" s="444"/>
      <c r="F14" s="931"/>
    </row>
    <row r="15" spans="1:6" s="160" customFormat="1" ht="12" customHeight="1">
      <c r="A15" s="218" t="s">
        <v>71</v>
      </c>
      <c r="B15" s="5" t="s">
        <v>303</v>
      </c>
      <c r="C15" s="118"/>
      <c r="D15" s="433"/>
      <c r="E15" s="444"/>
      <c r="F15" s="931"/>
    </row>
    <row r="16" spans="1:6" s="160" customFormat="1" ht="12" customHeight="1">
      <c r="A16" s="218" t="s">
        <v>78</v>
      </c>
      <c r="B16" s="6" t="s">
        <v>183</v>
      </c>
      <c r="C16" s="172"/>
      <c r="D16" s="433"/>
      <c r="E16" s="444"/>
      <c r="F16" s="931"/>
    </row>
    <row r="17" spans="1:6" s="225" customFormat="1" ht="12" customHeight="1">
      <c r="A17" s="218" t="s">
        <v>79</v>
      </c>
      <c r="B17" s="6" t="s">
        <v>184</v>
      </c>
      <c r="C17" s="118"/>
      <c r="D17" s="434"/>
      <c r="E17" s="445"/>
      <c r="F17" s="932"/>
    </row>
    <row r="18" spans="1:6" s="225" customFormat="1" ht="12" customHeight="1">
      <c r="A18" s="218" t="s">
        <v>80</v>
      </c>
      <c r="B18" s="6" t="s">
        <v>337</v>
      </c>
      <c r="C18" s="360"/>
      <c r="D18" s="434"/>
      <c r="E18" s="445"/>
      <c r="F18" s="932"/>
    </row>
    <row r="19" spans="1:6" s="225" customFormat="1" ht="12" customHeight="1" thickBot="1">
      <c r="A19" s="218" t="s">
        <v>81</v>
      </c>
      <c r="B19" s="5" t="s">
        <v>185</v>
      </c>
      <c r="C19" s="360"/>
      <c r="D19" s="437"/>
      <c r="E19" s="446"/>
      <c r="F19" s="933"/>
    </row>
    <row r="20" spans="1:6" s="160" customFormat="1" ht="12" customHeight="1" thickBot="1">
      <c r="A20" s="79" t="s">
        <v>8</v>
      </c>
      <c r="B20" s="89" t="s">
        <v>304</v>
      </c>
      <c r="C20" s="361">
        <f>SUM(C21:C23)</f>
        <v>0</v>
      </c>
      <c r="D20" s="439"/>
      <c r="E20" s="447"/>
      <c r="F20" s="936"/>
    </row>
    <row r="21" spans="1:6" s="225" customFormat="1" ht="12" customHeight="1">
      <c r="A21" s="218" t="s">
        <v>72</v>
      </c>
      <c r="B21" s="7" t="s">
        <v>157</v>
      </c>
      <c r="C21" s="118"/>
      <c r="D21" s="438"/>
      <c r="E21" s="448"/>
      <c r="F21" s="935"/>
    </row>
    <row r="22" spans="1:6" s="225" customFormat="1" ht="12" customHeight="1">
      <c r="A22" s="218" t="s">
        <v>73</v>
      </c>
      <c r="B22" s="6" t="s">
        <v>305</v>
      </c>
      <c r="C22" s="118"/>
      <c r="D22" s="434"/>
      <c r="E22" s="445"/>
      <c r="F22" s="932"/>
    </row>
    <row r="23" spans="1:6" s="225" customFormat="1" ht="12" customHeight="1">
      <c r="A23" s="218" t="s">
        <v>74</v>
      </c>
      <c r="B23" s="6" t="s">
        <v>306</v>
      </c>
      <c r="C23" s="118"/>
      <c r="D23" s="434"/>
      <c r="E23" s="445"/>
      <c r="F23" s="932"/>
    </row>
    <row r="24" spans="1:6" s="225" customFormat="1" ht="12" customHeight="1" thickBot="1">
      <c r="A24" s="218" t="s">
        <v>75</v>
      </c>
      <c r="B24" s="6" t="s">
        <v>415</v>
      </c>
      <c r="C24" s="118"/>
      <c r="D24" s="437"/>
      <c r="E24" s="446"/>
      <c r="F24" s="933"/>
    </row>
    <row r="25" spans="1:6" s="225" customFormat="1" ht="12" customHeight="1" thickBot="1">
      <c r="A25" s="82" t="s">
        <v>9</v>
      </c>
      <c r="B25" s="63" t="s">
        <v>101</v>
      </c>
      <c r="C25" s="428"/>
      <c r="D25" s="440"/>
      <c r="E25" s="449"/>
      <c r="F25" s="934"/>
    </row>
    <row r="26" spans="1:6" s="225" customFormat="1" ht="12" customHeight="1" thickBot="1">
      <c r="A26" s="82" t="s">
        <v>10</v>
      </c>
      <c r="B26" s="63" t="s">
        <v>307</v>
      </c>
      <c r="C26" s="361">
        <f>+C27+C28</f>
        <v>0</v>
      </c>
      <c r="D26" s="440"/>
      <c r="E26" s="449"/>
      <c r="F26" s="934"/>
    </row>
    <row r="27" spans="1:6" s="225" customFormat="1" ht="12" customHeight="1">
      <c r="A27" s="219" t="s">
        <v>167</v>
      </c>
      <c r="B27" s="220" t="s">
        <v>305</v>
      </c>
      <c r="C27" s="364"/>
      <c r="D27" s="438"/>
      <c r="E27" s="448"/>
      <c r="F27" s="935"/>
    </row>
    <row r="28" spans="1:6" s="225" customFormat="1" ht="12" customHeight="1">
      <c r="A28" s="219" t="s">
        <v>168</v>
      </c>
      <c r="B28" s="221" t="s">
        <v>308</v>
      </c>
      <c r="C28" s="362"/>
      <c r="D28" s="434"/>
      <c r="E28" s="445"/>
      <c r="F28" s="932"/>
    </row>
    <row r="29" spans="1:6" s="225" customFormat="1" ht="12" customHeight="1" thickBot="1">
      <c r="A29" s="218" t="s">
        <v>169</v>
      </c>
      <c r="B29" s="68" t="s">
        <v>416</v>
      </c>
      <c r="C29" s="369"/>
      <c r="D29" s="437"/>
      <c r="E29" s="446"/>
      <c r="F29" s="933"/>
    </row>
    <row r="30" spans="1:6" s="225" customFormat="1" ht="12" customHeight="1" thickBot="1">
      <c r="A30" s="82" t="s">
        <v>11</v>
      </c>
      <c r="B30" s="63" t="s">
        <v>309</v>
      </c>
      <c r="C30" s="361">
        <f>+C31+C32+C33</f>
        <v>0</v>
      </c>
      <c r="D30" s="440"/>
      <c r="E30" s="449"/>
      <c r="F30" s="934"/>
    </row>
    <row r="31" spans="1:6" s="225" customFormat="1" ht="12" customHeight="1">
      <c r="A31" s="219" t="s">
        <v>59</v>
      </c>
      <c r="B31" s="220" t="s">
        <v>190</v>
      </c>
      <c r="C31" s="364"/>
      <c r="D31" s="438"/>
      <c r="E31" s="448"/>
      <c r="F31" s="935"/>
    </row>
    <row r="32" spans="1:6" s="225" customFormat="1" ht="12" customHeight="1">
      <c r="A32" s="219" t="s">
        <v>60</v>
      </c>
      <c r="B32" s="221" t="s">
        <v>191</v>
      </c>
      <c r="C32" s="362"/>
      <c r="D32" s="434"/>
      <c r="E32" s="445"/>
      <c r="F32" s="932"/>
    </row>
    <row r="33" spans="1:6" s="225" customFormat="1" ht="12" customHeight="1" thickBot="1">
      <c r="A33" s="218" t="s">
        <v>61</v>
      </c>
      <c r="B33" s="68" t="s">
        <v>192</v>
      </c>
      <c r="C33" s="369"/>
      <c r="D33" s="437"/>
      <c r="E33" s="446"/>
      <c r="F33" s="933"/>
    </row>
    <row r="34" spans="1:6" s="160" customFormat="1" ht="12" customHeight="1" thickBot="1">
      <c r="A34" s="82" t="s">
        <v>12</v>
      </c>
      <c r="B34" s="63" t="s">
        <v>278</v>
      </c>
      <c r="C34" s="428"/>
      <c r="D34" s="439"/>
      <c r="E34" s="447"/>
      <c r="F34" s="936"/>
    </row>
    <row r="35" spans="1:6" s="160" customFormat="1" ht="12" customHeight="1" thickBot="1">
      <c r="A35" s="82" t="s">
        <v>13</v>
      </c>
      <c r="B35" s="63" t="s">
        <v>310</v>
      </c>
      <c r="C35" s="429"/>
      <c r="D35" s="439"/>
      <c r="E35" s="447"/>
      <c r="F35" s="936"/>
    </row>
    <row r="36" spans="1:6" s="160" customFormat="1" ht="12" customHeight="1" thickBot="1">
      <c r="A36" s="79" t="s">
        <v>14</v>
      </c>
      <c r="B36" s="63" t="s">
        <v>417</v>
      </c>
      <c r="C36" s="120">
        <f>+C8+C20+C25+C26+C30+C34+C35</f>
        <v>0</v>
      </c>
      <c r="D36" s="500"/>
      <c r="E36" s="447"/>
      <c r="F36" s="936"/>
    </row>
    <row r="37" spans="1:6" s="160" customFormat="1" ht="12" customHeight="1" thickBot="1">
      <c r="A37" s="90" t="s">
        <v>15</v>
      </c>
      <c r="B37" s="63" t="s">
        <v>312</v>
      </c>
      <c r="C37" s="120">
        <f>+C38+C39+C40</f>
        <v>124022</v>
      </c>
      <c r="D37" s="351">
        <f>+D38+D39+D40</f>
        <v>124022</v>
      </c>
      <c r="E37" s="537">
        <f>+D37-C37</f>
        <v>0</v>
      </c>
      <c r="F37" s="903">
        <f>+F38+F39+F40</f>
        <v>57275</v>
      </c>
    </row>
    <row r="38" spans="1:6" s="160" customFormat="1" ht="12" customHeight="1">
      <c r="A38" s="219" t="s">
        <v>313</v>
      </c>
      <c r="B38" s="220" t="s">
        <v>140</v>
      </c>
      <c r="C38" s="379">
        <v>361</v>
      </c>
      <c r="D38" s="518">
        <v>361</v>
      </c>
      <c r="E38" s="947">
        <f>+D38-C38</f>
        <v>0</v>
      </c>
      <c r="F38" s="955">
        <v>361</v>
      </c>
    </row>
    <row r="39" spans="1:6" s="160" customFormat="1" ht="12" customHeight="1">
      <c r="A39" s="219" t="s">
        <v>314</v>
      </c>
      <c r="B39" s="221" t="s">
        <v>2</v>
      </c>
      <c r="C39" s="379"/>
      <c r="D39" s="65"/>
      <c r="E39" s="948"/>
      <c r="F39" s="376"/>
    </row>
    <row r="40" spans="1:6" s="225" customFormat="1" ht="12" customHeight="1" thickBot="1">
      <c r="A40" s="218" t="s">
        <v>315</v>
      </c>
      <c r="B40" s="68" t="s">
        <v>316</v>
      </c>
      <c r="C40" s="369">
        <v>123661</v>
      </c>
      <c r="D40" s="369">
        <v>123661</v>
      </c>
      <c r="E40" s="958">
        <f>+D40-C40</f>
        <v>0</v>
      </c>
      <c r="F40" s="956">
        <v>56914</v>
      </c>
    </row>
    <row r="41" spans="1:6" s="225" customFormat="1" ht="15" customHeight="1" thickBot="1">
      <c r="A41" s="90" t="s">
        <v>16</v>
      </c>
      <c r="B41" s="91" t="s">
        <v>317</v>
      </c>
      <c r="C41" s="368">
        <f>+C36+C37</f>
        <v>124022</v>
      </c>
      <c r="D41" s="517">
        <f>+D36+D37</f>
        <v>124022</v>
      </c>
      <c r="E41" s="537">
        <f>+D41-C41</f>
        <v>0</v>
      </c>
      <c r="F41" s="957">
        <f>+F36+F37</f>
        <v>57275</v>
      </c>
    </row>
    <row r="42" spans="1:6" s="225" customFormat="1" ht="15" customHeight="1">
      <c r="A42" s="92"/>
      <c r="B42" s="93"/>
      <c r="C42" s="157"/>
      <c r="E42" s="521"/>
    </row>
    <row r="43" spans="1:6" ht="13.5" thickBot="1">
      <c r="A43" s="94"/>
      <c r="B43" s="95"/>
      <c r="C43" s="158"/>
      <c r="D43" s="432"/>
      <c r="E43" s="522"/>
      <c r="F43" s="432"/>
    </row>
    <row r="44" spans="1:6" s="224" customFormat="1" ht="16.5" customHeight="1" thickBot="1">
      <c r="A44" s="992" t="s">
        <v>42</v>
      </c>
      <c r="B44" s="993"/>
      <c r="C44" s="993"/>
      <c r="D44" s="993"/>
      <c r="E44" s="994"/>
      <c r="F44" s="959"/>
    </row>
    <row r="45" spans="1:6" s="226" customFormat="1" ht="12" customHeight="1" thickBot="1">
      <c r="A45" s="82" t="s">
        <v>7</v>
      </c>
      <c r="B45" s="63" t="s">
        <v>318</v>
      </c>
      <c r="C45" s="361">
        <f>SUM(C46:C50)</f>
        <v>124022</v>
      </c>
      <c r="D45" s="361">
        <f>SUM(D46:D50)</f>
        <v>124022</v>
      </c>
      <c r="E45" s="537">
        <f>SUM(E46:E50)</f>
        <v>0</v>
      </c>
      <c r="F45" s="903">
        <f>SUM(F46:F50)</f>
        <v>56939</v>
      </c>
    </row>
    <row r="46" spans="1:6" ht="12" customHeight="1">
      <c r="A46" s="218" t="s">
        <v>66</v>
      </c>
      <c r="B46" s="7" t="s">
        <v>37</v>
      </c>
      <c r="C46" s="364">
        <v>88376</v>
      </c>
      <c r="D46" s="364">
        <v>88376</v>
      </c>
      <c r="E46" s="947">
        <f>+D46-C46</f>
        <v>0</v>
      </c>
      <c r="F46" s="943">
        <v>40166</v>
      </c>
    </row>
    <row r="47" spans="1:6" ht="12" customHeight="1">
      <c r="A47" s="218" t="s">
        <v>67</v>
      </c>
      <c r="B47" s="6" t="s">
        <v>110</v>
      </c>
      <c r="C47" s="363">
        <v>24116</v>
      </c>
      <c r="D47" s="364">
        <v>24116</v>
      </c>
      <c r="E47" s="948">
        <f>+D47-C47</f>
        <v>0</v>
      </c>
      <c r="F47" s="944">
        <v>10960</v>
      </c>
    </row>
    <row r="48" spans="1:6" ht="12" customHeight="1">
      <c r="A48" s="218" t="s">
        <v>68</v>
      </c>
      <c r="B48" s="6" t="s">
        <v>85</v>
      </c>
      <c r="C48" s="363">
        <v>11530</v>
      </c>
      <c r="D48" s="364">
        <v>11530</v>
      </c>
      <c r="E48" s="948">
        <f>+D48-C48</f>
        <v>0</v>
      </c>
      <c r="F48" s="376">
        <v>5813</v>
      </c>
    </row>
    <row r="49" spans="1:6" ht="12" customHeight="1">
      <c r="A49" s="218" t="s">
        <v>69</v>
      </c>
      <c r="B49" s="6" t="s">
        <v>111</v>
      </c>
      <c r="C49" s="363"/>
      <c r="D49" s="435"/>
      <c r="E49" s="949"/>
      <c r="F49" s="926"/>
    </row>
    <row r="50" spans="1:6" ht="12" customHeight="1" thickBot="1">
      <c r="A50" s="218" t="s">
        <v>86</v>
      </c>
      <c r="B50" s="6" t="s">
        <v>112</v>
      </c>
      <c r="C50" s="363"/>
      <c r="D50" s="442"/>
      <c r="E50" s="950"/>
      <c r="F50" s="925"/>
    </row>
    <row r="51" spans="1:6" ht="12" customHeight="1" thickBot="1">
      <c r="A51" s="82" t="s">
        <v>8</v>
      </c>
      <c r="B51" s="63" t="s">
        <v>319</v>
      </c>
      <c r="C51" s="361">
        <f>SUM(C52:C54)</f>
        <v>0</v>
      </c>
      <c r="D51" s="361">
        <f>SUM(D52:D54)</f>
        <v>0</v>
      </c>
      <c r="E51" s="951"/>
      <c r="F51" s="927"/>
    </row>
    <row r="52" spans="1:6" s="226" customFormat="1" ht="12" customHeight="1">
      <c r="A52" s="218" t="s">
        <v>72</v>
      </c>
      <c r="B52" s="7" t="s">
        <v>130</v>
      </c>
      <c r="C52" s="364"/>
      <c r="D52" s="441"/>
      <c r="E52" s="952"/>
      <c r="F52" s="928"/>
    </row>
    <row r="53" spans="1:6" ht="12" customHeight="1">
      <c r="A53" s="218" t="s">
        <v>73</v>
      </c>
      <c r="B53" s="6" t="s">
        <v>114</v>
      </c>
      <c r="C53" s="363"/>
      <c r="D53" s="435"/>
      <c r="E53" s="953"/>
      <c r="F53" s="926"/>
    </row>
    <row r="54" spans="1:6" ht="12" customHeight="1">
      <c r="A54" s="218" t="s">
        <v>74</v>
      </c>
      <c r="B54" s="6" t="s">
        <v>43</v>
      </c>
      <c r="C54" s="363"/>
      <c r="D54" s="435"/>
      <c r="E54" s="953"/>
      <c r="F54" s="926"/>
    </row>
    <row r="55" spans="1:6" ht="12" customHeight="1" thickBot="1">
      <c r="A55" s="218" t="s">
        <v>75</v>
      </c>
      <c r="B55" s="6" t="s">
        <v>414</v>
      </c>
      <c r="C55" s="363"/>
      <c r="D55" s="442"/>
      <c r="E55" s="950"/>
      <c r="F55" s="925"/>
    </row>
    <row r="56" spans="1:6" ht="15" customHeight="1" thickBot="1">
      <c r="A56" s="82" t="s">
        <v>9</v>
      </c>
      <c r="B56" s="63" t="s">
        <v>4</v>
      </c>
      <c r="C56" s="428"/>
      <c r="D56" s="456"/>
      <c r="E56" s="954"/>
      <c r="F56" s="945"/>
    </row>
    <row r="57" spans="1:6" ht="13.5" thickBot="1">
      <c r="A57" s="82" t="s">
        <v>10</v>
      </c>
      <c r="B57" s="96" t="s">
        <v>419</v>
      </c>
      <c r="C57" s="430">
        <f>+C45+C51+C56</f>
        <v>124022</v>
      </c>
      <c r="D57" s="430">
        <f>+D45+D51+D56</f>
        <v>124022</v>
      </c>
      <c r="E57" s="537">
        <f>SUM(E58:E62)</f>
        <v>0</v>
      </c>
      <c r="F57" s="946">
        <f>+F45+F51+F56</f>
        <v>56939</v>
      </c>
    </row>
    <row r="58" spans="1:6" ht="15" customHeight="1" thickBot="1">
      <c r="C58" s="159"/>
      <c r="D58" s="484"/>
      <c r="E58" s="524"/>
      <c r="F58" s="484"/>
    </row>
    <row r="59" spans="1:6" ht="14.25" customHeight="1">
      <c r="A59" s="481" t="s">
        <v>409</v>
      </c>
      <c r="B59" s="479"/>
      <c r="C59" s="482">
        <v>28</v>
      </c>
      <c r="D59" s="482">
        <v>28</v>
      </c>
      <c r="E59" s="477">
        <v>0</v>
      </c>
      <c r="F59" s="891">
        <v>28</v>
      </c>
    </row>
    <row r="60" spans="1:6" ht="13.5" thickBot="1">
      <c r="A60" s="480" t="s">
        <v>126</v>
      </c>
      <c r="B60" s="478"/>
      <c r="C60" s="507"/>
      <c r="D60" s="456"/>
      <c r="E60" s="954"/>
      <c r="F60" s="945"/>
    </row>
  </sheetData>
  <sheetProtection formatCells="0"/>
  <mergeCells count="2">
    <mergeCell ref="A44:E44"/>
    <mergeCell ref="A7:E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60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0.33203125" style="98" customWidth="1"/>
    <col min="7" max="7" width="9.33203125" style="98" customWidth="1"/>
    <col min="8" max="16384" width="9.33203125" style="98"/>
  </cols>
  <sheetData>
    <row r="1" spans="1:7" s="84" customFormat="1" ht="21" customHeight="1" thickBot="1">
      <c r="A1" s="83"/>
      <c r="B1" s="85"/>
      <c r="D1" s="525"/>
      <c r="E1" s="101" t="s">
        <v>472</v>
      </c>
    </row>
    <row r="2" spans="1:7" s="222" customFormat="1" ht="25.5" customHeight="1">
      <c r="A2" s="178" t="s">
        <v>124</v>
      </c>
      <c r="B2" s="155" t="s">
        <v>437</v>
      </c>
      <c r="C2" s="528"/>
      <c r="D2" s="528"/>
      <c r="E2" s="974" t="s">
        <v>45</v>
      </c>
      <c r="F2" s="527" t="s">
        <v>45</v>
      </c>
    </row>
    <row r="3" spans="1:7" s="222" customFormat="1" ht="24.75" thickBot="1">
      <c r="A3" s="216" t="s">
        <v>123</v>
      </c>
      <c r="B3" s="156" t="s">
        <v>321</v>
      </c>
      <c r="C3" s="526"/>
      <c r="D3" s="505"/>
      <c r="E3" s="526" t="s">
        <v>45</v>
      </c>
      <c r="F3" s="531" t="s">
        <v>45</v>
      </c>
    </row>
    <row r="4" spans="1:7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7" ht="36.75" customHeight="1" thickBot="1">
      <c r="A5" s="179" t="s">
        <v>125</v>
      </c>
      <c r="B5" s="88" t="s">
        <v>435</v>
      </c>
      <c r="C5" s="405" t="s">
        <v>454</v>
      </c>
      <c r="D5" s="406" t="s">
        <v>447</v>
      </c>
      <c r="E5" s="406" t="s">
        <v>449</v>
      </c>
      <c r="F5" s="706" t="s">
        <v>446</v>
      </c>
      <c r="G5" s="731"/>
    </row>
    <row r="6" spans="1:7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404" t="s">
        <v>392</v>
      </c>
      <c r="F6" s="825" t="s">
        <v>391</v>
      </c>
      <c r="G6" s="971"/>
    </row>
    <row r="7" spans="1:7" s="224" customFormat="1" ht="15.95" customHeight="1" thickBot="1">
      <c r="A7" s="992" t="s">
        <v>41</v>
      </c>
      <c r="B7" s="993"/>
      <c r="C7" s="993"/>
      <c r="D7" s="993"/>
      <c r="E7" s="993"/>
      <c r="F7" s="959"/>
      <c r="G7" s="971"/>
    </row>
    <row r="8" spans="1:7" s="160" customFormat="1" ht="12" customHeight="1" thickBot="1">
      <c r="A8" s="79" t="s">
        <v>7</v>
      </c>
      <c r="B8" s="89" t="s">
        <v>410</v>
      </c>
      <c r="C8" s="368">
        <f>SUM(C9:C19)</f>
        <v>0</v>
      </c>
      <c r="D8" s="439"/>
      <c r="E8" s="960"/>
      <c r="F8" s="936"/>
      <c r="G8" s="972"/>
    </row>
    <row r="9" spans="1:7" s="160" customFormat="1" ht="12" customHeight="1">
      <c r="A9" s="217" t="s">
        <v>66</v>
      </c>
      <c r="B9" s="8" t="s">
        <v>176</v>
      </c>
      <c r="C9" s="427"/>
      <c r="D9" s="436"/>
      <c r="E9" s="961"/>
      <c r="F9" s="930"/>
      <c r="G9" s="972"/>
    </row>
    <row r="10" spans="1:7" s="160" customFormat="1" ht="12" customHeight="1">
      <c r="A10" s="218" t="s">
        <v>67</v>
      </c>
      <c r="B10" s="6" t="s">
        <v>177</v>
      </c>
      <c r="C10" s="118"/>
      <c r="D10" s="433"/>
      <c r="E10" s="962"/>
      <c r="F10" s="931"/>
      <c r="G10" s="972"/>
    </row>
    <row r="11" spans="1:7" s="160" customFormat="1" ht="12" customHeight="1">
      <c r="A11" s="218" t="s">
        <v>68</v>
      </c>
      <c r="B11" s="6" t="s">
        <v>178</v>
      </c>
      <c r="C11" s="118"/>
      <c r="D11" s="433"/>
      <c r="E11" s="962"/>
      <c r="F11" s="931"/>
      <c r="G11" s="972"/>
    </row>
    <row r="12" spans="1:7" s="160" customFormat="1" ht="12" customHeight="1">
      <c r="A12" s="218" t="s">
        <v>69</v>
      </c>
      <c r="B12" s="6" t="s">
        <v>179</v>
      </c>
      <c r="C12" s="118"/>
      <c r="D12" s="433"/>
      <c r="E12" s="962"/>
      <c r="F12" s="931"/>
      <c r="G12" s="972"/>
    </row>
    <row r="13" spans="1:7" s="160" customFormat="1" ht="12" customHeight="1">
      <c r="A13" s="218" t="s">
        <v>86</v>
      </c>
      <c r="B13" s="6" t="s">
        <v>180</v>
      </c>
      <c r="C13" s="118"/>
      <c r="D13" s="433"/>
      <c r="E13" s="962"/>
      <c r="F13" s="931"/>
      <c r="G13" s="972"/>
    </row>
    <row r="14" spans="1:7" s="160" customFormat="1" ht="12" customHeight="1">
      <c r="A14" s="218" t="s">
        <v>70</v>
      </c>
      <c r="B14" s="6" t="s">
        <v>302</v>
      </c>
      <c r="C14" s="118"/>
      <c r="D14" s="433"/>
      <c r="E14" s="962"/>
      <c r="F14" s="931"/>
      <c r="G14" s="972"/>
    </row>
    <row r="15" spans="1:7" s="160" customFormat="1" ht="12" customHeight="1">
      <c r="A15" s="218" t="s">
        <v>71</v>
      </c>
      <c r="B15" s="5" t="s">
        <v>303</v>
      </c>
      <c r="C15" s="118"/>
      <c r="D15" s="433"/>
      <c r="E15" s="962"/>
      <c r="F15" s="931"/>
      <c r="G15" s="972"/>
    </row>
    <row r="16" spans="1:7" s="160" customFormat="1" ht="12" customHeight="1">
      <c r="A16" s="218" t="s">
        <v>78</v>
      </c>
      <c r="B16" s="6" t="s">
        <v>183</v>
      </c>
      <c r="C16" s="172"/>
      <c r="D16" s="433"/>
      <c r="E16" s="962"/>
      <c r="F16" s="931"/>
      <c r="G16" s="972"/>
    </row>
    <row r="17" spans="1:7" s="225" customFormat="1" ht="12" customHeight="1">
      <c r="A17" s="218" t="s">
        <v>79</v>
      </c>
      <c r="B17" s="6" t="s">
        <v>184</v>
      </c>
      <c r="C17" s="118"/>
      <c r="D17" s="434"/>
      <c r="E17" s="963"/>
      <c r="F17" s="932"/>
      <c r="G17" s="973"/>
    </row>
    <row r="18" spans="1:7" s="225" customFormat="1" ht="12" customHeight="1">
      <c r="A18" s="218" t="s">
        <v>80</v>
      </c>
      <c r="B18" s="6" t="s">
        <v>337</v>
      </c>
      <c r="C18" s="360"/>
      <c r="D18" s="434"/>
      <c r="E18" s="963"/>
      <c r="F18" s="932"/>
      <c r="G18" s="973"/>
    </row>
    <row r="19" spans="1:7" s="225" customFormat="1" ht="12" customHeight="1" thickBot="1">
      <c r="A19" s="218" t="s">
        <v>81</v>
      </c>
      <c r="B19" s="5" t="s">
        <v>185</v>
      </c>
      <c r="C19" s="360"/>
      <c r="D19" s="437"/>
      <c r="E19" s="964"/>
      <c r="F19" s="933"/>
      <c r="G19" s="973"/>
    </row>
    <row r="20" spans="1:7" s="160" customFormat="1" ht="12" customHeight="1" thickBot="1">
      <c r="A20" s="79" t="s">
        <v>8</v>
      </c>
      <c r="B20" s="89" t="s">
        <v>304</v>
      </c>
      <c r="C20" s="361">
        <f>SUM(C21:C23)</f>
        <v>0</v>
      </c>
      <c r="D20" s="439"/>
      <c r="E20" s="960"/>
      <c r="F20" s="936"/>
      <c r="G20" s="972"/>
    </row>
    <row r="21" spans="1:7" s="225" customFormat="1" ht="12" customHeight="1">
      <c r="A21" s="218" t="s">
        <v>72</v>
      </c>
      <c r="B21" s="7" t="s">
        <v>157</v>
      </c>
      <c r="C21" s="118"/>
      <c r="D21" s="438"/>
      <c r="E21" s="965"/>
      <c r="F21" s="935"/>
      <c r="G21" s="973"/>
    </row>
    <row r="22" spans="1:7" s="225" customFormat="1" ht="12" customHeight="1">
      <c r="A22" s="218" t="s">
        <v>73</v>
      </c>
      <c r="B22" s="6" t="s">
        <v>305</v>
      </c>
      <c r="C22" s="118"/>
      <c r="D22" s="434"/>
      <c r="E22" s="963"/>
      <c r="F22" s="932"/>
      <c r="G22" s="973"/>
    </row>
    <row r="23" spans="1:7" s="225" customFormat="1" ht="12" customHeight="1">
      <c r="A23" s="218" t="s">
        <v>74</v>
      </c>
      <c r="B23" s="6" t="s">
        <v>306</v>
      </c>
      <c r="C23" s="118"/>
      <c r="D23" s="434"/>
      <c r="E23" s="963"/>
      <c r="F23" s="932"/>
      <c r="G23" s="973"/>
    </row>
    <row r="24" spans="1:7" s="225" customFormat="1" ht="12" customHeight="1" thickBot="1">
      <c r="A24" s="218" t="s">
        <v>75</v>
      </c>
      <c r="B24" s="6" t="s">
        <v>415</v>
      </c>
      <c r="C24" s="118"/>
      <c r="D24" s="437"/>
      <c r="E24" s="964"/>
      <c r="F24" s="933"/>
      <c r="G24" s="973"/>
    </row>
    <row r="25" spans="1:7" s="225" customFormat="1" ht="12" customHeight="1" thickBot="1">
      <c r="A25" s="82" t="s">
        <v>9</v>
      </c>
      <c r="B25" s="63" t="s">
        <v>101</v>
      </c>
      <c r="C25" s="428"/>
      <c r="D25" s="440"/>
      <c r="E25" s="966"/>
      <c r="F25" s="934"/>
      <c r="G25" s="973"/>
    </row>
    <row r="26" spans="1:7" s="225" customFormat="1" ht="12" customHeight="1" thickBot="1">
      <c r="A26" s="82" t="s">
        <v>10</v>
      </c>
      <c r="B26" s="63" t="s">
        <v>307</v>
      </c>
      <c r="C26" s="361">
        <f>+C27+C28</f>
        <v>0</v>
      </c>
      <c r="D26" s="440"/>
      <c r="E26" s="966"/>
      <c r="F26" s="934"/>
      <c r="G26" s="973"/>
    </row>
    <row r="27" spans="1:7" s="225" customFormat="1" ht="12" customHeight="1">
      <c r="A27" s="219" t="s">
        <v>167</v>
      </c>
      <c r="B27" s="220" t="s">
        <v>305</v>
      </c>
      <c r="C27" s="364"/>
      <c r="D27" s="438"/>
      <c r="E27" s="965"/>
      <c r="F27" s="935"/>
      <c r="G27" s="973"/>
    </row>
    <row r="28" spans="1:7" s="225" customFormat="1" ht="12" customHeight="1">
      <c r="A28" s="219" t="s">
        <v>168</v>
      </c>
      <c r="B28" s="221" t="s">
        <v>308</v>
      </c>
      <c r="C28" s="362"/>
      <c r="D28" s="434"/>
      <c r="E28" s="963"/>
      <c r="F28" s="932"/>
      <c r="G28" s="973"/>
    </row>
    <row r="29" spans="1:7" s="225" customFormat="1" ht="12" customHeight="1" thickBot="1">
      <c r="A29" s="218" t="s">
        <v>169</v>
      </c>
      <c r="B29" s="68" t="s">
        <v>416</v>
      </c>
      <c r="C29" s="369"/>
      <c r="D29" s="437"/>
      <c r="E29" s="964"/>
      <c r="F29" s="933"/>
      <c r="G29" s="973"/>
    </row>
    <row r="30" spans="1:7" s="225" customFormat="1" ht="12" customHeight="1" thickBot="1">
      <c r="A30" s="82" t="s">
        <v>11</v>
      </c>
      <c r="B30" s="63" t="s">
        <v>309</v>
      </c>
      <c r="C30" s="361">
        <f>+C31+C32+C33</f>
        <v>0</v>
      </c>
      <c r="D30" s="440"/>
      <c r="E30" s="966"/>
      <c r="F30" s="934"/>
      <c r="G30" s="973"/>
    </row>
    <row r="31" spans="1:7" s="225" customFormat="1" ht="12" customHeight="1">
      <c r="A31" s="219" t="s">
        <v>59</v>
      </c>
      <c r="B31" s="220" t="s">
        <v>190</v>
      </c>
      <c r="C31" s="364"/>
      <c r="D31" s="438"/>
      <c r="E31" s="965"/>
      <c r="F31" s="935"/>
      <c r="G31" s="973"/>
    </row>
    <row r="32" spans="1:7" s="225" customFormat="1" ht="12" customHeight="1">
      <c r="A32" s="219" t="s">
        <v>60</v>
      </c>
      <c r="B32" s="221" t="s">
        <v>191</v>
      </c>
      <c r="C32" s="362"/>
      <c r="D32" s="434"/>
      <c r="E32" s="963"/>
      <c r="F32" s="932"/>
      <c r="G32" s="973"/>
    </row>
    <row r="33" spans="1:7" s="225" customFormat="1" ht="12" customHeight="1" thickBot="1">
      <c r="A33" s="218" t="s">
        <v>61</v>
      </c>
      <c r="B33" s="68" t="s">
        <v>192</v>
      </c>
      <c r="C33" s="369"/>
      <c r="D33" s="437"/>
      <c r="E33" s="964"/>
      <c r="F33" s="933"/>
      <c r="G33" s="973"/>
    </row>
    <row r="34" spans="1:7" s="160" customFormat="1" ht="12" customHeight="1" thickBot="1">
      <c r="A34" s="82" t="s">
        <v>12</v>
      </c>
      <c r="B34" s="63" t="s">
        <v>278</v>
      </c>
      <c r="C34" s="428"/>
      <c r="D34" s="439"/>
      <c r="E34" s="960"/>
      <c r="F34" s="936"/>
      <c r="G34" s="972"/>
    </row>
    <row r="35" spans="1:7" s="160" customFormat="1" ht="12" customHeight="1" thickBot="1">
      <c r="A35" s="82" t="s">
        <v>13</v>
      </c>
      <c r="B35" s="63" t="s">
        <v>310</v>
      </c>
      <c r="C35" s="429"/>
      <c r="D35" s="439"/>
      <c r="E35" s="960"/>
      <c r="F35" s="936"/>
      <c r="G35" s="972"/>
    </row>
    <row r="36" spans="1:7" s="160" customFormat="1" ht="12" customHeight="1" thickBot="1">
      <c r="A36" s="79" t="s">
        <v>14</v>
      </c>
      <c r="B36" s="63" t="s">
        <v>417</v>
      </c>
      <c r="C36" s="120">
        <f>+C8+C20+C25+C26+C30+C34+C35</f>
        <v>0</v>
      </c>
      <c r="D36" s="500"/>
      <c r="E36" s="960"/>
      <c r="F36" s="936"/>
      <c r="G36" s="972"/>
    </row>
    <row r="37" spans="1:7" s="160" customFormat="1" ht="12" customHeight="1" thickBot="1">
      <c r="A37" s="90" t="s">
        <v>15</v>
      </c>
      <c r="B37" s="63" t="s">
        <v>312</v>
      </c>
      <c r="C37" s="120"/>
      <c r="D37" s="351"/>
      <c r="E37" s="520"/>
      <c r="F37" s="903"/>
      <c r="G37" s="972"/>
    </row>
    <row r="38" spans="1:7" s="160" customFormat="1" ht="12" customHeight="1">
      <c r="A38" s="219" t="s">
        <v>313</v>
      </c>
      <c r="B38" s="220" t="s">
        <v>140</v>
      </c>
      <c r="C38" s="379"/>
      <c r="D38" s="518"/>
      <c r="E38" s="967"/>
      <c r="F38" s="955"/>
      <c r="G38" s="972"/>
    </row>
    <row r="39" spans="1:7" s="160" customFormat="1" ht="12" customHeight="1">
      <c r="A39" s="219" t="s">
        <v>314</v>
      </c>
      <c r="B39" s="221" t="s">
        <v>2</v>
      </c>
      <c r="C39" s="379"/>
      <c r="D39" s="65"/>
      <c r="E39" s="968"/>
      <c r="F39" s="376"/>
      <c r="G39" s="972"/>
    </row>
    <row r="40" spans="1:7" s="225" customFormat="1" ht="12" customHeight="1" thickBot="1">
      <c r="A40" s="218" t="s">
        <v>315</v>
      </c>
      <c r="B40" s="68" t="s">
        <v>316</v>
      </c>
      <c r="C40" s="369"/>
      <c r="D40" s="369"/>
      <c r="E40" s="969"/>
      <c r="F40" s="956"/>
      <c r="G40" s="973"/>
    </row>
    <row r="41" spans="1:7" s="225" customFormat="1" ht="15" customHeight="1" thickBot="1">
      <c r="A41" s="90" t="s">
        <v>16</v>
      </c>
      <c r="B41" s="91" t="s">
        <v>317</v>
      </c>
      <c r="C41" s="368"/>
      <c r="D41" s="517"/>
      <c r="E41" s="520"/>
      <c r="F41" s="957"/>
      <c r="G41" s="973"/>
    </row>
    <row r="42" spans="1:7" s="225" customFormat="1" ht="15" customHeight="1">
      <c r="A42" s="92"/>
      <c r="B42" s="93"/>
      <c r="C42" s="157"/>
      <c r="E42" s="521"/>
    </row>
    <row r="43" spans="1:7" ht="13.5" thickBot="1">
      <c r="A43" s="94"/>
      <c r="B43" s="95"/>
      <c r="C43" s="158"/>
      <c r="D43" s="432"/>
      <c r="E43" s="522"/>
      <c r="F43" s="432"/>
    </row>
    <row r="44" spans="1:7" s="224" customFormat="1" ht="16.5" customHeight="1" thickBot="1">
      <c r="A44" s="992" t="s">
        <v>42</v>
      </c>
      <c r="B44" s="993"/>
      <c r="C44" s="993"/>
      <c r="D44" s="993"/>
      <c r="E44" s="993"/>
      <c r="F44" s="959"/>
    </row>
    <row r="45" spans="1:7" s="226" customFormat="1" ht="12" customHeight="1" thickBot="1">
      <c r="A45" s="82" t="s">
        <v>7</v>
      </c>
      <c r="B45" s="63" t="s">
        <v>318</v>
      </c>
      <c r="C45" s="361"/>
      <c r="D45" s="361"/>
      <c r="E45" s="520"/>
      <c r="F45" s="903"/>
    </row>
    <row r="46" spans="1:7" ht="12" customHeight="1">
      <c r="A46" s="218" t="s">
        <v>66</v>
      </c>
      <c r="B46" s="7" t="s">
        <v>37</v>
      </c>
      <c r="C46" s="364"/>
      <c r="D46" s="364"/>
      <c r="E46" s="967"/>
      <c r="F46" s="943"/>
    </row>
    <row r="47" spans="1:7" ht="12" customHeight="1">
      <c r="A47" s="218" t="s">
        <v>67</v>
      </c>
      <c r="B47" s="6" t="s">
        <v>110</v>
      </c>
      <c r="C47" s="363"/>
      <c r="D47" s="364"/>
      <c r="E47" s="968"/>
      <c r="F47" s="944"/>
    </row>
    <row r="48" spans="1:7" ht="12" customHeight="1">
      <c r="A48" s="218" t="s">
        <v>68</v>
      </c>
      <c r="B48" s="6" t="s">
        <v>85</v>
      </c>
      <c r="C48" s="363"/>
      <c r="D48" s="364"/>
      <c r="E48" s="968"/>
      <c r="F48" s="376"/>
    </row>
    <row r="49" spans="1:6" ht="12" customHeight="1">
      <c r="A49" s="218" t="s">
        <v>69</v>
      </c>
      <c r="B49" s="6" t="s">
        <v>111</v>
      </c>
      <c r="C49" s="363"/>
      <c r="D49" s="435"/>
      <c r="E49" s="975"/>
      <c r="F49" s="926"/>
    </row>
    <row r="50" spans="1:6" ht="12" customHeight="1" thickBot="1">
      <c r="A50" s="218" t="s">
        <v>86</v>
      </c>
      <c r="B50" s="6" t="s">
        <v>112</v>
      </c>
      <c r="C50" s="363"/>
      <c r="D50" s="442"/>
      <c r="E50" s="976"/>
      <c r="F50" s="925"/>
    </row>
    <row r="51" spans="1:6" ht="12" customHeight="1" thickBot="1">
      <c r="A51" s="82" t="s">
        <v>8</v>
      </c>
      <c r="B51" s="63" t="s">
        <v>319</v>
      </c>
      <c r="C51" s="361"/>
      <c r="D51" s="361"/>
      <c r="E51" s="523"/>
      <c r="F51" s="927"/>
    </row>
    <row r="52" spans="1:6" s="226" customFormat="1" ht="12" customHeight="1">
      <c r="A52" s="218" t="s">
        <v>72</v>
      </c>
      <c r="B52" s="7" t="s">
        <v>130</v>
      </c>
      <c r="C52" s="364"/>
      <c r="D52" s="441"/>
      <c r="E52" s="977"/>
      <c r="F52" s="928"/>
    </row>
    <row r="53" spans="1:6" ht="12" customHeight="1">
      <c r="A53" s="218" t="s">
        <v>73</v>
      </c>
      <c r="B53" s="6" t="s">
        <v>114</v>
      </c>
      <c r="C53" s="363"/>
      <c r="D53" s="435"/>
      <c r="E53" s="978"/>
      <c r="F53" s="926"/>
    </row>
    <row r="54" spans="1:6" ht="12" customHeight="1">
      <c r="A54" s="218" t="s">
        <v>74</v>
      </c>
      <c r="B54" s="6" t="s">
        <v>43</v>
      </c>
      <c r="C54" s="363"/>
      <c r="D54" s="435"/>
      <c r="E54" s="978"/>
      <c r="F54" s="926"/>
    </row>
    <row r="55" spans="1:6" ht="12" customHeight="1" thickBot="1">
      <c r="A55" s="218" t="s">
        <v>75</v>
      </c>
      <c r="B55" s="6" t="s">
        <v>414</v>
      </c>
      <c r="C55" s="363"/>
      <c r="D55" s="442"/>
      <c r="E55" s="976"/>
      <c r="F55" s="925"/>
    </row>
    <row r="56" spans="1:6" ht="15" customHeight="1" thickBot="1">
      <c r="A56" s="82" t="s">
        <v>9</v>
      </c>
      <c r="B56" s="63" t="s">
        <v>4</v>
      </c>
      <c r="C56" s="428"/>
      <c r="D56" s="456"/>
      <c r="E56" s="979"/>
      <c r="F56" s="945"/>
    </row>
    <row r="57" spans="1:6" ht="13.5" thickBot="1">
      <c r="A57" s="82" t="s">
        <v>10</v>
      </c>
      <c r="B57" s="96" t="s">
        <v>419</v>
      </c>
      <c r="C57" s="430"/>
      <c r="D57" s="430"/>
      <c r="E57" s="520"/>
      <c r="F57" s="946"/>
    </row>
    <row r="58" spans="1:6" ht="15" customHeight="1" thickBot="1">
      <c r="C58" s="159"/>
      <c r="D58" s="484"/>
      <c r="E58" s="524"/>
      <c r="F58" s="484"/>
    </row>
    <row r="59" spans="1:6" ht="14.25" customHeight="1">
      <c r="A59" s="481" t="s">
        <v>409</v>
      </c>
      <c r="B59" s="479"/>
      <c r="C59" s="482"/>
      <c r="D59" s="508"/>
      <c r="E59" s="980"/>
      <c r="F59" s="940"/>
    </row>
    <row r="60" spans="1:6" ht="13.5" thickBot="1">
      <c r="A60" s="480" t="s">
        <v>126</v>
      </c>
      <c r="B60" s="478"/>
      <c r="C60" s="507"/>
      <c r="D60" s="456"/>
      <c r="E60" s="979"/>
      <c r="F60" s="945"/>
    </row>
  </sheetData>
  <sheetProtection formatCells="0"/>
  <mergeCells count="2">
    <mergeCell ref="A7:E7"/>
    <mergeCell ref="A44:E4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60"/>
  <sheetViews>
    <sheetView view="pageLayout" zoomScaleNormal="100" zoomScaleSheetLayoutView="100" workbookViewId="0">
      <selection sqref="A1:F1"/>
    </sheetView>
  </sheetViews>
  <sheetFormatPr defaultRowHeight="15.75"/>
  <cols>
    <col min="1" max="1" width="9.5" style="162" customWidth="1"/>
    <col min="2" max="2" width="75.83203125" style="162" customWidth="1"/>
    <col min="3" max="3" width="15.83203125" style="273" customWidth="1"/>
    <col min="4" max="5" width="15.83203125" style="183" customWidth="1"/>
    <col min="6" max="6" width="15.83203125" style="183" hidden="1" customWidth="1"/>
    <col min="7" max="7" width="9.33203125" style="183"/>
    <col min="8" max="11" width="0" style="183" hidden="1" customWidth="1"/>
    <col min="12" max="16384" width="9.33203125" style="183"/>
  </cols>
  <sheetData>
    <row r="1" spans="1:11" ht="15.95" customHeight="1">
      <c r="A1" s="984" t="s">
        <v>5</v>
      </c>
      <c r="B1" s="984"/>
      <c r="C1" s="984"/>
      <c r="D1" s="984"/>
      <c r="E1" s="984"/>
      <c r="F1" s="984"/>
    </row>
    <row r="2" spans="1:11" ht="15.95" customHeight="1" thickBot="1">
      <c r="A2" s="981" t="s">
        <v>89</v>
      </c>
      <c r="B2" s="981"/>
      <c r="C2" s="268"/>
      <c r="E2" s="268" t="s">
        <v>131</v>
      </c>
      <c r="F2" s="268" t="s">
        <v>131</v>
      </c>
    </row>
    <row r="3" spans="1:11" ht="38.1" customHeight="1" thickBot="1">
      <c r="A3" s="21" t="s">
        <v>54</v>
      </c>
      <c r="B3" s="22" t="s">
        <v>6</v>
      </c>
      <c r="C3" s="279" t="s">
        <v>455</v>
      </c>
      <c r="D3" s="279" t="s">
        <v>447</v>
      </c>
      <c r="E3" s="567" t="s">
        <v>449</v>
      </c>
      <c r="F3" s="269" t="s">
        <v>446</v>
      </c>
    </row>
    <row r="4" spans="1:11" s="184" customFormat="1" ht="12" customHeight="1" thickBot="1">
      <c r="A4" s="180"/>
      <c r="B4" s="181" t="s">
        <v>388</v>
      </c>
      <c r="C4" s="323" t="s">
        <v>389</v>
      </c>
      <c r="D4" s="314" t="s">
        <v>390</v>
      </c>
      <c r="E4" s="754" t="s">
        <v>392</v>
      </c>
      <c r="F4" s="733" t="s">
        <v>391</v>
      </c>
    </row>
    <row r="5" spans="1:11" s="185" customFormat="1" ht="12" customHeight="1" thickBot="1">
      <c r="A5" s="18" t="s">
        <v>7</v>
      </c>
      <c r="B5" s="19" t="s">
        <v>152</v>
      </c>
      <c r="C5" s="246">
        <f>+C6+C7+C8+C9+C10+C11</f>
        <v>420646</v>
      </c>
      <c r="D5" s="315">
        <f>+D6+D7+D8+D9+D10+D11</f>
        <v>420646</v>
      </c>
      <c r="E5" s="261">
        <f t="shared" ref="E5:E10" si="0">+D5-C5</f>
        <v>0</v>
      </c>
      <c r="F5" s="734">
        <f>+F6+F7+F8+F9+F10+F11</f>
        <v>205381</v>
      </c>
      <c r="H5" s="581">
        <f>+'9.1.1. sz. mell '!C8</f>
        <v>420646</v>
      </c>
      <c r="I5" s="581">
        <f>+'9.1.1. sz. mell '!D8</f>
        <v>420646</v>
      </c>
      <c r="J5" s="581">
        <f>+'9.1.1. sz. mell '!E8</f>
        <v>0</v>
      </c>
      <c r="K5" s="581">
        <f>+'9.1.1. sz. mell '!F8</f>
        <v>205381</v>
      </c>
    </row>
    <row r="6" spans="1:11" s="185" customFormat="1" ht="12" customHeight="1">
      <c r="A6" s="13" t="s">
        <v>66</v>
      </c>
      <c r="B6" s="186" t="s">
        <v>153</v>
      </c>
      <c r="C6" s="247">
        <v>50300</v>
      </c>
      <c r="D6" s="247">
        <v>50655</v>
      </c>
      <c r="E6" s="562">
        <f t="shared" si="0"/>
        <v>355</v>
      </c>
      <c r="F6" s="735">
        <v>35954</v>
      </c>
      <c r="H6" s="581">
        <f>+'9.1.1. sz. mell '!C9</f>
        <v>50300</v>
      </c>
      <c r="I6" s="581">
        <f>+'9.1.1. sz. mell '!D9</f>
        <v>50655</v>
      </c>
      <c r="J6" s="581">
        <f>+'9.1.1. sz. mell '!E9</f>
        <v>355</v>
      </c>
      <c r="K6" s="581">
        <f>+'9.1.1. sz. mell '!F9</f>
        <v>35954</v>
      </c>
    </row>
    <row r="7" spans="1:11" s="185" customFormat="1" ht="12" customHeight="1">
      <c r="A7" s="12" t="s">
        <v>67</v>
      </c>
      <c r="B7" s="187" t="s">
        <v>154</v>
      </c>
      <c r="C7" s="248">
        <v>140381</v>
      </c>
      <c r="D7" s="248">
        <v>140381</v>
      </c>
      <c r="E7" s="579">
        <f t="shared" si="0"/>
        <v>0</v>
      </c>
      <c r="F7" s="770">
        <v>69974</v>
      </c>
      <c r="H7" s="581">
        <f>+'9.1.1. sz. mell '!C10</f>
        <v>140381</v>
      </c>
      <c r="I7" s="581">
        <f>+'9.1.1. sz. mell '!D10</f>
        <v>140381</v>
      </c>
      <c r="J7" s="581">
        <f>+'9.1.1. sz. mell '!E10</f>
        <v>0</v>
      </c>
      <c r="K7" s="581">
        <f>+'9.1.1. sz. mell '!F10</f>
        <v>69974</v>
      </c>
    </row>
    <row r="8" spans="1:11" s="185" customFormat="1" ht="12" customHeight="1">
      <c r="A8" s="12" t="s">
        <v>68</v>
      </c>
      <c r="B8" s="187" t="s">
        <v>423</v>
      </c>
      <c r="C8" s="248">
        <v>169884</v>
      </c>
      <c r="D8" s="248">
        <v>176498</v>
      </c>
      <c r="E8" s="579">
        <f t="shared" si="0"/>
        <v>6614</v>
      </c>
      <c r="F8" s="770">
        <v>94857</v>
      </c>
      <c r="H8" s="581">
        <f>+'9.1.1. sz. mell '!C11</f>
        <v>169884</v>
      </c>
      <c r="I8" s="581">
        <f>+'9.1.1. sz. mell '!D11</f>
        <v>176498</v>
      </c>
      <c r="J8" s="581">
        <f>+'9.1.1. sz. mell '!E11</f>
        <v>6614</v>
      </c>
      <c r="K8" s="581">
        <f>+'9.1.1. sz. mell '!F11</f>
        <v>94857</v>
      </c>
    </row>
    <row r="9" spans="1:11" s="185" customFormat="1" ht="12" customHeight="1">
      <c r="A9" s="12" t="s">
        <v>69</v>
      </c>
      <c r="B9" s="187" t="s">
        <v>155</v>
      </c>
      <c r="C9" s="248">
        <v>5584</v>
      </c>
      <c r="D9" s="248">
        <v>5584</v>
      </c>
      <c r="E9" s="579">
        <f t="shared" si="0"/>
        <v>0</v>
      </c>
      <c r="F9" s="770">
        <v>2903</v>
      </c>
      <c r="H9" s="581">
        <f>+'9.1.1. sz. mell '!C12</f>
        <v>5584</v>
      </c>
      <c r="I9" s="581">
        <f>+'9.1.1. sz. mell '!D12</f>
        <v>5584</v>
      </c>
      <c r="J9" s="581">
        <f>+'9.1.1. sz. mell '!E12</f>
        <v>0</v>
      </c>
      <c r="K9" s="581">
        <f>+'9.1.1. sz. mell '!F12</f>
        <v>2903</v>
      </c>
    </row>
    <row r="10" spans="1:11" s="185" customFormat="1" ht="12" customHeight="1">
      <c r="A10" s="12" t="s">
        <v>86</v>
      </c>
      <c r="B10" s="104" t="s">
        <v>333</v>
      </c>
      <c r="C10" s="248">
        <v>54497</v>
      </c>
      <c r="D10" s="248">
        <v>47528</v>
      </c>
      <c r="E10" s="579">
        <f t="shared" si="0"/>
        <v>-6969</v>
      </c>
      <c r="F10" s="770">
        <v>1693</v>
      </c>
      <c r="H10" s="581">
        <f>+'9.1.1. sz. mell '!C13</f>
        <v>54497</v>
      </c>
      <c r="I10" s="581">
        <f>+'9.1.1. sz. mell '!D13</f>
        <v>47528</v>
      </c>
      <c r="J10" s="581">
        <f>+'9.1.1. sz. mell '!E13</f>
        <v>-6969</v>
      </c>
      <c r="K10" s="581">
        <f>+'9.1.1. sz. mell '!F13</f>
        <v>1693</v>
      </c>
    </row>
    <row r="11" spans="1:11" s="185" customFormat="1" ht="12" customHeight="1" thickBot="1">
      <c r="A11" s="14" t="s">
        <v>70</v>
      </c>
      <c r="B11" s="105" t="s">
        <v>334</v>
      </c>
      <c r="C11" s="248"/>
      <c r="D11" s="318"/>
      <c r="E11" s="303"/>
      <c r="F11" s="752"/>
      <c r="H11" s="581"/>
      <c r="I11" s="581"/>
      <c r="J11" s="581"/>
      <c r="K11" s="581"/>
    </row>
    <row r="12" spans="1:11" s="185" customFormat="1" ht="12" customHeight="1" thickBot="1">
      <c r="A12" s="18" t="s">
        <v>8</v>
      </c>
      <c r="B12" s="103" t="s">
        <v>156</v>
      </c>
      <c r="C12" s="246">
        <f>+C13+C14+C15+C16+C17</f>
        <v>70807</v>
      </c>
      <c r="D12" s="315">
        <f>+D13+D14+D15+D16+D17</f>
        <v>133777</v>
      </c>
      <c r="E12" s="261">
        <f>+D12-C12</f>
        <v>62970</v>
      </c>
      <c r="F12" s="734">
        <f>+F13+F14+F15+F16+F17</f>
        <v>125549</v>
      </c>
      <c r="H12" s="581">
        <f>+'9.1.1. sz. mell '!C15+'9.2.1. sz. mell'!C20+'9.3.1. sz. mell'!C20</f>
        <v>70807</v>
      </c>
      <c r="I12" s="581">
        <f>+'9.1.1. sz. mell '!D15+'9.2.1. sz. mell'!D20+'9.3.1. sz. mell'!D20</f>
        <v>133777</v>
      </c>
      <c r="J12" s="581">
        <f>+'9.1.1. sz. mell '!E15+'9.2.1. sz. mell'!E20+'9.3.1. sz. mell'!E20</f>
        <v>62970</v>
      </c>
      <c r="K12" s="581">
        <f>+'9.1.1. sz. mell '!F15+'9.2.1. sz. mell'!F20+'9.3.1. sz. mell'!F20</f>
        <v>125549</v>
      </c>
    </row>
    <row r="13" spans="1:11" s="185" customFormat="1" ht="12" customHeight="1">
      <c r="A13" s="13" t="s">
        <v>72</v>
      </c>
      <c r="B13" s="186" t="s">
        <v>157</v>
      </c>
      <c r="C13" s="247"/>
      <c r="D13" s="319"/>
      <c r="E13" s="306"/>
      <c r="F13" s="737"/>
      <c r="H13" s="581"/>
      <c r="I13" s="581"/>
      <c r="J13" s="581"/>
      <c r="K13" s="581"/>
    </row>
    <row r="14" spans="1:11" s="185" customFormat="1" ht="12" customHeight="1">
      <c r="A14" s="12" t="s">
        <v>73</v>
      </c>
      <c r="B14" s="187" t="s">
        <v>158</v>
      </c>
      <c r="C14" s="248"/>
      <c r="D14" s="317"/>
      <c r="E14" s="300"/>
      <c r="F14" s="738"/>
      <c r="H14" s="581"/>
      <c r="I14" s="581"/>
      <c r="J14" s="581"/>
      <c r="K14" s="581"/>
    </row>
    <row r="15" spans="1:11" s="185" customFormat="1" ht="12" customHeight="1">
      <c r="A15" s="12" t="s">
        <v>74</v>
      </c>
      <c r="B15" s="187" t="s">
        <v>323</v>
      </c>
      <c r="C15" s="248"/>
      <c r="D15" s="317"/>
      <c r="E15" s="300"/>
      <c r="F15" s="738"/>
      <c r="H15" s="581"/>
      <c r="I15" s="581"/>
      <c r="J15" s="581"/>
      <c r="K15" s="581"/>
    </row>
    <row r="16" spans="1:11" s="185" customFormat="1" ht="12" customHeight="1">
      <c r="A16" s="12" t="s">
        <v>75</v>
      </c>
      <c r="B16" s="187" t="s">
        <v>324</v>
      </c>
      <c r="C16" s="248"/>
      <c r="D16" s="317"/>
      <c r="E16" s="300"/>
      <c r="F16" s="738"/>
      <c r="H16" s="581"/>
      <c r="I16" s="581"/>
      <c r="J16" s="581"/>
      <c r="K16" s="581"/>
    </row>
    <row r="17" spans="1:11" s="185" customFormat="1" ht="12" customHeight="1">
      <c r="A17" s="12" t="s">
        <v>76</v>
      </c>
      <c r="B17" s="187" t="s">
        <v>159</v>
      </c>
      <c r="C17" s="248">
        <v>70807</v>
      </c>
      <c r="D17" s="248">
        <v>133777</v>
      </c>
      <c r="E17" s="579">
        <f>+D17-C17</f>
        <v>62970</v>
      </c>
      <c r="F17" s="770">
        <v>125549</v>
      </c>
      <c r="H17" s="581">
        <f>+'9.1.1. sz. mell '!C20+'9.2.1. sz. mell'!C23+'9.3.1. sz. mell'!C23</f>
        <v>70807</v>
      </c>
      <c r="I17" s="581">
        <f>+'9.1.1. sz. mell '!D20+'9.2.1. sz. mell'!D23+'9.3.1. sz. mell'!D23</f>
        <v>133777</v>
      </c>
      <c r="J17" s="581">
        <f>+'9.1.1. sz. mell '!E20+'9.2.1. sz. mell'!E23+'9.3.1. sz. mell'!E23</f>
        <v>62970</v>
      </c>
      <c r="K17" s="581">
        <f>+'9.1.1. sz. mell '!F20+'9.2.1. sz. mell'!F23+'9.3.1. sz. mell'!F23</f>
        <v>125549</v>
      </c>
    </row>
    <row r="18" spans="1:11" s="185" customFormat="1" ht="12" customHeight="1" thickBot="1">
      <c r="A18" s="14" t="s">
        <v>82</v>
      </c>
      <c r="B18" s="105" t="s">
        <v>160</v>
      </c>
      <c r="C18" s="249"/>
      <c r="D18" s="320"/>
      <c r="E18" s="303"/>
      <c r="F18" s="752"/>
      <c r="H18" s="581"/>
      <c r="I18" s="581"/>
      <c r="J18" s="581"/>
      <c r="K18" s="581"/>
    </row>
    <row r="19" spans="1:11" s="185" customFormat="1" ht="12" customHeight="1" thickBot="1">
      <c r="A19" s="18" t="s">
        <v>9</v>
      </c>
      <c r="B19" s="19" t="s">
        <v>161</v>
      </c>
      <c r="C19" s="246">
        <f>+C20+C21+C22+C23+C24</f>
        <v>13421</v>
      </c>
      <c r="D19" s="315">
        <f>+D20+D21+D22+D23+D24</f>
        <v>13421</v>
      </c>
      <c r="E19" s="261">
        <f>+D19-C19</f>
        <v>0</v>
      </c>
      <c r="F19" s="734">
        <f>+F20+F21+F22+F23+F24</f>
        <v>13421</v>
      </c>
      <c r="H19" s="581">
        <f>+'9.1.1. sz. mell '!C22</f>
        <v>13421</v>
      </c>
      <c r="I19" s="581">
        <f>+'9.1.1. sz. mell '!D22</f>
        <v>13421</v>
      </c>
      <c r="J19" s="581">
        <f>+'9.1.1. sz. mell '!E22</f>
        <v>0</v>
      </c>
      <c r="K19" s="581">
        <f>+'9.1.1. sz. mell '!F22</f>
        <v>13421</v>
      </c>
    </row>
    <row r="20" spans="1:11" s="185" customFormat="1" ht="12" customHeight="1">
      <c r="A20" s="13" t="s">
        <v>55</v>
      </c>
      <c r="B20" s="186" t="s">
        <v>162</v>
      </c>
      <c r="C20" s="247"/>
      <c r="D20" s="316"/>
      <c r="E20" s="304"/>
      <c r="F20" s="746"/>
      <c r="H20" s="581"/>
      <c r="I20" s="581"/>
      <c r="J20" s="581"/>
      <c r="K20" s="581"/>
    </row>
    <row r="21" spans="1:11" s="185" customFormat="1" ht="12" customHeight="1">
      <c r="A21" s="12" t="s">
        <v>56</v>
      </c>
      <c r="B21" s="187" t="s">
        <v>163</v>
      </c>
      <c r="C21" s="248"/>
      <c r="D21" s="317"/>
      <c r="E21" s="300"/>
      <c r="F21" s="738"/>
      <c r="H21" s="581"/>
      <c r="I21" s="581"/>
      <c r="J21" s="581"/>
      <c r="K21" s="581"/>
    </row>
    <row r="22" spans="1:11" s="185" customFormat="1" ht="12" customHeight="1">
      <c r="A22" s="12" t="s">
        <v>57</v>
      </c>
      <c r="B22" s="187" t="s">
        <v>325</v>
      </c>
      <c r="C22" s="248"/>
      <c r="D22" s="317"/>
      <c r="E22" s="300"/>
      <c r="F22" s="738"/>
      <c r="H22" s="581"/>
      <c r="I22" s="581"/>
      <c r="J22" s="581"/>
      <c r="K22" s="581"/>
    </row>
    <row r="23" spans="1:11" s="185" customFormat="1" ht="12" customHeight="1">
      <c r="A23" s="12" t="s">
        <v>58</v>
      </c>
      <c r="B23" s="187" t="s">
        <v>326</v>
      </c>
      <c r="C23" s="248"/>
      <c r="D23" s="317"/>
      <c r="E23" s="300"/>
      <c r="F23" s="738"/>
      <c r="H23" s="581"/>
      <c r="I23" s="581"/>
      <c r="J23" s="581"/>
      <c r="K23" s="581"/>
    </row>
    <row r="24" spans="1:11" s="185" customFormat="1" ht="12" customHeight="1">
      <c r="A24" s="12" t="s">
        <v>98</v>
      </c>
      <c r="B24" s="187" t="s">
        <v>164</v>
      </c>
      <c r="C24" s="248">
        <v>13421</v>
      </c>
      <c r="D24" s="248">
        <v>13421</v>
      </c>
      <c r="E24" s="579">
        <f>+D24-C24</f>
        <v>0</v>
      </c>
      <c r="F24" s="770">
        <v>13421</v>
      </c>
      <c r="H24" s="581">
        <f>+'9.1.1. sz. mell '!C27</f>
        <v>13421</v>
      </c>
      <c r="I24" s="581">
        <f>+'9.1.1. sz. mell '!D27</f>
        <v>13421</v>
      </c>
      <c r="J24" s="581">
        <f>+'9.1.1. sz. mell '!E27</f>
        <v>0</v>
      </c>
      <c r="K24" s="581">
        <f>+'9.1.1. sz. mell '!F27</f>
        <v>13421</v>
      </c>
    </row>
    <row r="25" spans="1:11" s="185" customFormat="1" ht="12" customHeight="1" thickBot="1">
      <c r="A25" s="14" t="s">
        <v>99</v>
      </c>
      <c r="B25" s="188" t="s">
        <v>165</v>
      </c>
      <c r="C25" s="249"/>
      <c r="D25" s="318"/>
      <c r="E25" s="303"/>
      <c r="F25" s="752"/>
      <c r="H25" s="581"/>
      <c r="I25" s="581"/>
      <c r="J25" s="581"/>
      <c r="K25" s="581"/>
    </row>
    <row r="26" spans="1:11" s="185" customFormat="1" ht="12" customHeight="1" thickBot="1">
      <c r="A26" s="18" t="s">
        <v>100</v>
      </c>
      <c r="B26" s="19" t="s">
        <v>433</v>
      </c>
      <c r="C26" s="250">
        <f>SUM(C27:C33)</f>
        <v>32500</v>
      </c>
      <c r="D26" s="321">
        <f>SUM(D27:D33)</f>
        <v>32365</v>
      </c>
      <c r="E26" s="262">
        <f>+D26-C26</f>
        <v>-135</v>
      </c>
      <c r="F26" s="750">
        <f>SUM(F27:F33)</f>
        <v>14627</v>
      </c>
      <c r="H26" s="581">
        <f>+'9.1.1. sz. mell '!C29</f>
        <v>32500</v>
      </c>
      <c r="I26" s="581">
        <f>+'9.1.1. sz. mell '!D29</f>
        <v>32365</v>
      </c>
      <c r="J26" s="581">
        <f>+'9.1.1. sz. mell '!E29</f>
        <v>-135</v>
      </c>
      <c r="K26" s="581">
        <f>+'9.1.1. sz. mell '!F29</f>
        <v>14627</v>
      </c>
    </row>
    <row r="27" spans="1:11" s="185" customFormat="1" ht="12" customHeight="1">
      <c r="A27" s="13" t="s">
        <v>167</v>
      </c>
      <c r="B27" s="186" t="s">
        <v>428</v>
      </c>
      <c r="C27" s="247"/>
      <c r="D27" s="316"/>
      <c r="E27" s="304"/>
      <c r="F27" s="746"/>
      <c r="H27" s="581"/>
      <c r="I27" s="581"/>
      <c r="J27" s="581"/>
      <c r="K27" s="581"/>
    </row>
    <row r="28" spans="1:11" s="185" customFormat="1" ht="12" customHeight="1">
      <c r="A28" s="12" t="s">
        <v>168</v>
      </c>
      <c r="B28" s="187" t="s">
        <v>429</v>
      </c>
      <c r="C28" s="248"/>
      <c r="D28" s="317"/>
      <c r="E28" s="300"/>
      <c r="F28" s="738"/>
      <c r="H28" s="581"/>
      <c r="I28" s="581"/>
      <c r="J28" s="581"/>
      <c r="K28" s="581"/>
    </row>
    <row r="29" spans="1:11" s="185" customFormat="1" ht="12" customHeight="1">
      <c r="A29" s="12" t="s">
        <v>169</v>
      </c>
      <c r="B29" s="187" t="s">
        <v>430</v>
      </c>
      <c r="C29" s="248">
        <v>22000</v>
      </c>
      <c r="D29" s="248">
        <v>21865</v>
      </c>
      <c r="E29" s="579">
        <f>+D29-C29</f>
        <v>-135</v>
      </c>
      <c r="F29" s="770">
        <v>9155</v>
      </c>
      <c r="H29" s="581">
        <f>+'9.1.1. sz. mell '!C32</f>
        <v>22000</v>
      </c>
      <c r="I29" s="581">
        <f>+'9.1.1. sz. mell '!D32</f>
        <v>21865</v>
      </c>
      <c r="J29" s="581">
        <f>+'9.1.1. sz. mell '!E32</f>
        <v>-135</v>
      </c>
      <c r="K29" s="581">
        <f>+'9.1.1. sz. mell '!F32</f>
        <v>9155</v>
      </c>
    </row>
    <row r="30" spans="1:11" s="185" customFormat="1" ht="12" customHeight="1">
      <c r="A30" s="12" t="s">
        <v>170</v>
      </c>
      <c r="B30" s="187" t="s">
        <v>431</v>
      </c>
      <c r="C30" s="248"/>
      <c r="D30" s="248"/>
      <c r="E30" s="579"/>
      <c r="F30" s="770">
        <v>106</v>
      </c>
      <c r="H30" s="581">
        <f>+'9.1.1. sz. mell '!C33</f>
        <v>0</v>
      </c>
      <c r="I30" s="581">
        <f>+'9.1.1. sz. mell '!D33</f>
        <v>0</v>
      </c>
      <c r="J30" s="581">
        <f>+'9.1.1. sz. mell '!E33</f>
        <v>0</v>
      </c>
      <c r="K30" s="581">
        <f>+'9.1.1. sz. mell '!F33</f>
        <v>106</v>
      </c>
    </row>
    <row r="31" spans="1:11" s="185" customFormat="1" ht="12" customHeight="1">
      <c r="A31" s="12" t="s">
        <v>425</v>
      </c>
      <c r="B31" s="187" t="s">
        <v>171</v>
      </c>
      <c r="C31" s="248">
        <v>9000</v>
      </c>
      <c r="D31" s="248">
        <v>9000</v>
      </c>
      <c r="E31" s="579">
        <f>+D31-C31</f>
        <v>0</v>
      </c>
      <c r="F31" s="770">
        <v>5094</v>
      </c>
      <c r="H31" s="581">
        <f>+'9.1.1. sz. mell '!C34</f>
        <v>9000</v>
      </c>
      <c r="I31" s="581">
        <f>+'9.1.1. sz. mell '!D34</f>
        <v>9000</v>
      </c>
      <c r="J31" s="581">
        <f>+'9.1.1. sz. mell '!E34</f>
        <v>0</v>
      </c>
      <c r="K31" s="581">
        <f>+'9.1.1. sz. mell '!F34</f>
        <v>5094</v>
      </c>
    </row>
    <row r="32" spans="1:11" s="185" customFormat="1" ht="12" customHeight="1">
      <c r="A32" s="12" t="s">
        <v>426</v>
      </c>
      <c r="B32" s="187" t="s">
        <v>172</v>
      </c>
      <c r="C32" s="248"/>
      <c r="D32" s="248"/>
      <c r="E32" s="579"/>
      <c r="F32" s="770"/>
      <c r="H32" s="581"/>
      <c r="I32" s="581"/>
      <c r="J32" s="581"/>
      <c r="K32" s="581"/>
    </row>
    <row r="33" spans="1:11" s="185" customFormat="1" ht="12" customHeight="1" thickBot="1">
      <c r="A33" s="14" t="s">
        <v>427</v>
      </c>
      <c r="B33" s="242" t="s">
        <v>173</v>
      </c>
      <c r="C33" s="249">
        <v>1500</v>
      </c>
      <c r="D33" s="249">
        <v>1500</v>
      </c>
      <c r="E33" s="580">
        <f>+D33-C33</f>
        <v>0</v>
      </c>
      <c r="F33" s="771">
        <v>272</v>
      </c>
      <c r="H33" s="581">
        <f>+'9.1.1. sz. mell '!C36</f>
        <v>1500</v>
      </c>
      <c r="I33" s="581">
        <f>+'9.1.1. sz. mell '!D36</f>
        <v>1500</v>
      </c>
      <c r="J33" s="581">
        <f>+'9.1.1. sz. mell '!E36</f>
        <v>0</v>
      </c>
      <c r="K33" s="581">
        <f>+'9.1.1. sz. mell '!F36</f>
        <v>272</v>
      </c>
    </row>
    <row r="34" spans="1:11" s="185" customFormat="1" ht="12" customHeight="1" thickBot="1">
      <c r="A34" s="18" t="s">
        <v>11</v>
      </c>
      <c r="B34" s="19" t="s">
        <v>335</v>
      </c>
      <c r="C34" s="246">
        <f>SUM(C35:C45)</f>
        <v>35445</v>
      </c>
      <c r="D34" s="315">
        <f>SUM(D35:D45)</f>
        <v>35445</v>
      </c>
      <c r="E34" s="261">
        <f>+D34-C34</f>
        <v>0</v>
      </c>
      <c r="F34" s="734">
        <f>SUM(F35:F45)</f>
        <v>18730</v>
      </c>
      <c r="H34" s="581">
        <f>+'9.1.1. sz. mell '!C37</f>
        <v>35445</v>
      </c>
      <c r="I34" s="581">
        <f>+'9.1.1. sz. mell '!D37</f>
        <v>35445</v>
      </c>
      <c r="J34" s="581">
        <f>+'9.1.1. sz. mell '!E37</f>
        <v>0</v>
      </c>
      <c r="K34" s="581">
        <f>+'9.1.1. sz. mell '!F37</f>
        <v>18730</v>
      </c>
    </row>
    <row r="35" spans="1:11" s="185" customFormat="1" ht="12" customHeight="1">
      <c r="A35" s="13" t="s">
        <v>59</v>
      </c>
      <c r="B35" s="186" t="s">
        <v>176</v>
      </c>
      <c r="C35" s="247"/>
      <c r="D35" s="319"/>
      <c r="E35" s="306"/>
      <c r="F35" s="746"/>
      <c r="H35" s="581"/>
      <c r="I35" s="581"/>
      <c r="J35" s="581"/>
      <c r="K35" s="581"/>
    </row>
    <row r="36" spans="1:11" s="185" customFormat="1" ht="12" customHeight="1">
      <c r="A36" s="12" t="s">
        <v>60</v>
      </c>
      <c r="B36" s="187" t="s">
        <v>177</v>
      </c>
      <c r="C36" s="248">
        <v>8800</v>
      </c>
      <c r="D36" s="248">
        <v>8800</v>
      </c>
      <c r="E36" s="579">
        <f>+D36-C36</f>
        <v>0</v>
      </c>
      <c r="F36" s="770">
        <v>4128</v>
      </c>
      <c r="H36" s="581">
        <f>+'9.1.1. sz. mell '!C39</f>
        <v>8800</v>
      </c>
      <c r="I36" s="581">
        <f>+'9.1.1. sz. mell '!D39</f>
        <v>8800</v>
      </c>
      <c r="J36" s="581">
        <f>+'9.1.1. sz. mell '!E39</f>
        <v>0</v>
      </c>
      <c r="K36" s="581">
        <f>+'9.1.1. sz. mell '!F39</f>
        <v>4128</v>
      </c>
    </row>
    <row r="37" spans="1:11" s="185" customFormat="1" ht="12" customHeight="1">
      <c r="A37" s="12" t="s">
        <v>61</v>
      </c>
      <c r="B37" s="187" t="s">
        <v>178</v>
      </c>
      <c r="C37" s="248"/>
      <c r="D37" s="248"/>
      <c r="E37" s="579"/>
      <c r="F37" s="770"/>
      <c r="H37" s="581"/>
      <c r="I37" s="581"/>
      <c r="J37" s="581"/>
      <c r="K37" s="581"/>
    </row>
    <row r="38" spans="1:11" s="185" customFormat="1" ht="12" customHeight="1">
      <c r="A38" s="12" t="s">
        <v>102</v>
      </c>
      <c r="B38" s="187" t="s">
        <v>179</v>
      </c>
      <c r="C38" s="248"/>
      <c r="D38" s="248"/>
      <c r="E38" s="579"/>
      <c r="F38" s="770"/>
      <c r="H38" s="581"/>
      <c r="I38" s="581"/>
      <c r="J38" s="581"/>
      <c r="K38" s="581"/>
    </row>
    <row r="39" spans="1:11" s="185" customFormat="1" ht="12" customHeight="1">
      <c r="A39" s="12" t="s">
        <v>103</v>
      </c>
      <c r="B39" s="187" t="s">
        <v>180</v>
      </c>
      <c r="C39" s="248">
        <v>18500</v>
      </c>
      <c r="D39" s="248">
        <v>18500</v>
      </c>
      <c r="E39" s="579">
        <f>+D39-C39</f>
        <v>0</v>
      </c>
      <c r="F39" s="770">
        <v>10585</v>
      </c>
      <c r="H39" s="581">
        <f>+'9.1.1. sz. mell '!C42</f>
        <v>18500</v>
      </c>
      <c r="I39" s="581">
        <f>+'9.1.1. sz. mell '!D42</f>
        <v>18500</v>
      </c>
      <c r="J39" s="581">
        <f>+'9.1.1. sz. mell '!E42</f>
        <v>0</v>
      </c>
      <c r="K39" s="581">
        <f>+'9.1.1. sz. mell '!F42</f>
        <v>10585</v>
      </c>
    </row>
    <row r="40" spans="1:11" s="185" customFormat="1" ht="12" customHeight="1">
      <c r="A40" s="12" t="s">
        <v>104</v>
      </c>
      <c r="B40" s="187" t="s">
        <v>181</v>
      </c>
      <c r="C40" s="248">
        <v>5645</v>
      </c>
      <c r="D40" s="248">
        <v>5645</v>
      </c>
      <c r="E40" s="579">
        <f>+D40-C40</f>
        <v>0</v>
      </c>
      <c r="F40" s="770">
        <v>2933</v>
      </c>
      <c r="H40" s="581">
        <f>+'9.1.1. sz. mell '!C43</f>
        <v>5645</v>
      </c>
      <c r="I40" s="581">
        <f>+'9.1.1. sz. mell '!D43</f>
        <v>5645</v>
      </c>
      <c r="J40" s="581">
        <f>+'9.1.1. sz. mell '!E43</f>
        <v>0</v>
      </c>
      <c r="K40" s="581">
        <f>+'9.1.1. sz. mell '!F43</f>
        <v>2933</v>
      </c>
    </row>
    <row r="41" spans="1:11" s="185" customFormat="1" ht="12" customHeight="1">
      <c r="A41" s="12" t="s">
        <v>105</v>
      </c>
      <c r="B41" s="187" t="s">
        <v>182</v>
      </c>
      <c r="C41" s="248"/>
      <c r="D41" s="248"/>
      <c r="E41" s="579"/>
      <c r="F41" s="770"/>
      <c r="H41" s="581"/>
      <c r="I41" s="581"/>
      <c r="J41" s="581"/>
      <c r="K41" s="581"/>
    </row>
    <row r="42" spans="1:11" s="185" customFormat="1" ht="12" customHeight="1">
      <c r="A42" s="12" t="s">
        <v>106</v>
      </c>
      <c r="B42" s="187" t="s">
        <v>432</v>
      </c>
      <c r="C42" s="248"/>
      <c r="D42" s="248"/>
      <c r="E42" s="579"/>
      <c r="F42" s="770"/>
      <c r="H42" s="581"/>
      <c r="I42" s="581"/>
      <c r="J42" s="581"/>
      <c r="K42" s="581"/>
    </row>
    <row r="43" spans="1:11" s="185" customFormat="1" ht="12" customHeight="1">
      <c r="A43" s="12" t="s">
        <v>174</v>
      </c>
      <c r="B43" s="187" t="s">
        <v>184</v>
      </c>
      <c r="C43" s="251"/>
      <c r="D43" s="251"/>
      <c r="E43" s="694"/>
      <c r="F43" s="780"/>
      <c r="H43" s="581"/>
      <c r="I43" s="581"/>
      <c r="J43" s="581"/>
      <c r="K43" s="581"/>
    </row>
    <row r="44" spans="1:11" s="185" customFormat="1" ht="12" customHeight="1">
      <c r="A44" s="14" t="s">
        <v>175</v>
      </c>
      <c r="B44" s="188" t="s">
        <v>337</v>
      </c>
      <c r="C44" s="252"/>
      <c r="D44" s="252"/>
      <c r="E44" s="695"/>
      <c r="F44" s="781"/>
      <c r="H44" s="581"/>
      <c r="I44" s="581"/>
      <c r="J44" s="581"/>
      <c r="K44" s="581"/>
    </row>
    <row r="45" spans="1:11" s="185" customFormat="1" ht="12" customHeight="1" thickBot="1">
      <c r="A45" s="14" t="s">
        <v>336</v>
      </c>
      <c r="B45" s="105" t="s">
        <v>185</v>
      </c>
      <c r="C45" s="252">
        <v>2500</v>
      </c>
      <c r="D45" s="252">
        <v>2500</v>
      </c>
      <c r="E45" s="695">
        <f>+D45-C45</f>
        <v>0</v>
      </c>
      <c r="F45" s="781">
        <v>1084</v>
      </c>
      <c r="H45" s="581">
        <f>+'9.1.1. sz. mell '!C48</f>
        <v>2500</v>
      </c>
      <c r="I45" s="581">
        <f>+'9.1.1. sz. mell '!D48</f>
        <v>2500</v>
      </c>
      <c r="J45" s="581">
        <f>+'9.1.1. sz. mell '!E48</f>
        <v>0</v>
      </c>
      <c r="K45" s="581">
        <f>+'9.1.1. sz. mell '!F48</f>
        <v>1084</v>
      </c>
    </row>
    <row r="46" spans="1:11" s="185" customFormat="1" ht="12" customHeight="1" thickBot="1">
      <c r="A46" s="18" t="s">
        <v>12</v>
      </c>
      <c r="B46" s="19" t="s">
        <v>186</v>
      </c>
      <c r="C46" s="246">
        <f>SUM(C47:C51)</f>
        <v>0</v>
      </c>
      <c r="D46" s="315">
        <f>SUM(D47:D51)</f>
        <v>0</v>
      </c>
      <c r="E46" s="261">
        <f>+D46-C46</f>
        <v>0</v>
      </c>
      <c r="F46" s="734">
        <f>SUM(F47:F51)</f>
        <v>0</v>
      </c>
      <c r="H46" s="581"/>
      <c r="I46" s="581"/>
      <c r="J46" s="581"/>
      <c r="K46" s="581"/>
    </row>
    <row r="47" spans="1:11" s="185" customFormat="1" ht="12" customHeight="1">
      <c r="A47" s="13" t="s">
        <v>62</v>
      </c>
      <c r="B47" s="186" t="s">
        <v>190</v>
      </c>
      <c r="C47" s="253"/>
      <c r="D47" s="316"/>
      <c r="E47" s="304"/>
      <c r="F47" s="746"/>
      <c r="H47" s="581"/>
      <c r="I47" s="581"/>
      <c r="J47" s="581"/>
      <c r="K47" s="581"/>
    </row>
    <row r="48" spans="1:11" s="185" customFormat="1" ht="12" customHeight="1">
      <c r="A48" s="12" t="s">
        <v>63</v>
      </c>
      <c r="B48" s="187" t="s">
        <v>191</v>
      </c>
      <c r="C48" s="251"/>
      <c r="D48" s="317"/>
      <c r="E48" s="300"/>
      <c r="F48" s="738"/>
      <c r="H48" s="581"/>
      <c r="I48" s="581"/>
      <c r="J48" s="581"/>
      <c r="K48" s="581"/>
    </row>
    <row r="49" spans="1:11" s="185" customFormat="1" ht="12" customHeight="1">
      <c r="A49" s="12" t="s">
        <v>187</v>
      </c>
      <c r="B49" s="187" t="s">
        <v>192</v>
      </c>
      <c r="C49" s="251"/>
      <c r="D49" s="317"/>
      <c r="E49" s="300"/>
      <c r="F49" s="738"/>
      <c r="H49" s="581"/>
      <c r="I49" s="581"/>
      <c r="J49" s="581"/>
      <c r="K49" s="581"/>
    </row>
    <row r="50" spans="1:11" s="185" customFormat="1" ht="12" customHeight="1">
      <c r="A50" s="12" t="s">
        <v>188</v>
      </c>
      <c r="B50" s="187" t="s">
        <v>193</v>
      </c>
      <c r="C50" s="251"/>
      <c r="D50" s="317"/>
      <c r="E50" s="300"/>
      <c r="F50" s="738"/>
      <c r="H50" s="581"/>
      <c r="I50" s="581"/>
      <c r="J50" s="581"/>
      <c r="K50" s="581"/>
    </row>
    <row r="51" spans="1:11" s="185" customFormat="1" ht="12" customHeight="1" thickBot="1">
      <c r="A51" s="14" t="s">
        <v>189</v>
      </c>
      <c r="B51" s="105" t="s">
        <v>194</v>
      </c>
      <c r="C51" s="252"/>
      <c r="D51" s="318"/>
      <c r="E51" s="303"/>
      <c r="F51" s="736"/>
      <c r="H51" s="581"/>
      <c r="I51" s="581"/>
      <c r="J51" s="581"/>
      <c r="K51" s="581"/>
    </row>
    <row r="52" spans="1:11" s="185" customFormat="1" ht="12" customHeight="1" thickBot="1">
      <c r="A52" s="18" t="s">
        <v>107</v>
      </c>
      <c r="B52" s="19" t="s">
        <v>195</v>
      </c>
      <c r="C52" s="246">
        <f>SUM(C53:C55)</f>
        <v>0</v>
      </c>
      <c r="D52" s="315">
        <f>SUM(D53:D55)</f>
        <v>0</v>
      </c>
      <c r="E52" s="261">
        <f>+D52-C52</f>
        <v>0</v>
      </c>
      <c r="F52" s="734">
        <f>SUM(F53:F55)</f>
        <v>286</v>
      </c>
      <c r="H52" s="581">
        <f>+'9.1.1. sz. mell '!C55</f>
        <v>0</v>
      </c>
      <c r="I52" s="581">
        <f>+'9.1.1. sz. mell '!D55</f>
        <v>0</v>
      </c>
      <c r="J52" s="581">
        <f>+'9.1.1. sz. mell '!E55</f>
        <v>0</v>
      </c>
      <c r="K52" s="581">
        <f>+'9.1.1. sz. mell '!F55</f>
        <v>286</v>
      </c>
    </row>
    <row r="53" spans="1:11" s="185" customFormat="1" ht="12" customHeight="1">
      <c r="A53" s="13" t="s">
        <v>64</v>
      </c>
      <c r="B53" s="186" t="s">
        <v>196</v>
      </c>
      <c r="C53" s="247"/>
      <c r="D53" s="319"/>
      <c r="E53" s="306"/>
      <c r="F53" s="737"/>
      <c r="H53" s="581"/>
      <c r="I53" s="581"/>
      <c r="J53" s="581"/>
      <c r="K53" s="581"/>
    </row>
    <row r="54" spans="1:11" s="185" customFormat="1" ht="12" customHeight="1">
      <c r="A54" s="12" t="s">
        <v>65</v>
      </c>
      <c r="B54" s="187" t="s">
        <v>327</v>
      </c>
      <c r="C54" s="248"/>
      <c r="D54" s="317"/>
      <c r="E54" s="300"/>
      <c r="F54" s="738"/>
      <c r="H54" s="581"/>
      <c r="I54" s="581"/>
      <c r="J54" s="581"/>
      <c r="K54" s="581"/>
    </row>
    <row r="55" spans="1:11" s="185" customFormat="1" ht="12" customHeight="1">
      <c r="A55" s="12" t="s">
        <v>199</v>
      </c>
      <c r="B55" s="187" t="s">
        <v>197</v>
      </c>
      <c r="C55" s="248"/>
      <c r="D55" s="317"/>
      <c r="E55" s="300"/>
      <c r="F55" s="770">
        <v>286</v>
      </c>
      <c r="H55" s="581">
        <f>+'9.1.1. sz. mell '!C58</f>
        <v>0</v>
      </c>
      <c r="I55" s="581">
        <f>+'9.1.1. sz. mell '!D58</f>
        <v>0</v>
      </c>
      <c r="J55" s="581">
        <f>+'9.1.1. sz. mell '!E58</f>
        <v>0</v>
      </c>
      <c r="K55" s="581">
        <f>+'9.1.1. sz. mell '!F58</f>
        <v>286</v>
      </c>
    </row>
    <row r="56" spans="1:11" s="185" customFormat="1" ht="12" customHeight="1" thickBot="1">
      <c r="A56" s="14" t="s">
        <v>200</v>
      </c>
      <c r="B56" s="105" t="s">
        <v>198</v>
      </c>
      <c r="C56" s="249"/>
      <c r="D56" s="318"/>
      <c r="E56" s="303"/>
      <c r="F56" s="736"/>
      <c r="H56" s="581"/>
      <c r="I56" s="581"/>
      <c r="J56" s="581"/>
      <c r="K56" s="581"/>
    </row>
    <row r="57" spans="1:11" s="185" customFormat="1" ht="12" customHeight="1" thickBot="1">
      <c r="A57" s="18" t="s">
        <v>14</v>
      </c>
      <c r="B57" s="103" t="s">
        <v>201</v>
      </c>
      <c r="C57" s="246">
        <f>SUM(C58:C60)</f>
        <v>0</v>
      </c>
      <c r="D57" s="315">
        <f>SUM(D58:D60)</f>
        <v>0</v>
      </c>
      <c r="E57" s="261">
        <f>+D57-C57</f>
        <v>0</v>
      </c>
      <c r="F57" s="734">
        <f>SUM(F58:F60)</f>
        <v>0</v>
      </c>
      <c r="H57" s="581"/>
      <c r="I57" s="581"/>
      <c r="J57" s="581"/>
      <c r="K57" s="581"/>
    </row>
    <row r="58" spans="1:11" s="185" customFormat="1" ht="12" customHeight="1">
      <c r="A58" s="13" t="s">
        <v>108</v>
      </c>
      <c r="B58" s="186" t="s">
        <v>203</v>
      </c>
      <c r="C58" s="251"/>
      <c r="D58" s="316"/>
      <c r="E58" s="306"/>
      <c r="F58" s="737"/>
      <c r="H58" s="581"/>
      <c r="I58" s="581"/>
      <c r="J58" s="581"/>
      <c r="K58" s="581"/>
    </row>
    <row r="59" spans="1:11" s="185" customFormat="1" ht="12" customHeight="1">
      <c r="A59" s="12" t="s">
        <v>109</v>
      </c>
      <c r="B59" s="187" t="s">
        <v>328</v>
      </c>
      <c r="C59" s="251"/>
      <c r="D59" s="317"/>
      <c r="E59" s="300"/>
      <c r="F59" s="738"/>
      <c r="H59" s="581"/>
      <c r="I59" s="581"/>
      <c r="J59" s="581"/>
      <c r="K59" s="581"/>
    </row>
    <row r="60" spans="1:11" s="185" customFormat="1" ht="12" customHeight="1">
      <c r="A60" s="12" t="s">
        <v>132</v>
      </c>
      <c r="B60" s="187" t="s">
        <v>204</v>
      </c>
      <c r="C60" s="251"/>
      <c r="D60" s="317"/>
      <c r="E60" s="300"/>
      <c r="F60" s="738"/>
      <c r="H60" s="581"/>
      <c r="I60" s="581"/>
      <c r="J60" s="581"/>
      <c r="K60" s="581"/>
    </row>
    <row r="61" spans="1:11" s="185" customFormat="1" ht="12" customHeight="1" thickBot="1">
      <c r="A61" s="14" t="s">
        <v>202</v>
      </c>
      <c r="B61" s="105" t="s">
        <v>205</v>
      </c>
      <c r="C61" s="251"/>
      <c r="D61" s="318"/>
      <c r="E61" s="303"/>
      <c r="F61" s="736"/>
      <c r="H61" s="581"/>
      <c r="I61" s="581"/>
      <c r="J61" s="581"/>
      <c r="K61" s="581"/>
    </row>
    <row r="62" spans="1:11" s="185" customFormat="1" ht="12" customHeight="1" thickBot="1">
      <c r="A62" s="240" t="s">
        <v>377</v>
      </c>
      <c r="B62" s="19" t="s">
        <v>206</v>
      </c>
      <c r="C62" s="250">
        <f>+C5+C12+C19+C26+C34+C46+C52+C57</f>
        <v>572819</v>
      </c>
      <c r="D62" s="321">
        <f>+D5+D12+D19+D26+D34+D46+D52+D57</f>
        <v>635654</v>
      </c>
      <c r="E62" s="262">
        <f>+D62-C62</f>
        <v>62835</v>
      </c>
      <c r="F62" s="750">
        <f>+F5+F12+F19+F26+F34+F46+F52+F57</f>
        <v>377994</v>
      </c>
      <c r="H62" s="581">
        <f>+'9.1.1. sz. mell '!C65+'9.2.1. sz. mell'!C37+'9.3.1. sz. mell'!C36</f>
        <v>572819</v>
      </c>
      <c r="I62" s="581">
        <f>+'9.1.1. sz. mell '!D65+'9.2.1. sz. mell'!D37+'9.3.1. sz. mell'!D36</f>
        <v>635654</v>
      </c>
      <c r="J62" s="581">
        <f>+'9.1.1. sz. mell '!E65+'9.2.1. sz. mell'!E37+'9.3.1. sz. mell'!E36</f>
        <v>62835</v>
      </c>
      <c r="K62" s="581">
        <f>+'9.1.1. sz. mell '!F65+'9.2.1. sz. mell'!F37+'9.3.1. sz. mell'!F36</f>
        <v>377994</v>
      </c>
    </row>
    <row r="63" spans="1:11" s="185" customFormat="1" ht="12" customHeight="1" thickBot="1">
      <c r="A63" s="227" t="s">
        <v>207</v>
      </c>
      <c r="B63" s="103" t="s">
        <v>208</v>
      </c>
      <c r="C63" s="246">
        <f>SUM(C64:C66)</f>
        <v>0</v>
      </c>
      <c r="D63" s="315">
        <f>SUM(D64:D66)</f>
        <v>0</v>
      </c>
      <c r="E63" s="261">
        <f>+D63-C63</f>
        <v>0</v>
      </c>
      <c r="F63" s="734">
        <f>SUM(F64:F66)</f>
        <v>0</v>
      </c>
      <c r="H63" s="581"/>
      <c r="I63" s="581"/>
      <c r="J63" s="581"/>
      <c r="K63" s="581"/>
    </row>
    <row r="64" spans="1:11" s="185" customFormat="1" ht="12" customHeight="1">
      <c r="A64" s="13" t="s">
        <v>239</v>
      </c>
      <c r="B64" s="186" t="s">
        <v>209</v>
      </c>
      <c r="C64" s="251"/>
      <c r="D64" s="319"/>
      <c r="E64" s="306"/>
      <c r="F64" s="737"/>
      <c r="H64" s="581"/>
      <c r="I64" s="581"/>
      <c r="J64" s="581"/>
      <c r="K64" s="581"/>
    </row>
    <row r="65" spans="1:11" s="185" customFormat="1" ht="12" customHeight="1">
      <c r="A65" s="12" t="s">
        <v>248</v>
      </c>
      <c r="B65" s="187" t="s">
        <v>210</v>
      </c>
      <c r="C65" s="251"/>
      <c r="D65" s="317"/>
      <c r="E65" s="300"/>
      <c r="F65" s="738"/>
      <c r="H65" s="581"/>
      <c r="I65" s="581"/>
      <c r="J65" s="581"/>
      <c r="K65" s="581"/>
    </row>
    <row r="66" spans="1:11" s="185" customFormat="1" ht="12" customHeight="1" thickBot="1">
      <c r="A66" s="14" t="s">
        <v>249</v>
      </c>
      <c r="B66" s="236" t="s">
        <v>362</v>
      </c>
      <c r="C66" s="251"/>
      <c r="D66" s="318"/>
      <c r="E66" s="303"/>
      <c r="F66" s="736"/>
      <c r="H66" s="581"/>
      <c r="I66" s="581"/>
      <c r="J66" s="581"/>
      <c r="K66" s="581"/>
    </row>
    <row r="67" spans="1:11" s="185" customFormat="1" ht="12" customHeight="1" thickBot="1">
      <c r="A67" s="227" t="s">
        <v>212</v>
      </c>
      <c r="B67" s="103" t="s">
        <v>213</v>
      </c>
      <c r="C67" s="246">
        <f>SUM(C68:C71)</f>
        <v>0</v>
      </c>
      <c r="D67" s="315">
        <f>SUM(D68:D71)</f>
        <v>0</v>
      </c>
      <c r="E67" s="261">
        <f>+D67-C67</f>
        <v>0</v>
      </c>
      <c r="F67" s="734">
        <f>SUM(F68:F71)</f>
        <v>0</v>
      </c>
      <c r="H67" s="581"/>
      <c r="I67" s="581"/>
      <c r="J67" s="581"/>
      <c r="K67" s="581"/>
    </row>
    <row r="68" spans="1:11" s="185" customFormat="1" ht="12" customHeight="1">
      <c r="A68" s="13" t="s">
        <v>87</v>
      </c>
      <c r="B68" s="186" t="s">
        <v>214</v>
      </c>
      <c r="C68" s="251"/>
      <c r="D68" s="319"/>
      <c r="E68" s="306"/>
      <c r="F68" s="737"/>
      <c r="H68" s="581"/>
      <c r="I68" s="581"/>
      <c r="J68" s="581"/>
      <c r="K68" s="581"/>
    </row>
    <row r="69" spans="1:11" s="185" customFormat="1" ht="12" customHeight="1">
      <c r="A69" s="12" t="s">
        <v>88</v>
      </c>
      <c r="B69" s="187" t="s">
        <v>215</v>
      </c>
      <c r="C69" s="251"/>
      <c r="D69" s="317"/>
      <c r="E69" s="300"/>
      <c r="F69" s="738"/>
      <c r="H69" s="581"/>
      <c r="I69" s="581"/>
      <c r="J69" s="581"/>
      <c r="K69" s="581"/>
    </row>
    <row r="70" spans="1:11" s="185" customFormat="1" ht="12" customHeight="1">
      <c r="A70" s="12" t="s">
        <v>240</v>
      </c>
      <c r="B70" s="187" t="s">
        <v>216</v>
      </c>
      <c r="C70" s="251"/>
      <c r="D70" s="317"/>
      <c r="E70" s="300"/>
      <c r="F70" s="738"/>
      <c r="H70" s="581"/>
      <c r="I70" s="581"/>
      <c r="J70" s="581"/>
      <c r="K70" s="581"/>
    </row>
    <row r="71" spans="1:11" s="185" customFormat="1" ht="12" customHeight="1" thickBot="1">
      <c r="A71" s="14" t="s">
        <v>241</v>
      </c>
      <c r="B71" s="105" t="s">
        <v>217</v>
      </c>
      <c r="C71" s="251"/>
      <c r="D71" s="320"/>
      <c r="E71" s="301"/>
      <c r="F71" s="736"/>
      <c r="H71" s="581"/>
      <c r="I71" s="581"/>
      <c r="J71" s="581"/>
      <c r="K71" s="581"/>
    </row>
    <row r="72" spans="1:11" s="185" customFormat="1" ht="12" customHeight="1" thickBot="1">
      <c r="A72" s="227" t="s">
        <v>218</v>
      </c>
      <c r="B72" s="103" t="s">
        <v>219</v>
      </c>
      <c r="C72" s="246">
        <f>SUM(C73:C74)</f>
        <v>97266</v>
      </c>
      <c r="D72" s="315">
        <f>SUM(D73:D74)</f>
        <v>103973</v>
      </c>
      <c r="E72" s="261">
        <f>+D72-C72</f>
        <v>6707</v>
      </c>
      <c r="F72" s="734">
        <f>SUM(F73:F74)</f>
        <v>103973</v>
      </c>
      <c r="H72" s="581">
        <f>+'9.1.1. sz. mell '!C75+'9.2.1. sz. mell'!C39+'9.3.1. sz. mell'!C38</f>
        <v>97267</v>
      </c>
      <c r="I72" s="581">
        <f>+'9.1.1. sz. mell '!D75+'9.2.1. sz. mell'!D39+'9.3.1. sz. mell'!D38</f>
        <v>103974</v>
      </c>
      <c r="J72" s="581">
        <f>+'9.1.1. sz. mell '!E75+'9.2.1. sz. mell'!E39+'9.3.1. sz. mell'!E38</f>
        <v>6707</v>
      </c>
      <c r="K72" s="581">
        <f>+'9.1.1. sz. mell '!F75+'9.2.1. sz. mell'!F39+'9.3.1. sz. mell'!F38</f>
        <v>103974</v>
      </c>
    </row>
    <row r="73" spans="1:11" s="185" customFormat="1" ht="12" customHeight="1">
      <c r="A73" s="13" t="s">
        <v>242</v>
      </c>
      <c r="B73" s="186" t="s">
        <v>220</v>
      </c>
      <c r="C73" s="251">
        <v>97266</v>
      </c>
      <c r="D73" s="251">
        <v>103973</v>
      </c>
      <c r="E73" s="694">
        <f>+D73-C73</f>
        <v>6707</v>
      </c>
      <c r="F73" s="782">
        <v>103973</v>
      </c>
      <c r="H73" s="581">
        <f>+'9.1.1. sz. mell '!C76+'9.2.1. sz. mell'!C39+'9.3.1. sz. mell'!C38</f>
        <v>97267</v>
      </c>
      <c r="I73" s="581">
        <f>+'9.1.1. sz. mell '!D76+'9.2.1. sz. mell'!D39+'9.3.1. sz. mell'!D38</f>
        <v>103974</v>
      </c>
      <c r="J73" s="581">
        <f>+'9.1.1. sz. mell '!E76+'9.2.1. sz. mell'!E39+'9.3.1. sz. mell'!E38</f>
        <v>6707</v>
      </c>
      <c r="K73" s="581">
        <f>+'9.1.1. sz. mell '!F76+'9.2.1. sz. mell'!F39+'9.3.1. sz. mell'!F38</f>
        <v>103974</v>
      </c>
    </row>
    <row r="74" spans="1:11" s="185" customFormat="1" ht="12" customHeight="1" thickBot="1">
      <c r="A74" s="14" t="s">
        <v>243</v>
      </c>
      <c r="B74" s="105" t="s">
        <v>221</v>
      </c>
      <c r="C74" s="251"/>
      <c r="D74" s="318"/>
      <c r="E74" s="303"/>
      <c r="F74" s="752"/>
      <c r="H74" s="581"/>
      <c r="I74" s="581"/>
      <c r="J74" s="581"/>
      <c r="K74" s="581"/>
    </row>
    <row r="75" spans="1:11" s="185" customFormat="1" ht="12" customHeight="1" thickBot="1">
      <c r="A75" s="227" t="s">
        <v>222</v>
      </c>
      <c r="B75" s="103" t="s">
        <v>223</v>
      </c>
      <c r="C75" s="246">
        <f>SUM(C76:C78)</f>
        <v>0</v>
      </c>
      <c r="D75" s="315">
        <f>SUM(D76:D78)</f>
        <v>0</v>
      </c>
      <c r="E75" s="261">
        <f>+D75-C75</f>
        <v>0</v>
      </c>
      <c r="F75" s="734">
        <f>SUM(F76:F78)</f>
        <v>0</v>
      </c>
      <c r="H75" s="581"/>
      <c r="I75" s="581"/>
      <c r="J75" s="581"/>
      <c r="K75" s="581"/>
    </row>
    <row r="76" spans="1:11" s="185" customFormat="1" ht="12" customHeight="1">
      <c r="A76" s="13" t="s">
        <v>244</v>
      </c>
      <c r="B76" s="186" t="s">
        <v>224</v>
      </c>
      <c r="C76" s="251"/>
      <c r="D76" s="316"/>
      <c r="E76" s="304"/>
      <c r="F76" s="746"/>
      <c r="H76" s="581"/>
      <c r="I76" s="581"/>
      <c r="J76" s="581"/>
      <c r="K76" s="581"/>
    </row>
    <row r="77" spans="1:11" s="185" customFormat="1" ht="12" customHeight="1">
      <c r="A77" s="12" t="s">
        <v>245</v>
      </c>
      <c r="B77" s="187" t="s">
        <v>225</v>
      </c>
      <c r="C77" s="251"/>
      <c r="D77" s="317"/>
      <c r="E77" s="300"/>
      <c r="F77" s="738"/>
      <c r="H77" s="581"/>
      <c r="I77" s="581"/>
      <c r="J77" s="581"/>
      <c r="K77" s="581"/>
    </row>
    <row r="78" spans="1:11" s="185" customFormat="1" ht="12" customHeight="1" thickBot="1">
      <c r="A78" s="14" t="s">
        <v>246</v>
      </c>
      <c r="B78" s="105" t="s">
        <v>226</v>
      </c>
      <c r="C78" s="251"/>
      <c r="D78" s="320"/>
      <c r="E78" s="301"/>
      <c r="F78" s="736"/>
      <c r="H78" s="581"/>
      <c r="I78" s="581"/>
      <c r="J78" s="581"/>
      <c r="K78" s="581"/>
    </row>
    <row r="79" spans="1:11" s="185" customFormat="1" ht="12" customHeight="1" thickBot="1">
      <c r="A79" s="227" t="s">
        <v>227</v>
      </c>
      <c r="B79" s="103" t="s">
        <v>247</v>
      </c>
      <c r="C79" s="246">
        <f>SUM(C80:C83)</f>
        <v>0</v>
      </c>
      <c r="D79" s="315">
        <f>SUM(D80:D83)</f>
        <v>0</v>
      </c>
      <c r="E79" s="261">
        <f>+D79-C79</f>
        <v>0</v>
      </c>
      <c r="F79" s="734">
        <f>SUM(F80:F83)</f>
        <v>0</v>
      </c>
      <c r="H79" s="581"/>
      <c r="I79" s="581"/>
      <c r="J79" s="581"/>
      <c r="K79" s="581"/>
    </row>
    <row r="80" spans="1:11" s="185" customFormat="1" ht="12" customHeight="1">
      <c r="A80" s="190" t="s">
        <v>228</v>
      </c>
      <c r="B80" s="186" t="s">
        <v>229</v>
      </c>
      <c r="C80" s="251"/>
      <c r="D80" s="319"/>
      <c r="E80" s="306"/>
      <c r="F80" s="737"/>
      <c r="H80" s="581"/>
      <c r="I80" s="581"/>
      <c r="J80" s="581"/>
      <c r="K80" s="581"/>
    </row>
    <row r="81" spans="1:11" s="185" customFormat="1" ht="12" customHeight="1">
      <c r="A81" s="191" t="s">
        <v>230</v>
      </c>
      <c r="B81" s="187" t="s">
        <v>231</v>
      </c>
      <c r="C81" s="251"/>
      <c r="D81" s="317"/>
      <c r="E81" s="300"/>
      <c r="F81" s="738"/>
      <c r="H81" s="581"/>
      <c r="I81" s="581"/>
      <c r="J81" s="581"/>
      <c r="K81" s="581"/>
    </row>
    <row r="82" spans="1:11" s="185" customFormat="1" ht="12" customHeight="1">
      <c r="A82" s="191" t="s">
        <v>232</v>
      </c>
      <c r="B82" s="187" t="s">
        <v>233</v>
      </c>
      <c r="C82" s="251"/>
      <c r="D82" s="317"/>
      <c r="E82" s="300"/>
      <c r="F82" s="738"/>
      <c r="H82" s="581"/>
      <c r="I82" s="581"/>
      <c r="J82" s="581"/>
      <c r="K82" s="581"/>
    </row>
    <row r="83" spans="1:11" s="185" customFormat="1" ht="12" customHeight="1" thickBot="1">
      <c r="A83" s="192" t="s">
        <v>234</v>
      </c>
      <c r="B83" s="105" t="s">
        <v>235</v>
      </c>
      <c r="C83" s="251"/>
      <c r="D83" s="318"/>
      <c r="E83" s="303"/>
      <c r="F83" s="752"/>
      <c r="H83" s="581"/>
      <c r="I83" s="581"/>
      <c r="J83" s="581"/>
      <c r="K83" s="581"/>
    </row>
    <row r="84" spans="1:11" s="185" customFormat="1" ht="12" customHeight="1" thickBot="1">
      <c r="A84" s="227" t="s">
        <v>236</v>
      </c>
      <c r="B84" s="103" t="s">
        <v>376</v>
      </c>
      <c r="C84" s="254"/>
      <c r="D84" s="322">
        <v>0</v>
      </c>
      <c r="E84" s="263">
        <f>+D84-C84</f>
        <v>0</v>
      </c>
      <c r="F84" s="753">
        <v>0</v>
      </c>
      <c r="H84" s="581"/>
      <c r="I84" s="581"/>
      <c r="J84" s="581"/>
      <c r="K84" s="581"/>
    </row>
    <row r="85" spans="1:11" s="185" customFormat="1" ht="13.5" customHeight="1" thickBot="1">
      <c r="A85" s="227" t="s">
        <v>238</v>
      </c>
      <c r="B85" s="103" t="s">
        <v>237</v>
      </c>
      <c r="C85" s="254"/>
      <c r="D85" s="322">
        <v>0</v>
      </c>
      <c r="E85" s="263">
        <f>+D85-C85</f>
        <v>0</v>
      </c>
      <c r="F85" s="753">
        <v>0</v>
      </c>
      <c r="H85" s="581"/>
      <c r="I85" s="581"/>
      <c r="J85" s="581"/>
      <c r="K85" s="581"/>
    </row>
    <row r="86" spans="1:11" s="185" customFormat="1" ht="15.75" customHeight="1" thickBot="1">
      <c r="A86" s="227" t="s">
        <v>250</v>
      </c>
      <c r="B86" s="193" t="s">
        <v>379</v>
      </c>
      <c r="C86" s="250">
        <f>+C63+C67+C72+C75+C79+C85+C84</f>
        <v>97266</v>
      </c>
      <c r="D86" s="321">
        <f>+D63+D67+D72+D75+D79+D85+D84</f>
        <v>103973</v>
      </c>
      <c r="E86" s="262">
        <f>+D86-C86</f>
        <v>6707</v>
      </c>
      <c r="F86" s="750">
        <f>+F63+F67+F72+F75+F79+F85+F84</f>
        <v>103973</v>
      </c>
      <c r="H86" s="581">
        <f>+'9.1.1. sz. mell '!C89+'9.2.1. sz. mell'!C38+'9.3.1. sz. mell'!C38</f>
        <v>97267</v>
      </c>
      <c r="I86" s="581">
        <f>+'9.1.1. sz. mell '!D89+'9.2.1. sz. mell'!D38+'9.3.1. sz. mell'!D38</f>
        <v>103974</v>
      </c>
      <c r="J86" s="581">
        <f>+'9.1.1. sz. mell '!E89+'9.2.1. sz. mell'!E38+'9.3.1. sz. mell'!E38</f>
        <v>6707</v>
      </c>
      <c r="K86" s="581">
        <f>+'9.1.1. sz. mell '!F89+'9.2.1. sz. mell'!F38+'9.3.1. sz. mell'!F38</f>
        <v>103974</v>
      </c>
    </row>
    <row r="87" spans="1:11" s="185" customFormat="1" ht="16.5" customHeight="1" thickBot="1">
      <c r="A87" s="228" t="s">
        <v>378</v>
      </c>
      <c r="B87" s="194" t="s">
        <v>380</v>
      </c>
      <c r="C87" s="250">
        <f>+C62+C86</f>
        <v>670085</v>
      </c>
      <c r="D87" s="321">
        <f>+D62+D86</f>
        <v>739627</v>
      </c>
      <c r="E87" s="262">
        <f>+D87-C87</f>
        <v>69542</v>
      </c>
      <c r="F87" s="750">
        <f>+F62+F86</f>
        <v>481967</v>
      </c>
      <c r="H87" s="581">
        <f>+'9.1.1. sz. mell '!C90+'9.2.1. sz. mell'!C42+'9.3.1. sz. mell'!C41-'9.3.1. sz. mell'!C40</f>
        <v>670086</v>
      </c>
      <c r="I87" s="581">
        <f>+'9.1.1. sz. mell '!D90+'9.2.1. sz. mell'!D42+'9.3.1. sz. mell'!D41-'9.3.1. sz. mell'!D40</f>
        <v>739628</v>
      </c>
      <c r="J87" s="581">
        <f>+'9.1.1. sz. mell '!E90+'9.2.1. sz. mell'!E42+'9.3.1. sz. mell'!E41-'9.3.1. sz. mell'!E40</f>
        <v>69542</v>
      </c>
      <c r="K87" s="581">
        <f>+'9.1.1. sz. mell '!F90+'9.2.1. sz. mell'!F42+'9.3.1. sz. mell'!F41-'9.3.1. sz. mell'!F40</f>
        <v>481968</v>
      </c>
    </row>
    <row r="88" spans="1:11" s="185" customFormat="1" ht="16.5" customHeight="1">
      <c r="A88" s="3"/>
      <c r="B88" s="4"/>
      <c r="C88" s="270"/>
      <c r="H88" s="581"/>
      <c r="I88" s="581"/>
      <c r="J88" s="581"/>
      <c r="K88" s="581"/>
    </row>
    <row r="89" spans="1:11" ht="16.5" customHeight="1">
      <c r="A89" s="984" t="s">
        <v>35</v>
      </c>
      <c r="B89" s="984"/>
      <c r="C89" s="984"/>
      <c r="D89" s="984"/>
      <c r="E89" s="984"/>
      <c r="F89" s="984"/>
      <c r="H89" s="581"/>
      <c r="I89" s="581"/>
      <c r="J89" s="581"/>
      <c r="K89" s="581"/>
    </row>
    <row r="90" spans="1:11" s="195" customFormat="1" ht="16.5" customHeight="1" thickBot="1">
      <c r="A90" s="982" t="s">
        <v>90</v>
      </c>
      <c r="B90" s="982"/>
      <c r="C90" s="271"/>
      <c r="E90" s="271" t="s">
        <v>131</v>
      </c>
      <c r="F90" s="271" t="s">
        <v>131</v>
      </c>
      <c r="H90" s="581"/>
      <c r="I90" s="581"/>
      <c r="J90" s="581"/>
      <c r="K90" s="581"/>
    </row>
    <row r="91" spans="1:11" ht="38.1" customHeight="1" thickBot="1">
      <c r="A91" s="21" t="s">
        <v>54</v>
      </c>
      <c r="B91" s="22" t="s">
        <v>36</v>
      </c>
      <c r="C91" s="279" t="s">
        <v>455</v>
      </c>
      <c r="D91" s="279" t="s">
        <v>447</v>
      </c>
      <c r="E91" s="567" t="s">
        <v>449</v>
      </c>
      <c r="F91" s="732" t="s">
        <v>446</v>
      </c>
      <c r="H91" s="581"/>
      <c r="I91" s="581"/>
      <c r="J91" s="581"/>
      <c r="K91" s="581"/>
    </row>
    <row r="92" spans="1:11" s="184" customFormat="1" ht="12" customHeight="1" thickBot="1">
      <c r="A92" s="27"/>
      <c r="B92" s="28" t="s">
        <v>388</v>
      </c>
      <c r="C92" s="260" t="s">
        <v>389</v>
      </c>
      <c r="D92" s="324" t="s">
        <v>390</v>
      </c>
      <c r="E92" s="313" t="s">
        <v>392</v>
      </c>
      <c r="F92" s="733" t="s">
        <v>391</v>
      </c>
      <c r="H92" s="581"/>
      <c r="I92" s="581"/>
      <c r="J92" s="581"/>
      <c r="K92" s="581"/>
    </row>
    <row r="93" spans="1:11" ht="12" customHeight="1" thickBot="1">
      <c r="A93" s="20" t="s">
        <v>7</v>
      </c>
      <c r="B93" s="26" t="s">
        <v>338</v>
      </c>
      <c r="C93" s="650">
        <f>C94+C95+C96+C97+C98+C111</f>
        <v>631501</v>
      </c>
      <c r="D93" s="651">
        <f>D94+D95+D96+D97+D98+D111</f>
        <v>679145</v>
      </c>
      <c r="E93" s="652">
        <f>+D93-C93</f>
        <v>47644</v>
      </c>
      <c r="F93" s="783">
        <f>F94+F95+F96+F97+F98+F111</f>
        <v>345345</v>
      </c>
      <c r="H93" s="581">
        <f>+'9.1.1. sz. mell '!C92+'9.2.1. sz. mell'!C46+'9.3.1. sz. mell'!C45</f>
        <v>631501</v>
      </c>
      <c r="I93" s="581">
        <f>+'9.1.1. sz. mell '!D92+'9.2.1. sz. mell'!D46+'9.3.1. sz. mell'!D45</f>
        <v>679145</v>
      </c>
      <c r="J93" s="581">
        <f>+'9.1.1. sz. mell '!E92+'9.2.1. sz. mell'!E46+'9.3.1. sz. mell'!E45</f>
        <v>47644</v>
      </c>
      <c r="K93" s="581">
        <f>+'9.1.1. sz. mell '!F92+'9.2.1. sz. mell'!F46+'9.3.1. sz. mell'!F45</f>
        <v>345345</v>
      </c>
    </row>
    <row r="94" spans="1:11" ht="12" customHeight="1">
      <c r="A94" s="15" t="s">
        <v>66</v>
      </c>
      <c r="B94" s="8" t="s">
        <v>37</v>
      </c>
      <c r="C94" s="653">
        <v>214303</v>
      </c>
      <c r="D94" s="653">
        <v>243503</v>
      </c>
      <c r="E94" s="664">
        <f t="shared" ref="E94:E117" si="1">+D94-C94</f>
        <v>29200</v>
      </c>
      <c r="F94" s="784">
        <v>151506</v>
      </c>
      <c r="H94" s="581">
        <f>+'9.1.1. sz. mell '!C93+'9.2.1. sz. mell'!C47+'9.3.1. sz. mell'!C46</f>
        <v>214303</v>
      </c>
      <c r="I94" s="581">
        <f>+'9.1.1. sz. mell '!D93+'9.2.1. sz. mell'!D47+'9.3.1. sz. mell'!D46</f>
        <v>243503</v>
      </c>
      <c r="J94" s="581">
        <f>+'9.1.1. sz. mell '!E93+'9.2.1. sz. mell'!E47+'9.3.1. sz. mell'!E46</f>
        <v>29200</v>
      </c>
      <c r="K94" s="581">
        <f>+'9.1.1. sz. mell '!F93+'9.2.1. sz. mell'!F47+'9.3.1. sz. mell'!F46</f>
        <v>151506</v>
      </c>
    </row>
    <row r="95" spans="1:11" ht="12" customHeight="1">
      <c r="A95" s="12" t="s">
        <v>67</v>
      </c>
      <c r="B95" s="6" t="s">
        <v>110</v>
      </c>
      <c r="C95" s="654">
        <v>46791</v>
      </c>
      <c r="D95" s="654">
        <v>50618</v>
      </c>
      <c r="E95" s="799">
        <f t="shared" si="1"/>
        <v>3827</v>
      </c>
      <c r="F95" s="785">
        <v>28417</v>
      </c>
      <c r="H95" s="581">
        <f>+'9.1.1. sz. mell '!C94+'9.2.1. sz. mell'!C48+'9.3.1. sz. mell'!C47</f>
        <v>46791</v>
      </c>
      <c r="I95" s="581">
        <f>+'9.1.1. sz. mell '!D94+'9.2.1. sz. mell'!D48+'9.3.1. sz. mell'!D47</f>
        <v>50618</v>
      </c>
      <c r="J95" s="581">
        <f>+'9.1.1. sz. mell '!E94+'9.2.1. sz. mell'!E48+'9.3.1. sz. mell'!E47</f>
        <v>3827</v>
      </c>
      <c r="K95" s="581">
        <f>+'9.1.1. sz. mell '!F94+'9.2.1. sz. mell'!F48+'9.3.1. sz. mell'!F47</f>
        <v>28417</v>
      </c>
    </row>
    <row r="96" spans="1:11" ht="12" customHeight="1">
      <c r="A96" s="12" t="s">
        <v>68</v>
      </c>
      <c r="B96" s="6" t="s">
        <v>85</v>
      </c>
      <c r="C96" s="657">
        <v>175874</v>
      </c>
      <c r="D96" s="654">
        <v>183674</v>
      </c>
      <c r="E96" s="799">
        <f t="shared" si="1"/>
        <v>7800</v>
      </c>
      <c r="F96" s="785">
        <v>83154</v>
      </c>
      <c r="H96" s="581">
        <f>+'9.1.1. sz. mell '!C95+'9.2.1. sz. mell'!C49+'9.3.1. sz. mell'!C48</f>
        <v>175874</v>
      </c>
      <c r="I96" s="581">
        <f>+'9.1.1. sz. mell '!D95+'9.2.1. sz. mell'!D49+'9.3.1. sz. mell'!D48</f>
        <v>183674</v>
      </c>
      <c r="J96" s="581">
        <f>+'9.1.1. sz. mell '!E95+'9.2.1. sz. mell'!E49+'9.3.1. sz. mell'!E48</f>
        <v>7800</v>
      </c>
      <c r="K96" s="581">
        <f>+'9.1.1. sz. mell '!F95+'9.2.1. sz. mell'!F49+'9.3.1. sz. mell'!F48</f>
        <v>83154</v>
      </c>
    </row>
    <row r="97" spans="1:13" ht="12" customHeight="1">
      <c r="A97" s="12" t="s">
        <v>69</v>
      </c>
      <c r="B97" s="9" t="s">
        <v>111</v>
      </c>
      <c r="C97" s="657">
        <v>12000</v>
      </c>
      <c r="D97" s="654">
        <v>12000</v>
      </c>
      <c r="E97" s="800">
        <v>0</v>
      </c>
      <c r="F97" s="785">
        <v>3532</v>
      </c>
      <c r="H97" s="581">
        <f>+'9.1.1. sz. mell '!C96+'9.2.1. sz. mell'!C50+'9.3.1. sz. mell'!C49</f>
        <v>12000</v>
      </c>
      <c r="I97" s="581">
        <f>+'9.1.1. sz. mell '!D96+'9.2.1. sz. mell'!D50+'9.3.1. sz. mell'!D49</f>
        <v>12000</v>
      </c>
      <c r="J97" s="581">
        <f>+'9.1.1. sz. mell '!E96+'9.2.1. sz. mell'!E50+'9.3.1. sz. mell'!E49</f>
        <v>0</v>
      </c>
      <c r="K97" s="581">
        <f>+'9.1.1. sz. mell '!F96+'9.2.1. sz. mell'!F50+'9.3.1. sz. mell'!F49</f>
        <v>3532</v>
      </c>
    </row>
    <row r="98" spans="1:13" ht="12" customHeight="1">
      <c r="A98" s="12" t="s">
        <v>77</v>
      </c>
      <c r="B98" s="17" t="s">
        <v>112</v>
      </c>
      <c r="C98" s="654">
        <f>SUM(C99:C110)</f>
        <v>150878</v>
      </c>
      <c r="D98" s="654">
        <f>SUM(D99:D110)</f>
        <v>151068</v>
      </c>
      <c r="E98" s="799">
        <f t="shared" si="1"/>
        <v>190</v>
      </c>
      <c r="F98" s="785">
        <v>78736</v>
      </c>
      <c r="H98" s="581">
        <f>+'9.1.1. sz. mell '!C97+'9.2.1. sz. mell'!C51+'9.3.1. sz. mell'!C50</f>
        <v>150878</v>
      </c>
      <c r="I98" s="581">
        <f>+'9.1.1. sz. mell '!D97+'9.2.1. sz. mell'!D51+'9.3.1. sz. mell'!D50</f>
        <v>151068</v>
      </c>
      <c r="J98" s="581">
        <f>+'9.1.1. sz. mell '!E97+'9.2.1. sz. mell'!E51+'9.3.1. sz. mell'!E50</f>
        <v>190</v>
      </c>
      <c r="K98" s="581">
        <f>+'9.1.1. sz. mell '!F97+'9.2.1. sz. mell'!F51+'9.3.1. sz. mell'!F50</f>
        <v>78736</v>
      </c>
    </row>
    <row r="99" spans="1:13" ht="12" customHeight="1">
      <c r="A99" s="12" t="s">
        <v>70</v>
      </c>
      <c r="B99" s="6" t="s">
        <v>343</v>
      </c>
      <c r="C99" s="687">
        <v>0</v>
      </c>
      <c r="D99" s="669">
        <v>190</v>
      </c>
      <c r="E99" s="800">
        <f t="shared" si="1"/>
        <v>190</v>
      </c>
      <c r="F99" s="785">
        <v>190</v>
      </c>
      <c r="H99" s="581">
        <f>+'9.1.1. sz. mell '!C98</f>
        <v>0</v>
      </c>
      <c r="I99" s="581">
        <f>+'9.1.1. sz. mell '!D98</f>
        <v>190</v>
      </c>
      <c r="J99" s="581">
        <f>+'9.1.1. sz. mell '!E98</f>
        <v>190</v>
      </c>
      <c r="K99" s="581">
        <f>+'9.1.1. sz. mell '!F98</f>
        <v>190</v>
      </c>
    </row>
    <row r="100" spans="1:13" ht="12" customHeight="1">
      <c r="A100" s="12" t="s">
        <v>71</v>
      </c>
      <c r="B100" s="71" t="s">
        <v>342</v>
      </c>
      <c r="C100" s="657">
        <v>16872</v>
      </c>
      <c r="D100" s="657">
        <v>16872</v>
      </c>
      <c r="E100" s="800">
        <f t="shared" si="1"/>
        <v>0</v>
      </c>
      <c r="F100" s="785">
        <v>8436</v>
      </c>
      <c r="H100" s="581">
        <f>+'9.1.1. sz. mell '!C99</f>
        <v>16872</v>
      </c>
      <c r="I100" s="581">
        <f>+'9.1.1. sz. mell '!D99</f>
        <v>16872</v>
      </c>
      <c r="J100" s="581">
        <f>+'9.1.1. sz. mell '!E99</f>
        <v>0</v>
      </c>
      <c r="K100" s="581">
        <f>+'9.1.1. sz. mell '!F99</f>
        <v>8436</v>
      </c>
    </row>
    <row r="101" spans="1:13" ht="12" customHeight="1">
      <c r="A101" s="12" t="s">
        <v>78</v>
      </c>
      <c r="B101" s="71" t="s">
        <v>341</v>
      </c>
      <c r="C101" s="687"/>
      <c r="D101" s="669"/>
      <c r="E101" s="673"/>
      <c r="F101" s="785"/>
      <c r="H101" s="581"/>
      <c r="I101" s="581"/>
      <c r="J101" s="581"/>
      <c r="K101" s="581"/>
      <c r="M101" s="198"/>
    </row>
    <row r="102" spans="1:13" ht="12" customHeight="1">
      <c r="A102" s="12" t="s">
        <v>79</v>
      </c>
      <c r="B102" s="69" t="s">
        <v>253</v>
      </c>
      <c r="C102" s="687"/>
      <c r="D102" s="669"/>
      <c r="E102" s="673"/>
      <c r="F102" s="785"/>
      <c r="H102" s="581"/>
      <c r="I102" s="581"/>
      <c r="J102" s="581"/>
      <c r="K102" s="581"/>
    </row>
    <row r="103" spans="1:13" ht="12" customHeight="1">
      <c r="A103" s="12" t="s">
        <v>80</v>
      </c>
      <c r="B103" s="70" t="s">
        <v>254</v>
      </c>
      <c r="C103" s="687"/>
      <c r="D103" s="669"/>
      <c r="E103" s="673"/>
      <c r="F103" s="785"/>
      <c r="H103" s="581"/>
      <c r="I103" s="581"/>
      <c r="J103" s="581"/>
      <c r="K103" s="581"/>
    </row>
    <row r="104" spans="1:13" ht="12" customHeight="1">
      <c r="A104" s="12" t="s">
        <v>81</v>
      </c>
      <c r="B104" s="70" t="s">
        <v>255</v>
      </c>
      <c r="C104" s="687"/>
      <c r="D104" s="669"/>
      <c r="E104" s="673"/>
      <c r="F104" s="785"/>
      <c r="H104" s="581"/>
      <c r="I104" s="581"/>
      <c r="J104" s="581"/>
      <c r="K104" s="581"/>
    </row>
    <row r="105" spans="1:13" ht="12" customHeight="1">
      <c r="A105" s="12" t="s">
        <v>83</v>
      </c>
      <c r="B105" s="69" t="s">
        <v>256</v>
      </c>
      <c r="C105" s="657">
        <v>123006</v>
      </c>
      <c r="D105" s="657">
        <v>123006</v>
      </c>
      <c r="E105" s="800">
        <f t="shared" si="1"/>
        <v>0</v>
      </c>
      <c r="F105" s="785">
        <v>60090</v>
      </c>
      <c r="H105" s="581">
        <f>+'9.1.1. sz. mell '!C104</f>
        <v>123006</v>
      </c>
      <c r="I105" s="581">
        <f>+'9.1.1. sz. mell '!D104</f>
        <v>123006</v>
      </c>
      <c r="J105" s="581">
        <f>+'9.1.1. sz. mell '!E104</f>
        <v>0</v>
      </c>
      <c r="K105" s="581">
        <f>+'9.1.1. sz. mell '!F104</f>
        <v>60090</v>
      </c>
    </row>
    <row r="106" spans="1:13" ht="12" customHeight="1">
      <c r="A106" s="12" t="s">
        <v>113</v>
      </c>
      <c r="B106" s="69" t="s">
        <v>257</v>
      </c>
      <c r="C106" s="687"/>
      <c r="D106" s="669"/>
      <c r="E106" s="673"/>
      <c r="F106" s="785"/>
      <c r="H106" s="581"/>
      <c r="I106" s="581"/>
      <c r="J106" s="581"/>
      <c r="K106" s="581"/>
    </row>
    <row r="107" spans="1:13" ht="12" customHeight="1">
      <c r="A107" s="12" t="s">
        <v>251</v>
      </c>
      <c r="B107" s="70" t="s">
        <v>258</v>
      </c>
      <c r="C107" s="687"/>
      <c r="D107" s="669"/>
      <c r="E107" s="673"/>
      <c r="F107" s="785"/>
      <c r="H107" s="581"/>
      <c r="I107" s="581"/>
      <c r="J107" s="581"/>
      <c r="K107" s="581"/>
    </row>
    <row r="108" spans="1:13" ht="12" customHeight="1">
      <c r="A108" s="11" t="s">
        <v>252</v>
      </c>
      <c r="B108" s="71" t="s">
        <v>259</v>
      </c>
      <c r="C108" s="687"/>
      <c r="D108" s="669"/>
      <c r="E108" s="673"/>
      <c r="F108" s="785"/>
      <c r="H108" s="581"/>
      <c r="I108" s="581"/>
      <c r="J108" s="581"/>
      <c r="K108" s="581"/>
    </row>
    <row r="109" spans="1:13" ht="12" customHeight="1">
      <c r="A109" s="12" t="s">
        <v>339</v>
      </c>
      <c r="B109" s="71" t="s">
        <v>260</v>
      </c>
      <c r="C109" s="687"/>
      <c r="D109" s="669"/>
      <c r="E109" s="673"/>
      <c r="F109" s="785"/>
      <c r="H109" s="581"/>
      <c r="I109" s="581"/>
      <c r="J109" s="581"/>
      <c r="K109" s="581"/>
    </row>
    <row r="110" spans="1:13" ht="12" customHeight="1">
      <c r="A110" s="14" t="s">
        <v>340</v>
      </c>
      <c r="B110" s="71" t="s">
        <v>261</v>
      </c>
      <c r="C110" s="657">
        <v>11000</v>
      </c>
      <c r="D110" s="657">
        <v>11000</v>
      </c>
      <c r="E110" s="801">
        <f t="shared" si="1"/>
        <v>0</v>
      </c>
      <c r="F110" s="785">
        <v>10020</v>
      </c>
      <c r="H110" s="581">
        <f>+'9.1.1. sz. mell '!C109</f>
        <v>11000</v>
      </c>
      <c r="I110" s="581">
        <f>+'9.1.1. sz. mell '!D109</f>
        <v>11000</v>
      </c>
      <c r="J110" s="581">
        <f>+'9.1.1. sz. mell '!E109</f>
        <v>0</v>
      </c>
      <c r="K110" s="581">
        <f>+'9.1.1. sz. mell '!F109</f>
        <v>10020</v>
      </c>
    </row>
    <row r="111" spans="1:13" ht="12" customHeight="1">
      <c r="A111" s="12" t="s">
        <v>344</v>
      </c>
      <c r="B111" s="9" t="s">
        <v>38</v>
      </c>
      <c r="C111" s="657">
        <v>31655</v>
      </c>
      <c r="D111" s="657">
        <v>38282</v>
      </c>
      <c r="E111" s="665">
        <f t="shared" si="1"/>
        <v>6627</v>
      </c>
      <c r="F111" s="786">
        <v>0</v>
      </c>
      <c r="H111" s="581">
        <f>+'9.1.1. sz. mell '!C110</f>
        <v>31655</v>
      </c>
      <c r="I111" s="581">
        <f>+'9.1.1. sz. mell '!D110</f>
        <v>38282</v>
      </c>
      <c r="J111" s="581">
        <f>+'9.1.1. sz. mell '!E110</f>
        <v>6627</v>
      </c>
      <c r="K111" s="581">
        <f>+'9.1.1. sz. mell '!F110</f>
        <v>0</v>
      </c>
    </row>
    <row r="112" spans="1:13" ht="12" customHeight="1">
      <c r="A112" s="12" t="s">
        <v>345</v>
      </c>
      <c r="B112" s="6" t="s">
        <v>347</v>
      </c>
      <c r="C112" s="657">
        <v>31655</v>
      </c>
      <c r="D112" s="657">
        <v>38282</v>
      </c>
      <c r="E112" s="665">
        <f t="shared" si="1"/>
        <v>6627</v>
      </c>
      <c r="F112" s="786">
        <v>0</v>
      </c>
      <c r="H112" s="581">
        <f>+'9.1.1. sz. mell '!C111</f>
        <v>31655</v>
      </c>
      <c r="I112" s="581">
        <f>+'9.1.1. sz. mell '!D111</f>
        <v>38282</v>
      </c>
      <c r="J112" s="581">
        <f>+'9.1.1. sz. mell '!E111</f>
        <v>6627</v>
      </c>
      <c r="K112" s="581">
        <f>+'9.1.1. sz. mell '!F111</f>
        <v>0</v>
      </c>
    </row>
    <row r="113" spans="1:11" ht="12" customHeight="1" thickBot="1">
      <c r="A113" s="16" t="s">
        <v>346</v>
      </c>
      <c r="B113" s="239" t="s">
        <v>348</v>
      </c>
      <c r="C113" s="658"/>
      <c r="D113" s="659"/>
      <c r="E113" s="660"/>
      <c r="F113" s="787"/>
      <c r="H113" s="581"/>
      <c r="I113" s="581"/>
      <c r="J113" s="581"/>
      <c r="K113" s="581"/>
    </row>
    <row r="114" spans="1:11" ht="12" customHeight="1" thickBot="1">
      <c r="A114" s="237" t="s">
        <v>8</v>
      </c>
      <c r="B114" s="238" t="s">
        <v>262</v>
      </c>
      <c r="C114" s="661">
        <f>+C115+C117+C119</f>
        <v>38584</v>
      </c>
      <c r="D114" s="662">
        <f>+D115+D117+D119</f>
        <v>44004</v>
      </c>
      <c r="E114" s="652">
        <f t="shared" si="1"/>
        <v>5420</v>
      </c>
      <c r="F114" s="783">
        <f>+F115+F117+F119</f>
        <v>37222</v>
      </c>
      <c r="H114" s="581">
        <f>+'9.1.1. sz. mell '!C113+'9.2.1. sz. mell'!C52+'9.3.1. sz. mell'!C51</f>
        <v>38584</v>
      </c>
      <c r="I114" s="581">
        <f>+'9.1.1. sz. mell '!D113+'9.2.1. sz. mell'!D52+'9.3.1. sz. mell'!D51</f>
        <v>44004</v>
      </c>
      <c r="J114" s="581">
        <f>+'9.1.1. sz. mell '!E113+'9.2.1. sz. mell'!E52+'9.3.1. sz. mell'!E51</f>
        <v>5420</v>
      </c>
      <c r="K114" s="581">
        <f>+'9.1.1. sz. mell '!F113+'9.2.1. sz. mell'!F52+'9.3.1. sz. mell'!F51</f>
        <v>37222</v>
      </c>
    </row>
    <row r="115" spans="1:11" ht="12" customHeight="1">
      <c r="A115" s="13" t="s">
        <v>72</v>
      </c>
      <c r="B115" s="6" t="s">
        <v>130</v>
      </c>
      <c r="C115" s="663">
        <v>17921</v>
      </c>
      <c r="D115" s="663">
        <v>18389</v>
      </c>
      <c r="E115" s="686">
        <f>+D115-C115</f>
        <v>468</v>
      </c>
      <c r="F115" s="788">
        <v>13670</v>
      </c>
      <c r="H115" s="581">
        <f>+'9.1.1. sz. mell '!C114+'9.2.1. sz. mell'!C53+'9.3.1. sz. mell'!C52</f>
        <v>17921</v>
      </c>
      <c r="I115" s="581">
        <f>+'9.1.1. sz. mell '!D114+'9.2.1. sz. mell'!D53+'9.3.1. sz. mell'!D52</f>
        <v>18389</v>
      </c>
      <c r="J115" s="581">
        <f>+'9.1.1. sz. mell '!E114+'9.2.1. sz. mell'!E53+'9.3.1. sz. mell'!E52</f>
        <v>468</v>
      </c>
      <c r="K115" s="581">
        <f>+'9.1.1. sz. mell '!F114+'9.2.1. sz. mell'!F53+'9.3.1. sz. mell'!F52</f>
        <v>13670</v>
      </c>
    </row>
    <row r="116" spans="1:11" ht="12" customHeight="1">
      <c r="A116" s="13" t="s">
        <v>73</v>
      </c>
      <c r="B116" s="10" t="s">
        <v>266</v>
      </c>
      <c r="C116" s="663"/>
      <c r="D116" s="655"/>
      <c r="E116" s="656"/>
      <c r="F116" s="789"/>
      <c r="H116" s="581"/>
      <c r="I116" s="581"/>
      <c r="J116" s="581"/>
      <c r="K116" s="581"/>
    </row>
    <row r="117" spans="1:11" ht="12" customHeight="1">
      <c r="A117" s="13" t="s">
        <v>74</v>
      </c>
      <c r="B117" s="10" t="s">
        <v>114</v>
      </c>
      <c r="C117" s="654">
        <v>20663</v>
      </c>
      <c r="D117" s="663">
        <v>25615</v>
      </c>
      <c r="E117" s="686">
        <f t="shared" si="1"/>
        <v>4952</v>
      </c>
      <c r="F117" s="788">
        <v>23552</v>
      </c>
      <c r="H117" s="581">
        <f>+'9.1.1. sz. mell '!C116+'9.2.1. sz. mell'!C55+'9.3.1. sz. mell'!C54</f>
        <v>20663</v>
      </c>
      <c r="I117" s="581">
        <f>+'9.1.1. sz. mell '!D116+'9.2.1. sz. mell'!D55+'9.3.1. sz. mell'!D54</f>
        <v>25615</v>
      </c>
      <c r="J117" s="581">
        <f>+'9.1.1. sz. mell '!E116+'9.2.1. sz. mell'!E55+'9.3.1. sz. mell'!E54</f>
        <v>4952</v>
      </c>
      <c r="K117" s="581">
        <f>+'9.1.1. sz. mell '!F116+'9.2.1. sz. mell'!F55+'9.3.1. sz. mell'!F54</f>
        <v>23552</v>
      </c>
    </row>
    <row r="118" spans="1:11" ht="12" customHeight="1">
      <c r="A118" s="13" t="s">
        <v>75</v>
      </c>
      <c r="B118" s="10" t="s">
        <v>267</v>
      </c>
      <c r="C118" s="654"/>
      <c r="D118" s="655"/>
      <c r="E118" s="656"/>
      <c r="F118" s="789"/>
      <c r="H118" s="581"/>
      <c r="I118" s="581"/>
      <c r="J118" s="581"/>
      <c r="K118" s="581"/>
    </row>
    <row r="119" spans="1:11" ht="12" customHeight="1">
      <c r="A119" s="13" t="s">
        <v>76</v>
      </c>
      <c r="B119" s="105" t="s">
        <v>133</v>
      </c>
      <c r="C119" s="654"/>
      <c r="D119" s="655"/>
      <c r="E119" s="656"/>
      <c r="F119" s="789"/>
      <c r="H119" s="581"/>
      <c r="I119" s="581"/>
      <c r="J119" s="581"/>
      <c r="K119" s="581"/>
    </row>
    <row r="120" spans="1:11" ht="12" customHeight="1">
      <c r="A120" s="13" t="s">
        <v>82</v>
      </c>
      <c r="B120" s="104" t="s">
        <v>329</v>
      </c>
      <c r="C120" s="654"/>
      <c r="D120" s="655"/>
      <c r="E120" s="656"/>
      <c r="F120" s="789"/>
      <c r="H120" s="581"/>
      <c r="I120" s="581"/>
      <c r="J120" s="581"/>
      <c r="K120" s="581"/>
    </row>
    <row r="121" spans="1:11" ht="12" customHeight="1">
      <c r="A121" s="13" t="s">
        <v>84</v>
      </c>
      <c r="B121" s="182" t="s">
        <v>272</v>
      </c>
      <c r="C121" s="654"/>
      <c r="D121" s="655"/>
      <c r="E121" s="656"/>
      <c r="F121" s="789"/>
      <c r="H121" s="581"/>
      <c r="I121" s="581"/>
      <c r="J121" s="581"/>
      <c r="K121" s="581"/>
    </row>
    <row r="122" spans="1:11">
      <c r="A122" s="13" t="s">
        <v>115</v>
      </c>
      <c r="B122" s="70" t="s">
        <v>255</v>
      </c>
      <c r="C122" s="654"/>
      <c r="D122" s="655"/>
      <c r="E122" s="656"/>
      <c r="F122" s="789"/>
      <c r="H122" s="581"/>
      <c r="I122" s="581"/>
      <c r="J122" s="581"/>
      <c r="K122" s="581"/>
    </row>
    <row r="123" spans="1:11" ht="12" customHeight="1">
      <c r="A123" s="13" t="s">
        <v>116</v>
      </c>
      <c r="B123" s="70" t="s">
        <v>271</v>
      </c>
      <c r="C123" s="654"/>
      <c r="D123" s="655"/>
      <c r="E123" s="656"/>
      <c r="F123" s="789"/>
      <c r="H123" s="581"/>
      <c r="I123" s="581"/>
      <c r="J123" s="581"/>
      <c r="K123" s="581"/>
    </row>
    <row r="124" spans="1:11" ht="12" customHeight="1">
      <c r="A124" s="13" t="s">
        <v>117</v>
      </c>
      <c r="B124" s="70" t="s">
        <v>270</v>
      </c>
      <c r="C124" s="654"/>
      <c r="D124" s="655"/>
      <c r="E124" s="656"/>
      <c r="F124" s="789"/>
      <c r="H124" s="581"/>
      <c r="I124" s="581"/>
      <c r="J124" s="581"/>
      <c r="K124" s="581"/>
    </row>
    <row r="125" spans="1:11" ht="12" customHeight="1">
      <c r="A125" s="13" t="s">
        <v>263</v>
      </c>
      <c r="B125" s="70" t="s">
        <v>258</v>
      </c>
      <c r="C125" s="654"/>
      <c r="D125" s="655"/>
      <c r="E125" s="656"/>
      <c r="F125" s="789"/>
      <c r="H125" s="581"/>
      <c r="I125" s="581"/>
      <c r="J125" s="581"/>
      <c r="K125" s="581"/>
    </row>
    <row r="126" spans="1:11" ht="12" customHeight="1">
      <c r="A126" s="13" t="s">
        <v>264</v>
      </c>
      <c r="B126" s="70" t="s">
        <v>269</v>
      </c>
      <c r="C126" s="654"/>
      <c r="D126" s="655"/>
      <c r="E126" s="656"/>
      <c r="F126" s="789"/>
      <c r="H126" s="581"/>
      <c r="I126" s="581"/>
      <c r="J126" s="581"/>
      <c r="K126" s="581"/>
    </row>
    <row r="127" spans="1:11" ht="16.5" thickBot="1">
      <c r="A127" s="11" t="s">
        <v>265</v>
      </c>
      <c r="B127" s="70" t="s">
        <v>268</v>
      </c>
      <c r="C127" s="657"/>
      <c r="D127" s="659"/>
      <c r="E127" s="660"/>
      <c r="F127" s="790"/>
      <c r="H127" s="581"/>
      <c r="I127" s="581"/>
      <c r="J127" s="581"/>
      <c r="K127" s="581"/>
    </row>
    <row r="128" spans="1:11" ht="12" customHeight="1" thickBot="1">
      <c r="A128" s="18" t="s">
        <v>9</v>
      </c>
      <c r="B128" s="63" t="s">
        <v>349</v>
      </c>
      <c r="C128" s="632">
        <f>+C93+C114</f>
        <v>670085</v>
      </c>
      <c r="D128" s="651">
        <f>+D93+D114</f>
        <v>723149</v>
      </c>
      <c r="E128" s="652">
        <f>+D128-C128</f>
        <v>53064</v>
      </c>
      <c r="F128" s="783">
        <f>+F93+F114</f>
        <v>382567</v>
      </c>
      <c r="H128" s="581">
        <f>+'9.1.1. sz. mell '!C127+'9.2.1. sz. mell'!C46+'9.3.1. sz. mell'!C45</f>
        <v>670085</v>
      </c>
      <c r="I128" s="581">
        <f>+'9.1.1. sz. mell '!D127+'9.2.1. sz. mell'!D46+'9.3.1. sz. mell'!D45</f>
        <v>723149</v>
      </c>
      <c r="J128" s="581">
        <f>+'9.1.1. sz. mell '!E127+'9.2.1. sz. mell'!E46+'9.3.1. sz. mell'!E45</f>
        <v>53064</v>
      </c>
      <c r="K128" s="581">
        <f>+'9.1.1. sz. mell '!F127+'9.2.1. sz. mell'!F46+'9.3.1. sz. mell'!F45</f>
        <v>382567</v>
      </c>
    </row>
    <row r="129" spans="1:11" ht="12" customHeight="1" thickBot="1">
      <c r="A129" s="18" t="s">
        <v>10</v>
      </c>
      <c r="B129" s="63" t="s">
        <v>350</v>
      </c>
      <c r="C129" s="666">
        <f>+C130+C131+C132</f>
        <v>0</v>
      </c>
      <c r="D129" s="667">
        <f>+D130+D131+D132</f>
        <v>0</v>
      </c>
      <c r="E129" s="668">
        <f>+D129-C129</f>
        <v>0</v>
      </c>
      <c r="F129" s="791">
        <f>+F130+F131+F132</f>
        <v>0</v>
      </c>
      <c r="H129" s="581"/>
      <c r="I129" s="581"/>
      <c r="J129" s="581"/>
      <c r="K129" s="581"/>
    </row>
    <row r="130" spans="1:11" ht="12" customHeight="1">
      <c r="A130" s="13" t="s">
        <v>167</v>
      </c>
      <c r="B130" s="10" t="s">
        <v>357</v>
      </c>
      <c r="C130" s="669"/>
      <c r="D130" s="670"/>
      <c r="E130" s="671"/>
      <c r="F130" s="792"/>
      <c r="H130" s="581"/>
      <c r="I130" s="581"/>
      <c r="J130" s="581"/>
      <c r="K130" s="581"/>
    </row>
    <row r="131" spans="1:11" ht="12" customHeight="1">
      <c r="A131" s="13" t="s">
        <v>168</v>
      </c>
      <c r="B131" s="10" t="s">
        <v>358</v>
      </c>
      <c r="C131" s="669"/>
      <c r="D131" s="672"/>
      <c r="E131" s="673"/>
      <c r="F131" s="793"/>
      <c r="H131" s="581"/>
      <c r="I131" s="581"/>
      <c r="J131" s="581"/>
      <c r="K131" s="581"/>
    </row>
    <row r="132" spans="1:11" ht="12" customHeight="1" thickBot="1">
      <c r="A132" s="11" t="s">
        <v>169</v>
      </c>
      <c r="B132" s="10" t="s">
        <v>359</v>
      </c>
      <c r="C132" s="669"/>
      <c r="D132" s="674"/>
      <c r="E132" s="675"/>
      <c r="F132" s="794"/>
      <c r="H132" s="581"/>
      <c r="I132" s="581"/>
      <c r="J132" s="581"/>
      <c r="K132" s="581"/>
    </row>
    <row r="133" spans="1:11" ht="12" customHeight="1" thickBot="1">
      <c r="A133" s="18" t="s">
        <v>11</v>
      </c>
      <c r="B133" s="63" t="s">
        <v>351</v>
      </c>
      <c r="C133" s="666">
        <f>SUM(C134:C139)</f>
        <v>0</v>
      </c>
      <c r="D133" s="667">
        <f>SUM(D134:D139)</f>
        <v>0</v>
      </c>
      <c r="E133" s="668">
        <f>+D133-C133</f>
        <v>0</v>
      </c>
      <c r="F133" s="791">
        <f>SUM(F134:F139)</f>
        <v>0</v>
      </c>
      <c r="H133" s="581"/>
      <c r="I133" s="581"/>
      <c r="J133" s="581"/>
      <c r="K133" s="581"/>
    </row>
    <row r="134" spans="1:11" ht="12" customHeight="1">
      <c r="A134" s="13" t="s">
        <v>59</v>
      </c>
      <c r="B134" s="7" t="s">
        <v>360</v>
      </c>
      <c r="C134" s="669"/>
      <c r="D134" s="676"/>
      <c r="E134" s="671"/>
      <c r="F134" s="792"/>
      <c r="H134" s="581"/>
      <c r="I134" s="581"/>
      <c r="J134" s="581"/>
      <c r="K134" s="581"/>
    </row>
    <row r="135" spans="1:11" ht="12" customHeight="1">
      <c r="A135" s="13" t="s">
        <v>60</v>
      </c>
      <c r="B135" s="7" t="s">
        <v>352</v>
      </c>
      <c r="C135" s="669"/>
      <c r="D135" s="672"/>
      <c r="E135" s="673"/>
      <c r="F135" s="793"/>
      <c r="H135" s="581"/>
      <c r="I135" s="581"/>
      <c r="J135" s="581"/>
      <c r="K135" s="581"/>
    </row>
    <row r="136" spans="1:11" ht="12" customHeight="1">
      <c r="A136" s="13" t="s">
        <v>61</v>
      </c>
      <c r="B136" s="7" t="s">
        <v>353</v>
      </c>
      <c r="C136" s="669"/>
      <c r="D136" s="672"/>
      <c r="E136" s="673"/>
      <c r="F136" s="793"/>
      <c r="H136" s="581"/>
      <c r="I136" s="581"/>
      <c r="J136" s="581"/>
      <c r="K136" s="581"/>
    </row>
    <row r="137" spans="1:11" ht="12" customHeight="1">
      <c r="A137" s="13" t="s">
        <v>102</v>
      </c>
      <c r="B137" s="7" t="s">
        <v>354</v>
      </c>
      <c r="C137" s="669"/>
      <c r="D137" s="672"/>
      <c r="E137" s="673"/>
      <c r="F137" s="793"/>
      <c r="H137" s="581"/>
      <c r="I137" s="581"/>
      <c r="J137" s="581"/>
      <c r="K137" s="581"/>
    </row>
    <row r="138" spans="1:11" ht="12" customHeight="1">
      <c r="A138" s="13" t="s">
        <v>103</v>
      </c>
      <c r="B138" s="7" t="s">
        <v>355</v>
      </c>
      <c r="C138" s="669"/>
      <c r="D138" s="672"/>
      <c r="E138" s="673"/>
      <c r="F138" s="793"/>
      <c r="H138" s="581"/>
      <c r="I138" s="581"/>
      <c r="J138" s="581"/>
      <c r="K138" s="581"/>
    </row>
    <row r="139" spans="1:11" ht="12" customHeight="1" thickBot="1">
      <c r="A139" s="11" t="s">
        <v>104</v>
      </c>
      <c r="B139" s="7" t="s">
        <v>356</v>
      </c>
      <c r="C139" s="669"/>
      <c r="D139" s="677"/>
      <c r="E139" s="675"/>
      <c r="F139" s="794"/>
      <c r="H139" s="581"/>
      <c r="I139" s="581"/>
      <c r="J139" s="581"/>
      <c r="K139" s="581"/>
    </row>
    <row r="140" spans="1:11" ht="12" customHeight="1" thickBot="1">
      <c r="A140" s="18" t="s">
        <v>12</v>
      </c>
      <c r="B140" s="63" t="s">
        <v>364</v>
      </c>
      <c r="C140" s="678">
        <f>+C141+C142+C143+C144</f>
        <v>0</v>
      </c>
      <c r="D140" s="651">
        <f>+D141+D142+D143+D144</f>
        <v>16478</v>
      </c>
      <c r="E140" s="802">
        <f>+D140-C140</f>
        <v>16478</v>
      </c>
      <c r="F140" s="783">
        <f>+F141+F142+F143+F144</f>
        <v>16478</v>
      </c>
      <c r="H140" s="581">
        <f>+'9.1.1. sz. mell '!C139-'9.1.1. sz. mell '!C142</f>
        <v>0</v>
      </c>
      <c r="I140" s="581">
        <f>+'9.1.1. sz. mell '!D139-'9.1.1. sz. mell '!D142</f>
        <v>16478</v>
      </c>
      <c r="J140" s="581">
        <f>+'9.1.1. sz. mell '!E139-'9.1.1. sz. mell '!E142</f>
        <v>16478</v>
      </c>
      <c r="K140" s="581">
        <f>+'9.1.1. sz. mell '!F139-'9.1.1. sz. mell '!F142</f>
        <v>16478</v>
      </c>
    </row>
    <row r="141" spans="1:11" ht="12" customHeight="1">
      <c r="A141" s="13" t="s">
        <v>62</v>
      </c>
      <c r="B141" s="7" t="s">
        <v>273</v>
      </c>
      <c r="C141" s="669"/>
      <c r="D141" s="670"/>
      <c r="E141" s="671"/>
      <c r="F141" s="795"/>
      <c r="H141" s="581"/>
      <c r="I141" s="581"/>
      <c r="J141" s="581"/>
      <c r="K141" s="581"/>
    </row>
    <row r="142" spans="1:11" ht="12" customHeight="1">
      <c r="A142" s="13" t="s">
        <v>63</v>
      </c>
      <c r="B142" s="7" t="s">
        <v>274</v>
      </c>
      <c r="C142" s="669"/>
      <c r="D142" s="663">
        <v>16478</v>
      </c>
      <c r="E142" s="686">
        <f>+D142-C142</f>
        <v>16478</v>
      </c>
      <c r="F142" s="788">
        <v>16478</v>
      </c>
      <c r="H142" s="581">
        <f>+'9.1.1. sz. mell '!C141-'9.1.1. sz. mell '!C144</f>
        <v>0</v>
      </c>
      <c r="I142" s="581">
        <f>+'9.1.1. sz. mell '!D141-'9.1.1. sz. mell '!D144</f>
        <v>16478</v>
      </c>
      <c r="J142" s="581">
        <f>+'9.1.1. sz. mell '!E141-'9.1.1. sz. mell '!E144</f>
        <v>16478</v>
      </c>
      <c r="K142" s="581">
        <f>+'9.1.1. sz. mell '!F141-'9.1.1. sz. mell '!F144</f>
        <v>16478</v>
      </c>
    </row>
    <row r="143" spans="1:11" ht="12" customHeight="1">
      <c r="A143" s="13" t="s">
        <v>187</v>
      </c>
      <c r="B143" s="7" t="s">
        <v>365</v>
      </c>
      <c r="C143" s="669"/>
      <c r="D143" s="672"/>
      <c r="E143" s="673"/>
      <c r="F143" s="793"/>
      <c r="H143" s="581"/>
      <c r="I143" s="581"/>
      <c r="J143" s="581"/>
      <c r="K143" s="581"/>
    </row>
    <row r="144" spans="1:11" ht="12" customHeight="1" thickBot="1">
      <c r="A144" s="11" t="s">
        <v>188</v>
      </c>
      <c r="B144" s="5" t="s">
        <v>293</v>
      </c>
      <c r="C144" s="669"/>
      <c r="D144" s="677"/>
      <c r="E144" s="675"/>
      <c r="F144" s="796"/>
      <c r="H144" s="581"/>
      <c r="I144" s="581"/>
      <c r="J144" s="581"/>
      <c r="K144" s="581"/>
    </row>
    <row r="145" spans="1:11" ht="12" customHeight="1" thickBot="1">
      <c r="A145" s="18" t="s">
        <v>13</v>
      </c>
      <c r="B145" s="63" t="s">
        <v>366</v>
      </c>
      <c r="C145" s="679">
        <f>SUM(C146:C150)</f>
        <v>0</v>
      </c>
      <c r="D145" s="680">
        <f>SUM(D146:D150)</f>
        <v>0</v>
      </c>
      <c r="E145" s="681">
        <f>+D145-C145</f>
        <v>0</v>
      </c>
      <c r="F145" s="797">
        <f>SUM(F146:F150)</f>
        <v>0</v>
      </c>
      <c r="H145" s="581"/>
      <c r="I145" s="581"/>
      <c r="J145" s="581"/>
      <c r="K145" s="581"/>
    </row>
    <row r="146" spans="1:11" ht="12" customHeight="1">
      <c r="A146" s="13" t="s">
        <v>64</v>
      </c>
      <c r="B146" s="7" t="s">
        <v>361</v>
      </c>
      <c r="C146" s="669"/>
      <c r="D146" s="670"/>
      <c r="E146" s="671"/>
      <c r="F146" s="792"/>
      <c r="H146" s="581"/>
      <c r="I146" s="581"/>
      <c r="J146" s="581"/>
      <c r="K146" s="581"/>
    </row>
    <row r="147" spans="1:11" ht="12" customHeight="1">
      <c r="A147" s="13" t="s">
        <v>65</v>
      </c>
      <c r="B147" s="7" t="s">
        <v>368</v>
      </c>
      <c r="C147" s="669"/>
      <c r="D147" s="672"/>
      <c r="E147" s="673"/>
      <c r="F147" s="793"/>
      <c r="H147" s="581"/>
      <c r="I147" s="581"/>
      <c r="J147" s="581"/>
      <c r="K147" s="581"/>
    </row>
    <row r="148" spans="1:11" ht="12" customHeight="1">
      <c r="A148" s="13" t="s">
        <v>199</v>
      </c>
      <c r="B148" s="7" t="s">
        <v>363</v>
      </c>
      <c r="C148" s="669"/>
      <c r="D148" s="672"/>
      <c r="E148" s="673"/>
      <c r="F148" s="793"/>
      <c r="H148" s="581"/>
      <c r="I148" s="581"/>
      <c r="J148" s="581"/>
      <c r="K148" s="581"/>
    </row>
    <row r="149" spans="1:11" ht="12" customHeight="1">
      <c r="A149" s="13" t="s">
        <v>200</v>
      </c>
      <c r="B149" s="7" t="s">
        <v>369</v>
      </c>
      <c r="C149" s="669"/>
      <c r="D149" s="672"/>
      <c r="E149" s="673"/>
      <c r="F149" s="793"/>
      <c r="H149" s="581"/>
      <c r="I149" s="581"/>
      <c r="J149" s="581"/>
      <c r="K149" s="581"/>
    </row>
    <row r="150" spans="1:11" ht="12" customHeight="1" thickBot="1">
      <c r="A150" s="13" t="s">
        <v>367</v>
      </c>
      <c r="B150" s="7" t="s">
        <v>370</v>
      </c>
      <c r="C150" s="669"/>
      <c r="D150" s="677"/>
      <c r="E150" s="675"/>
      <c r="F150" s="794"/>
      <c r="H150" s="581"/>
      <c r="I150" s="581"/>
      <c r="J150" s="581"/>
      <c r="K150" s="581"/>
    </row>
    <row r="151" spans="1:11" ht="12" customHeight="1" thickBot="1">
      <c r="A151" s="18" t="s">
        <v>14</v>
      </c>
      <c r="B151" s="63" t="s">
        <v>371</v>
      </c>
      <c r="C151" s="682"/>
      <c r="D151" s="683">
        <v>0</v>
      </c>
      <c r="E151" s="684">
        <f>+D151-C151</f>
        <v>0</v>
      </c>
      <c r="F151" s="798">
        <v>0</v>
      </c>
      <c r="H151" s="581"/>
      <c r="I151" s="581"/>
      <c r="J151" s="581"/>
      <c r="K151" s="581"/>
    </row>
    <row r="152" spans="1:11" ht="12" customHeight="1" thickBot="1">
      <c r="A152" s="18" t="s">
        <v>15</v>
      </c>
      <c r="B152" s="63" t="s">
        <v>372</v>
      </c>
      <c r="C152" s="682"/>
      <c r="D152" s="693">
        <v>0</v>
      </c>
      <c r="E152" s="684">
        <f>+D152-C152</f>
        <v>0</v>
      </c>
      <c r="F152" s="798">
        <v>0</v>
      </c>
      <c r="H152" s="581"/>
      <c r="I152" s="581"/>
      <c r="J152" s="581"/>
      <c r="K152" s="581"/>
    </row>
    <row r="153" spans="1:11" ht="15" customHeight="1" thickBot="1">
      <c r="A153" s="18" t="s">
        <v>16</v>
      </c>
      <c r="B153" s="63" t="s">
        <v>374</v>
      </c>
      <c r="C153" s="685">
        <f>+C129+C133+C140+C145+C151+C152</f>
        <v>0</v>
      </c>
      <c r="D153" s="662">
        <f>+D129+D133+D140+D145+D151+D152</f>
        <v>16478</v>
      </c>
      <c r="E153" s="652">
        <f>+D153-C153</f>
        <v>16478</v>
      </c>
      <c r="F153" s="783">
        <f>+F129+F133+F140+F145+F151+F152</f>
        <v>16478</v>
      </c>
      <c r="G153" s="197"/>
      <c r="H153" s="581">
        <f>+'9.1.1. sz. mell '!C153-'9.1.1. sz. mell '!C142+'9.2.1. sz. mell'!C57+'9.3.1. sz. mell'!C56</f>
        <v>0</v>
      </c>
      <c r="I153" s="581">
        <f>+'9.1.1. sz. mell '!D153-'9.1.1. sz. mell '!D142+'9.2.1. sz. mell'!D57+'9.3.1. sz. mell'!D56</f>
        <v>16478</v>
      </c>
      <c r="J153" s="581">
        <f>+'9.1.1. sz. mell '!E153-'9.1.1. sz. mell '!E142+'9.2.1. sz. mell'!E57+'9.3.1. sz. mell'!E56</f>
        <v>16478</v>
      </c>
      <c r="K153" s="581">
        <f>+'9.1.1. sz. mell '!F153-'9.1.1. sz. mell '!F142+'9.2.1. sz. mell'!F57+'9.3.1. sz. mell'!F56</f>
        <v>16478</v>
      </c>
    </row>
    <row r="154" spans="1:11" s="185" customFormat="1" ht="12.95" customHeight="1" thickBot="1">
      <c r="A154" s="106" t="s">
        <v>17</v>
      </c>
      <c r="B154" s="161" t="s">
        <v>373</v>
      </c>
      <c r="C154" s="632">
        <f>+C128+C153</f>
        <v>670085</v>
      </c>
      <c r="D154" s="662">
        <f>+D128+D153</f>
        <v>739627</v>
      </c>
      <c r="E154" s="652">
        <f>+D154-C154</f>
        <v>69542</v>
      </c>
      <c r="F154" s="783">
        <f>+F128+F153</f>
        <v>399045</v>
      </c>
      <c r="H154" s="581">
        <f>+'9.1.1. sz. mell '!C154-'9.1.1. sz. mell '!C142+'9.2.1. sz. mell'!C58+'9.3.1. sz. mell'!C57</f>
        <v>670085</v>
      </c>
      <c r="I154" s="581">
        <f>+'9.1.1. sz. mell '!D154-'9.1.1. sz. mell '!D142+'9.2.1. sz. mell'!D58+'9.3.1. sz. mell'!D57</f>
        <v>739627</v>
      </c>
      <c r="J154" s="581">
        <f>+'9.1.1. sz. mell '!E154-'9.1.1. sz. mell '!E142+'9.2.1. sz. mell'!E58+'9.3.1. sz. mell'!E57</f>
        <v>69542</v>
      </c>
      <c r="K154" s="581">
        <f>+'9.1.1. sz. mell '!F154-'9.1.1. sz. mell '!F142+'9.2.1. sz. mell'!F58+'9.3.1. sz. mell'!F57</f>
        <v>399045</v>
      </c>
    </row>
    <row r="155" spans="1:11" ht="7.5" customHeight="1">
      <c r="D155" s="198"/>
      <c r="E155" s="310"/>
      <c r="F155" s="310"/>
    </row>
    <row r="156" spans="1:11">
      <c r="A156" s="983" t="s">
        <v>275</v>
      </c>
      <c r="B156" s="983"/>
      <c r="C156" s="983"/>
    </row>
    <row r="157" spans="1:11" ht="15" customHeight="1" thickBot="1">
      <c r="A157" s="981" t="s">
        <v>91</v>
      </c>
      <c r="B157" s="981"/>
      <c r="E157" s="115" t="s">
        <v>131</v>
      </c>
      <c r="F157" s="268" t="s">
        <v>131</v>
      </c>
    </row>
    <row r="158" spans="1:11" ht="13.5" customHeight="1" thickBot="1">
      <c r="A158" s="18">
        <v>1</v>
      </c>
      <c r="B158" s="25" t="s">
        <v>375</v>
      </c>
      <c r="C158" s="246">
        <f>+C62-C128</f>
        <v>-97266</v>
      </c>
      <c r="D158" s="246">
        <f>+D62-D128</f>
        <v>-87495</v>
      </c>
      <c r="E158" s="261">
        <f>+E62-E128</f>
        <v>9771</v>
      </c>
      <c r="F158" s="734">
        <f>+F62-F128</f>
        <v>-4573</v>
      </c>
    </row>
    <row r="159" spans="1:11" ht="27.75" customHeight="1" thickBot="1">
      <c r="A159" s="18" t="s">
        <v>8</v>
      </c>
      <c r="B159" s="25" t="s">
        <v>381</v>
      </c>
      <c r="C159" s="246">
        <f>+C86-C153</f>
        <v>97266</v>
      </c>
      <c r="D159" s="246">
        <f>+D86-D153</f>
        <v>87495</v>
      </c>
      <c r="E159" s="261">
        <f>+E86-E153</f>
        <v>-9771</v>
      </c>
      <c r="F159" s="734">
        <f>+F86-F153</f>
        <v>87495</v>
      </c>
    </row>
    <row r="160" spans="1:11">
      <c r="F160" s="310"/>
    </row>
  </sheetData>
  <mergeCells count="6">
    <mergeCell ref="A156:C156"/>
    <mergeCell ref="A157:B157"/>
    <mergeCell ref="A2:B2"/>
    <mergeCell ref="A90:B90"/>
    <mergeCell ref="A1:F1"/>
    <mergeCell ref="A89:F89"/>
  </mergeCells>
  <phoneticPr fontId="25" type="noConversion"/>
  <printOptions horizontalCentered="1"/>
  <pageMargins left="0.39370078740157483" right="0.39370078740157483" top="1.2598425196850394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Onga Város Önkormányzata
2016. ÉVI KÖLTSÉGVETÉS KÖTELEZŐ FELADATAINAK MÉRLEGE &amp;R&amp;"Times New Roman CE,Félkövér dőlt"&amp;11 1.2. melléklet a 9/2016. (VIII.24.) önkormányzati rendelethez</oddHeader>
  </headerFooter>
  <rowBreaks count="1" manualBreakCount="1">
    <brk id="88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0"/>
  <sheetViews>
    <sheetView zoomScaleNormal="100" workbookViewId="0">
      <selection activeCell="E1" sqref="E1"/>
    </sheetView>
  </sheetViews>
  <sheetFormatPr defaultRowHeight="12.75"/>
  <cols>
    <col min="1" max="1" width="13.83203125" style="97" customWidth="1"/>
    <col min="2" max="2" width="79.1640625" style="98" customWidth="1"/>
    <col min="3" max="5" width="12.33203125" style="98" customWidth="1"/>
    <col min="6" max="6" width="12.33203125" style="98" hidden="1" customWidth="1"/>
    <col min="7" max="16384" width="9.33203125" style="98"/>
  </cols>
  <sheetData>
    <row r="1" spans="1:6" s="84" customFormat="1" ht="21" customHeight="1" thickBot="1">
      <c r="A1" s="83"/>
      <c r="B1" s="85"/>
      <c r="D1" s="525"/>
      <c r="E1" s="101" t="s">
        <v>473</v>
      </c>
    </row>
    <row r="2" spans="1:6" s="222" customFormat="1" ht="25.5" customHeight="1">
      <c r="A2" s="178" t="s">
        <v>124</v>
      </c>
      <c r="B2" s="155" t="s">
        <v>437</v>
      </c>
      <c r="C2" s="528"/>
      <c r="D2" s="528"/>
      <c r="E2" s="527" t="s">
        <v>45</v>
      </c>
      <c r="F2" s="527" t="s">
        <v>45</v>
      </c>
    </row>
    <row r="3" spans="1:6" s="222" customFormat="1" ht="24.75" thickBot="1">
      <c r="A3" s="216" t="s">
        <v>123</v>
      </c>
      <c r="B3" s="156" t="s">
        <v>420</v>
      </c>
      <c r="C3" s="526"/>
      <c r="D3" s="505"/>
      <c r="E3" s="531" t="s">
        <v>332</v>
      </c>
      <c r="F3" s="534" t="s">
        <v>332</v>
      </c>
    </row>
    <row r="4" spans="1:6" s="223" customFormat="1" ht="15.95" customHeight="1" thickBot="1">
      <c r="A4" s="87"/>
      <c r="B4" s="87"/>
      <c r="D4" s="529"/>
      <c r="E4" s="937" t="s">
        <v>40</v>
      </c>
      <c r="F4" s="530" t="s">
        <v>40</v>
      </c>
    </row>
    <row r="5" spans="1:6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78" t="s">
        <v>449</v>
      </c>
      <c r="F5" s="706" t="s">
        <v>446</v>
      </c>
    </row>
    <row r="6" spans="1:6" s="224" customFormat="1" ht="12.95" customHeight="1" thickBot="1">
      <c r="A6" s="79"/>
      <c r="B6" s="80" t="s">
        <v>388</v>
      </c>
      <c r="C6" s="404" t="s">
        <v>389</v>
      </c>
      <c r="D6" s="404" t="s">
        <v>390</v>
      </c>
      <c r="E6" s="81" t="s">
        <v>392</v>
      </c>
      <c r="F6" s="825" t="s">
        <v>391</v>
      </c>
    </row>
    <row r="7" spans="1:6" s="224" customFormat="1" ht="15.95" customHeight="1" thickBot="1">
      <c r="A7" s="992" t="s">
        <v>41</v>
      </c>
      <c r="B7" s="993"/>
      <c r="C7" s="993"/>
      <c r="D7" s="993"/>
      <c r="E7" s="994"/>
      <c r="F7" s="959"/>
    </row>
    <row r="8" spans="1:6" s="160" customFormat="1" ht="12" customHeight="1" thickBot="1">
      <c r="A8" s="79" t="s">
        <v>7</v>
      </c>
      <c r="B8" s="89" t="s">
        <v>410</v>
      </c>
      <c r="C8" s="368">
        <f>SUM(C9:C19)</f>
        <v>0</v>
      </c>
      <c r="D8" s="439"/>
      <c r="E8" s="447"/>
      <c r="F8" s="936"/>
    </row>
    <row r="9" spans="1:6" s="160" customFormat="1" ht="12" customHeight="1">
      <c r="A9" s="217" t="s">
        <v>66</v>
      </c>
      <c r="B9" s="8" t="s">
        <v>176</v>
      </c>
      <c r="C9" s="427"/>
      <c r="D9" s="436"/>
      <c r="E9" s="443"/>
      <c r="F9" s="930"/>
    </row>
    <row r="10" spans="1:6" s="160" customFormat="1" ht="12" customHeight="1">
      <c r="A10" s="218" t="s">
        <v>67</v>
      </c>
      <c r="B10" s="6" t="s">
        <v>177</v>
      </c>
      <c r="C10" s="118"/>
      <c r="D10" s="433"/>
      <c r="E10" s="444"/>
      <c r="F10" s="931"/>
    </row>
    <row r="11" spans="1:6" s="160" customFormat="1" ht="12" customHeight="1">
      <c r="A11" s="218" t="s">
        <v>68</v>
      </c>
      <c r="B11" s="6" t="s">
        <v>178</v>
      </c>
      <c r="C11" s="118"/>
      <c r="D11" s="433"/>
      <c r="E11" s="444"/>
      <c r="F11" s="931"/>
    </row>
    <row r="12" spans="1:6" s="160" customFormat="1" ht="12" customHeight="1">
      <c r="A12" s="218" t="s">
        <v>69</v>
      </c>
      <c r="B12" s="6" t="s">
        <v>179</v>
      </c>
      <c r="C12" s="118"/>
      <c r="D12" s="433"/>
      <c r="E12" s="444"/>
      <c r="F12" s="931"/>
    </row>
    <row r="13" spans="1:6" s="160" customFormat="1" ht="12" customHeight="1">
      <c r="A13" s="218" t="s">
        <v>86</v>
      </c>
      <c r="B13" s="6" t="s">
        <v>180</v>
      </c>
      <c r="C13" s="118"/>
      <c r="D13" s="433"/>
      <c r="E13" s="444"/>
      <c r="F13" s="931"/>
    </row>
    <row r="14" spans="1:6" s="160" customFormat="1" ht="12" customHeight="1">
      <c r="A14" s="218" t="s">
        <v>70</v>
      </c>
      <c r="B14" s="6" t="s">
        <v>302</v>
      </c>
      <c r="C14" s="118"/>
      <c r="D14" s="433"/>
      <c r="E14" s="444"/>
      <c r="F14" s="931"/>
    </row>
    <row r="15" spans="1:6" s="160" customFormat="1" ht="12" customHeight="1">
      <c r="A15" s="218" t="s">
        <v>71</v>
      </c>
      <c r="B15" s="5" t="s">
        <v>303</v>
      </c>
      <c r="C15" s="118"/>
      <c r="D15" s="433"/>
      <c r="E15" s="444"/>
      <c r="F15" s="931"/>
    </row>
    <row r="16" spans="1:6" s="160" customFormat="1" ht="12" customHeight="1">
      <c r="A16" s="218" t="s">
        <v>78</v>
      </c>
      <c r="B16" s="6" t="s">
        <v>183</v>
      </c>
      <c r="C16" s="172"/>
      <c r="D16" s="433"/>
      <c r="E16" s="444"/>
      <c r="F16" s="931"/>
    </row>
    <row r="17" spans="1:6" s="225" customFormat="1" ht="12" customHeight="1">
      <c r="A17" s="218" t="s">
        <v>79</v>
      </c>
      <c r="B17" s="6" t="s">
        <v>184</v>
      </c>
      <c r="C17" s="118"/>
      <c r="D17" s="434"/>
      <c r="E17" s="445"/>
      <c r="F17" s="932"/>
    </row>
    <row r="18" spans="1:6" s="225" customFormat="1" ht="12" customHeight="1">
      <c r="A18" s="218" t="s">
        <v>80</v>
      </c>
      <c r="B18" s="6" t="s">
        <v>337</v>
      </c>
      <c r="C18" s="360"/>
      <c r="D18" s="434"/>
      <c r="E18" s="445"/>
      <c r="F18" s="932"/>
    </row>
    <row r="19" spans="1:6" s="225" customFormat="1" ht="12" customHeight="1" thickBot="1">
      <c r="A19" s="218" t="s">
        <v>81</v>
      </c>
      <c r="B19" s="5" t="s">
        <v>185</v>
      </c>
      <c r="C19" s="360"/>
      <c r="D19" s="437"/>
      <c r="E19" s="446"/>
      <c r="F19" s="933"/>
    </row>
    <row r="20" spans="1:6" s="160" customFormat="1" ht="12" customHeight="1" thickBot="1">
      <c r="A20" s="79" t="s">
        <v>8</v>
      </c>
      <c r="B20" s="89" t="s">
        <v>304</v>
      </c>
      <c r="C20" s="361">
        <f>SUM(C21:C23)</f>
        <v>0</v>
      </c>
      <c r="D20" s="439"/>
      <c r="E20" s="447"/>
      <c r="F20" s="936"/>
    </row>
    <row r="21" spans="1:6" s="225" customFormat="1" ht="12" customHeight="1">
      <c r="A21" s="218" t="s">
        <v>72</v>
      </c>
      <c r="B21" s="7" t="s">
        <v>157</v>
      </c>
      <c r="C21" s="118"/>
      <c r="D21" s="438"/>
      <c r="E21" s="448"/>
      <c r="F21" s="935"/>
    </row>
    <row r="22" spans="1:6" s="225" customFormat="1" ht="12" customHeight="1">
      <c r="A22" s="218" t="s">
        <v>73</v>
      </c>
      <c r="B22" s="6" t="s">
        <v>305</v>
      </c>
      <c r="C22" s="118"/>
      <c r="D22" s="434"/>
      <c r="E22" s="445"/>
      <c r="F22" s="932"/>
    </row>
    <row r="23" spans="1:6" s="225" customFormat="1" ht="12" customHeight="1">
      <c r="A23" s="218" t="s">
        <v>74</v>
      </c>
      <c r="B23" s="6" t="s">
        <v>306</v>
      </c>
      <c r="C23" s="118"/>
      <c r="D23" s="434"/>
      <c r="E23" s="445"/>
      <c r="F23" s="932"/>
    </row>
    <row r="24" spans="1:6" s="225" customFormat="1" ht="12" customHeight="1" thickBot="1">
      <c r="A24" s="218" t="s">
        <v>75</v>
      </c>
      <c r="B24" s="6" t="s">
        <v>415</v>
      </c>
      <c r="C24" s="118"/>
      <c r="D24" s="437"/>
      <c r="E24" s="446"/>
      <c r="F24" s="933"/>
    </row>
    <row r="25" spans="1:6" s="225" customFormat="1" ht="12" customHeight="1" thickBot="1">
      <c r="A25" s="82" t="s">
        <v>9</v>
      </c>
      <c r="B25" s="63" t="s">
        <v>101</v>
      </c>
      <c r="C25" s="428"/>
      <c r="D25" s="440"/>
      <c r="E25" s="449"/>
      <c r="F25" s="934"/>
    </row>
    <row r="26" spans="1:6" s="225" customFormat="1" ht="12" customHeight="1" thickBot="1">
      <c r="A26" s="82" t="s">
        <v>10</v>
      </c>
      <c r="B26" s="63" t="s">
        <v>307</v>
      </c>
      <c r="C26" s="361">
        <f>+C27+C28</f>
        <v>0</v>
      </c>
      <c r="D26" s="440"/>
      <c r="E26" s="449"/>
      <c r="F26" s="934"/>
    </row>
    <row r="27" spans="1:6" s="225" customFormat="1" ht="12" customHeight="1">
      <c r="A27" s="219" t="s">
        <v>167</v>
      </c>
      <c r="B27" s="220" t="s">
        <v>305</v>
      </c>
      <c r="C27" s="364"/>
      <c r="D27" s="438"/>
      <c r="E27" s="448"/>
      <c r="F27" s="935"/>
    </row>
    <row r="28" spans="1:6" s="225" customFormat="1" ht="12" customHeight="1">
      <c r="A28" s="219" t="s">
        <v>168</v>
      </c>
      <c r="B28" s="221" t="s">
        <v>308</v>
      </c>
      <c r="C28" s="362"/>
      <c r="D28" s="434"/>
      <c r="E28" s="445"/>
      <c r="F28" s="932"/>
    </row>
    <row r="29" spans="1:6" s="225" customFormat="1" ht="12" customHeight="1" thickBot="1">
      <c r="A29" s="218" t="s">
        <v>169</v>
      </c>
      <c r="B29" s="68" t="s">
        <v>416</v>
      </c>
      <c r="C29" s="369"/>
      <c r="D29" s="437"/>
      <c r="E29" s="446"/>
      <c r="F29" s="933"/>
    </row>
    <row r="30" spans="1:6" s="225" customFormat="1" ht="12" customHeight="1" thickBot="1">
      <c r="A30" s="82" t="s">
        <v>11</v>
      </c>
      <c r="B30" s="63" t="s">
        <v>309</v>
      </c>
      <c r="C30" s="361">
        <f>+C31+C32+C33</f>
        <v>0</v>
      </c>
      <c r="D30" s="440"/>
      <c r="E30" s="449"/>
      <c r="F30" s="934"/>
    </row>
    <row r="31" spans="1:6" s="225" customFormat="1" ht="12" customHeight="1">
      <c r="A31" s="219" t="s">
        <v>59</v>
      </c>
      <c r="B31" s="220" t="s">
        <v>190</v>
      </c>
      <c r="C31" s="364"/>
      <c r="D31" s="438"/>
      <c r="E31" s="448"/>
      <c r="F31" s="935"/>
    </row>
    <row r="32" spans="1:6" s="225" customFormat="1" ht="12" customHeight="1">
      <c r="A32" s="219" t="s">
        <v>60</v>
      </c>
      <c r="B32" s="221" t="s">
        <v>191</v>
      </c>
      <c r="C32" s="362"/>
      <c r="D32" s="434"/>
      <c r="E32" s="445"/>
      <c r="F32" s="932"/>
    </row>
    <row r="33" spans="1:6" s="225" customFormat="1" ht="12" customHeight="1" thickBot="1">
      <c r="A33" s="218" t="s">
        <v>61</v>
      </c>
      <c r="B33" s="68" t="s">
        <v>192</v>
      </c>
      <c r="C33" s="369"/>
      <c r="D33" s="437"/>
      <c r="E33" s="446"/>
      <c r="F33" s="933"/>
    </row>
    <row r="34" spans="1:6" s="160" customFormat="1" ht="12" customHeight="1" thickBot="1">
      <c r="A34" s="82" t="s">
        <v>12</v>
      </c>
      <c r="B34" s="63" t="s">
        <v>278</v>
      </c>
      <c r="C34" s="428"/>
      <c r="D34" s="439"/>
      <c r="E34" s="447"/>
      <c r="F34" s="936"/>
    </row>
    <row r="35" spans="1:6" s="160" customFormat="1" ht="12" customHeight="1" thickBot="1">
      <c r="A35" s="82" t="s">
        <v>13</v>
      </c>
      <c r="B35" s="63" t="s">
        <v>310</v>
      </c>
      <c r="C35" s="429"/>
      <c r="D35" s="439"/>
      <c r="E35" s="447"/>
      <c r="F35" s="936"/>
    </row>
    <row r="36" spans="1:6" s="160" customFormat="1" ht="12" customHeight="1" thickBot="1">
      <c r="A36" s="79" t="s">
        <v>14</v>
      </c>
      <c r="B36" s="63" t="s">
        <v>417</v>
      </c>
      <c r="C36" s="120">
        <f>+C8+C20+C25+C26+C30+C34+C35</f>
        <v>0</v>
      </c>
      <c r="D36" s="500"/>
      <c r="E36" s="447"/>
      <c r="F36" s="936"/>
    </row>
    <row r="37" spans="1:6" s="160" customFormat="1" ht="12" customHeight="1" thickBot="1">
      <c r="A37" s="90" t="s">
        <v>15</v>
      </c>
      <c r="B37" s="63" t="s">
        <v>312</v>
      </c>
      <c r="C37" s="120"/>
      <c r="D37" s="351"/>
      <c r="E37" s="537"/>
      <c r="F37" s="903"/>
    </row>
    <row r="38" spans="1:6" s="160" customFormat="1" ht="12" customHeight="1">
      <c r="A38" s="219" t="s">
        <v>313</v>
      </c>
      <c r="B38" s="220" t="s">
        <v>140</v>
      </c>
      <c r="C38" s="379"/>
      <c r="D38" s="518"/>
      <c r="E38" s="947"/>
      <c r="F38" s="955"/>
    </row>
    <row r="39" spans="1:6" s="160" customFormat="1" ht="12" customHeight="1">
      <c r="A39" s="219" t="s">
        <v>314</v>
      </c>
      <c r="B39" s="221" t="s">
        <v>2</v>
      </c>
      <c r="C39" s="379"/>
      <c r="D39" s="65"/>
      <c r="E39" s="948"/>
      <c r="F39" s="376"/>
    </row>
    <row r="40" spans="1:6" s="225" customFormat="1" ht="12" customHeight="1" thickBot="1">
      <c r="A40" s="218" t="s">
        <v>315</v>
      </c>
      <c r="B40" s="68" t="s">
        <v>316</v>
      </c>
      <c r="C40" s="369"/>
      <c r="D40" s="369"/>
      <c r="E40" s="958"/>
      <c r="F40" s="956"/>
    </row>
    <row r="41" spans="1:6" s="225" customFormat="1" ht="15" customHeight="1" thickBot="1">
      <c r="A41" s="90" t="s">
        <v>16</v>
      </c>
      <c r="B41" s="91" t="s">
        <v>317</v>
      </c>
      <c r="C41" s="368"/>
      <c r="D41" s="517"/>
      <c r="E41" s="537"/>
      <c r="F41" s="957"/>
    </row>
    <row r="42" spans="1:6" s="225" customFormat="1" ht="15" customHeight="1">
      <c r="A42" s="92"/>
      <c r="B42" s="93"/>
      <c r="C42" s="157"/>
      <c r="E42" s="521"/>
    </row>
    <row r="43" spans="1:6" ht="13.5" thickBot="1">
      <c r="A43" s="94"/>
      <c r="B43" s="95"/>
      <c r="C43" s="158"/>
      <c r="D43" s="432"/>
      <c r="E43" s="522"/>
      <c r="F43" s="432"/>
    </row>
    <row r="44" spans="1:6" s="224" customFormat="1" ht="16.5" customHeight="1" thickBot="1">
      <c r="A44" s="992" t="s">
        <v>42</v>
      </c>
      <c r="B44" s="993"/>
      <c r="C44" s="993"/>
      <c r="D44" s="993"/>
      <c r="E44" s="994"/>
      <c r="F44" s="959"/>
    </row>
    <row r="45" spans="1:6" s="226" customFormat="1" ht="12" customHeight="1" thickBot="1">
      <c r="A45" s="82" t="s">
        <v>7</v>
      </c>
      <c r="B45" s="63" t="s">
        <v>318</v>
      </c>
      <c r="C45" s="361"/>
      <c r="D45" s="361"/>
      <c r="E45" s="537"/>
      <c r="F45" s="903"/>
    </row>
    <row r="46" spans="1:6" ht="12" customHeight="1">
      <c r="A46" s="218" t="s">
        <v>66</v>
      </c>
      <c r="B46" s="7" t="s">
        <v>37</v>
      </c>
      <c r="C46" s="364"/>
      <c r="D46" s="364"/>
      <c r="E46" s="947"/>
      <c r="F46" s="943"/>
    </row>
    <row r="47" spans="1:6" ht="12" customHeight="1">
      <c r="A47" s="218" t="s">
        <v>67</v>
      </c>
      <c r="B47" s="6" t="s">
        <v>110</v>
      </c>
      <c r="C47" s="363"/>
      <c r="D47" s="364"/>
      <c r="E47" s="948"/>
      <c r="F47" s="944"/>
    </row>
    <row r="48" spans="1:6" ht="12" customHeight="1">
      <c r="A48" s="218" t="s">
        <v>68</v>
      </c>
      <c r="B48" s="6" t="s">
        <v>85</v>
      </c>
      <c r="C48" s="363"/>
      <c r="D48" s="364"/>
      <c r="E48" s="948"/>
      <c r="F48" s="376"/>
    </row>
    <row r="49" spans="1:6" ht="12" customHeight="1">
      <c r="A49" s="218" t="s">
        <v>69</v>
      </c>
      <c r="B49" s="6" t="s">
        <v>111</v>
      </c>
      <c r="C49" s="363"/>
      <c r="D49" s="435"/>
      <c r="E49" s="949"/>
      <c r="F49" s="926"/>
    </row>
    <row r="50" spans="1:6" ht="12" customHeight="1" thickBot="1">
      <c r="A50" s="218" t="s">
        <v>86</v>
      </c>
      <c r="B50" s="6" t="s">
        <v>112</v>
      </c>
      <c r="C50" s="363"/>
      <c r="D50" s="442"/>
      <c r="E50" s="950"/>
      <c r="F50" s="925"/>
    </row>
    <row r="51" spans="1:6" ht="12" customHeight="1" thickBot="1">
      <c r="A51" s="82" t="s">
        <v>8</v>
      </c>
      <c r="B51" s="63" t="s">
        <v>319</v>
      </c>
      <c r="C51" s="361"/>
      <c r="D51" s="361"/>
      <c r="E51" s="951"/>
      <c r="F51" s="927"/>
    </row>
    <row r="52" spans="1:6" s="226" customFormat="1" ht="12" customHeight="1">
      <c r="A52" s="218" t="s">
        <v>72</v>
      </c>
      <c r="B52" s="7" t="s">
        <v>130</v>
      </c>
      <c r="C52" s="364"/>
      <c r="D52" s="441"/>
      <c r="E52" s="952"/>
      <c r="F52" s="928"/>
    </row>
    <row r="53" spans="1:6" ht="12" customHeight="1">
      <c r="A53" s="218" t="s">
        <v>73</v>
      </c>
      <c r="B53" s="6" t="s">
        <v>114</v>
      </c>
      <c r="C53" s="363"/>
      <c r="D53" s="435"/>
      <c r="E53" s="953"/>
      <c r="F53" s="926"/>
    </row>
    <row r="54" spans="1:6" ht="12" customHeight="1">
      <c r="A54" s="218" t="s">
        <v>74</v>
      </c>
      <c r="B54" s="6" t="s">
        <v>43</v>
      </c>
      <c r="C54" s="363"/>
      <c r="D54" s="435"/>
      <c r="E54" s="953"/>
      <c r="F54" s="926"/>
    </row>
    <row r="55" spans="1:6" ht="12" customHeight="1" thickBot="1">
      <c r="A55" s="218" t="s">
        <v>75</v>
      </c>
      <c r="B55" s="6" t="s">
        <v>414</v>
      </c>
      <c r="C55" s="363"/>
      <c r="D55" s="442"/>
      <c r="E55" s="950"/>
      <c r="F55" s="925"/>
    </row>
    <row r="56" spans="1:6" ht="15" customHeight="1" thickBot="1">
      <c r="A56" s="82" t="s">
        <v>9</v>
      </c>
      <c r="B56" s="63" t="s">
        <v>4</v>
      </c>
      <c r="C56" s="428"/>
      <c r="D56" s="456"/>
      <c r="E56" s="954"/>
      <c r="F56" s="945"/>
    </row>
    <row r="57" spans="1:6" ht="13.5" thickBot="1">
      <c r="A57" s="82" t="s">
        <v>10</v>
      </c>
      <c r="B57" s="96" t="s">
        <v>419</v>
      </c>
      <c r="C57" s="430"/>
      <c r="D57" s="430"/>
      <c r="E57" s="537"/>
      <c r="F57" s="946"/>
    </row>
    <row r="58" spans="1:6" ht="15" customHeight="1" thickBot="1">
      <c r="C58" s="159"/>
      <c r="D58" s="484"/>
      <c r="E58" s="524"/>
      <c r="F58" s="484"/>
    </row>
    <row r="59" spans="1:6" ht="14.25" customHeight="1">
      <c r="A59" s="481" t="s">
        <v>409</v>
      </c>
      <c r="B59" s="479"/>
      <c r="C59" s="482"/>
      <c r="D59" s="508"/>
      <c r="E59" s="970"/>
      <c r="F59" s="940"/>
    </row>
    <row r="60" spans="1:6" ht="13.5" thickBot="1">
      <c r="A60" s="480" t="s">
        <v>126</v>
      </c>
      <c r="B60" s="478"/>
      <c r="C60" s="507"/>
      <c r="D60" s="456"/>
      <c r="E60" s="954"/>
      <c r="F60" s="945"/>
    </row>
  </sheetData>
  <sheetProtection formatCells="0"/>
  <mergeCells count="2">
    <mergeCell ref="A44:E44"/>
    <mergeCell ref="A7:E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13" sqref="B13"/>
    </sheetView>
  </sheetViews>
  <sheetFormatPr defaultRowHeight="12.75"/>
  <sheetData/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160"/>
  <sheetViews>
    <sheetView view="pageLayout" zoomScaleNormal="100" zoomScaleSheetLayoutView="100" workbookViewId="0">
      <selection activeCell="D111" sqref="D111"/>
    </sheetView>
  </sheetViews>
  <sheetFormatPr defaultRowHeight="15.75"/>
  <cols>
    <col min="1" max="1" width="9.5" style="162" customWidth="1"/>
    <col min="2" max="2" width="75.83203125" style="162" customWidth="1"/>
    <col min="3" max="3" width="15.83203125" style="163" customWidth="1"/>
    <col min="4" max="5" width="15.83203125" style="183" customWidth="1"/>
    <col min="6" max="6" width="15.83203125" style="183" hidden="1" customWidth="1"/>
    <col min="7" max="16384" width="9.33203125" style="183"/>
  </cols>
  <sheetData>
    <row r="1" spans="1:6" ht="15.95" customHeight="1">
      <c r="A1" s="984" t="s">
        <v>5</v>
      </c>
      <c r="B1" s="984"/>
      <c r="C1" s="984"/>
      <c r="D1" s="984"/>
      <c r="E1" s="984"/>
      <c r="F1" s="984"/>
    </row>
    <row r="2" spans="1:6" ht="15.95" customHeight="1" thickBot="1">
      <c r="A2" s="981" t="s">
        <v>89</v>
      </c>
      <c r="B2" s="981"/>
      <c r="C2" s="115"/>
      <c r="E2" s="268" t="s">
        <v>131</v>
      </c>
      <c r="F2" s="268" t="s">
        <v>131</v>
      </c>
    </row>
    <row r="3" spans="1:6" ht="38.1" customHeight="1" thickBot="1">
      <c r="A3" s="21" t="s">
        <v>54</v>
      </c>
      <c r="B3" s="22" t="s">
        <v>6</v>
      </c>
      <c r="C3" s="279" t="s">
        <v>455</v>
      </c>
      <c r="D3" s="279" t="s">
        <v>447</v>
      </c>
      <c r="E3" s="269" t="s">
        <v>449</v>
      </c>
      <c r="F3" s="732" t="s">
        <v>446</v>
      </c>
    </row>
    <row r="4" spans="1:6" s="184" customFormat="1" ht="12" customHeight="1" thickBot="1">
      <c r="A4" s="180"/>
      <c r="B4" s="181" t="s">
        <v>388</v>
      </c>
      <c r="C4" s="181" t="s">
        <v>389</v>
      </c>
      <c r="D4" s="314" t="s">
        <v>390</v>
      </c>
      <c r="E4" s="754" t="s">
        <v>392</v>
      </c>
      <c r="F4" s="733" t="s">
        <v>391</v>
      </c>
    </row>
    <row r="5" spans="1:6" s="185" customFormat="1" ht="12" customHeight="1" thickBot="1">
      <c r="A5" s="18" t="s">
        <v>7</v>
      </c>
      <c r="B5" s="19" t="s">
        <v>152</v>
      </c>
      <c r="C5" s="246">
        <v>0</v>
      </c>
      <c r="D5" s="315">
        <f>+D6+D7+D8+D9+D10+D11</f>
        <v>0</v>
      </c>
      <c r="E5" s="261">
        <f>+D5-C5</f>
        <v>0</v>
      </c>
      <c r="F5" s="734">
        <f>+F6+F7+F8+F9+F10+F11</f>
        <v>0</v>
      </c>
    </row>
    <row r="6" spans="1:6" s="185" customFormat="1" ht="12" customHeight="1">
      <c r="A6" s="13" t="s">
        <v>66</v>
      </c>
      <c r="B6" s="186" t="s">
        <v>153</v>
      </c>
      <c r="C6" s="175"/>
      <c r="D6" s="316"/>
      <c r="E6" s="306"/>
      <c r="F6" s="737"/>
    </row>
    <row r="7" spans="1:6" s="185" customFormat="1" ht="12" customHeight="1">
      <c r="A7" s="12" t="s">
        <v>67</v>
      </c>
      <c r="B7" s="187" t="s">
        <v>154</v>
      </c>
      <c r="C7" s="174"/>
      <c r="D7" s="317"/>
      <c r="E7" s="300"/>
      <c r="F7" s="738"/>
    </row>
    <row r="8" spans="1:6" s="185" customFormat="1" ht="12" customHeight="1">
      <c r="A8" s="12" t="s">
        <v>68</v>
      </c>
      <c r="B8" s="187" t="s">
        <v>423</v>
      </c>
      <c r="C8" s="174"/>
      <c r="D8" s="317"/>
      <c r="E8" s="300"/>
      <c r="F8" s="738"/>
    </row>
    <row r="9" spans="1:6" s="185" customFormat="1" ht="12" customHeight="1">
      <c r="A9" s="12" t="s">
        <v>69</v>
      </c>
      <c r="B9" s="187" t="s">
        <v>155</v>
      </c>
      <c r="C9" s="174"/>
      <c r="D9" s="317"/>
      <c r="E9" s="300"/>
      <c r="F9" s="738"/>
    </row>
    <row r="10" spans="1:6" s="185" customFormat="1" ht="12" customHeight="1">
      <c r="A10" s="12" t="s">
        <v>86</v>
      </c>
      <c r="B10" s="104" t="s">
        <v>333</v>
      </c>
      <c r="C10" s="174"/>
      <c r="D10" s="317"/>
      <c r="E10" s="300"/>
      <c r="F10" s="738"/>
    </row>
    <row r="11" spans="1:6" s="185" customFormat="1" ht="12" customHeight="1" thickBot="1">
      <c r="A11" s="14" t="s">
        <v>70</v>
      </c>
      <c r="B11" s="105" t="s">
        <v>334</v>
      </c>
      <c r="C11" s="174"/>
      <c r="D11" s="318"/>
      <c r="E11" s="303"/>
      <c r="F11" s="752"/>
    </row>
    <row r="12" spans="1:6" s="185" customFormat="1" ht="12" customHeight="1" thickBot="1">
      <c r="A12" s="18" t="s">
        <v>8</v>
      </c>
      <c r="B12" s="103" t="s">
        <v>156</v>
      </c>
      <c r="C12" s="246">
        <v>0</v>
      </c>
      <c r="D12" s="315">
        <f>+D13+D14+D15+D16+D17</f>
        <v>0</v>
      </c>
      <c r="E12" s="261">
        <f>+D12-C12</f>
        <v>0</v>
      </c>
      <c r="F12" s="734">
        <f>+F13+F14+F15+F16+F17</f>
        <v>0</v>
      </c>
    </row>
    <row r="13" spans="1:6" s="185" customFormat="1" ht="12" customHeight="1">
      <c r="A13" s="13" t="s">
        <v>72</v>
      </c>
      <c r="B13" s="186" t="s">
        <v>157</v>
      </c>
      <c r="C13" s="175"/>
      <c r="D13" s="319"/>
      <c r="E13" s="306"/>
      <c r="F13" s="737"/>
    </row>
    <row r="14" spans="1:6" s="185" customFormat="1" ht="12" customHeight="1">
      <c r="A14" s="12" t="s">
        <v>73</v>
      </c>
      <c r="B14" s="187" t="s">
        <v>158</v>
      </c>
      <c r="C14" s="174"/>
      <c r="D14" s="317"/>
      <c r="E14" s="300"/>
      <c r="F14" s="738"/>
    </row>
    <row r="15" spans="1:6" s="185" customFormat="1" ht="12" customHeight="1">
      <c r="A15" s="12" t="s">
        <v>74</v>
      </c>
      <c r="B15" s="187" t="s">
        <v>323</v>
      </c>
      <c r="C15" s="174"/>
      <c r="D15" s="317"/>
      <c r="E15" s="300"/>
      <c r="F15" s="738"/>
    </row>
    <row r="16" spans="1:6" s="185" customFormat="1" ht="12" customHeight="1">
      <c r="A16" s="12" t="s">
        <v>75</v>
      </c>
      <c r="B16" s="187" t="s">
        <v>324</v>
      </c>
      <c r="C16" s="174"/>
      <c r="D16" s="317"/>
      <c r="E16" s="300"/>
      <c r="F16" s="738"/>
    </row>
    <row r="17" spans="1:7" s="185" customFormat="1" ht="12" customHeight="1">
      <c r="A17" s="12" t="s">
        <v>76</v>
      </c>
      <c r="B17" s="187" t="s">
        <v>159</v>
      </c>
      <c r="C17" s="174"/>
      <c r="D17" s="317"/>
      <c r="E17" s="300"/>
      <c r="F17" s="738"/>
    </row>
    <row r="18" spans="1:7" s="185" customFormat="1" ht="12" customHeight="1" thickBot="1">
      <c r="A18" s="14" t="s">
        <v>82</v>
      </c>
      <c r="B18" s="105" t="s">
        <v>160</v>
      </c>
      <c r="C18" s="176"/>
      <c r="D18" s="320"/>
      <c r="E18" s="303"/>
      <c r="F18" s="752"/>
    </row>
    <row r="19" spans="1:7" s="185" customFormat="1" ht="12" customHeight="1" thickBot="1">
      <c r="A19" s="18" t="s">
        <v>9</v>
      </c>
      <c r="B19" s="19" t="s">
        <v>161</v>
      </c>
      <c r="C19" s="246">
        <v>0</v>
      </c>
      <c r="D19" s="315">
        <f>+D20+D21+D22+D23+D24</f>
        <v>0</v>
      </c>
      <c r="E19" s="261">
        <f>+D19-C19</f>
        <v>0</v>
      </c>
      <c r="F19" s="734">
        <f>+F20+F21+F22+F23+F24</f>
        <v>0</v>
      </c>
    </row>
    <row r="20" spans="1:7" s="185" customFormat="1" ht="12" customHeight="1">
      <c r="A20" s="13" t="s">
        <v>55</v>
      </c>
      <c r="B20" s="186" t="s">
        <v>162</v>
      </c>
      <c r="C20" s="175"/>
      <c r="D20" s="316"/>
      <c r="E20" s="304"/>
      <c r="F20" s="746"/>
    </row>
    <row r="21" spans="1:7" s="185" customFormat="1" ht="12" customHeight="1">
      <c r="A21" s="12" t="s">
        <v>56</v>
      </c>
      <c r="B21" s="187" t="s">
        <v>163</v>
      </c>
      <c r="C21" s="174"/>
      <c r="D21" s="317"/>
      <c r="E21" s="300"/>
      <c r="F21" s="738"/>
    </row>
    <row r="22" spans="1:7" s="185" customFormat="1" ht="12" customHeight="1">
      <c r="A22" s="12" t="s">
        <v>57</v>
      </c>
      <c r="B22" s="187" t="s">
        <v>325</v>
      </c>
      <c r="C22" s="174"/>
      <c r="D22" s="317"/>
      <c r="E22" s="300"/>
      <c r="F22" s="738"/>
    </row>
    <row r="23" spans="1:7" s="185" customFormat="1" ht="12" customHeight="1">
      <c r="A23" s="12" t="s">
        <v>58</v>
      </c>
      <c r="B23" s="187" t="s">
        <v>326</v>
      </c>
      <c r="C23" s="174"/>
      <c r="D23" s="317"/>
      <c r="E23" s="300"/>
      <c r="F23" s="738"/>
    </row>
    <row r="24" spans="1:7" s="185" customFormat="1" ht="12" customHeight="1">
      <c r="A24" s="12" t="s">
        <v>98</v>
      </c>
      <c r="B24" s="187" t="s">
        <v>164</v>
      </c>
      <c r="C24" s="174"/>
      <c r="D24" s="317"/>
      <c r="E24" s="300"/>
      <c r="F24" s="738"/>
    </row>
    <row r="25" spans="1:7" s="185" customFormat="1" ht="12" customHeight="1" thickBot="1">
      <c r="A25" s="14" t="s">
        <v>99</v>
      </c>
      <c r="B25" s="188" t="s">
        <v>165</v>
      </c>
      <c r="C25" s="176"/>
      <c r="D25" s="318"/>
      <c r="E25" s="303"/>
      <c r="F25" s="752"/>
    </row>
    <row r="26" spans="1:7" s="185" customFormat="1" ht="12" customHeight="1" thickBot="1">
      <c r="A26" s="18" t="s">
        <v>100</v>
      </c>
      <c r="B26" s="19" t="s">
        <v>424</v>
      </c>
      <c r="C26" s="177">
        <f>SUM(C27:C33)</f>
        <v>13000</v>
      </c>
      <c r="D26" s="321">
        <f>SUM(D27:D33)</f>
        <v>13135</v>
      </c>
      <c r="E26" s="262">
        <f>+D26-C26</f>
        <v>135</v>
      </c>
      <c r="F26" s="750">
        <f>SUM(F27:F33)</f>
        <v>8135</v>
      </c>
    </row>
    <row r="27" spans="1:7" s="185" customFormat="1" ht="12" customHeight="1">
      <c r="A27" s="13" t="s">
        <v>167</v>
      </c>
      <c r="B27" s="186" t="s">
        <v>428</v>
      </c>
      <c r="C27" s="175"/>
      <c r="D27" s="316"/>
      <c r="E27" s="304"/>
      <c r="F27" s="746"/>
    </row>
    <row r="28" spans="1:7" s="185" customFormat="1" ht="12" customHeight="1">
      <c r="A28" s="12" t="s">
        <v>168</v>
      </c>
      <c r="B28" s="187" t="s">
        <v>429</v>
      </c>
      <c r="C28" s="174"/>
      <c r="D28" s="317"/>
      <c r="E28" s="109"/>
      <c r="F28" s="738"/>
    </row>
    <row r="29" spans="1:7" s="185" customFormat="1" ht="12" customHeight="1">
      <c r="A29" s="12" t="s">
        <v>169</v>
      </c>
      <c r="B29" s="187" t="s">
        <v>430</v>
      </c>
      <c r="C29" s="174">
        <v>13000</v>
      </c>
      <c r="D29" s="174">
        <v>13135</v>
      </c>
      <c r="E29" s="547">
        <f>+D29-C29</f>
        <v>135</v>
      </c>
      <c r="F29" s="401">
        <v>8135</v>
      </c>
      <c r="G29" s="639"/>
    </row>
    <row r="30" spans="1:7" s="185" customFormat="1" ht="12" customHeight="1">
      <c r="A30" s="12" t="s">
        <v>170</v>
      </c>
      <c r="B30" s="187" t="s">
        <v>431</v>
      </c>
      <c r="C30" s="174"/>
      <c r="D30" s="317"/>
      <c r="E30" s="300"/>
      <c r="F30" s="738"/>
    </row>
    <row r="31" spans="1:7" s="185" customFormat="1" ht="12" customHeight="1">
      <c r="A31" s="12" t="s">
        <v>425</v>
      </c>
      <c r="B31" s="187" t="s">
        <v>171</v>
      </c>
      <c r="C31" s="174"/>
      <c r="D31" s="317"/>
      <c r="E31" s="300"/>
      <c r="F31" s="738"/>
    </row>
    <row r="32" spans="1:7" s="185" customFormat="1" ht="12" customHeight="1">
      <c r="A32" s="12" t="s">
        <v>426</v>
      </c>
      <c r="B32" s="187" t="s">
        <v>172</v>
      </c>
      <c r="C32" s="174"/>
      <c r="D32" s="317"/>
      <c r="E32" s="300"/>
      <c r="F32" s="738"/>
    </row>
    <row r="33" spans="1:6" s="185" customFormat="1" ht="12" customHeight="1" thickBot="1">
      <c r="A33" s="14" t="s">
        <v>427</v>
      </c>
      <c r="B33" s="242" t="s">
        <v>173</v>
      </c>
      <c r="C33" s="176"/>
      <c r="D33" s="318"/>
      <c r="E33" s="303"/>
      <c r="F33" s="752"/>
    </row>
    <row r="34" spans="1:6" s="185" customFormat="1" ht="12" customHeight="1" thickBot="1">
      <c r="A34" s="18" t="s">
        <v>11</v>
      </c>
      <c r="B34" s="19" t="s">
        <v>335</v>
      </c>
      <c r="C34" s="646">
        <f>SUM(C35:C45)</f>
        <v>0</v>
      </c>
      <c r="D34" s="315">
        <f>SUM(D35:D45)</f>
        <v>0</v>
      </c>
      <c r="E34" s="261">
        <f>+D34-C34</f>
        <v>0</v>
      </c>
      <c r="F34" s="734">
        <f>SUM(F35:F45)</f>
        <v>0</v>
      </c>
    </row>
    <row r="35" spans="1:6" s="185" customFormat="1" ht="12" customHeight="1">
      <c r="A35" s="13" t="s">
        <v>59</v>
      </c>
      <c r="B35" s="186" t="s">
        <v>176</v>
      </c>
      <c r="C35" s="175"/>
      <c r="D35" s="319"/>
      <c r="E35" s="306"/>
      <c r="F35" s="746"/>
    </row>
    <row r="36" spans="1:6" s="185" customFormat="1" ht="12" customHeight="1">
      <c r="A36" s="12" t="s">
        <v>60</v>
      </c>
      <c r="B36" s="187" t="s">
        <v>177</v>
      </c>
      <c r="C36" s="174"/>
      <c r="D36" s="317"/>
      <c r="E36" s="300"/>
      <c r="F36" s="738"/>
    </row>
    <row r="37" spans="1:6" s="185" customFormat="1" ht="12" customHeight="1">
      <c r="A37" s="12" t="s">
        <v>61</v>
      </c>
      <c r="B37" s="187" t="s">
        <v>178</v>
      </c>
      <c r="C37" s="174"/>
      <c r="D37" s="317"/>
      <c r="E37" s="300"/>
      <c r="F37" s="738"/>
    </row>
    <row r="38" spans="1:6" s="185" customFormat="1" ht="12" customHeight="1">
      <c r="A38" s="12" t="s">
        <v>102</v>
      </c>
      <c r="B38" s="187" t="s">
        <v>179</v>
      </c>
      <c r="C38" s="174"/>
      <c r="D38" s="317"/>
      <c r="E38" s="300"/>
      <c r="F38" s="738"/>
    </row>
    <row r="39" spans="1:6" s="185" customFormat="1" ht="12" customHeight="1">
      <c r="A39" s="12" t="s">
        <v>103</v>
      </c>
      <c r="B39" s="187" t="s">
        <v>180</v>
      </c>
      <c r="C39" s="174"/>
      <c r="D39" s="317"/>
      <c r="E39" s="300"/>
      <c r="F39" s="738"/>
    </row>
    <row r="40" spans="1:6" s="185" customFormat="1" ht="12" customHeight="1">
      <c r="A40" s="12" t="s">
        <v>104</v>
      </c>
      <c r="B40" s="187" t="s">
        <v>181</v>
      </c>
      <c r="C40" s="174"/>
      <c r="D40" s="317"/>
      <c r="E40" s="300"/>
      <c r="F40" s="738"/>
    </row>
    <row r="41" spans="1:6" s="185" customFormat="1" ht="12" customHeight="1">
      <c r="A41" s="12" t="s">
        <v>105</v>
      </c>
      <c r="B41" s="187" t="s">
        <v>182</v>
      </c>
      <c r="C41" s="174"/>
      <c r="D41" s="317"/>
      <c r="E41" s="300"/>
      <c r="F41" s="738"/>
    </row>
    <row r="42" spans="1:6" s="185" customFormat="1" ht="12" customHeight="1">
      <c r="A42" s="12" t="s">
        <v>106</v>
      </c>
      <c r="B42" s="187" t="s">
        <v>432</v>
      </c>
      <c r="C42" s="174"/>
      <c r="D42" s="317"/>
      <c r="E42" s="300"/>
      <c r="F42" s="738"/>
    </row>
    <row r="43" spans="1:6" s="185" customFormat="1" ht="12" customHeight="1">
      <c r="A43" s="12" t="s">
        <v>174</v>
      </c>
      <c r="B43" s="187" t="s">
        <v>184</v>
      </c>
      <c r="C43" s="334"/>
      <c r="D43" s="317"/>
      <c r="E43" s="300"/>
      <c r="F43" s="738"/>
    </row>
    <row r="44" spans="1:6" s="185" customFormat="1" ht="12" customHeight="1">
      <c r="A44" s="14" t="s">
        <v>175</v>
      </c>
      <c r="B44" s="188" t="s">
        <v>337</v>
      </c>
      <c r="C44" s="335"/>
      <c r="D44" s="317"/>
      <c r="E44" s="300"/>
      <c r="F44" s="738"/>
    </row>
    <row r="45" spans="1:6" s="185" customFormat="1" ht="12" customHeight="1" thickBot="1">
      <c r="A45" s="14" t="s">
        <v>336</v>
      </c>
      <c r="B45" s="105" t="s">
        <v>185</v>
      </c>
      <c r="C45" s="335"/>
      <c r="D45" s="318"/>
      <c r="E45" s="303"/>
      <c r="F45" s="752"/>
    </row>
    <row r="46" spans="1:6" s="185" customFormat="1" ht="12" customHeight="1" thickBot="1">
      <c r="A46" s="18" t="s">
        <v>12</v>
      </c>
      <c r="B46" s="19" t="s">
        <v>186</v>
      </c>
      <c r="C46" s="646">
        <f>SUM(C47:C51)</f>
        <v>0</v>
      </c>
      <c r="D46" s="315">
        <f>SUM(D47:D51)</f>
        <v>0</v>
      </c>
      <c r="E46" s="261">
        <f>+D46-C46</f>
        <v>0</v>
      </c>
      <c r="F46" s="734">
        <f>SUM(F47:F51)</f>
        <v>0</v>
      </c>
    </row>
    <row r="47" spans="1:6" s="185" customFormat="1" ht="12" customHeight="1">
      <c r="A47" s="13" t="s">
        <v>62</v>
      </c>
      <c r="B47" s="186" t="s">
        <v>190</v>
      </c>
      <c r="C47" s="336"/>
      <c r="D47" s="316"/>
      <c r="E47" s="304"/>
      <c r="F47" s="746"/>
    </row>
    <row r="48" spans="1:6" s="185" customFormat="1" ht="12" customHeight="1">
      <c r="A48" s="12" t="s">
        <v>63</v>
      </c>
      <c r="B48" s="187" t="s">
        <v>191</v>
      </c>
      <c r="C48" s="334"/>
      <c r="D48" s="317"/>
      <c r="E48" s="300"/>
      <c r="F48" s="738"/>
    </row>
    <row r="49" spans="1:6" s="185" customFormat="1" ht="12" customHeight="1">
      <c r="A49" s="12" t="s">
        <v>187</v>
      </c>
      <c r="B49" s="187" t="s">
        <v>192</v>
      </c>
      <c r="C49" s="334"/>
      <c r="D49" s="317"/>
      <c r="E49" s="300"/>
      <c r="F49" s="738"/>
    </row>
    <row r="50" spans="1:6" s="185" customFormat="1" ht="12" customHeight="1">
      <c r="A50" s="12" t="s">
        <v>188</v>
      </c>
      <c r="B50" s="187" t="s">
        <v>193</v>
      </c>
      <c r="C50" s="334"/>
      <c r="D50" s="317"/>
      <c r="E50" s="300"/>
      <c r="F50" s="738"/>
    </row>
    <row r="51" spans="1:6" s="185" customFormat="1" ht="12" customHeight="1" thickBot="1">
      <c r="A51" s="14" t="s">
        <v>189</v>
      </c>
      <c r="B51" s="105" t="s">
        <v>194</v>
      </c>
      <c r="C51" s="335"/>
      <c r="D51" s="318"/>
      <c r="E51" s="303"/>
      <c r="F51" s="736"/>
    </row>
    <row r="52" spans="1:6" s="185" customFormat="1" ht="12" customHeight="1" thickBot="1">
      <c r="A52" s="18" t="s">
        <v>107</v>
      </c>
      <c r="B52" s="19" t="s">
        <v>195</v>
      </c>
      <c r="C52" s="646">
        <f>SUM(C53:C56)</f>
        <v>0</v>
      </c>
      <c r="D52" s="315">
        <f>SUM(D53:D55)</f>
        <v>0</v>
      </c>
      <c r="E52" s="261">
        <f>+D52-C52</f>
        <v>0</v>
      </c>
      <c r="F52" s="734">
        <f>SUM(F53:F55)</f>
        <v>0</v>
      </c>
    </row>
    <row r="53" spans="1:6" s="185" customFormat="1" ht="12" customHeight="1">
      <c r="A53" s="13" t="s">
        <v>64</v>
      </c>
      <c r="B53" s="186" t="s">
        <v>196</v>
      </c>
      <c r="C53" s="175"/>
      <c r="D53" s="319"/>
      <c r="E53" s="306"/>
      <c r="F53" s="737"/>
    </row>
    <row r="54" spans="1:6" s="185" customFormat="1" ht="12" customHeight="1">
      <c r="A54" s="12" t="s">
        <v>65</v>
      </c>
      <c r="B54" s="187" t="s">
        <v>327</v>
      </c>
      <c r="C54" s="174"/>
      <c r="D54" s="317"/>
      <c r="E54" s="300"/>
      <c r="F54" s="738"/>
    </row>
    <row r="55" spans="1:6" s="185" customFormat="1" ht="12" customHeight="1">
      <c r="A55" s="12" t="s">
        <v>199</v>
      </c>
      <c r="B55" s="187" t="s">
        <v>197</v>
      </c>
      <c r="C55" s="174"/>
      <c r="D55" s="317"/>
      <c r="E55" s="300"/>
      <c r="F55" s="738"/>
    </row>
    <row r="56" spans="1:6" s="185" customFormat="1" ht="12" customHeight="1" thickBot="1">
      <c r="A56" s="14" t="s">
        <v>200</v>
      </c>
      <c r="B56" s="105" t="s">
        <v>198</v>
      </c>
      <c r="C56" s="176"/>
      <c r="D56" s="318"/>
      <c r="E56" s="303"/>
      <c r="F56" s="752"/>
    </row>
    <row r="57" spans="1:6" s="185" customFormat="1" ht="12" customHeight="1" thickBot="1">
      <c r="A57" s="18" t="s">
        <v>14</v>
      </c>
      <c r="B57" s="103" t="s">
        <v>201</v>
      </c>
      <c r="C57" s="646">
        <f>SUM(C58:C61)</f>
        <v>0</v>
      </c>
      <c r="D57" s="315">
        <f>SUM(D58:D60)</f>
        <v>0</v>
      </c>
      <c r="E57" s="261">
        <f>+D57-C57</f>
        <v>0</v>
      </c>
      <c r="F57" s="734">
        <f>SUM(F58:F60)</f>
        <v>0</v>
      </c>
    </row>
    <row r="58" spans="1:6" s="185" customFormat="1" ht="12" customHeight="1">
      <c r="A58" s="13" t="s">
        <v>108</v>
      </c>
      <c r="B58" s="186" t="s">
        <v>203</v>
      </c>
      <c r="C58" s="334"/>
      <c r="D58" s="316"/>
      <c r="E58" s="306"/>
      <c r="F58" s="737"/>
    </row>
    <row r="59" spans="1:6" s="185" customFormat="1" ht="12" customHeight="1">
      <c r="A59" s="12" t="s">
        <v>109</v>
      </c>
      <c r="B59" s="187" t="s">
        <v>328</v>
      </c>
      <c r="C59" s="334"/>
      <c r="D59" s="317"/>
      <c r="E59" s="300"/>
      <c r="F59" s="738"/>
    </row>
    <row r="60" spans="1:6" s="185" customFormat="1" ht="12" customHeight="1">
      <c r="A60" s="12" t="s">
        <v>132</v>
      </c>
      <c r="B60" s="187" t="s">
        <v>204</v>
      </c>
      <c r="C60" s="334"/>
      <c r="D60" s="317"/>
      <c r="E60" s="300"/>
      <c r="F60" s="738"/>
    </row>
    <row r="61" spans="1:6" s="185" customFormat="1" ht="12" customHeight="1" thickBot="1">
      <c r="A61" s="14" t="s">
        <v>202</v>
      </c>
      <c r="B61" s="105" t="s">
        <v>205</v>
      </c>
      <c r="C61" s="334"/>
      <c r="D61" s="318"/>
      <c r="E61" s="303"/>
      <c r="F61" s="736"/>
    </row>
    <row r="62" spans="1:6" s="185" customFormat="1" ht="12" customHeight="1" thickBot="1">
      <c r="A62" s="240" t="s">
        <v>377</v>
      </c>
      <c r="B62" s="19" t="s">
        <v>206</v>
      </c>
      <c r="C62" s="177">
        <f>+C5+C12+C19+C26+C34+C46+C52+C57</f>
        <v>13000</v>
      </c>
      <c r="D62" s="321">
        <f>+D5+D12+D19+D26+D34+D46+D52+D57</f>
        <v>13135</v>
      </c>
      <c r="E62" s="262">
        <f>+D62-C62</f>
        <v>135</v>
      </c>
      <c r="F62" s="750">
        <f>+F5+F12+F19+F26+F34+F46+F52+F57</f>
        <v>8135</v>
      </c>
    </row>
    <row r="63" spans="1:6" s="185" customFormat="1" ht="12" customHeight="1" thickBot="1">
      <c r="A63" s="227" t="s">
        <v>207</v>
      </c>
      <c r="B63" s="103" t="s">
        <v>208</v>
      </c>
      <c r="C63" s="646">
        <f>SUM(C64:C66)</f>
        <v>0</v>
      </c>
      <c r="D63" s="315">
        <f>SUM(D64:D66)</f>
        <v>0</v>
      </c>
      <c r="E63" s="261">
        <f>+D63-C63</f>
        <v>0</v>
      </c>
      <c r="F63" s="734">
        <f>SUM(F64:F66)</f>
        <v>0</v>
      </c>
    </row>
    <row r="64" spans="1:6" s="185" customFormat="1" ht="12" customHeight="1">
      <c r="A64" s="13" t="s">
        <v>239</v>
      </c>
      <c r="B64" s="186" t="s">
        <v>209</v>
      </c>
      <c r="C64" s="334"/>
      <c r="D64" s="319"/>
      <c r="E64" s="306"/>
      <c r="F64" s="737"/>
    </row>
    <row r="65" spans="1:6" s="185" customFormat="1" ht="12" customHeight="1">
      <c r="A65" s="12" t="s">
        <v>248</v>
      </c>
      <c r="B65" s="187" t="s">
        <v>210</v>
      </c>
      <c r="C65" s="334"/>
      <c r="D65" s="317"/>
      <c r="E65" s="300"/>
      <c r="F65" s="738"/>
    </row>
    <row r="66" spans="1:6" s="185" customFormat="1" ht="12" customHeight="1" thickBot="1">
      <c r="A66" s="14" t="s">
        <v>249</v>
      </c>
      <c r="B66" s="236" t="s">
        <v>362</v>
      </c>
      <c r="C66" s="334"/>
      <c r="D66" s="318"/>
      <c r="E66" s="303"/>
      <c r="F66" s="736"/>
    </row>
    <row r="67" spans="1:6" s="185" customFormat="1" ht="12" customHeight="1" thickBot="1">
      <c r="A67" s="227" t="s">
        <v>212</v>
      </c>
      <c r="B67" s="103" t="s">
        <v>213</v>
      </c>
      <c r="C67" s="646">
        <f>SUM(C68:C71)</f>
        <v>0</v>
      </c>
      <c r="D67" s="315">
        <f>SUM(D68:D71)</f>
        <v>0</v>
      </c>
      <c r="E67" s="261">
        <f>+D67-C67</f>
        <v>0</v>
      </c>
      <c r="F67" s="734">
        <f>SUM(F68:F71)</f>
        <v>0</v>
      </c>
    </row>
    <row r="68" spans="1:6" s="185" customFormat="1" ht="12" customHeight="1">
      <c r="A68" s="13" t="s">
        <v>87</v>
      </c>
      <c r="B68" s="186" t="s">
        <v>214</v>
      </c>
      <c r="C68" s="334"/>
      <c r="D68" s="319"/>
      <c r="E68" s="306"/>
      <c r="F68" s="737"/>
    </row>
    <row r="69" spans="1:6" s="185" customFormat="1" ht="12" customHeight="1">
      <c r="A69" s="12" t="s">
        <v>88</v>
      </c>
      <c r="B69" s="187" t="s">
        <v>215</v>
      </c>
      <c r="C69" s="334"/>
      <c r="D69" s="317"/>
      <c r="E69" s="300"/>
      <c r="F69" s="738"/>
    </row>
    <row r="70" spans="1:6" s="185" customFormat="1" ht="12" customHeight="1">
      <c r="A70" s="12" t="s">
        <v>240</v>
      </c>
      <c r="B70" s="187" t="s">
        <v>216</v>
      </c>
      <c r="C70" s="334"/>
      <c r="D70" s="317"/>
      <c r="E70" s="300"/>
      <c r="F70" s="738"/>
    </row>
    <row r="71" spans="1:6" s="185" customFormat="1" ht="12" customHeight="1" thickBot="1">
      <c r="A71" s="14" t="s">
        <v>241</v>
      </c>
      <c r="B71" s="105" t="s">
        <v>217</v>
      </c>
      <c r="C71" s="334"/>
      <c r="D71" s="320"/>
      <c r="E71" s="301"/>
      <c r="F71" s="736"/>
    </row>
    <row r="72" spans="1:6" s="185" customFormat="1" ht="12" customHeight="1" thickBot="1">
      <c r="A72" s="227" t="s">
        <v>218</v>
      </c>
      <c r="B72" s="103" t="s">
        <v>219</v>
      </c>
      <c r="C72" s="646">
        <f>SUM(C73:C74)</f>
        <v>0</v>
      </c>
      <c r="D72" s="315">
        <f>SUM(D73:D74)</f>
        <v>0</v>
      </c>
      <c r="E72" s="261">
        <f>+D72-C72</f>
        <v>0</v>
      </c>
      <c r="F72" s="734">
        <f>SUM(F73:F74)</f>
        <v>0</v>
      </c>
    </row>
    <row r="73" spans="1:6" s="185" customFormat="1" ht="12" customHeight="1">
      <c r="A73" s="13" t="s">
        <v>242</v>
      </c>
      <c r="B73" s="186" t="s">
        <v>220</v>
      </c>
      <c r="C73" s="334"/>
      <c r="D73" s="316"/>
      <c r="E73" s="306"/>
      <c r="F73" s="737"/>
    </row>
    <row r="74" spans="1:6" s="185" customFormat="1" ht="12" customHeight="1" thickBot="1">
      <c r="A74" s="14" t="s">
        <v>243</v>
      </c>
      <c r="B74" s="105" t="s">
        <v>221</v>
      </c>
      <c r="C74" s="334"/>
      <c r="D74" s="318"/>
      <c r="E74" s="303"/>
      <c r="F74" s="752"/>
    </row>
    <row r="75" spans="1:6" s="185" customFormat="1" ht="12" customHeight="1" thickBot="1">
      <c r="A75" s="227" t="s">
        <v>222</v>
      </c>
      <c r="B75" s="103" t="s">
        <v>223</v>
      </c>
      <c r="C75" s="646">
        <f>SUM(C76:C78)</f>
        <v>0</v>
      </c>
      <c r="D75" s="315">
        <f>SUM(D76:D78)</f>
        <v>0</v>
      </c>
      <c r="E75" s="261">
        <f>+D75-C75</f>
        <v>0</v>
      </c>
      <c r="F75" s="734">
        <f>SUM(F76:F78)</f>
        <v>0</v>
      </c>
    </row>
    <row r="76" spans="1:6" s="185" customFormat="1" ht="12" customHeight="1">
      <c r="A76" s="13" t="s">
        <v>244</v>
      </c>
      <c r="B76" s="186" t="s">
        <v>224</v>
      </c>
      <c r="C76" s="334"/>
      <c r="D76" s="316"/>
      <c r="E76" s="304"/>
      <c r="F76" s="746"/>
    </row>
    <row r="77" spans="1:6" s="185" customFormat="1" ht="12" customHeight="1">
      <c r="A77" s="12" t="s">
        <v>245</v>
      </c>
      <c r="B77" s="187" t="s">
        <v>225</v>
      </c>
      <c r="C77" s="334"/>
      <c r="D77" s="317"/>
      <c r="E77" s="300"/>
      <c r="F77" s="738"/>
    </row>
    <row r="78" spans="1:6" s="185" customFormat="1" ht="12" customHeight="1" thickBot="1">
      <c r="A78" s="14" t="s">
        <v>246</v>
      </c>
      <c r="B78" s="105" t="s">
        <v>226</v>
      </c>
      <c r="C78" s="334"/>
      <c r="D78" s="320"/>
      <c r="E78" s="301"/>
      <c r="F78" s="736"/>
    </row>
    <row r="79" spans="1:6" s="185" customFormat="1" ht="12" customHeight="1" thickBot="1">
      <c r="A79" s="227" t="s">
        <v>227</v>
      </c>
      <c r="B79" s="103" t="s">
        <v>247</v>
      </c>
      <c r="C79" s="646">
        <f>SUM(C80:C83)</f>
        <v>0</v>
      </c>
      <c r="D79" s="315">
        <f>SUM(D80:D83)</f>
        <v>0</v>
      </c>
      <c r="E79" s="261">
        <f>+D79-C79</f>
        <v>0</v>
      </c>
      <c r="F79" s="734">
        <f>SUM(F80:F83)</f>
        <v>0</v>
      </c>
    </row>
    <row r="80" spans="1:6" s="185" customFormat="1" ht="12" customHeight="1">
      <c r="A80" s="190" t="s">
        <v>228</v>
      </c>
      <c r="B80" s="186" t="s">
        <v>229</v>
      </c>
      <c r="C80" s="334"/>
      <c r="D80" s="319"/>
      <c r="E80" s="306"/>
      <c r="F80" s="737"/>
    </row>
    <row r="81" spans="1:6" s="185" customFormat="1" ht="12" customHeight="1">
      <c r="A81" s="191" t="s">
        <v>230</v>
      </c>
      <c r="B81" s="187" t="s">
        <v>231</v>
      </c>
      <c r="C81" s="334"/>
      <c r="D81" s="317"/>
      <c r="E81" s="300"/>
      <c r="F81" s="738"/>
    </row>
    <row r="82" spans="1:6" s="185" customFormat="1" ht="12" customHeight="1">
      <c r="A82" s="191" t="s">
        <v>232</v>
      </c>
      <c r="B82" s="187" t="s">
        <v>233</v>
      </c>
      <c r="C82" s="334"/>
      <c r="D82" s="317"/>
      <c r="E82" s="300"/>
      <c r="F82" s="738"/>
    </row>
    <row r="83" spans="1:6" s="185" customFormat="1" ht="12" customHeight="1" thickBot="1">
      <c r="A83" s="192" t="s">
        <v>234</v>
      </c>
      <c r="B83" s="105" t="s">
        <v>235</v>
      </c>
      <c r="C83" s="334"/>
      <c r="D83" s="318"/>
      <c r="E83" s="303"/>
      <c r="F83" s="752"/>
    </row>
    <row r="84" spans="1:6" s="185" customFormat="1" ht="12" customHeight="1" thickBot="1">
      <c r="A84" s="227" t="s">
        <v>236</v>
      </c>
      <c r="B84" s="103" t="s">
        <v>376</v>
      </c>
      <c r="C84" s="646">
        <v>0</v>
      </c>
      <c r="D84" s="322">
        <v>0</v>
      </c>
      <c r="E84" s="263">
        <f>+D84-C84</f>
        <v>0</v>
      </c>
      <c r="F84" s="753">
        <v>0</v>
      </c>
    </row>
    <row r="85" spans="1:6" s="185" customFormat="1" ht="13.5" customHeight="1" thickBot="1">
      <c r="A85" s="227" t="s">
        <v>238</v>
      </c>
      <c r="B85" s="103" t="s">
        <v>237</v>
      </c>
      <c r="C85" s="646">
        <v>0</v>
      </c>
      <c r="D85" s="322">
        <v>0</v>
      </c>
      <c r="E85" s="263">
        <f>+D85-C85</f>
        <v>0</v>
      </c>
      <c r="F85" s="753">
        <v>0</v>
      </c>
    </row>
    <row r="86" spans="1:6" s="185" customFormat="1" ht="15.75" customHeight="1" thickBot="1">
      <c r="A86" s="227" t="s">
        <v>250</v>
      </c>
      <c r="B86" s="193" t="s">
        <v>379</v>
      </c>
      <c r="C86" s="646">
        <f>+C63+C67+C72+C75+C79+C84+C85</f>
        <v>0</v>
      </c>
      <c r="D86" s="321">
        <f>+D63+D67+D72+D75+D79+D85+D84</f>
        <v>0</v>
      </c>
      <c r="E86" s="262">
        <f>+D86-C86</f>
        <v>0</v>
      </c>
      <c r="F86" s="750">
        <f>+F63+F67+F72+F75+F79+F85+F84</f>
        <v>0</v>
      </c>
    </row>
    <row r="87" spans="1:6" s="185" customFormat="1" ht="16.5" customHeight="1" thickBot="1">
      <c r="A87" s="228" t="s">
        <v>378</v>
      </c>
      <c r="B87" s="194" t="s">
        <v>380</v>
      </c>
      <c r="C87" s="177">
        <f>+C62+C86</f>
        <v>13000</v>
      </c>
      <c r="D87" s="321">
        <f>+D62+D86</f>
        <v>13135</v>
      </c>
      <c r="E87" s="262">
        <f>+D87-C87</f>
        <v>135</v>
      </c>
      <c r="F87" s="750">
        <f>+F62+F86</f>
        <v>8135</v>
      </c>
    </row>
    <row r="88" spans="1:6" s="185" customFormat="1" ht="16.5" customHeight="1">
      <c r="A88" s="3"/>
      <c r="B88" s="4"/>
      <c r="C88" s="113"/>
    </row>
    <row r="89" spans="1:6" ht="16.5" customHeight="1">
      <c r="A89" s="984" t="s">
        <v>35</v>
      </c>
      <c r="B89" s="984"/>
      <c r="C89" s="984"/>
      <c r="D89" s="984"/>
      <c r="E89" s="984"/>
      <c r="F89" s="984"/>
    </row>
    <row r="90" spans="1:6" s="195" customFormat="1" ht="16.5" customHeight="1" thickBot="1">
      <c r="A90" s="982" t="s">
        <v>90</v>
      </c>
      <c r="B90" s="982"/>
      <c r="C90" s="67"/>
      <c r="E90" s="271" t="s">
        <v>131</v>
      </c>
      <c r="F90" s="271" t="s">
        <v>131</v>
      </c>
    </row>
    <row r="91" spans="1:6" ht="38.1" customHeight="1" thickBot="1">
      <c r="A91" s="21" t="s">
        <v>54</v>
      </c>
      <c r="B91" s="22" t="s">
        <v>36</v>
      </c>
      <c r="C91" s="279" t="s">
        <v>455</v>
      </c>
      <c r="D91" s="279" t="s">
        <v>447</v>
      </c>
      <c r="E91" s="269" t="s">
        <v>449</v>
      </c>
      <c r="F91" s="732" t="s">
        <v>446</v>
      </c>
    </row>
    <row r="92" spans="1:6" s="184" customFormat="1" ht="12" customHeight="1" thickBot="1">
      <c r="A92" s="27"/>
      <c r="B92" s="28" t="s">
        <v>388</v>
      </c>
      <c r="C92" s="28" t="s">
        <v>389</v>
      </c>
      <c r="D92" s="324" t="s">
        <v>390</v>
      </c>
      <c r="E92" s="313" t="s">
        <v>392</v>
      </c>
      <c r="F92" s="733" t="s">
        <v>391</v>
      </c>
    </row>
    <row r="93" spans="1:6" ht="12" customHeight="1" thickBot="1">
      <c r="A93" s="20" t="s">
        <v>7</v>
      </c>
      <c r="B93" s="26" t="s">
        <v>338</v>
      </c>
      <c r="C93" s="337">
        <f>C94+C95+C96+C97+C98+C111</f>
        <v>13000</v>
      </c>
      <c r="D93" s="315">
        <f>D94+D95+D96+D97+D98+D111</f>
        <v>13135</v>
      </c>
      <c r="E93" s="261">
        <f>+D93-C93</f>
        <v>135</v>
      </c>
      <c r="F93" s="734">
        <f>F94+F95+F96+F97+F98+F111</f>
        <v>8135</v>
      </c>
    </row>
    <row r="94" spans="1:6" ht="12" customHeight="1">
      <c r="A94" s="15" t="s">
        <v>66</v>
      </c>
      <c r="B94" s="8" t="s">
        <v>37</v>
      </c>
      <c r="C94" s="338"/>
      <c r="D94" s="325"/>
      <c r="E94" s="308"/>
      <c r="F94" s="803"/>
    </row>
    <row r="95" spans="1:6" ht="12" customHeight="1">
      <c r="A95" s="12" t="s">
        <v>67</v>
      </c>
      <c r="B95" s="6" t="s">
        <v>110</v>
      </c>
      <c r="C95" s="174"/>
      <c r="D95" s="326"/>
      <c r="E95" s="309"/>
      <c r="F95" s="804"/>
    </row>
    <row r="96" spans="1:6" ht="12" customHeight="1">
      <c r="A96" s="12" t="s">
        <v>68</v>
      </c>
      <c r="B96" s="6" t="s">
        <v>85</v>
      </c>
      <c r="C96" s="176"/>
      <c r="D96" s="326"/>
      <c r="E96" s="309"/>
      <c r="F96" s="804"/>
    </row>
    <row r="97" spans="1:7" ht="12" customHeight="1">
      <c r="A97" s="12" t="s">
        <v>69</v>
      </c>
      <c r="B97" s="9" t="s">
        <v>111</v>
      </c>
      <c r="C97" s="176"/>
      <c r="D97" s="326"/>
      <c r="E97" s="309"/>
      <c r="F97" s="804"/>
    </row>
    <row r="98" spans="1:7" ht="12" customHeight="1">
      <c r="A98" s="12" t="s">
        <v>77</v>
      </c>
      <c r="B98" s="17" t="s">
        <v>112</v>
      </c>
      <c r="C98" s="176">
        <v>13000</v>
      </c>
      <c r="D98" s="176">
        <v>13135</v>
      </c>
      <c r="E98" s="547">
        <f>+D98-C98</f>
        <v>135</v>
      </c>
      <c r="F98" s="401">
        <v>8135</v>
      </c>
      <c r="G98" s="640"/>
    </row>
    <row r="99" spans="1:7" ht="12" customHeight="1">
      <c r="A99" s="12" t="s">
        <v>70</v>
      </c>
      <c r="B99" s="6" t="s">
        <v>343</v>
      </c>
      <c r="C99" s="176"/>
      <c r="D99" s="326"/>
      <c r="E99" s="309"/>
      <c r="F99" s="804"/>
    </row>
    <row r="100" spans="1:7" ht="12" customHeight="1">
      <c r="A100" s="12" t="s">
        <v>71</v>
      </c>
      <c r="B100" s="71" t="s">
        <v>342</v>
      </c>
      <c r="C100" s="176"/>
      <c r="D100" s="326"/>
      <c r="E100" s="309"/>
      <c r="F100" s="804"/>
    </row>
    <row r="101" spans="1:7" ht="12" customHeight="1">
      <c r="A101" s="12" t="s">
        <v>78</v>
      </c>
      <c r="B101" s="71" t="s">
        <v>341</v>
      </c>
      <c r="C101" s="176"/>
      <c r="D101" s="326"/>
      <c r="E101" s="309"/>
      <c r="F101" s="804"/>
    </row>
    <row r="102" spans="1:7" ht="12" customHeight="1">
      <c r="A102" s="12" t="s">
        <v>79</v>
      </c>
      <c r="B102" s="69" t="s">
        <v>253</v>
      </c>
      <c r="C102" s="176"/>
      <c r="D102" s="326"/>
      <c r="E102" s="309"/>
      <c r="F102" s="804"/>
    </row>
    <row r="103" spans="1:7" ht="12" customHeight="1">
      <c r="A103" s="12" t="s">
        <v>80</v>
      </c>
      <c r="B103" s="70" t="s">
        <v>254</v>
      </c>
      <c r="C103" s="176"/>
      <c r="D103" s="326"/>
      <c r="E103" s="309"/>
      <c r="F103" s="804"/>
    </row>
    <row r="104" spans="1:7" ht="12" customHeight="1">
      <c r="A104" s="12" t="s">
        <v>81</v>
      </c>
      <c r="B104" s="70" t="s">
        <v>255</v>
      </c>
      <c r="C104" s="176"/>
      <c r="D104" s="326"/>
      <c r="E104" s="309"/>
      <c r="F104" s="804"/>
    </row>
    <row r="105" spans="1:7" ht="12" customHeight="1">
      <c r="A105" s="12" t="s">
        <v>83</v>
      </c>
      <c r="B105" s="69" t="s">
        <v>256</v>
      </c>
      <c r="C105" s="176"/>
      <c r="D105" s="326"/>
      <c r="E105" s="309"/>
      <c r="F105" s="804"/>
    </row>
    <row r="106" spans="1:7" ht="12" customHeight="1">
      <c r="A106" s="12" t="s">
        <v>113</v>
      </c>
      <c r="B106" s="69" t="s">
        <v>257</v>
      </c>
      <c r="C106" s="176"/>
      <c r="D106" s="326"/>
      <c r="E106" s="309"/>
      <c r="F106" s="804"/>
    </row>
    <row r="107" spans="1:7" ht="12" customHeight="1">
      <c r="A107" s="12" t="s">
        <v>251</v>
      </c>
      <c r="B107" s="70" t="s">
        <v>258</v>
      </c>
      <c r="C107" s="176"/>
      <c r="D107" s="326"/>
      <c r="E107" s="309"/>
      <c r="F107" s="804"/>
    </row>
    <row r="108" spans="1:7" ht="12" customHeight="1">
      <c r="A108" s="11" t="s">
        <v>252</v>
      </c>
      <c r="B108" s="71" t="s">
        <v>259</v>
      </c>
      <c r="C108" s="176"/>
      <c r="D108" s="326"/>
      <c r="E108" s="309"/>
      <c r="F108" s="804"/>
    </row>
    <row r="109" spans="1:7" ht="12" customHeight="1">
      <c r="A109" s="12" t="s">
        <v>339</v>
      </c>
      <c r="B109" s="71" t="s">
        <v>260</v>
      </c>
      <c r="C109" s="176"/>
      <c r="D109" s="326"/>
      <c r="E109" s="309"/>
      <c r="F109" s="804"/>
    </row>
    <row r="110" spans="1:7" ht="12" customHeight="1">
      <c r="A110" s="14" t="s">
        <v>340</v>
      </c>
      <c r="B110" s="71" t="s">
        <v>261</v>
      </c>
      <c r="C110" s="176">
        <v>13000</v>
      </c>
      <c r="D110" s="176">
        <v>13135</v>
      </c>
      <c r="E110" s="547">
        <f>+D110-C110</f>
        <v>135</v>
      </c>
      <c r="F110" s="401">
        <v>8135</v>
      </c>
      <c r="G110" s="640"/>
    </row>
    <row r="111" spans="1:7" ht="12" customHeight="1">
      <c r="A111" s="12" t="s">
        <v>344</v>
      </c>
      <c r="B111" s="9" t="s">
        <v>38</v>
      </c>
      <c r="C111" s="174"/>
      <c r="D111" s="326"/>
      <c r="E111" s="309"/>
      <c r="F111" s="804"/>
    </row>
    <row r="112" spans="1:7" ht="12" customHeight="1">
      <c r="A112" s="12" t="s">
        <v>345</v>
      </c>
      <c r="B112" s="6" t="s">
        <v>347</v>
      </c>
      <c r="C112" s="174"/>
      <c r="D112" s="326"/>
      <c r="E112" s="309"/>
      <c r="F112" s="804"/>
    </row>
    <row r="113" spans="1:6" ht="12" customHeight="1" thickBot="1">
      <c r="A113" s="16" t="s">
        <v>346</v>
      </c>
      <c r="B113" s="239" t="s">
        <v>348</v>
      </c>
      <c r="C113" s="339"/>
      <c r="D113" s="327"/>
      <c r="E113" s="311"/>
      <c r="F113" s="805"/>
    </row>
    <row r="114" spans="1:6" ht="12" customHeight="1" thickBot="1">
      <c r="A114" s="237" t="s">
        <v>8</v>
      </c>
      <c r="B114" s="238" t="s">
        <v>262</v>
      </c>
      <c r="C114" s="809">
        <f>+C115+C117+C119</f>
        <v>0</v>
      </c>
      <c r="D114" s="328">
        <f>+D115+D117+D119</f>
        <v>0</v>
      </c>
      <c r="E114" s="261">
        <f>+D114-C114</f>
        <v>0</v>
      </c>
      <c r="F114" s="734">
        <f>+F115+F117+F119</f>
        <v>0</v>
      </c>
    </row>
    <row r="115" spans="1:6" ht="12" customHeight="1">
      <c r="A115" s="13" t="s">
        <v>72</v>
      </c>
      <c r="B115" s="6" t="s">
        <v>130</v>
      </c>
      <c r="C115" s="175"/>
      <c r="D115" s="329"/>
      <c r="E115" s="308"/>
      <c r="F115" s="803"/>
    </row>
    <row r="116" spans="1:6" ht="12" customHeight="1">
      <c r="A116" s="13" t="s">
        <v>73</v>
      </c>
      <c r="B116" s="10" t="s">
        <v>266</v>
      </c>
      <c r="C116" s="175"/>
      <c r="D116" s="326"/>
      <c r="E116" s="309"/>
      <c r="F116" s="804"/>
    </row>
    <row r="117" spans="1:6" ht="12" customHeight="1">
      <c r="A117" s="13" t="s">
        <v>74</v>
      </c>
      <c r="B117" s="10" t="s">
        <v>114</v>
      </c>
      <c r="C117" s="174"/>
      <c r="D117" s="326"/>
      <c r="E117" s="309"/>
      <c r="F117" s="804"/>
    </row>
    <row r="118" spans="1:6" ht="12" customHeight="1">
      <c r="A118" s="13" t="s">
        <v>75</v>
      </c>
      <c r="B118" s="10" t="s">
        <v>267</v>
      </c>
      <c r="C118" s="174"/>
      <c r="D118" s="326"/>
      <c r="E118" s="309"/>
      <c r="F118" s="804"/>
    </row>
    <row r="119" spans="1:6" ht="12" customHeight="1">
      <c r="A119" s="13" t="s">
        <v>76</v>
      </c>
      <c r="B119" s="105" t="s">
        <v>133</v>
      </c>
      <c r="C119" s="174"/>
      <c r="D119" s="326"/>
      <c r="E119" s="309"/>
      <c r="F119" s="804"/>
    </row>
    <row r="120" spans="1:6" ht="12" customHeight="1">
      <c r="A120" s="13" t="s">
        <v>82</v>
      </c>
      <c r="B120" s="104" t="s">
        <v>329</v>
      </c>
      <c r="C120" s="174"/>
      <c r="D120" s="326"/>
      <c r="E120" s="309"/>
      <c r="F120" s="804"/>
    </row>
    <row r="121" spans="1:6" ht="12" customHeight="1">
      <c r="A121" s="13" t="s">
        <v>84</v>
      </c>
      <c r="B121" s="182" t="s">
        <v>272</v>
      </c>
      <c r="C121" s="174"/>
      <c r="D121" s="326"/>
      <c r="E121" s="309"/>
      <c r="F121" s="804"/>
    </row>
    <row r="122" spans="1:6">
      <c r="A122" s="13" t="s">
        <v>115</v>
      </c>
      <c r="B122" s="70" t="s">
        <v>255</v>
      </c>
      <c r="C122" s="174"/>
      <c r="D122" s="326"/>
      <c r="E122" s="309"/>
      <c r="F122" s="804"/>
    </row>
    <row r="123" spans="1:6" ht="12" customHeight="1">
      <c r="A123" s="13" t="s">
        <v>116</v>
      </c>
      <c r="B123" s="70" t="s">
        <v>271</v>
      </c>
      <c r="C123" s="174"/>
      <c r="D123" s="326"/>
      <c r="E123" s="309"/>
      <c r="F123" s="804"/>
    </row>
    <row r="124" spans="1:6" ht="12" customHeight="1">
      <c r="A124" s="13" t="s">
        <v>117</v>
      </c>
      <c r="B124" s="70" t="s">
        <v>270</v>
      </c>
      <c r="C124" s="174"/>
      <c r="D124" s="326"/>
      <c r="E124" s="309"/>
      <c r="F124" s="804"/>
    </row>
    <row r="125" spans="1:6" ht="12" customHeight="1">
      <c r="A125" s="13" t="s">
        <v>263</v>
      </c>
      <c r="B125" s="70" t="s">
        <v>258</v>
      </c>
      <c r="C125" s="174"/>
      <c r="D125" s="326"/>
      <c r="E125" s="309"/>
      <c r="F125" s="804"/>
    </row>
    <row r="126" spans="1:6" ht="12" customHeight="1">
      <c r="A126" s="13" t="s">
        <v>264</v>
      </c>
      <c r="B126" s="70" t="s">
        <v>269</v>
      </c>
      <c r="C126" s="174"/>
      <c r="D126" s="326"/>
      <c r="E126" s="309"/>
      <c r="F126" s="804"/>
    </row>
    <row r="127" spans="1:6" ht="16.5" thickBot="1">
      <c r="A127" s="11" t="s">
        <v>265</v>
      </c>
      <c r="B127" s="70" t="s">
        <v>268</v>
      </c>
      <c r="C127" s="176"/>
      <c r="D127" s="327"/>
      <c r="E127" s="311"/>
      <c r="F127" s="806"/>
    </row>
    <row r="128" spans="1:6" ht="12" customHeight="1" thickBot="1">
      <c r="A128" s="18" t="s">
        <v>9</v>
      </c>
      <c r="B128" s="63" t="s">
        <v>349</v>
      </c>
      <c r="C128" s="177">
        <f>+C93+C114</f>
        <v>13000</v>
      </c>
      <c r="D128" s="321">
        <f>+D93+D114</f>
        <v>13135</v>
      </c>
      <c r="E128" s="261">
        <f>+D128-C128</f>
        <v>135</v>
      </c>
      <c r="F128" s="734">
        <f>+F93+F114</f>
        <v>8135</v>
      </c>
    </row>
    <row r="129" spans="1:6" ht="12" customHeight="1" thickBot="1">
      <c r="A129" s="18" t="s">
        <v>10</v>
      </c>
      <c r="B129" s="63" t="s">
        <v>350</v>
      </c>
      <c r="C129" s="631">
        <f>+C130+C131+C132</f>
        <v>0</v>
      </c>
      <c r="D129" s="315">
        <f>+D130+D131+D132</f>
        <v>0</v>
      </c>
      <c r="E129" s="261">
        <f>+D129-C129</f>
        <v>0</v>
      </c>
      <c r="F129" s="734">
        <f>+F130+F131+F132</f>
        <v>0</v>
      </c>
    </row>
    <row r="130" spans="1:6" ht="12" customHeight="1">
      <c r="A130" s="13" t="s">
        <v>167</v>
      </c>
      <c r="B130" s="10" t="s">
        <v>357</v>
      </c>
      <c r="C130" s="174"/>
      <c r="D130" s="325"/>
      <c r="E130" s="308"/>
      <c r="F130" s="803"/>
    </row>
    <row r="131" spans="1:6" ht="12" customHeight="1">
      <c r="A131" s="13" t="s">
        <v>168</v>
      </c>
      <c r="B131" s="10" t="s">
        <v>358</v>
      </c>
      <c r="C131" s="174"/>
      <c r="D131" s="326"/>
      <c r="E131" s="309"/>
      <c r="F131" s="804"/>
    </row>
    <row r="132" spans="1:6" ht="12" customHeight="1" thickBot="1">
      <c r="A132" s="11" t="s">
        <v>169</v>
      </c>
      <c r="B132" s="10" t="s">
        <v>359</v>
      </c>
      <c r="C132" s="174"/>
      <c r="D132" s="330"/>
      <c r="E132" s="311"/>
      <c r="F132" s="805"/>
    </row>
    <row r="133" spans="1:6" ht="12" customHeight="1" thickBot="1">
      <c r="A133" s="18" t="s">
        <v>11</v>
      </c>
      <c r="B133" s="63" t="s">
        <v>351</v>
      </c>
      <c r="C133" s="631">
        <f>SUM(C134:C139)</f>
        <v>0</v>
      </c>
      <c r="D133" s="315">
        <f>SUM(D134:D139)</f>
        <v>0</v>
      </c>
      <c r="E133" s="261">
        <f>+D133-C133</f>
        <v>0</v>
      </c>
      <c r="F133" s="734">
        <f>SUM(F134:F139)</f>
        <v>0</v>
      </c>
    </row>
    <row r="134" spans="1:6" ht="12" customHeight="1">
      <c r="A134" s="13" t="s">
        <v>59</v>
      </c>
      <c r="B134" s="7" t="s">
        <v>360</v>
      </c>
      <c r="C134" s="174"/>
      <c r="D134" s="329"/>
      <c r="E134" s="308"/>
      <c r="F134" s="803"/>
    </row>
    <row r="135" spans="1:6" ht="12" customHeight="1">
      <c r="A135" s="13" t="s">
        <v>60</v>
      </c>
      <c r="B135" s="7" t="s">
        <v>352</v>
      </c>
      <c r="C135" s="174"/>
      <c r="D135" s="326"/>
      <c r="E135" s="309"/>
      <c r="F135" s="804"/>
    </row>
    <row r="136" spans="1:6" ht="12" customHeight="1">
      <c r="A136" s="13" t="s">
        <v>61</v>
      </c>
      <c r="B136" s="7" t="s">
        <v>353</v>
      </c>
      <c r="C136" s="174"/>
      <c r="D136" s="326"/>
      <c r="E136" s="309"/>
      <c r="F136" s="804"/>
    </row>
    <row r="137" spans="1:6" ht="12" customHeight="1">
      <c r="A137" s="13" t="s">
        <v>102</v>
      </c>
      <c r="B137" s="7" t="s">
        <v>354</v>
      </c>
      <c r="C137" s="174"/>
      <c r="D137" s="326"/>
      <c r="E137" s="309"/>
      <c r="F137" s="804"/>
    </row>
    <row r="138" spans="1:6" ht="12" customHeight="1">
      <c r="A138" s="13" t="s">
        <v>103</v>
      </c>
      <c r="B138" s="7" t="s">
        <v>355</v>
      </c>
      <c r="C138" s="174"/>
      <c r="D138" s="326"/>
      <c r="E138" s="309"/>
      <c r="F138" s="804"/>
    </row>
    <row r="139" spans="1:6" ht="12" customHeight="1" thickBot="1">
      <c r="A139" s="11" t="s">
        <v>104</v>
      </c>
      <c r="B139" s="7" t="s">
        <v>356</v>
      </c>
      <c r="C139" s="174"/>
      <c r="D139" s="327"/>
      <c r="E139" s="311"/>
      <c r="F139" s="805"/>
    </row>
    <row r="140" spans="1:6" ht="12" customHeight="1" thickBot="1">
      <c r="A140" s="18" t="s">
        <v>12</v>
      </c>
      <c r="B140" s="63" t="s">
        <v>364</v>
      </c>
      <c r="C140" s="646">
        <f>+C141+C142+C143+C144</f>
        <v>0</v>
      </c>
      <c r="D140" s="321">
        <f>+D141+D142+D143+D144</f>
        <v>0</v>
      </c>
      <c r="E140" s="262">
        <f>+D140-C140</f>
        <v>0</v>
      </c>
      <c r="F140" s="750">
        <f>+F141+F142+F143+F144</f>
        <v>0</v>
      </c>
    </row>
    <row r="141" spans="1:6" ht="12" customHeight="1">
      <c r="A141" s="13" t="s">
        <v>62</v>
      </c>
      <c r="B141" s="7" t="s">
        <v>273</v>
      </c>
      <c r="C141" s="174"/>
      <c r="D141" s="325"/>
      <c r="E141" s="308"/>
      <c r="F141" s="807"/>
    </row>
    <row r="142" spans="1:6" ht="12" customHeight="1">
      <c r="A142" s="13" t="s">
        <v>63</v>
      </c>
      <c r="B142" s="7" t="s">
        <v>274</v>
      </c>
      <c r="C142" s="174"/>
      <c r="D142" s="326"/>
      <c r="E142" s="309"/>
      <c r="F142" s="804"/>
    </row>
    <row r="143" spans="1:6" ht="12" customHeight="1">
      <c r="A143" s="13" t="s">
        <v>187</v>
      </c>
      <c r="B143" s="7" t="s">
        <v>365</v>
      </c>
      <c r="C143" s="174"/>
      <c r="D143" s="326"/>
      <c r="E143" s="309"/>
      <c r="F143" s="804"/>
    </row>
    <row r="144" spans="1:6" ht="12" customHeight="1" thickBot="1">
      <c r="A144" s="11" t="s">
        <v>188</v>
      </c>
      <c r="B144" s="5" t="s">
        <v>293</v>
      </c>
      <c r="C144" s="174"/>
      <c r="D144" s="327"/>
      <c r="E144" s="311"/>
      <c r="F144" s="805"/>
    </row>
    <row r="145" spans="1:10" ht="12" customHeight="1" thickBot="1">
      <c r="A145" s="18" t="s">
        <v>13</v>
      </c>
      <c r="B145" s="63" t="s">
        <v>366</v>
      </c>
      <c r="C145" s="647">
        <f>SUM(C146:C150)</f>
        <v>0</v>
      </c>
      <c r="D145" s="331">
        <f>SUM(D146:D150)</f>
        <v>0</v>
      </c>
      <c r="E145" s="264">
        <f>+D145-C145</f>
        <v>0</v>
      </c>
      <c r="F145" s="777">
        <f>SUM(F146:F150)</f>
        <v>0</v>
      </c>
    </row>
    <row r="146" spans="1:10" ht="12" customHeight="1">
      <c r="A146" s="13" t="s">
        <v>64</v>
      </c>
      <c r="B146" s="7" t="s">
        <v>361</v>
      </c>
      <c r="C146" s="174"/>
      <c r="D146" s="325"/>
      <c r="E146" s="308"/>
      <c r="F146" s="803"/>
    </row>
    <row r="147" spans="1:10" ht="12" customHeight="1">
      <c r="A147" s="13" t="s">
        <v>65</v>
      </c>
      <c r="B147" s="7" t="s">
        <v>368</v>
      </c>
      <c r="C147" s="174"/>
      <c r="D147" s="326"/>
      <c r="E147" s="309"/>
      <c r="F147" s="804"/>
    </row>
    <row r="148" spans="1:10" ht="12" customHeight="1">
      <c r="A148" s="13" t="s">
        <v>199</v>
      </c>
      <c r="B148" s="7" t="s">
        <v>363</v>
      </c>
      <c r="C148" s="174"/>
      <c r="D148" s="326"/>
      <c r="E148" s="309"/>
      <c r="F148" s="804"/>
    </row>
    <row r="149" spans="1:10" ht="12" customHeight="1">
      <c r="A149" s="13" t="s">
        <v>200</v>
      </c>
      <c r="B149" s="7" t="s">
        <v>369</v>
      </c>
      <c r="C149" s="174"/>
      <c r="D149" s="326"/>
      <c r="E149" s="309"/>
      <c r="F149" s="804"/>
    </row>
    <row r="150" spans="1:10" ht="12" customHeight="1" thickBot="1">
      <c r="A150" s="13" t="s">
        <v>367</v>
      </c>
      <c r="B150" s="7" t="s">
        <v>370</v>
      </c>
      <c r="C150" s="174"/>
      <c r="D150" s="327"/>
      <c r="E150" s="311"/>
      <c r="F150" s="805"/>
    </row>
    <row r="151" spans="1:10" ht="12" customHeight="1" thickBot="1">
      <c r="A151" s="18" t="s">
        <v>14</v>
      </c>
      <c r="B151" s="63" t="s">
        <v>371</v>
      </c>
      <c r="C151" s="648">
        <v>0</v>
      </c>
      <c r="D151" s="332">
        <v>0</v>
      </c>
      <c r="E151" s="272">
        <f>+D151-C151</f>
        <v>0</v>
      </c>
      <c r="F151" s="778">
        <v>0</v>
      </c>
    </row>
    <row r="152" spans="1:10" ht="12" customHeight="1" thickBot="1">
      <c r="A152" s="18" t="s">
        <v>15</v>
      </c>
      <c r="B152" s="63" t="s">
        <v>372</v>
      </c>
      <c r="C152" s="648">
        <v>0</v>
      </c>
      <c r="D152" s="332">
        <v>0</v>
      </c>
      <c r="E152" s="272">
        <f>+D152-C152</f>
        <v>0</v>
      </c>
      <c r="F152" s="778">
        <v>0</v>
      </c>
    </row>
    <row r="153" spans="1:10" ht="15" customHeight="1" thickBot="1">
      <c r="A153" s="18" t="s">
        <v>16</v>
      </c>
      <c r="B153" s="63" t="s">
        <v>374</v>
      </c>
      <c r="C153" s="696">
        <f>+C129+C133+C140+C145+C151+C152</f>
        <v>0</v>
      </c>
      <c r="D153" s="333">
        <f>+D129+D133+D140+D145+D151+D152</f>
        <v>0</v>
      </c>
      <c r="E153" s="265">
        <f>+D153-C153</f>
        <v>0</v>
      </c>
      <c r="F153" s="808">
        <f>+F129+F133+F140+F145+F151+F152</f>
        <v>0</v>
      </c>
      <c r="G153" s="196"/>
      <c r="H153" s="197"/>
      <c r="I153" s="197"/>
      <c r="J153" s="197"/>
    </row>
    <row r="154" spans="1:10" s="185" customFormat="1" ht="12.95" customHeight="1" thickBot="1">
      <c r="A154" s="106" t="s">
        <v>17</v>
      </c>
      <c r="B154" s="161" t="s">
        <v>373</v>
      </c>
      <c r="C154" s="177">
        <f>+C128+C153</f>
        <v>13000</v>
      </c>
      <c r="D154" s="321">
        <f>+D128+D153</f>
        <v>13135</v>
      </c>
      <c r="E154" s="265">
        <f>+D154-C154</f>
        <v>135</v>
      </c>
      <c r="F154" s="321">
        <f>+F128+F153</f>
        <v>8135</v>
      </c>
      <c r="G154" s="639"/>
    </row>
    <row r="155" spans="1:10" ht="7.5" customHeight="1">
      <c r="F155" s="310"/>
    </row>
    <row r="156" spans="1:10">
      <c r="A156" s="983" t="s">
        <v>275</v>
      </c>
      <c r="B156" s="983"/>
      <c r="C156" s="983"/>
    </row>
    <row r="157" spans="1:10" ht="15" customHeight="1" thickBot="1">
      <c r="A157" s="981" t="s">
        <v>91</v>
      </c>
      <c r="B157" s="981"/>
      <c r="E157" s="115" t="s">
        <v>131</v>
      </c>
      <c r="F157" s="115" t="s">
        <v>131</v>
      </c>
    </row>
    <row r="158" spans="1:10" ht="13.5" customHeight="1" thickBot="1">
      <c r="A158" s="18">
        <v>1</v>
      </c>
      <c r="B158" s="25" t="s">
        <v>375</v>
      </c>
      <c r="C158" s="631">
        <f>+C62-C128</f>
        <v>0</v>
      </c>
      <c r="D158" s="246">
        <f>+D62-D128</f>
        <v>0</v>
      </c>
      <c r="E158" s="261">
        <f>+E62-E128</f>
        <v>0</v>
      </c>
      <c r="F158" s="734">
        <f>+F62-F128</f>
        <v>0</v>
      </c>
    </row>
    <row r="159" spans="1:10" ht="27.75" customHeight="1" thickBot="1">
      <c r="A159" s="18" t="s">
        <v>8</v>
      </c>
      <c r="B159" s="25" t="s">
        <v>381</v>
      </c>
      <c r="C159" s="631">
        <f>+C86-C153</f>
        <v>0</v>
      </c>
      <c r="D159" s="246">
        <f>+D86-D153</f>
        <v>0</v>
      </c>
      <c r="E159" s="261">
        <f>+E86-E153</f>
        <v>0</v>
      </c>
      <c r="F159" s="734">
        <f>+F86-F153</f>
        <v>0</v>
      </c>
    </row>
    <row r="160" spans="1:10">
      <c r="F160" s="310"/>
    </row>
  </sheetData>
  <mergeCells count="6">
    <mergeCell ref="A156:C156"/>
    <mergeCell ref="A157:B157"/>
    <mergeCell ref="A2:B2"/>
    <mergeCell ref="A90:B90"/>
    <mergeCell ref="A1:F1"/>
    <mergeCell ref="A89:F89"/>
  </mergeCells>
  <phoneticPr fontId="25" type="noConversion"/>
  <printOptions horizontalCentered="1"/>
  <pageMargins left="0.39370078740157483" right="0.39370078740157483" top="1.2598425196850394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Onga Város Önkormányzata
2016. ÉVI KÖLTSÉGVETÉS ÖNKÉNT VÁLLALT FELADATAINAK MÉRLEGE
&amp;R&amp;"Times New Roman CE,Félkövér dőlt"&amp;11 1.3. melléklet a 9/2016. (VIII.24.) önkormányzati rendelethez</oddHeader>
  </headerFooter>
  <rowBreaks count="1" manualBreakCount="1">
    <brk id="8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160"/>
  <sheetViews>
    <sheetView view="pageLayout" zoomScaleNormal="100" zoomScaleSheetLayoutView="100" workbookViewId="0">
      <selection activeCell="L32" sqref="L32"/>
    </sheetView>
  </sheetViews>
  <sheetFormatPr defaultRowHeight="15.75"/>
  <cols>
    <col min="1" max="1" width="9.5" style="162" customWidth="1"/>
    <col min="2" max="2" width="75.6640625" style="162" customWidth="1"/>
    <col min="3" max="3" width="15.83203125" style="163" customWidth="1"/>
    <col min="4" max="5" width="15.83203125" style="183" customWidth="1"/>
    <col min="6" max="6" width="15.83203125" style="183" hidden="1" customWidth="1"/>
    <col min="7" max="16384" width="9.33203125" style="183"/>
  </cols>
  <sheetData>
    <row r="1" spans="1:6" ht="15.95" customHeight="1">
      <c r="A1" s="984" t="s">
        <v>5</v>
      </c>
      <c r="B1" s="984"/>
      <c r="C1" s="984"/>
      <c r="D1" s="984"/>
      <c r="E1" s="984"/>
      <c r="F1" s="984"/>
    </row>
    <row r="2" spans="1:6" ht="15.95" customHeight="1" thickBot="1">
      <c r="A2" s="981" t="s">
        <v>89</v>
      </c>
      <c r="B2" s="981"/>
      <c r="C2" s="115"/>
      <c r="E2" s="268" t="s">
        <v>131</v>
      </c>
      <c r="F2" s="268" t="s">
        <v>131</v>
      </c>
    </row>
    <row r="3" spans="1:6" ht="38.1" customHeight="1" thickBot="1">
      <c r="A3" s="21" t="s">
        <v>54</v>
      </c>
      <c r="B3" s="22" t="s">
        <v>6</v>
      </c>
      <c r="C3" s="279" t="s">
        <v>455</v>
      </c>
      <c r="D3" s="279" t="s">
        <v>447</v>
      </c>
      <c r="E3" s="269" t="s">
        <v>449</v>
      </c>
      <c r="F3" s="732" t="s">
        <v>446</v>
      </c>
    </row>
    <row r="4" spans="1:6" s="184" customFormat="1" ht="12" customHeight="1" thickBot="1">
      <c r="A4" s="180"/>
      <c r="B4" s="181" t="s">
        <v>388</v>
      </c>
      <c r="C4" s="181" t="s">
        <v>389</v>
      </c>
      <c r="D4" s="312" t="s">
        <v>390</v>
      </c>
      <c r="E4" s="754" t="s">
        <v>392</v>
      </c>
      <c r="F4" s="733" t="s">
        <v>391</v>
      </c>
    </row>
    <row r="5" spans="1:6" s="185" customFormat="1" ht="12" customHeight="1" thickBot="1">
      <c r="A5" s="18" t="s">
        <v>7</v>
      </c>
      <c r="B5" s="19" t="s">
        <v>152</v>
      </c>
      <c r="C5" s="173">
        <f>+C6+C7+C8+C9+C10+C11</f>
        <v>99388</v>
      </c>
      <c r="D5" s="246">
        <f>+D6+D7+D8+D9+D10+D11</f>
        <v>99388</v>
      </c>
      <c r="E5" s="261">
        <f>+D5-C5</f>
        <v>0</v>
      </c>
      <c r="F5" s="734">
        <f>+F6+F7+F8+F9+F10+F11</f>
        <v>42239</v>
      </c>
    </row>
    <row r="6" spans="1:6" s="185" customFormat="1" ht="12" customHeight="1">
      <c r="A6" s="13" t="s">
        <v>66</v>
      </c>
      <c r="B6" s="186" t="s">
        <v>153</v>
      </c>
      <c r="C6" s="175">
        <v>99388</v>
      </c>
      <c r="D6" s="175">
        <v>99388</v>
      </c>
      <c r="E6" s="812">
        <f>+D6-C6</f>
        <v>0</v>
      </c>
      <c r="F6" s="810">
        <v>42239</v>
      </c>
    </row>
    <row r="7" spans="1:6" s="185" customFormat="1" ht="12" customHeight="1">
      <c r="A7" s="12" t="s">
        <v>67</v>
      </c>
      <c r="B7" s="187" t="s">
        <v>154</v>
      </c>
      <c r="C7" s="174"/>
      <c r="D7" s="341"/>
      <c r="E7" s="300"/>
      <c r="F7" s="738"/>
    </row>
    <row r="8" spans="1:6" s="185" customFormat="1" ht="12" customHeight="1">
      <c r="A8" s="12" t="s">
        <v>68</v>
      </c>
      <c r="B8" s="187" t="s">
        <v>423</v>
      </c>
      <c r="C8" s="174"/>
      <c r="D8" s="341"/>
      <c r="E8" s="300"/>
      <c r="F8" s="738"/>
    </row>
    <row r="9" spans="1:6" s="185" customFormat="1" ht="12" customHeight="1">
      <c r="A9" s="12" t="s">
        <v>69</v>
      </c>
      <c r="B9" s="187" t="s">
        <v>155</v>
      </c>
      <c r="C9" s="174"/>
      <c r="D9" s="341"/>
      <c r="E9" s="300"/>
      <c r="F9" s="738"/>
    </row>
    <row r="10" spans="1:6" s="185" customFormat="1" ht="12" customHeight="1">
      <c r="A10" s="12" t="s">
        <v>86</v>
      </c>
      <c r="B10" s="104" t="s">
        <v>333</v>
      </c>
      <c r="C10" s="174"/>
      <c r="D10" s="341"/>
      <c r="E10" s="300"/>
      <c r="F10" s="738"/>
    </row>
    <row r="11" spans="1:6" s="185" customFormat="1" ht="12" customHeight="1" thickBot="1">
      <c r="A11" s="14" t="s">
        <v>70</v>
      </c>
      <c r="B11" s="105" t="s">
        <v>334</v>
      </c>
      <c r="C11" s="174"/>
      <c r="D11" s="342"/>
      <c r="E11" s="303"/>
      <c r="F11" s="752"/>
    </row>
    <row r="12" spans="1:6" s="185" customFormat="1" ht="12" customHeight="1" thickBot="1">
      <c r="A12" s="18" t="s">
        <v>8</v>
      </c>
      <c r="B12" s="103" t="s">
        <v>156</v>
      </c>
      <c r="C12" s="631">
        <f>+C13+C14+C15+C16+C17</f>
        <v>0</v>
      </c>
      <c r="D12" s="246">
        <f>+D13+D14+D15+D16+D17</f>
        <v>0</v>
      </c>
      <c r="E12" s="261">
        <f>+D12-C12</f>
        <v>0</v>
      </c>
      <c r="F12" s="734">
        <f>+F13+F14+F15+F16+F17</f>
        <v>0</v>
      </c>
    </row>
    <row r="13" spans="1:6" s="185" customFormat="1" ht="12" customHeight="1">
      <c r="A13" s="13" t="s">
        <v>72</v>
      </c>
      <c r="B13" s="186" t="s">
        <v>157</v>
      </c>
      <c r="C13" s="645"/>
      <c r="D13" s="343"/>
      <c r="E13" s="306"/>
      <c r="F13" s="737"/>
    </row>
    <row r="14" spans="1:6" s="185" customFormat="1" ht="12" customHeight="1">
      <c r="A14" s="12" t="s">
        <v>73</v>
      </c>
      <c r="B14" s="187" t="s">
        <v>158</v>
      </c>
      <c r="C14" s="642"/>
      <c r="D14" s="341"/>
      <c r="E14" s="300"/>
      <c r="F14" s="738"/>
    </row>
    <row r="15" spans="1:6" s="185" customFormat="1" ht="12" customHeight="1">
      <c r="A15" s="12" t="s">
        <v>74</v>
      </c>
      <c r="B15" s="187" t="s">
        <v>323</v>
      </c>
      <c r="C15" s="642"/>
      <c r="D15" s="341"/>
      <c r="E15" s="300"/>
      <c r="F15" s="738"/>
    </row>
    <row r="16" spans="1:6" s="185" customFormat="1" ht="12" customHeight="1">
      <c r="A16" s="12" t="s">
        <v>75</v>
      </c>
      <c r="B16" s="187" t="s">
        <v>324</v>
      </c>
      <c r="C16" s="642"/>
      <c r="D16" s="341"/>
      <c r="E16" s="300"/>
      <c r="F16" s="738"/>
    </row>
    <row r="17" spans="1:6" s="185" customFormat="1" ht="12" customHeight="1">
      <c r="A17" s="12" t="s">
        <v>76</v>
      </c>
      <c r="B17" s="187" t="s">
        <v>159</v>
      </c>
      <c r="C17" s="642"/>
      <c r="D17" s="341"/>
      <c r="E17" s="300"/>
      <c r="F17" s="738"/>
    </row>
    <row r="18" spans="1:6" s="185" customFormat="1" ht="12" customHeight="1" thickBot="1">
      <c r="A18" s="14" t="s">
        <v>82</v>
      </c>
      <c r="B18" s="105" t="s">
        <v>160</v>
      </c>
      <c r="C18" s="643"/>
      <c r="D18" s="307"/>
      <c r="E18" s="303"/>
      <c r="F18" s="752"/>
    </row>
    <row r="19" spans="1:6" s="185" customFormat="1" ht="12" customHeight="1" thickBot="1">
      <c r="A19" s="18" t="s">
        <v>9</v>
      </c>
      <c r="B19" s="19" t="s">
        <v>161</v>
      </c>
      <c r="C19" s="631">
        <f>+C20+C21+C22+C23+C24</f>
        <v>0</v>
      </c>
      <c r="D19" s="246">
        <f>+D20+D21+D22+D23+D24</f>
        <v>0</v>
      </c>
      <c r="E19" s="261">
        <f>+D19-C19</f>
        <v>0</v>
      </c>
      <c r="F19" s="734">
        <f>+F20+F21+F22+F23+F24</f>
        <v>0</v>
      </c>
    </row>
    <row r="20" spans="1:6" s="185" customFormat="1" ht="12" customHeight="1">
      <c r="A20" s="13" t="s">
        <v>55</v>
      </c>
      <c r="B20" s="186" t="s">
        <v>162</v>
      </c>
      <c r="C20" s="645"/>
      <c r="D20" s="305"/>
      <c r="E20" s="304"/>
      <c r="F20" s="746"/>
    </row>
    <row r="21" spans="1:6" s="185" customFormat="1" ht="12" customHeight="1">
      <c r="A21" s="12" t="s">
        <v>56</v>
      </c>
      <c r="B21" s="187" t="s">
        <v>163</v>
      </c>
      <c r="C21" s="642"/>
      <c r="D21" s="341"/>
      <c r="E21" s="300"/>
      <c r="F21" s="738"/>
    </row>
    <row r="22" spans="1:6" s="185" customFormat="1" ht="12" customHeight="1">
      <c r="A22" s="12" t="s">
        <v>57</v>
      </c>
      <c r="B22" s="187" t="s">
        <v>325</v>
      </c>
      <c r="C22" s="642"/>
      <c r="D22" s="341"/>
      <c r="E22" s="300"/>
      <c r="F22" s="738"/>
    </row>
    <row r="23" spans="1:6" s="185" customFormat="1" ht="12" customHeight="1">
      <c r="A23" s="12" t="s">
        <v>58</v>
      </c>
      <c r="B23" s="187" t="s">
        <v>326</v>
      </c>
      <c r="C23" s="642"/>
      <c r="D23" s="341"/>
      <c r="E23" s="300"/>
      <c r="F23" s="738"/>
    </row>
    <row r="24" spans="1:6" s="185" customFormat="1" ht="12" customHeight="1">
      <c r="A24" s="12" t="s">
        <v>98</v>
      </c>
      <c r="B24" s="187" t="s">
        <v>164</v>
      </c>
      <c r="C24" s="642"/>
      <c r="D24" s="341"/>
      <c r="E24" s="300"/>
      <c r="F24" s="738"/>
    </row>
    <row r="25" spans="1:6" s="185" customFormat="1" ht="12" customHeight="1" thickBot="1">
      <c r="A25" s="14" t="s">
        <v>99</v>
      </c>
      <c r="B25" s="188" t="s">
        <v>165</v>
      </c>
      <c r="C25" s="643"/>
      <c r="D25" s="342"/>
      <c r="E25" s="303"/>
      <c r="F25" s="752"/>
    </row>
    <row r="26" spans="1:6" s="185" customFormat="1" ht="12" customHeight="1" thickBot="1">
      <c r="A26" s="18" t="s">
        <v>100</v>
      </c>
      <c r="B26" s="19" t="s">
        <v>433</v>
      </c>
      <c r="C26" s="646">
        <f>SUM(C27:C33)</f>
        <v>0</v>
      </c>
      <c r="D26" s="250">
        <f>SUM(D27:D33)</f>
        <v>0</v>
      </c>
      <c r="E26" s="262">
        <f>+D26-C26</f>
        <v>0</v>
      </c>
      <c r="F26" s="750">
        <f>SUM(F27:F33)</f>
        <v>0</v>
      </c>
    </row>
    <row r="27" spans="1:6" s="185" customFormat="1" ht="12" customHeight="1">
      <c r="A27" s="13" t="s">
        <v>167</v>
      </c>
      <c r="B27" s="186" t="s">
        <v>428</v>
      </c>
      <c r="C27" s="645"/>
      <c r="D27" s="305"/>
      <c r="E27" s="304"/>
      <c r="F27" s="746"/>
    </row>
    <row r="28" spans="1:6" s="185" customFormat="1" ht="12" customHeight="1">
      <c r="A28" s="12" t="s">
        <v>168</v>
      </c>
      <c r="B28" s="187" t="s">
        <v>429</v>
      </c>
      <c r="C28" s="642"/>
      <c r="D28" s="341"/>
      <c r="E28" s="300"/>
      <c r="F28" s="738"/>
    </row>
    <row r="29" spans="1:6" s="185" customFormat="1" ht="12" customHeight="1">
      <c r="A29" s="12" t="s">
        <v>169</v>
      </c>
      <c r="B29" s="187" t="s">
        <v>430</v>
      </c>
      <c r="C29" s="642"/>
      <c r="D29" s="341"/>
      <c r="E29" s="300"/>
      <c r="F29" s="738"/>
    </row>
    <row r="30" spans="1:6" s="185" customFormat="1" ht="12" customHeight="1">
      <c r="A30" s="12" t="s">
        <v>170</v>
      </c>
      <c r="B30" s="187" t="s">
        <v>431</v>
      </c>
      <c r="C30" s="642"/>
      <c r="D30" s="341"/>
      <c r="E30" s="300"/>
      <c r="F30" s="738"/>
    </row>
    <row r="31" spans="1:6" s="185" customFormat="1" ht="12" customHeight="1">
      <c r="A31" s="12" t="s">
        <v>425</v>
      </c>
      <c r="B31" s="187" t="s">
        <v>171</v>
      </c>
      <c r="C31" s="642"/>
      <c r="D31" s="341"/>
      <c r="E31" s="300"/>
      <c r="F31" s="738"/>
    </row>
    <row r="32" spans="1:6" s="185" customFormat="1" ht="12" customHeight="1">
      <c r="A32" s="12" t="s">
        <v>426</v>
      </c>
      <c r="B32" s="187" t="s">
        <v>172</v>
      </c>
      <c r="C32" s="642"/>
      <c r="D32" s="341"/>
      <c r="E32" s="300"/>
      <c r="F32" s="738"/>
    </row>
    <row r="33" spans="1:6" s="185" customFormat="1" ht="12" customHeight="1" thickBot="1">
      <c r="A33" s="14" t="s">
        <v>427</v>
      </c>
      <c r="B33" s="242" t="s">
        <v>173</v>
      </c>
      <c r="C33" s="643"/>
      <c r="D33" s="342"/>
      <c r="E33" s="303"/>
      <c r="F33" s="752"/>
    </row>
    <row r="34" spans="1:6" s="185" customFormat="1" ht="12" customHeight="1" thickBot="1">
      <c r="A34" s="18" t="s">
        <v>11</v>
      </c>
      <c r="B34" s="19" t="s">
        <v>335</v>
      </c>
      <c r="C34" s="631">
        <f>SUM(C35:C45)</f>
        <v>0</v>
      </c>
      <c r="D34" s="246">
        <f>SUM(D35:D45)</f>
        <v>0</v>
      </c>
      <c r="E34" s="261">
        <f>+D34-C34</f>
        <v>0</v>
      </c>
      <c r="F34" s="734">
        <f>SUM(F35:F45)</f>
        <v>0</v>
      </c>
    </row>
    <row r="35" spans="1:6" s="185" customFormat="1" ht="12" customHeight="1">
      <c r="A35" s="13" t="s">
        <v>59</v>
      </c>
      <c r="B35" s="186" t="s">
        <v>176</v>
      </c>
      <c r="C35" s="645"/>
      <c r="D35" s="343"/>
      <c r="E35" s="306"/>
      <c r="F35" s="746"/>
    </row>
    <row r="36" spans="1:6" s="185" customFormat="1" ht="12" customHeight="1">
      <c r="A36" s="12" t="s">
        <v>60</v>
      </c>
      <c r="B36" s="187" t="s">
        <v>177</v>
      </c>
      <c r="C36" s="642"/>
      <c r="D36" s="341"/>
      <c r="E36" s="300"/>
      <c r="F36" s="738"/>
    </row>
    <row r="37" spans="1:6" s="185" customFormat="1" ht="12" customHeight="1">
      <c r="A37" s="12" t="s">
        <v>61</v>
      </c>
      <c r="B37" s="187" t="s">
        <v>178</v>
      </c>
      <c r="C37" s="642"/>
      <c r="D37" s="341"/>
      <c r="E37" s="300"/>
      <c r="F37" s="738"/>
    </row>
    <row r="38" spans="1:6" s="185" customFormat="1" ht="12" customHeight="1">
      <c r="A38" s="12" t="s">
        <v>102</v>
      </c>
      <c r="B38" s="187" t="s">
        <v>179</v>
      </c>
      <c r="C38" s="642"/>
      <c r="D38" s="341"/>
      <c r="E38" s="300"/>
      <c r="F38" s="738"/>
    </row>
    <row r="39" spans="1:6" s="185" customFormat="1" ht="12" customHeight="1">
      <c r="A39" s="12" t="s">
        <v>103</v>
      </c>
      <c r="B39" s="187" t="s">
        <v>180</v>
      </c>
      <c r="C39" s="642"/>
      <c r="D39" s="341"/>
      <c r="E39" s="300"/>
      <c r="F39" s="738"/>
    </row>
    <row r="40" spans="1:6" s="185" customFormat="1" ht="12" customHeight="1">
      <c r="A40" s="12" t="s">
        <v>104</v>
      </c>
      <c r="B40" s="187" t="s">
        <v>181</v>
      </c>
      <c r="C40" s="642"/>
      <c r="D40" s="341"/>
      <c r="E40" s="300"/>
      <c r="F40" s="738"/>
    </row>
    <row r="41" spans="1:6" s="185" customFormat="1" ht="12" customHeight="1">
      <c r="A41" s="12" t="s">
        <v>105</v>
      </c>
      <c r="B41" s="187" t="s">
        <v>182</v>
      </c>
      <c r="C41" s="642"/>
      <c r="D41" s="341"/>
      <c r="E41" s="300"/>
      <c r="F41" s="738"/>
    </row>
    <row r="42" spans="1:6" s="185" customFormat="1" ht="12" customHeight="1">
      <c r="A42" s="12" t="s">
        <v>106</v>
      </c>
      <c r="B42" s="187" t="s">
        <v>432</v>
      </c>
      <c r="C42" s="642"/>
      <c r="D42" s="341"/>
      <c r="E42" s="300"/>
      <c r="F42" s="738"/>
    </row>
    <row r="43" spans="1:6" s="185" customFormat="1" ht="12" customHeight="1">
      <c r="A43" s="12" t="s">
        <v>174</v>
      </c>
      <c r="B43" s="187" t="s">
        <v>184</v>
      </c>
      <c r="C43" s="697"/>
      <c r="D43" s="341"/>
      <c r="E43" s="300"/>
      <c r="F43" s="738"/>
    </row>
    <row r="44" spans="1:6" s="185" customFormat="1" ht="12" customHeight="1">
      <c r="A44" s="14" t="s">
        <v>175</v>
      </c>
      <c r="B44" s="188" t="s">
        <v>337</v>
      </c>
      <c r="C44" s="698"/>
      <c r="D44" s="341"/>
      <c r="E44" s="300"/>
      <c r="F44" s="738"/>
    </row>
    <row r="45" spans="1:6" s="185" customFormat="1" ht="12" customHeight="1" thickBot="1">
      <c r="A45" s="14" t="s">
        <v>336</v>
      </c>
      <c r="B45" s="105" t="s">
        <v>185</v>
      </c>
      <c r="C45" s="698"/>
      <c r="D45" s="342"/>
      <c r="E45" s="303"/>
      <c r="F45" s="752"/>
    </row>
    <row r="46" spans="1:6" s="185" customFormat="1" ht="12" customHeight="1" thickBot="1">
      <c r="A46" s="18" t="s">
        <v>12</v>
      </c>
      <c r="B46" s="19" t="s">
        <v>186</v>
      </c>
      <c r="C46" s="631">
        <f>SUM(C47:C51)</f>
        <v>0</v>
      </c>
      <c r="D46" s="246">
        <f>SUM(D47:D51)</f>
        <v>0</v>
      </c>
      <c r="E46" s="261">
        <f>+D46-C46</f>
        <v>0</v>
      </c>
      <c r="F46" s="734">
        <f>SUM(F47:F51)</f>
        <v>0</v>
      </c>
    </row>
    <row r="47" spans="1:6" s="185" customFormat="1" ht="12" customHeight="1">
      <c r="A47" s="13" t="s">
        <v>62</v>
      </c>
      <c r="B47" s="186" t="s">
        <v>190</v>
      </c>
      <c r="C47" s="699"/>
      <c r="D47" s="305"/>
      <c r="E47" s="304"/>
      <c r="F47" s="746"/>
    </row>
    <row r="48" spans="1:6" s="185" customFormat="1" ht="12" customHeight="1">
      <c r="A48" s="12" t="s">
        <v>63</v>
      </c>
      <c r="B48" s="187" t="s">
        <v>191</v>
      </c>
      <c r="C48" s="697"/>
      <c r="D48" s="341"/>
      <c r="E48" s="300"/>
      <c r="F48" s="738"/>
    </row>
    <row r="49" spans="1:6" s="185" customFormat="1" ht="12" customHeight="1">
      <c r="A49" s="12" t="s">
        <v>187</v>
      </c>
      <c r="B49" s="187" t="s">
        <v>192</v>
      </c>
      <c r="C49" s="697"/>
      <c r="D49" s="341"/>
      <c r="E49" s="300"/>
      <c r="F49" s="738"/>
    </row>
    <row r="50" spans="1:6" s="185" customFormat="1" ht="12" customHeight="1">
      <c r="A50" s="12" t="s">
        <v>188</v>
      </c>
      <c r="B50" s="187" t="s">
        <v>193</v>
      </c>
      <c r="C50" s="697"/>
      <c r="D50" s="341"/>
      <c r="E50" s="300"/>
      <c r="F50" s="738"/>
    </row>
    <row r="51" spans="1:6" s="185" customFormat="1" ht="12" customHeight="1" thickBot="1">
      <c r="A51" s="14" t="s">
        <v>189</v>
      </c>
      <c r="B51" s="105" t="s">
        <v>194</v>
      </c>
      <c r="C51" s="698"/>
      <c r="D51" s="342"/>
      <c r="E51" s="303"/>
      <c r="F51" s="736"/>
    </row>
    <row r="52" spans="1:6" s="185" customFormat="1" ht="12" customHeight="1" thickBot="1">
      <c r="A52" s="18" t="s">
        <v>107</v>
      </c>
      <c r="B52" s="19" t="s">
        <v>195</v>
      </c>
      <c r="C52" s="631">
        <f>SUM(C53:C55)</f>
        <v>0</v>
      </c>
      <c r="D52" s="246">
        <f>SUM(D53:D55)</f>
        <v>0</v>
      </c>
      <c r="E52" s="261">
        <f>+D52-C52</f>
        <v>0</v>
      </c>
      <c r="F52" s="734">
        <f>SUM(F53:F55)</f>
        <v>0</v>
      </c>
    </row>
    <row r="53" spans="1:6" s="185" customFormat="1" ht="12" customHeight="1">
      <c r="A53" s="13" t="s">
        <v>64</v>
      </c>
      <c r="B53" s="186" t="s">
        <v>196</v>
      </c>
      <c r="C53" s="645"/>
      <c r="D53" s="343"/>
      <c r="E53" s="306"/>
      <c r="F53" s="737"/>
    </row>
    <row r="54" spans="1:6" s="185" customFormat="1" ht="12" customHeight="1">
      <c r="A54" s="12" t="s">
        <v>65</v>
      </c>
      <c r="B54" s="187" t="s">
        <v>327</v>
      </c>
      <c r="C54" s="642"/>
      <c r="D54" s="341"/>
      <c r="E54" s="300"/>
      <c r="F54" s="738"/>
    </row>
    <row r="55" spans="1:6" s="185" customFormat="1" ht="12" customHeight="1">
      <c r="A55" s="12" t="s">
        <v>199</v>
      </c>
      <c r="B55" s="187" t="s">
        <v>197</v>
      </c>
      <c r="C55" s="642"/>
      <c r="D55" s="341"/>
      <c r="E55" s="300"/>
      <c r="F55" s="738"/>
    </row>
    <row r="56" spans="1:6" s="185" customFormat="1" ht="12" customHeight="1" thickBot="1">
      <c r="A56" s="14" t="s">
        <v>200</v>
      </c>
      <c r="B56" s="105" t="s">
        <v>198</v>
      </c>
      <c r="C56" s="643"/>
      <c r="D56" s="342"/>
      <c r="E56" s="303"/>
      <c r="F56" s="752"/>
    </row>
    <row r="57" spans="1:6" s="185" customFormat="1" ht="12" customHeight="1" thickBot="1">
      <c r="A57" s="18" t="s">
        <v>14</v>
      </c>
      <c r="B57" s="103" t="s">
        <v>201</v>
      </c>
      <c r="C57" s="631">
        <f>SUM(C58:C60)</f>
        <v>0</v>
      </c>
      <c r="D57" s="246">
        <f>SUM(D58:D60)</f>
        <v>0</v>
      </c>
      <c r="E57" s="261">
        <f>+D57-C57</f>
        <v>0</v>
      </c>
      <c r="F57" s="734">
        <f>SUM(F58:F60)</f>
        <v>0</v>
      </c>
    </row>
    <row r="58" spans="1:6" s="185" customFormat="1" ht="12" customHeight="1">
      <c r="A58" s="13" t="s">
        <v>108</v>
      </c>
      <c r="B58" s="186" t="s">
        <v>203</v>
      </c>
      <c r="C58" s="697"/>
      <c r="D58" s="305"/>
      <c r="E58" s="306"/>
      <c r="F58" s="737"/>
    </row>
    <row r="59" spans="1:6" s="185" customFormat="1" ht="12" customHeight="1">
      <c r="A59" s="12" t="s">
        <v>109</v>
      </c>
      <c r="B59" s="187" t="s">
        <v>328</v>
      </c>
      <c r="C59" s="697"/>
      <c r="D59" s="341"/>
      <c r="E59" s="300"/>
      <c r="F59" s="738"/>
    </row>
    <row r="60" spans="1:6" s="185" customFormat="1" ht="12" customHeight="1">
      <c r="A60" s="12" t="s">
        <v>132</v>
      </c>
      <c r="B60" s="187" t="s">
        <v>204</v>
      </c>
      <c r="C60" s="697"/>
      <c r="D60" s="341"/>
      <c r="E60" s="300"/>
      <c r="F60" s="738"/>
    </row>
    <row r="61" spans="1:6" s="185" customFormat="1" ht="12" customHeight="1" thickBot="1">
      <c r="A61" s="14" t="s">
        <v>202</v>
      </c>
      <c r="B61" s="105" t="s">
        <v>205</v>
      </c>
      <c r="C61" s="697"/>
      <c r="D61" s="342"/>
      <c r="E61" s="303"/>
      <c r="F61" s="736"/>
    </row>
    <row r="62" spans="1:6" s="185" customFormat="1" ht="12" customHeight="1" thickBot="1">
      <c r="A62" s="240" t="s">
        <v>377</v>
      </c>
      <c r="B62" s="19" t="s">
        <v>206</v>
      </c>
      <c r="C62" s="250">
        <f>+C5+C12+C19+C26+C34+C46+C52+C57</f>
        <v>99388</v>
      </c>
      <c r="D62" s="250">
        <f>+D5+D12+D19+D26+D34+D46+D52+D57</f>
        <v>99388</v>
      </c>
      <c r="E62" s="262">
        <f>+D62-C62</f>
        <v>0</v>
      </c>
      <c r="F62" s="750">
        <f>+F5+F12+F19+F26+F34+F46+F52+F57</f>
        <v>42239</v>
      </c>
    </row>
    <row r="63" spans="1:6" s="185" customFormat="1" ht="12" customHeight="1" thickBot="1">
      <c r="A63" s="227" t="s">
        <v>207</v>
      </c>
      <c r="B63" s="103" t="s">
        <v>208</v>
      </c>
      <c r="C63" s="631">
        <f>SUM(C64:C66)</f>
        <v>0</v>
      </c>
      <c r="D63" s="246">
        <f>SUM(D64:D66)</f>
        <v>0</v>
      </c>
      <c r="E63" s="261">
        <f>+D63-C63</f>
        <v>0</v>
      </c>
      <c r="F63" s="734">
        <f>SUM(F64:F66)</f>
        <v>0</v>
      </c>
    </row>
    <row r="64" spans="1:6" s="185" customFormat="1" ht="12" customHeight="1">
      <c r="A64" s="13" t="s">
        <v>239</v>
      </c>
      <c r="B64" s="186" t="s">
        <v>209</v>
      </c>
      <c r="C64" s="697"/>
      <c r="D64" s="343"/>
      <c r="E64" s="306"/>
      <c r="F64" s="737"/>
    </row>
    <row r="65" spans="1:7" s="185" customFormat="1" ht="12" customHeight="1">
      <c r="A65" s="12" t="s">
        <v>248</v>
      </c>
      <c r="B65" s="187" t="s">
        <v>210</v>
      </c>
      <c r="C65" s="697"/>
      <c r="D65" s="341"/>
      <c r="E65" s="300"/>
      <c r="F65" s="738"/>
    </row>
    <row r="66" spans="1:7" s="185" customFormat="1" ht="12" customHeight="1" thickBot="1">
      <c r="A66" s="14" t="s">
        <v>249</v>
      </c>
      <c r="B66" s="236" t="s">
        <v>362</v>
      </c>
      <c r="C66" s="697"/>
      <c r="D66" s="342"/>
      <c r="E66" s="303"/>
      <c r="F66" s="736"/>
    </row>
    <row r="67" spans="1:7" s="185" customFormat="1" ht="12" customHeight="1" thickBot="1">
      <c r="A67" s="227" t="s">
        <v>212</v>
      </c>
      <c r="B67" s="103" t="s">
        <v>213</v>
      </c>
      <c r="C67" s="631">
        <f>SUM(C68:C71)</f>
        <v>0</v>
      </c>
      <c r="D67" s="246">
        <f>SUM(D68:D71)</f>
        <v>0</v>
      </c>
      <c r="E67" s="261">
        <f>+D67-C67</f>
        <v>0</v>
      </c>
      <c r="F67" s="734">
        <f>SUM(F68:F71)</f>
        <v>0</v>
      </c>
    </row>
    <row r="68" spans="1:7" s="185" customFormat="1" ht="12" customHeight="1">
      <c r="A68" s="13" t="s">
        <v>87</v>
      </c>
      <c r="B68" s="186" t="s">
        <v>214</v>
      </c>
      <c r="C68" s="697"/>
      <c r="D68" s="343"/>
      <c r="E68" s="306"/>
      <c r="F68" s="737"/>
    </row>
    <row r="69" spans="1:7" s="185" customFormat="1" ht="12" customHeight="1">
      <c r="A69" s="12" t="s">
        <v>88</v>
      </c>
      <c r="B69" s="187" t="s">
        <v>215</v>
      </c>
      <c r="C69" s="697"/>
      <c r="D69" s="341"/>
      <c r="E69" s="300"/>
      <c r="F69" s="738"/>
    </row>
    <row r="70" spans="1:7" s="185" customFormat="1" ht="12" customHeight="1">
      <c r="A70" s="12" t="s">
        <v>240</v>
      </c>
      <c r="B70" s="187" t="s">
        <v>216</v>
      </c>
      <c r="C70" s="697"/>
      <c r="D70" s="341"/>
      <c r="E70" s="300"/>
      <c r="F70" s="738"/>
    </row>
    <row r="71" spans="1:7" s="185" customFormat="1" ht="12" customHeight="1" thickBot="1">
      <c r="A71" s="14" t="s">
        <v>241</v>
      </c>
      <c r="B71" s="105" t="s">
        <v>217</v>
      </c>
      <c r="C71" s="697"/>
      <c r="D71" s="307"/>
      <c r="E71" s="301"/>
      <c r="F71" s="736"/>
    </row>
    <row r="72" spans="1:7" s="185" customFormat="1" ht="12" customHeight="1" thickBot="1">
      <c r="A72" s="227" t="s">
        <v>218</v>
      </c>
      <c r="B72" s="103" t="s">
        <v>219</v>
      </c>
      <c r="C72" s="250">
        <f>SUM(C73:C74)</f>
        <v>4954</v>
      </c>
      <c r="D72" s="246">
        <f>SUM(D73:D74)</f>
        <v>4954</v>
      </c>
      <c r="E72" s="261">
        <f>+D72-C72</f>
        <v>0</v>
      </c>
      <c r="F72" s="734">
        <f>SUM(F73:F74)</f>
        <v>4954</v>
      </c>
    </row>
    <row r="73" spans="1:7" s="185" customFormat="1" ht="12" customHeight="1">
      <c r="A73" s="13" t="s">
        <v>242</v>
      </c>
      <c r="B73" s="186" t="s">
        <v>220</v>
      </c>
      <c r="C73" s="334">
        <v>4954</v>
      </c>
      <c r="D73" s="334">
        <v>4954</v>
      </c>
      <c r="E73" s="813">
        <f>+D73-C73</f>
        <v>0</v>
      </c>
      <c r="F73" s="811">
        <v>4954</v>
      </c>
      <c r="G73" s="639"/>
    </row>
    <row r="74" spans="1:7" s="185" customFormat="1" ht="12" customHeight="1" thickBot="1">
      <c r="A74" s="14" t="s">
        <v>243</v>
      </c>
      <c r="B74" s="105" t="s">
        <v>221</v>
      </c>
      <c r="C74" s="697"/>
      <c r="D74" s="342"/>
      <c r="E74" s="303"/>
      <c r="F74" s="752"/>
    </row>
    <row r="75" spans="1:7" s="185" customFormat="1" ht="12" customHeight="1" thickBot="1">
      <c r="A75" s="227" t="s">
        <v>222</v>
      </c>
      <c r="B75" s="103" t="s">
        <v>223</v>
      </c>
      <c r="C75" s="631">
        <f>SUM(C76:C78)</f>
        <v>0</v>
      </c>
      <c r="D75" s="246">
        <f>SUM(D76:D78)</f>
        <v>0</v>
      </c>
      <c r="E75" s="261">
        <f>+D75-C75</f>
        <v>0</v>
      </c>
      <c r="F75" s="734">
        <f>SUM(F76:F78)</f>
        <v>0</v>
      </c>
    </row>
    <row r="76" spans="1:7" s="185" customFormat="1" ht="12" customHeight="1">
      <c r="A76" s="13" t="s">
        <v>244</v>
      </c>
      <c r="B76" s="186" t="s">
        <v>224</v>
      </c>
      <c r="C76" s="697"/>
      <c r="D76" s="305"/>
      <c r="E76" s="304"/>
      <c r="F76" s="746"/>
    </row>
    <row r="77" spans="1:7" s="185" customFormat="1" ht="12" customHeight="1">
      <c r="A77" s="12" t="s">
        <v>245</v>
      </c>
      <c r="B77" s="187" t="s">
        <v>225</v>
      </c>
      <c r="C77" s="697"/>
      <c r="D77" s="341"/>
      <c r="E77" s="300"/>
      <c r="F77" s="738"/>
    </row>
    <row r="78" spans="1:7" s="185" customFormat="1" ht="12" customHeight="1" thickBot="1">
      <c r="A78" s="14" t="s">
        <v>246</v>
      </c>
      <c r="B78" s="105" t="s">
        <v>226</v>
      </c>
      <c r="C78" s="697"/>
      <c r="D78" s="307"/>
      <c r="E78" s="301"/>
      <c r="F78" s="736"/>
    </row>
    <row r="79" spans="1:7" s="185" customFormat="1" ht="12" customHeight="1" thickBot="1">
      <c r="A79" s="227" t="s">
        <v>227</v>
      </c>
      <c r="B79" s="103" t="s">
        <v>247</v>
      </c>
      <c r="C79" s="631">
        <f>SUM(C80:C83)</f>
        <v>0</v>
      </c>
      <c r="D79" s="246">
        <f>SUM(D80:D83)</f>
        <v>0</v>
      </c>
      <c r="E79" s="261">
        <f>+D79-C79</f>
        <v>0</v>
      </c>
      <c r="F79" s="734">
        <f>SUM(F80:F83)</f>
        <v>0</v>
      </c>
    </row>
    <row r="80" spans="1:7" s="185" customFormat="1" ht="12" customHeight="1">
      <c r="A80" s="190" t="s">
        <v>228</v>
      </c>
      <c r="B80" s="186" t="s">
        <v>229</v>
      </c>
      <c r="C80" s="697"/>
      <c r="D80" s="343"/>
      <c r="E80" s="306"/>
      <c r="F80" s="737"/>
    </row>
    <row r="81" spans="1:6" s="185" customFormat="1" ht="12" customHeight="1">
      <c r="A81" s="191" t="s">
        <v>230</v>
      </c>
      <c r="B81" s="187" t="s">
        <v>231</v>
      </c>
      <c r="C81" s="697"/>
      <c r="D81" s="341"/>
      <c r="E81" s="300"/>
      <c r="F81" s="738"/>
    </row>
    <row r="82" spans="1:6" s="185" customFormat="1" ht="12" customHeight="1">
      <c r="A82" s="191" t="s">
        <v>232</v>
      </c>
      <c r="B82" s="187" t="s">
        <v>233</v>
      </c>
      <c r="C82" s="697"/>
      <c r="D82" s="341"/>
      <c r="E82" s="300"/>
      <c r="F82" s="738"/>
    </row>
    <row r="83" spans="1:6" s="185" customFormat="1" ht="12" customHeight="1" thickBot="1">
      <c r="A83" s="192" t="s">
        <v>234</v>
      </c>
      <c r="B83" s="105" t="s">
        <v>235</v>
      </c>
      <c r="C83" s="697"/>
      <c r="D83" s="342"/>
      <c r="E83" s="303"/>
      <c r="F83" s="752"/>
    </row>
    <row r="84" spans="1:6" s="185" customFormat="1" ht="12" customHeight="1" thickBot="1">
      <c r="A84" s="227" t="s">
        <v>236</v>
      </c>
      <c r="B84" s="103" t="s">
        <v>376</v>
      </c>
      <c r="C84" s="700">
        <v>0</v>
      </c>
      <c r="D84" s="254">
        <v>0</v>
      </c>
      <c r="E84" s="263">
        <f>+D84-C84</f>
        <v>0</v>
      </c>
      <c r="F84" s="753">
        <v>0</v>
      </c>
    </row>
    <row r="85" spans="1:6" s="185" customFormat="1" ht="13.5" customHeight="1" thickBot="1">
      <c r="A85" s="227" t="s">
        <v>238</v>
      </c>
      <c r="B85" s="103" t="s">
        <v>237</v>
      </c>
      <c r="C85" s="700">
        <v>0</v>
      </c>
      <c r="D85" s="254">
        <v>0</v>
      </c>
      <c r="E85" s="263">
        <f>+D85-C85</f>
        <v>0</v>
      </c>
      <c r="F85" s="753">
        <v>0</v>
      </c>
    </row>
    <row r="86" spans="1:6" s="185" customFormat="1" ht="15.75" customHeight="1" thickBot="1">
      <c r="A86" s="227" t="s">
        <v>250</v>
      </c>
      <c r="B86" s="193" t="s">
        <v>379</v>
      </c>
      <c r="C86" s="250">
        <f>+C63+C67+C72+C75+C79+C85+C84</f>
        <v>4954</v>
      </c>
      <c r="D86" s="250">
        <f>+D63+D67+D72+D75+D79+D85+D84</f>
        <v>4954</v>
      </c>
      <c r="E86" s="262">
        <f>+D86-C86</f>
        <v>0</v>
      </c>
      <c r="F86" s="750">
        <f>+F63+F67+F72+F75+F79+F85+F84</f>
        <v>4954</v>
      </c>
    </row>
    <row r="87" spans="1:6" s="185" customFormat="1" ht="16.5" customHeight="1" thickBot="1">
      <c r="A87" s="228" t="s">
        <v>378</v>
      </c>
      <c r="B87" s="194" t="s">
        <v>380</v>
      </c>
      <c r="C87" s="250">
        <f>+C62+C86</f>
        <v>104342</v>
      </c>
      <c r="D87" s="250">
        <f>+D62+D86</f>
        <v>104342</v>
      </c>
      <c r="E87" s="262">
        <f>+D87-C87</f>
        <v>0</v>
      </c>
      <c r="F87" s="750">
        <f>+F62+F86</f>
        <v>47193</v>
      </c>
    </row>
    <row r="88" spans="1:6" s="185" customFormat="1" ht="16.5" customHeight="1">
      <c r="A88" s="3"/>
      <c r="B88" s="4"/>
      <c r="C88" s="113"/>
    </row>
    <row r="89" spans="1:6" ht="16.5" customHeight="1">
      <c r="A89" s="984" t="s">
        <v>35</v>
      </c>
      <c r="B89" s="984"/>
      <c r="C89" s="984"/>
      <c r="D89" s="984"/>
      <c r="E89" s="984"/>
      <c r="F89" s="984"/>
    </row>
    <row r="90" spans="1:6" s="195" customFormat="1" ht="16.5" customHeight="1" thickBot="1">
      <c r="A90" s="982" t="s">
        <v>90</v>
      </c>
      <c r="B90" s="982"/>
      <c r="C90" s="67"/>
      <c r="E90" s="271" t="s">
        <v>131</v>
      </c>
      <c r="F90" s="271" t="s">
        <v>131</v>
      </c>
    </row>
    <row r="91" spans="1:6" ht="38.1" customHeight="1" thickBot="1">
      <c r="A91" s="21" t="s">
        <v>54</v>
      </c>
      <c r="B91" s="22" t="s">
        <v>36</v>
      </c>
      <c r="C91" s="279" t="s">
        <v>455</v>
      </c>
      <c r="D91" s="279" t="s">
        <v>447</v>
      </c>
      <c r="E91" s="269" t="s">
        <v>449</v>
      </c>
      <c r="F91" s="732" t="s">
        <v>446</v>
      </c>
    </row>
    <row r="92" spans="1:6" s="184" customFormat="1" ht="12" customHeight="1" thickBot="1">
      <c r="A92" s="27"/>
      <c r="B92" s="28" t="s">
        <v>388</v>
      </c>
      <c r="C92" s="28" t="s">
        <v>389</v>
      </c>
      <c r="D92" s="324" t="s">
        <v>390</v>
      </c>
      <c r="E92" s="313" t="s">
        <v>392</v>
      </c>
      <c r="F92" s="733" t="s">
        <v>391</v>
      </c>
    </row>
    <row r="93" spans="1:6" ht="12" customHeight="1" thickBot="1">
      <c r="A93" s="20" t="s">
        <v>7</v>
      </c>
      <c r="B93" s="26" t="s">
        <v>338</v>
      </c>
      <c r="C93" s="337">
        <f>C94+C95+C96+C97+C98+C111</f>
        <v>104342</v>
      </c>
      <c r="D93" s="246">
        <f>D94+D95+D96+D97+D98+D111</f>
        <v>104342</v>
      </c>
      <c r="E93" s="261">
        <f>+D93-C93</f>
        <v>0</v>
      </c>
      <c r="F93" s="734">
        <f>F94+F95+F96+F97+F98+F111</f>
        <v>45974</v>
      </c>
    </row>
    <row r="94" spans="1:6" ht="12" customHeight="1">
      <c r="A94" s="15" t="s">
        <v>66</v>
      </c>
      <c r="B94" s="8" t="s">
        <v>37</v>
      </c>
      <c r="C94" s="338">
        <v>72005</v>
      </c>
      <c r="D94" s="338">
        <v>72005</v>
      </c>
      <c r="E94" s="816">
        <f>+D94-C94</f>
        <v>0</v>
      </c>
      <c r="F94" s="814">
        <v>33429</v>
      </c>
    </row>
    <row r="95" spans="1:6" ht="12" customHeight="1">
      <c r="A95" s="12" t="s">
        <v>67</v>
      </c>
      <c r="B95" s="6" t="s">
        <v>110</v>
      </c>
      <c r="C95" s="174">
        <v>20887</v>
      </c>
      <c r="D95" s="174">
        <v>20887</v>
      </c>
      <c r="E95" s="547">
        <f>+D95-C95</f>
        <v>0</v>
      </c>
      <c r="F95" s="630">
        <v>7743</v>
      </c>
    </row>
    <row r="96" spans="1:6" ht="12" customHeight="1">
      <c r="A96" s="12" t="s">
        <v>68</v>
      </c>
      <c r="B96" s="6" t="s">
        <v>85</v>
      </c>
      <c r="C96" s="176">
        <v>11450</v>
      </c>
      <c r="D96" s="176">
        <v>11450</v>
      </c>
      <c r="E96" s="817">
        <f>+D96-C96</f>
        <v>0</v>
      </c>
      <c r="F96" s="815">
        <v>4802</v>
      </c>
    </row>
    <row r="97" spans="1:6" ht="12" customHeight="1">
      <c r="A97" s="12" t="s">
        <v>69</v>
      </c>
      <c r="B97" s="9" t="s">
        <v>111</v>
      </c>
      <c r="C97" s="176"/>
      <c r="D97" s="326"/>
      <c r="E97" s="309"/>
      <c r="F97" s="804"/>
    </row>
    <row r="98" spans="1:6" ht="12" customHeight="1">
      <c r="A98" s="12" t="s">
        <v>77</v>
      </c>
      <c r="B98" s="17" t="s">
        <v>112</v>
      </c>
      <c r="C98" s="176"/>
      <c r="D98" s="326"/>
      <c r="E98" s="309"/>
      <c r="F98" s="804"/>
    </row>
    <row r="99" spans="1:6" ht="12" customHeight="1">
      <c r="A99" s="12" t="s">
        <v>70</v>
      </c>
      <c r="B99" s="6" t="s">
        <v>343</v>
      </c>
      <c r="C99" s="176"/>
      <c r="D99" s="326"/>
      <c r="E99" s="309"/>
      <c r="F99" s="804"/>
    </row>
    <row r="100" spans="1:6" ht="12" customHeight="1">
      <c r="A100" s="12" t="s">
        <v>71</v>
      </c>
      <c r="B100" s="71" t="s">
        <v>342</v>
      </c>
      <c r="C100" s="176"/>
      <c r="D100" s="326"/>
      <c r="E100" s="309"/>
      <c r="F100" s="804"/>
    </row>
    <row r="101" spans="1:6" ht="12" customHeight="1">
      <c r="A101" s="12" t="s">
        <v>78</v>
      </c>
      <c r="B101" s="71" t="s">
        <v>341</v>
      </c>
      <c r="C101" s="176"/>
      <c r="D101" s="326"/>
      <c r="E101" s="309"/>
      <c r="F101" s="804"/>
    </row>
    <row r="102" spans="1:6" ht="12" customHeight="1">
      <c r="A102" s="12" t="s">
        <v>79</v>
      </c>
      <c r="B102" s="69" t="s">
        <v>253</v>
      </c>
      <c r="C102" s="176"/>
      <c r="D102" s="326"/>
      <c r="E102" s="309"/>
      <c r="F102" s="804"/>
    </row>
    <row r="103" spans="1:6" ht="12" customHeight="1">
      <c r="A103" s="12" t="s">
        <v>80</v>
      </c>
      <c r="B103" s="70" t="s">
        <v>254</v>
      </c>
      <c r="C103" s="176"/>
      <c r="D103" s="326"/>
      <c r="E103" s="309"/>
      <c r="F103" s="804"/>
    </row>
    <row r="104" spans="1:6" ht="12" customHeight="1">
      <c r="A104" s="12" t="s">
        <v>81</v>
      </c>
      <c r="B104" s="70" t="s">
        <v>255</v>
      </c>
      <c r="C104" s="176"/>
      <c r="D104" s="326"/>
      <c r="E104" s="309"/>
      <c r="F104" s="804"/>
    </row>
    <row r="105" spans="1:6" ht="12" customHeight="1">
      <c r="A105" s="12" t="s">
        <v>83</v>
      </c>
      <c r="B105" s="69" t="s">
        <v>256</v>
      </c>
      <c r="C105" s="176"/>
      <c r="D105" s="326"/>
      <c r="E105" s="309"/>
      <c r="F105" s="804"/>
    </row>
    <row r="106" spans="1:6" ht="12" customHeight="1">
      <c r="A106" s="12" t="s">
        <v>113</v>
      </c>
      <c r="B106" s="69" t="s">
        <v>257</v>
      </c>
      <c r="C106" s="176"/>
      <c r="D106" s="326"/>
      <c r="E106" s="309"/>
      <c r="F106" s="804"/>
    </row>
    <row r="107" spans="1:6" ht="12" customHeight="1">
      <c r="A107" s="12" t="s">
        <v>251</v>
      </c>
      <c r="B107" s="70" t="s">
        <v>258</v>
      </c>
      <c r="C107" s="176"/>
      <c r="D107" s="326"/>
      <c r="E107" s="309"/>
      <c r="F107" s="804"/>
    </row>
    <row r="108" spans="1:6" ht="12" customHeight="1">
      <c r="A108" s="11" t="s">
        <v>252</v>
      </c>
      <c r="B108" s="71" t="s">
        <v>259</v>
      </c>
      <c r="C108" s="176"/>
      <c r="D108" s="326"/>
      <c r="E108" s="309"/>
      <c r="F108" s="804"/>
    </row>
    <row r="109" spans="1:6" ht="12" customHeight="1">
      <c r="A109" s="12" t="s">
        <v>339</v>
      </c>
      <c r="B109" s="71" t="s">
        <v>260</v>
      </c>
      <c r="C109" s="176"/>
      <c r="D109" s="326"/>
      <c r="E109" s="309"/>
      <c r="F109" s="804"/>
    </row>
    <row r="110" spans="1:6" ht="12" customHeight="1">
      <c r="A110" s="14" t="s">
        <v>340</v>
      </c>
      <c r="B110" s="71" t="s">
        <v>261</v>
      </c>
      <c r="C110" s="176"/>
      <c r="D110" s="326"/>
      <c r="E110" s="309"/>
      <c r="F110" s="804"/>
    </row>
    <row r="111" spans="1:6" ht="12" customHeight="1">
      <c r="A111" s="12" t="s">
        <v>344</v>
      </c>
      <c r="B111" s="9" t="s">
        <v>38</v>
      </c>
      <c r="C111" s="174"/>
      <c r="D111" s="326"/>
      <c r="E111" s="309"/>
      <c r="F111" s="804"/>
    </row>
    <row r="112" spans="1:6" ht="12" customHeight="1">
      <c r="A112" s="12" t="s">
        <v>345</v>
      </c>
      <c r="B112" s="6" t="s">
        <v>347</v>
      </c>
      <c r="C112" s="174"/>
      <c r="D112" s="326"/>
      <c r="E112" s="309"/>
      <c r="F112" s="804"/>
    </row>
    <row r="113" spans="1:6" ht="12" customHeight="1" thickBot="1">
      <c r="A113" s="16" t="s">
        <v>346</v>
      </c>
      <c r="B113" s="239" t="s">
        <v>348</v>
      </c>
      <c r="C113" s="339"/>
      <c r="D113" s="327"/>
      <c r="E113" s="311"/>
      <c r="F113" s="805"/>
    </row>
    <row r="114" spans="1:6" ht="12" customHeight="1" thickBot="1">
      <c r="A114" s="237" t="s">
        <v>8</v>
      </c>
      <c r="B114" s="238" t="s">
        <v>262</v>
      </c>
      <c r="C114" s="644">
        <f>+C115+C117+C119</f>
        <v>0</v>
      </c>
      <c r="D114" s="328">
        <f>+D115+D117+D119</f>
        <v>0</v>
      </c>
      <c r="E114" s="261">
        <f>+D114-C114</f>
        <v>0</v>
      </c>
      <c r="F114" s="734">
        <f>+F115+F117+F119</f>
        <v>0</v>
      </c>
    </row>
    <row r="115" spans="1:6" ht="12" customHeight="1">
      <c r="A115" s="13" t="s">
        <v>72</v>
      </c>
      <c r="B115" s="6" t="s">
        <v>130</v>
      </c>
      <c r="C115" s="175"/>
      <c r="D115" s="329"/>
      <c r="E115" s="308"/>
      <c r="F115" s="803"/>
    </row>
    <row r="116" spans="1:6" ht="12" customHeight="1">
      <c r="A116" s="13" t="s">
        <v>73</v>
      </c>
      <c r="B116" s="10" t="s">
        <v>266</v>
      </c>
      <c r="C116" s="175"/>
      <c r="D116" s="326"/>
      <c r="E116" s="309"/>
      <c r="F116" s="804"/>
    </row>
    <row r="117" spans="1:6" ht="12" customHeight="1">
      <c r="A117" s="13" t="s">
        <v>74</v>
      </c>
      <c r="B117" s="10" t="s">
        <v>114</v>
      </c>
      <c r="C117" s="174"/>
      <c r="D117" s="326"/>
      <c r="E117" s="309"/>
      <c r="F117" s="804"/>
    </row>
    <row r="118" spans="1:6" ht="12" customHeight="1">
      <c r="A118" s="13" t="s">
        <v>75</v>
      </c>
      <c r="B118" s="10" t="s">
        <v>267</v>
      </c>
      <c r="C118" s="174"/>
      <c r="D118" s="326"/>
      <c r="E118" s="309"/>
      <c r="F118" s="804"/>
    </row>
    <row r="119" spans="1:6" ht="12" customHeight="1">
      <c r="A119" s="13" t="s">
        <v>76</v>
      </c>
      <c r="B119" s="105" t="s">
        <v>133</v>
      </c>
      <c r="C119" s="174"/>
      <c r="D119" s="326"/>
      <c r="E119" s="309"/>
      <c r="F119" s="804"/>
    </row>
    <row r="120" spans="1:6" ht="12" customHeight="1">
      <c r="A120" s="13" t="s">
        <v>82</v>
      </c>
      <c r="B120" s="104" t="s">
        <v>329</v>
      </c>
      <c r="C120" s="174"/>
      <c r="D120" s="326"/>
      <c r="E120" s="309"/>
      <c r="F120" s="804"/>
    </row>
    <row r="121" spans="1:6" ht="12" customHeight="1">
      <c r="A121" s="13" t="s">
        <v>84</v>
      </c>
      <c r="B121" s="182" t="s">
        <v>272</v>
      </c>
      <c r="C121" s="174"/>
      <c r="D121" s="326"/>
      <c r="E121" s="309"/>
      <c r="F121" s="804"/>
    </row>
    <row r="122" spans="1:6">
      <c r="A122" s="13" t="s">
        <v>115</v>
      </c>
      <c r="B122" s="70" t="s">
        <v>255</v>
      </c>
      <c r="C122" s="174"/>
      <c r="D122" s="326"/>
      <c r="E122" s="309"/>
      <c r="F122" s="804"/>
    </row>
    <row r="123" spans="1:6" ht="12" customHeight="1">
      <c r="A123" s="13" t="s">
        <v>116</v>
      </c>
      <c r="B123" s="70" t="s">
        <v>271</v>
      </c>
      <c r="C123" s="174"/>
      <c r="D123" s="326"/>
      <c r="E123" s="309"/>
      <c r="F123" s="804"/>
    </row>
    <row r="124" spans="1:6" ht="12" customHeight="1">
      <c r="A124" s="13" t="s">
        <v>117</v>
      </c>
      <c r="B124" s="70" t="s">
        <v>270</v>
      </c>
      <c r="C124" s="174"/>
      <c r="D124" s="326"/>
      <c r="E124" s="309"/>
      <c r="F124" s="804"/>
    </row>
    <row r="125" spans="1:6" ht="12" customHeight="1">
      <c r="A125" s="13" t="s">
        <v>263</v>
      </c>
      <c r="B125" s="70" t="s">
        <v>258</v>
      </c>
      <c r="C125" s="174"/>
      <c r="D125" s="688"/>
      <c r="E125" s="309"/>
      <c r="F125" s="804"/>
    </row>
    <row r="126" spans="1:6" ht="12" customHeight="1">
      <c r="A126" s="13" t="s">
        <v>264</v>
      </c>
      <c r="B126" s="70" t="s">
        <v>269</v>
      </c>
      <c r="C126" s="174"/>
      <c r="D126" s="688"/>
      <c r="E126" s="309"/>
      <c r="F126" s="804"/>
    </row>
    <row r="127" spans="1:6" ht="16.5" thickBot="1">
      <c r="A127" s="11" t="s">
        <v>265</v>
      </c>
      <c r="B127" s="70" t="s">
        <v>268</v>
      </c>
      <c r="C127" s="176"/>
      <c r="D127" s="689"/>
      <c r="E127" s="311"/>
      <c r="F127" s="806"/>
    </row>
    <row r="128" spans="1:6" ht="12" customHeight="1" thickBot="1">
      <c r="A128" s="18" t="s">
        <v>9</v>
      </c>
      <c r="B128" s="63" t="s">
        <v>349</v>
      </c>
      <c r="C128" s="173">
        <f>+C93+C114</f>
        <v>104342</v>
      </c>
      <c r="D128" s="246">
        <f>+D93+D114</f>
        <v>104342</v>
      </c>
      <c r="E128" s="261">
        <f>+D128-C128</f>
        <v>0</v>
      </c>
      <c r="F128" s="734">
        <f>+F93+F114</f>
        <v>45974</v>
      </c>
    </row>
    <row r="129" spans="1:6" ht="12" customHeight="1" thickBot="1">
      <c r="A129" s="18" t="s">
        <v>10</v>
      </c>
      <c r="B129" s="63" t="s">
        <v>350</v>
      </c>
      <c r="C129" s="631">
        <f>+C130+C131+C132</f>
        <v>0</v>
      </c>
      <c r="D129" s="246">
        <f>+D130+D131+D132</f>
        <v>0</v>
      </c>
      <c r="E129" s="261">
        <f>+D129-C129</f>
        <v>0</v>
      </c>
      <c r="F129" s="734">
        <f>+F130+F131+F132</f>
        <v>0</v>
      </c>
    </row>
    <row r="130" spans="1:6" ht="12" customHeight="1">
      <c r="A130" s="13" t="s">
        <v>167</v>
      </c>
      <c r="B130" s="10" t="s">
        <v>357</v>
      </c>
      <c r="C130" s="642"/>
      <c r="D130" s="690"/>
      <c r="E130" s="308"/>
      <c r="F130" s="803"/>
    </row>
    <row r="131" spans="1:6" ht="12" customHeight="1">
      <c r="A131" s="13" t="s">
        <v>168</v>
      </c>
      <c r="B131" s="10" t="s">
        <v>358</v>
      </c>
      <c r="C131" s="642"/>
      <c r="D131" s="688"/>
      <c r="E131" s="309"/>
      <c r="F131" s="804"/>
    </row>
    <row r="132" spans="1:6" ht="12" customHeight="1" thickBot="1">
      <c r="A132" s="11" t="s">
        <v>169</v>
      </c>
      <c r="B132" s="10" t="s">
        <v>359</v>
      </c>
      <c r="C132" s="642"/>
      <c r="D132" s="691"/>
      <c r="E132" s="311"/>
      <c r="F132" s="805"/>
    </row>
    <row r="133" spans="1:6" ht="12" customHeight="1" thickBot="1">
      <c r="A133" s="18" t="s">
        <v>11</v>
      </c>
      <c r="B133" s="63" t="s">
        <v>351</v>
      </c>
      <c r="C133" s="631">
        <f>SUM(C134:C139)</f>
        <v>0</v>
      </c>
      <c r="D133" s="246">
        <f>SUM(D134:D139)</f>
        <v>0</v>
      </c>
      <c r="E133" s="261">
        <f>+D133-C133</f>
        <v>0</v>
      </c>
      <c r="F133" s="734">
        <f>SUM(F134:F139)</f>
        <v>0</v>
      </c>
    </row>
    <row r="134" spans="1:6" ht="12" customHeight="1">
      <c r="A134" s="13" t="s">
        <v>59</v>
      </c>
      <c r="B134" s="7" t="s">
        <v>360</v>
      </c>
      <c r="C134" s="642"/>
      <c r="D134" s="692"/>
      <c r="E134" s="308"/>
      <c r="F134" s="803"/>
    </row>
    <row r="135" spans="1:6" ht="12" customHeight="1">
      <c r="A135" s="13" t="s">
        <v>60</v>
      </c>
      <c r="B135" s="7" t="s">
        <v>352</v>
      </c>
      <c r="C135" s="642"/>
      <c r="D135" s="688"/>
      <c r="E135" s="309"/>
      <c r="F135" s="804"/>
    </row>
    <row r="136" spans="1:6" ht="12" customHeight="1">
      <c r="A136" s="13" t="s">
        <v>61</v>
      </c>
      <c r="B136" s="7" t="s">
        <v>353</v>
      </c>
      <c r="C136" s="642"/>
      <c r="D136" s="688"/>
      <c r="E136" s="309"/>
      <c r="F136" s="804"/>
    </row>
    <row r="137" spans="1:6" ht="12" customHeight="1">
      <c r="A137" s="13" t="s">
        <v>102</v>
      </c>
      <c r="B137" s="7" t="s">
        <v>354</v>
      </c>
      <c r="C137" s="642"/>
      <c r="D137" s="688"/>
      <c r="E137" s="309"/>
      <c r="F137" s="804"/>
    </row>
    <row r="138" spans="1:6" ht="12" customHeight="1">
      <c r="A138" s="13" t="s">
        <v>103</v>
      </c>
      <c r="B138" s="7" t="s">
        <v>355</v>
      </c>
      <c r="C138" s="642"/>
      <c r="D138" s="688"/>
      <c r="E138" s="309"/>
      <c r="F138" s="804"/>
    </row>
    <row r="139" spans="1:6" ht="12" customHeight="1" thickBot="1">
      <c r="A139" s="11" t="s">
        <v>104</v>
      </c>
      <c r="B139" s="7" t="s">
        <v>356</v>
      </c>
      <c r="C139" s="642"/>
      <c r="D139" s="689"/>
      <c r="E139" s="311"/>
      <c r="F139" s="805"/>
    </row>
    <row r="140" spans="1:6" ht="12" customHeight="1" thickBot="1">
      <c r="A140" s="18" t="s">
        <v>12</v>
      </c>
      <c r="B140" s="63" t="s">
        <v>364</v>
      </c>
      <c r="C140" s="646">
        <f>+C141+C142+C143+C144</f>
        <v>0</v>
      </c>
      <c r="D140" s="250">
        <f>+D141+D142+D143+D144</f>
        <v>0</v>
      </c>
      <c r="E140" s="262">
        <f>+D140-C140</f>
        <v>0</v>
      </c>
      <c r="F140" s="750">
        <f>+F141+F142+F143+F144</f>
        <v>0</v>
      </c>
    </row>
    <row r="141" spans="1:6" ht="12" customHeight="1">
      <c r="A141" s="13" t="s">
        <v>62</v>
      </c>
      <c r="B141" s="7" t="s">
        <v>273</v>
      </c>
      <c r="C141" s="642"/>
      <c r="D141" s="690"/>
      <c r="E141" s="308"/>
      <c r="F141" s="807"/>
    </row>
    <row r="142" spans="1:6" ht="12" customHeight="1">
      <c r="A142" s="13" t="s">
        <v>63</v>
      </c>
      <c r="B142" s="7" t="s">
        <v>274</v>
      </c>
      <c r="C142" s="642"/>
      <c r="D142" s="326"/>
      <c r="E142" s="309"/>
      <c r="F142" s="804"/>
    </row>
    <row r="143" spans="1:6" ht="12" customHeight="1">
      <c r="A143" s="13" t="s">
        <v>187</v>
      </c>
      <c r="B143" s="7" t="s">
        <v>365</v>
      </c>
      <c r="C143" s="642"/>
      <c r="D143" s="326"/>
      <c r="E143" s="309"/>
      <c r="F143" s="804"/>
    </row>
    <row r="144" spans="1:6" ht="12" customHeight="1" thickBot="1">
      <c r="A144" s="11" t="s">
        <v>188</v>
      </c>
      <c r="B144" s="5" t="s">
        <v>293</v>
      </c>
      <c r="C144" s="642"/>
      <c r="D144" s="689"/>
      <c r="E144" s="311"/>
      <c r="F144" s="805"/>
    </row>
    <row r="145" spans="1:10" ht="12" customHeight="1" thickBot="1">
      <c r="A145" s="18" t="s">
        <v>13</v>
      </c>
      <c r="B145" s="63" t="s">
        <v>366</v>
      </c>
      <c r="C145" s="647">
        <f>SUM(C146:C150)</f>
        <v>0</v>
      </c>
      <c r="D145" s="258">
        <f>SUM(D146:D150)</f>
        <v>0</v>
      </c>
      <c r="E145" s="264">
        <f>+D145-C145</f>
        <v>0</v>
      </c>
      <c r="F145" s="777">
        <f>SUM(F146:F150)</f>
        <v>0</v>
      </c>
    </row>
    <row r="146" spans="1:10" ht="12" customHeight="1">
      <c r="A146" s="13" t="s">
        <v>64</v>
      </c>
      <c r="B146" s="7" t="s">
        <v>361</v>
      </c>
      <c r="C146" s="642"/>
      <c r="D146" s="690"/>
      <c r="E146" s="308"/>
      <c r="F146" s="803"/>
    </row>
    <row r="147" spans="1:10" ht="12" customHeight="1">
      <c r="A147" s="13" t="s">
        <v>65</v>
      </c>
      <c r="B147" s="7" t="s">
        <v>368</v>
      </c>
      <c r="C147" s="642"/>
      <c r="D147" s="688"/>
      <c r="E147" s="309"/>
      <c r="F147" s="804"/>
    </row>
    <row r="148" spans="1:10" ht="12" customHeight="1">
      <c r="A148" s="13" t="s">
        <v>199</v>
      </c>
      <c r="B148" s="7" t="s">
        <v>363</v>
      </c>
      <c r="C148" s="642"/>
      <c r="D148" s="688"/>
      <c r="E148" s="309"/>
      <c r="F148" s="804"/>
    </row>
    <row r="149" spans="1:10" ht="12" customHeight="1">
      <c r="A149" s="13" t="s">
        <v>200</v>
      </c>
      <c r="B149" s="7" t="s">
        <v>369</v>
      </c>
      <c r="C149" s="642"/>
      <c r="D149" s="688"/>
      <c r="E149" s="309"/>
      <c r="F149" s="804"/>
    </row>
    <row r="150" spans="1:10" ht="12" customHeight="1" thickBot="1">
      <c r="A150" s="13" t="s">
        <v>367</v>
      </c>
      <c r="B150" s="7" t="s">
        <v>370</v>
      </c>
      <c r="C150" s="642"/>
      <c r="D150" s="689"/>
      <c r="E150" s="311"/>
      <c r="F150" s="805"/>
    </row>
    <row r="151" spans="1:10" ht="12" customHeight="1" thickBot="1">
      <c r="A151" s="18" t="s">
        <v>14</v>
      </c>
      <c r="B151" s="63" t="s">
        <v>371</v>
      </c>
      <c r="C151" s="648">
        <v>0</v>
      </c>
      <c r="D151" s="259">
        <v>0</v>
      </c>
      <c r="E151" s="272">
        <f>+D151-C151</f>
        <v>0</v>
      </c>
      <c r="F151" s="778">
        <v>0</v>
      </c>
    </row>
    <row r="152" spans="1:10" ht="12" customHeight="1" thickBot="1">
      <c r="A152" s="18" t="s">
        <v>15</v>
      </c>
      <c r="B152" s="63" t="s">
        <v>372</v>
      </c>
      <c r="C152" s="648">
        <v>0</v>
      </c>
      <c r="D152" s="259">
        <v>0</v>
      </c>
      <c r="E152" s="272">
        <f>+D152-C152</f>
        <v>0</v>
      </c>
      <c r="F152" s="778">
        <v>0</v>
      </c>
    </row>
    <row r="153" spans="1:10" ht="15" customHeight="1" thickBot="1">
      <c r="A153" s="18" t="s">
        <v>16</v>
      </c>
      <c r="B153" s="63" t="s">
        <v>374</v>
      </c>
      <c r="C153" s="649">
        <f>+C129+C133+C140+C145+C151+C152</f>
        <v>0</v>
      </c>
      <c r="D153" s="641">
        <f>+D129+D133+D140+D145+D151+D152</f>
        <v>0</v>
      </c>
      <c r="E153" s="578">
        <f>+D153-C153</f>
        <v>0</v>
      </c>
      <c r="F153" s="779">
        <f>+F129+F133+F140+F145+F151+F152</f>
        <v>0</v>
      </c>
      <c r="G153" s="196"/>
      <c r="H153" s="197"/>
      <c r="I153" s="197"/>
      <c r="J153" s="197"/>
    </row>
    <row r="154" spans="1:10" s="185" customFormat="1" ht="12.95" customHeight="1" thickBot="1">
      <c r="A154" s="106" t="s">
        <v>17</v>
      </c>
      <c r="B154" s="161" t="s">
        <v>373</v>
      </c>
      <c r="C154" s="634">
        <f>+C128+C153</f>
        <v>104342</v>
      </c>
      <c r="D154" s="641">
        <f>+D128+D153</f>
        <v>104342</v>
      </c>
      <c r="E154" s="578">
        <f>+D154-C154</f>
        <v>0</v>
      </c>
      <c r="F154" s="779">
        <f>+F128+F153</f>
        <v>45974</v>
      </c>
    </row>
    <row r="155" spans="1:10" ht="7.5" customHeight="1">
      <c r="F155" s="310"/>
    </row>
    <row r="156" spans="1:10">
      <c r="A156" s="983" t="s">
        <v>275</v>
      </c>
      <c r="B156" s="983"/>
      <c r="C156" s="983"/>
    </row>
    <row r="157" spans="1:10" ht="15" customHeight="1" thickBot="1">
      <c r="A157" s="981" t="s">
        <v>91</v>
      </c>
      <c r="B157" s="981"/>
      <c r="E157" s="115" t="s">
        <v>131</v>
      </c>
      <c r="F157" s="115" t="s">
        <v>131</v>
      </c>
    </row>
    <row r="158" spans="1:10" ht="13.5" customHeight="1" thickBot="1">
      <c r="A158" s="18">
        <v>1</v>
      </c>
      <c r="B158" s="25" t="s">
        <v>375</v>
      </c>
      <c r="C158" s="173">
        <f>+C62-C128</f>
        <v>-4954</v>
      </c>
      <c r="D158" s="246">
        <f>+D62-D128</f>
        <v>-4954</v>
      </c>
      <c r="E158" s="261">
        <f>+E62-E128</f>
        <v>0</v>
      </c>
      <c r="F158" s="734">
        <f>+F62-F128</f>
        <v>-3735</v>
      </c>
    </row>
    <row r="159" spans="1:10" ht="27.75" customHeight="1" thickBot="1">
      <c r="A159" s="18" t="s">
        <v>8</v>
      </c>
      <c r="B159" s="25" t="s">
        <v>381</v>
      </c>
      <c r="C159" s="173">
        <f>+C86-C153</f>
        <v>4954</v>
      </c>
      <c r="D159" s="246">
        <f>+D86-D153</f>
        <v>4954</v>
      </c>
      <c r="E159" s="261">
        <f>+E86-E153</f>
        <v>0</v>
      </c>
      <c r="F159" s="734">
        <f>+F86-F153</f>
        <v>4954</v>
      </c>
    </row>
    <row r="160" spans="1:10">
      <c r="F160" s="310"/>
    </row>
  </sheetData>
  <mergeCells count="6">
    <mergeCell ref="A156:C156"/>
    <mergeCell ref="A157:B157"/>
    <mergeCell ref="A2:B2"/>
    <mergeCell ref="A90:B90"/>
    <mergeCell ref="A1:F1"/>
    <mergeCell ref="A89:F89"/>
  </mergeCells>
  <phoneticPr fontId="25" type="noConversion"/>
  <printOptions horizontalCentered="1"/>
  <pageMargins left="0.39370078740157483" right="0.39370078740157483" top="1.2598425196850394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Onga Város Önkormányzata
2016. ÉVI KÖLTSÉGVETÉS ÁLLAMIGAZGATÁSI FELADATAINAK MÉRLEGE
&amp;R&amp;"Times New Roman CE,Félkövér dőlt"&amp;11 1.4. melléklet a 9/2016. (VIII.24.) önkormányzati rendelethez</oddHeader>
  </headerFooter>
  <rowBreaks count="1" manualBreakCount="1">
    <brk id="8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33"/>
  <sheetViews>
    <sheetView showRowColHeaders="0" view="pageBreakPreview" topLeftCell="B3" zoomScaleNormal="100" zoomScaleSheetLayoutView="100" workbookViewId="0">
      <selection activeCell="L3" sqref="L3:L32"/>
    </sheetView>
  </sheetViews>
  <sheetFormatPr defaultRowHeight="12.75"/>
  <cols>
    <col min="1" max="1" width="6.83203125" style="37" customWidth="1"/>
    <col min="2" max="2" width="55.1640625" style="73" customWidth="1"/>
    <col min="3" max="5" width="16.33203125" style="37" customWidth="1"/>
    <col min="6" max="6" width="16.33203125" style="37" hidden="1" customWidth="1"/>
    <col min="7" max="7" width="55.1640625" style="37" customWidth="1"/>
    <col min="8" max="10" width="16.33203125" style="37" customWidth="1"/>
    <col min="11" max="11" width="16.33203125" style="37" hidden="1" customWidth="1"/>
    <col min="12" max="12" width="4.83203125" style="37" customWidth="1"/>
    <col min="13" max="16384" width="9.33203125" style="37"/>
  </cols>
  <sheetData>
    <row r="1" spans="1:12" ht="39.75" customHeight="1">
      <c r="B1" s="124" t="s">
        <v>94</v>
      </c>
      <c r="C1" s="125"/>
      <c r="D1" s="125"/>
      <c r="E1" s="125"/>
      <c r="F1" s="125"/>
      <c r="G1" s="125"/>
      <c r="H1" s="125"/>
      <c r="I1" s="125"/>
      <c r="J1" s="823"/>
      <c r="K1" s="125"/>
    </row>
    <row r="2" spans="1:12" ht="14.25" thickBot="1">
      <c r="I2" s="365"/>
      <c r="J2" s="126" t="s">
        <v>46</v>
      </c>
      <c r="K2" s="365"/>
      <c r="L2" s="824"/>
    </row>
    <row r="3" spans="1:12" ht="18" customHeight="1" thickBot="1">
      <c r="A3" s="985" t="s">
        <v>54</v>
      </c>
      <c r="B3" s="127" t="s">
        <v>41</v>
      </c>
      <c r="C3" s="128"/>
      <c r="D3" s="344"/>
      <c r="E3" s="344"/>
      <c r="F3" s="344"/>
      <c r="G3" s="127" t="s">
        <v>42</v>
      </c>
      <c r="H3" s="129"/>
      <c r="I3" s="366"/>
      <c r="J3" s="367"/>
      <c r="K3" s="367"/>
      <c r="L3" s="988" t="s">
        <v>460</v>
      </c>
    </row>
    <row r="4" spans="1:12" s="130" customFormat="1" ht="35.25" customHeight="1" thickBot="1">
      <c r="A4" s="986"/>
      <c r="B4" s="74" t="s">
        <v>47</v>
      </c>
      <c r="C4" s="279" t="s">
        <v>455</v>
      </c>
      <c r="D4" s="279" t="s">
        <v>447</v>
      </c>
      <c r="E4" s="75" t="s">
        <v>449</v>
      </c>
      <c r="F4" s="345" t="s">
        <v>446</v>
      </c>
      <c r="G4" s="74" t="s">
        <v>47</v>
      </c>
      <c r="H4" s="279" t="s">
        <v>455</v>
      </c>
      <c r="I4" s="279" t="s">
        <v>447</v>
      </c>
      <c r="J4" s="75" t="s">
        <v>449</v>
      </c>
      <c r="K4" s="357" t="s">
        <v>446</v>
      </c>
      <c r="L4" s="988"/>
    </row>
    <row r="5" spans="1:12" s="134" customFormat="1" ht="12" customHeight="1" thickBot="1">
      <c r="A5" s="131"/>
      <c r="B5" s="132" t="s">
        <v>388</v>
      </c>
      <c r="C5" s="133" t="s">
        <v>389</v>
      </c>
      <c r="D5" s="346" t="s">
        <v>390</v>
      </c>
      <c r="E5" s="346" t="s">
        <v>392</v>
      </c>
      <c r="F5" s="346" t="s">
        <v>391</v>
      </c>
      <c r="G5" s="132" t="s">
        <v>391</v>
      </c>
      <c r="H5" s="358" t="s">
        <v>393</v>
      </c>
      <c r="I5" s="133" t="s">
        <v>394</v>
      </c>
      <c r="J5" s="133" t="s">
        <v>395</v>
      </c>
      <c r="K5" s="723" t="s">
        <v>450</v>
      </c>
      <c r="L5" s="988"/>
    </row>
    <row r="6" spans="1:12" ht="12.95" customHeight="1">
      <c r="A6" s="135" t="s">
        <v>7</v>
      </c>
      <c r="B6" s="136" t="s">
        <v>276</v>
      </c>
      <c r="C6" s="116">
        <v>520034</v>
      </c>
      <c r="D6" s="347">
        <v>520034</v>
      </c>
      <c r="E6" s="702">
        <f>+D6-C6</f>
        <v>0</v>
      </c>
      <c r="F6" s="347">
        <v>247620</v>
      </c>
      <c r="G6" s="136" t="s">
        <v>48</v>
      </c>
      <c r="H6" s="359">
        <v>286308</v>
      </c>
      <c r="I6" s="377">
        <v>315508</v>
      </c>
      <c r="J6" s="377">
        <f t="shared" ref="J6:J11" si="0">+I6-H6</f>
        <v>29200</v>
      </c>
      <c r="K6" s="355">
        <v>184935</v>
      </c>
      <c r="L6" s="988"/>
    </row>
    <row r="7" spans="1:12" ht="12.95" customHeight="1">
      <c r="A7" s="137" t="s">
        <v>8</v>
      </c>
      <c r="B7" s="138" t="s">
        <v>277</v>
      </c>
      <c r="C7" s="707">
        <v>70807</v>
      </c>
      <c r="D7" s="708">
        <v>133777</v>
      </c>
      <c r="E7" s="709">
        <f>+D7-C7</f>
        <v>62970</v>
      </c>
      <c r="F7" s="708">
        <v>125549</v>
      </c>
      <c r="G7" s="138" t="s">
        <v>110</v>
      </c>
      <c r="H7" s="118">
        <v>67678</v>
      </c>
      <c r="I7" s="119">
        <v>71505</v>
      </c>
      <c r="J7" s="117">
        <f t="shared" si="0"/>
        <v>3827</v>
      </c>
      <c r="K7" s="818">
        <v>36160</v>
      </c>
      <c r="L7" s="988"/>
    </row>
    <row r="8" spans="1:12" ht="12.95" customHeight="1">
      <c r="A8" s="137" t="s">
        <v>9</v>
      </c>
      <c r="B8" s="138" t="s">
        <v>298</v>
      </c>
      <c r="C8" s="707"/>
      <c r="D8" s="708"/>
      <c r="E8" s="709"/>
      <c r="F8" s="708"/>
      <c r="G8" s="138" t="s">
        <v>136</v>
      </c>
      <c r="H8" s="118">
        <v>187324</v>
      </c>
      <c r="I8" s="119">
        <v>195124</v>
      </c>
      <c r="J8" s="377">
        <f t="shared" si="0"/>
        <v>7800</v>
      </c>
      <c r="K8" s="818">
        <v>87956</v>
      </c>
      <c r="L8" s="988"/>
    </row>
    <row r="9" spans="1:12" ht="12.95" customHeight="1">
      <c r="A9" s="137" t="s">
        <v>10</v>
      </c>
      <c r="B9" s="138" t="s">
        <v>101</v>
      </c>
      <c r="C9" s="707">
        <v>45500</v>
      </c>
      <c r="D9" s="708">
        <v>45500</v>
      </c>
      <c r="E9" s="709">
        <f>+D9-C9</f>
        <v>0</v>
      </c>
      <c r="F9" s="708">
        <v>22762</v>
      </c>
      <c r="G9" s="138" t="s">
        <v>111</v>
      </c>
      <c r="H9" s="118">
        <v>12000</v>
      </c>
      <c r="I9" s="119">
        <v>12000</v>
      </c>
      <c r="J9" s="119">
        <f t="shared" si="0"/>
        <v>0</v>
      </c>
      <c r="K9" s="818">
        <v>3532</v>
      </c>
      <c r="L9" s="988"/>
    </row>
    <row r="10" spans="1:12" ht="12.95" customHeight="1">
      <c r="A10" s="137" t="s">
        <v>11</v>
      </c>
      <c r="B10" s="139" t="s">
        <v>322</v>
      </c>
      <c r="C10" s="707">
        <v>35445</v>
      </c>
      <c r="D10" s="707">
        <v>35445</v>
      </c>
      <c r="E10" s="709">
        <f>+D10-C10</f>
        <v>0</v>
      </c>
      <c r="F10" s="708">
        <v>18730</v>
      </c>
      <c r="G10" s="138" t="s">
        <v>112</v>
      </c>
      <c r="H10" s="118">
        <v>163878</v>
      </c>
      <c r="I10" s="119">
        <v>164203</v>
      </c>
      <c r="J10" s="117">
        <f t="shared" si="0"/>
        <v>325</v>
      </c>
      <c r="K10" s="818">
        <v>86871</v>
      </c>
      <c r="L10" s="988"/>
    </row>
    <row r="11" spans="1:12" ht="12.95" customHeight="1">
      <c r="A11" s="137" t="s">
        <v>12</v>
      </c>
      <c r="B11" s="138" t="s">
        <v>278</v>
      </c>
      <c r="C11" s="707"/>
      <c r="D11" s="707"/>
      <c r="E11" s="707"/>
      <c r="F11" s="710">
        <v>286</v>
      </c>
      <c r="G11" s="138" t="s">
        <v>38</v>
      </c>
      <c r="H11" s="118">
        <v>31655</v>
      </c>
      <c r="I11" s="119">
        <v>38282</v>
      </c>
      <c r="J11" s="377">
        <f t="shared" si="0"/>
        <v>6627</v>
      </c>
      <c r="K11" s="819">
        <v>0</v>
      </c>
      <c r="L11" s="988"/>
    </row>
    <row r="12" spans="1:12" ht="12.95" customHeight="1">
      <c r="A12" s="137" t="s">
        <v>13</v>
      </c>
      <c r="B12" s="138" t="s">
        <v>382</v>
      </c>
      <c r="C12" s="707"/>
      <c r="D12" s="707"/>
      <c r="E12" s="707"/>
      <c r="F12" s="708"/>
      <c r="G12" s="32"/>
      <c r="H12" s="118"/>
      <c r="I12" s="119"/>
      <c r="J12" s="119"/>
      <c r="K12" s="818"/>
      <c r="L12" s="988"/>
    </row>
    <row r="13" spans="1:12" ht="12.95" customHeight="1">
      <c r="A13" s="137" t="s">
        <v>14</v>
      </c>
      <c r="B13" s="32"/>
      <c r="C13" s="117"/>
      <c r="D13" s="117"/>
      <c r="E13" s="117"/>
      <c r="F13" s="348"/>
      <c r="G13" s="32"/>
      <c r="H13" s="118"/>
      <c r="I13" s="119"/>
      <c r="J13" s="119"/>
      <c r="K13" s="818"/>
      <c r="L13" s="988"/>
    </row>
    <row r="14" spans="1:12" ht="12.95" customHeight="1">
      <c r="A14" s="137" t="s">
        <v>15</v>
      </c>
      <c r="B14" s="199"/>
      <c r="C14" s="117"/>
      <c r="D14" s="117"/>
      <c r="E14" s="349"/>
      <c r="F14" s="122"/>
      <c r="G14" s="32"/>
      <c r="H14" s="118"/>
      <c r="I14" s="119"/>
      <c r="J14" s="119"/>
      <c r="K14" s="818"/>
      <c r="L14" s="988"/>
    </row>
    <row r="15" spans="1:12" ht="12.95" customHeight="1">
      <c r="A15" s="137" t="s">
        <v>16</v>
      </c>
      <c r="B15" s="32"/>
      <c r="C15" s="117"/>
      <c r="D15" s="117"/>
      <c r="E15" s="348"/>
      <c r="F15" s="348"/>
      <c r="G15" s="32"/>
      <c r="H15" s="118"/>
      <c r="I15" s="119"/>
      <c r="J15" s="119"/>
      <c r="K15" s="818"/>
      <c r="L15" s="988"/>
    </row>
    <row r="16" spans="1:12" ht="12.95" customHeight="1">
      <c r="A16" s="137" t="s">
        <v>17</v>
      </c>
      <c r="B16" s="32"/>
      <c r="C16" s="117"/>
      <c r="D16" s="348"/>
      <c r="E16" s="348"/>
      <c r="F16" s="348"/>
      <c r="G16" s="32"/>
      <c r="H16" s="118"/>
      <c r="I16" s="119"/>
      <c r="J16" s="119"/>
      <c r="K16" s="818"/>
      <c r="L16" s="988"/>
    </row>
    <row r="17" spans="1:12" ht="12.95" customHeight="1" thickBot="1">
      <c r="A17" s="137" t="s">
        <v>18</v>
      </c>
      <c r="B17" s="39"/>
      <c r="C17" s="119"/>
      <c r="D17" s="350"/>
      <c r="E17" s="350"/>
      <c r="F17" s="350"/>
      <c r="G17" s="32"/>
      <c r="H17" s="360"/>
      <c r="I17" s="378"/>
      <c r="J17" s="378"/>
      <c r="K17" s="820"/>
      <c r="L17" s="988"/>
    </row>
    <row r="18" spans="1:12" ht="15.95" customHeight="1" thickBot="1">
      <c r="A18" s="140" t="s">
        <v>19</v>
      </c>
      <c r="B18" s="64" t="s">
        <v>383</v>
      </c>
      <c r="C18" s="120">
        <f>SUM(C6:C17)</f>
        <v>671786</v>
      </c>
      <c r="D18" s="120">
        <f>SUM(D6:D17)</f>
        <v>734756</v>
      </c>
      <c r="E18" s="351">
        <f>+D18-C18</f>
        <v>62970</v>
      </c>
      <c r="F18" s="120">
        <f>SUM(F6:F17)</f>
        <v>414947</v>
      </c>
      <c r="G18" s="64" t="s">
        <v>284</v>
      </c>
      <c r="H18" s="361">
        <f>SUM(H6:H17)</f>
        <v>748843</v>
      </c>
      <c r="I18" s="361">
        <f>SUM(I6:I17)</f>
        <v>796622</v>
      </c>
      <c r="J18" s="120">
        <f>+I18-H18</f>
        <v>47779</v>
      </c>
      <c r="K18" s="361">
        <f>SUM(K6:K17)</f>
        <v>399454</v>
      </c>
      <c r="L18" s="988"/>
    </row>
    <row r="19" spans="1:12" ht="12.95" customHeight="1">
      <c r="A19" s="141" t="s">
        <v>20</v>
      </c>
      <c r="B19" s="142" t="s">
        <v>281</v>
      </c>
      <c r="C19" s="718">
        <f>+C20+C21+C22+C23</f>
        <v>77057</v>
      </c>
      <c r="D19" s="719">
        <f>+D20+D21+D22+D23</f>
        <v>83764</v>
      </c>
      <c r="E19" s="720">
        <f>+D19-C19</f>
        <v>6707</v>
      </c>
      <c r="F19" s="719">
        <f>+F20+F21+F22+F23</f>
        <v>83764</v>
      </c>
      <c r="G19" s="143" t="s">
        <v>118</v>
      </c>
      <c r="H19" s="362"/>
      <c r="I19" s="379"/>
      <c r="J19" s="379"/>
      <c r="K19" s="364"/>
      <c r="L19" s="988"/>
    </row>
    <row r="20" spans="1:12" ht="12.95" customHeight="1">
      <c r="A20" s="144" t="s">
        <v>21</v>
      </c>
      <c r="B20" s="143" t="s">
        <v>128</v>
      </c>
      <c r="C20" s="51">
        <v>77057</v>
      </c>
      <c r="D20" s="711">
        <v>83764</v>
      </c>
      <c r="E20" s="711">
        <f>+D20-C20</f>
        <v>6707</v>
      </c>
      <c r="F20" s="711">
        <v>83764</v>
      </c>
      <c r="G20" s="143" t="s">
        <v>283</v>
      </c>
      <c r="H20" s="363"/>
      <c r="I20" s="379"/>
      <c r="J20" s="379"/>
      <c r="K20" s="821"/>
      <c r="L20" s="988"/>
    </row>
    <row r="21" spans="1:12" ht="12.95" customHeight="1">
      <c r="A21" s="144" t="s">
        <v>22</v>
      </c>
      <c r="B21" s="143" t="s">
        <v>129</v>
      </c>
      <c r="C21" s="51"/>
      <c r="D21" s="66"/>
      <c r="E21" s="66"/>
      <c r="F21" s="66"/>
      <c r="G21" s="143" t="s">
        <v>92</v>
      </c>
      <c r="H21" s="363"/>
      <c r="I21" s="379"/>
      <c r="J21" s="379"/>
      <c r="K21" s="821"/>
      <c r="L21" s="988"/>
    </row>
    <row r="22" spans="1:12" ht="12.95" customHeight="1">
      <c r="A22" s="144" t="s">
        <v>23</v>
      </c>
      <c r="B22" s="143" t="s">
        <v>134</v>
      </c>
      <c r="C22" s="51"/>
      <c r="D22" s="66"/>
      <c r="E22" s="66"/>
      <c r="F22" s="66"/>
      <c r="G22" s="143" t="s">
        <v>93</v>
      </c>
      <c r="H22" s="363"/>
      <c r="I22" s="379"/>
      <c r="J22" s="379"/>
      <c r="K22" s="821"/>
      <c r="L22" s="988"/>
    </row>
    <row r="23" spans="1:12" ht="12.95" customHeight="1">
      <c r="A23" s="144" t="s">
        <v>24</v>
      </c>
      <c r="B23" s="143" t="s">
        <v>135</v>
      </c>
      <c r="C23" s="51"/>
      <c r="D23" s="352"/>
      <c r="E23" s="352"/>
      <c r="F23" s="352"/>
      <c r="G23" s="142" t="s">
        <v>137</v>
      </c>
      <c r="H23" s="363"/>
      <c r="I23" s="379"/>
      <c r="J23" s="379"/>
      <c r="K23" s="821"/>
      <c r="L23" s="988"/>
    </row>
    <row r="24" spans="1:12" ht="12.95" customHeight="1">
      <c r="A24" s="144" t="s">
        <v>25</v>
      </c>
      <c r="B24" s="143" t="s">
        <v>282</v>
      </c>
      <c r="C24" s="145">
        <f>+C25+C26</f>
        <v>0</v>
      </c>
      <c r="D24" s="353"/>
      <c r="E24" s="353"/>
      <c r="F24" s="353"/>
      <c r="G24" s="143" t="s">
        <v>119</v>
      </c>
      <c r="H24" s="363"/>
      <c r="I24" s="379"/>
      <c r="J24" s="379"/>
      <c r="K24" s="821"/>
      <c r="L24" s="988"/>
    </row>
    <row r="25" spans="1:12" ht="12.95" customHeight="1">
      <c r="A25" s="141" t="s">
        <v>26</v>
      </c>
      <c r="B25" s="142" t="s">
        <v>279</v>
      </c>
      <c r="C25" s="121"/>
      <c r="D25" s="352"/>
      <c r="E25" s="352"/>
      <c r="F25" s="352"/>
      <c r="G25" s="136" t="s">
        <v>365</v>
      </c>
      <c r="H25" s="362"/>
      <c r="I25" s="379"/>
      <c r="J25" s="379"/>
      <c r="K25" s="821"/>
      <c r="L25" s="988"/>
    </row>
    <row r="26" spans="1:12" ht="12.95" customHeight="1">
      <c r="A26" s="144" t="s">
        <v>27</v>
      </c>
      <c r="B26" s="143" t="s">
        <v>280</v>
      </c>
      <c r="C26" s="51"/>
      <c r="D26" s="66"/>
      <c r="E26" s="66"/>
      <c r="F26" s="66"/>
      <c r="G26" s="138" t="s">
        <v>371</v>
      </c>
      <c r="H26" s="363"/>
      <c r="I26" s="379"/>
      <c r="J26" s="379"/>
      <c r="K26" s="821"/>
      <c r="L26" s="988"/>
    </row>
    <row r="27" spans="1:12" ht="12.95" customHeight="1">
      <c r="A27" s="137" t="s">
        <v>28</v>
      </c>
      <c r="B27" s="143" t="s">
        <v>376</v>
      </c>
      <c r="C27" s="51"/>
      <c r="D27" s="66"/>
      <c r="E27" s="66"/>
      <c r="F27" s="66"/>
      <c r="G27" s="138" t="s">
        <v>372</v>
      </c>
      <c r="H27" s="363"/>
      <c r="I27" s="379"/>
      <c r="J27" s="379"/>
      <c r="K27" s="821"/>
      <c r="L27" s="988"/>
    </row>
    <row r="28" spans="1:12" ht="12.95" customHeight="1" thickBot="1">
      <c r="A28" s="170" t="s">
        <v>29</v>
      </c>
      <c r="B28" s="142" t="s">
        <v>237</v>
      </c>
      <c r="C28" s="121"/>
      <c r="D28" s="352"/>
      <c r="E28" s="352"/>
      <c r="F28" s="352"/>
      <c r="G28" s="201" t="s">
        <v>274</v>
      </c>
      <c r="H28" s="703">
        <v>0</v>
      </c>
      <c r="I28" s="119">
        <v>16478</v>
      </c>
      <c r="J28" s="119">
        <f>+I28-H28</f>
        <v>16478</v>
      </c>
      <c r="K28" s="724">
        <v>16478</v>
      </c>
      <c r="L28" s="988"/>
    </row>
    <row r="29" spans="1:12" ht="15.95" customHeight="1" thickBot="1">
      <c r="A29" s="140" t="s">
        <v>30</v>
      </c>
      <c r="B29" s="64" t="s">
        <v>384</v>
      </c>
      <c r="C29" s="120">
        <f>+C19+C24+C27+C28</f>
        <v>77057</v>
      </c>
      <c r="D29" s="120">
        <f>+D19+D24+D27+D28</f>
        <v>83764</v>
      </c>
      <c r="E29" s="351">
        <f>+D29-C29</f>
        <v>6707</v>
      </c>
      <c r="F29" s="120">
        <f>+F19+F24+F27+F28</f>
        <v>83764</v>
      </c>
      <c r="G29" s="64" t="s">
        <v>386</v>
      </c>
      <c r="H29" s="536">
        <f>SUM(H19:H28)</f>
        <v>0</v>
      </c>
      <c r="I29" s="368">
        <f>SUM(I19:I28)</f>
        <v>16478</v>
      </c>
      <c r="J29" s="120">
        <f>+I29-H29</f>
        <v>16478</v>
      </c>
      <c r="K29" s="361">
        <f>SUM(K19:K28)</f>
        <v>16478</v>
      </c>
      <c r="L29" s="988"/>
    </row>
    <row r="30" spans="1:12" ht="13.5" thickBot="1">
      <c r="A30" s="140" t="s">
        <v>31</v>
      </c>
      <c r="B30" s="146" t="s">
        <v>385</v>
      </c>
      <c r="C30" s="356">
        <f>+C18+C29</f>
        <v>748843</v>
      </c>
      <c r="D30" s="356">
        <f>+D18+D29</f>
        <v>818520</v>
      </c>
      <c r="E30" s="356">
        <f>+D30-C30</f>
        <v>69677</v>
      </c>
      <c r="F30" s="356">
        <f>+F18+F29</f>
        <v>498711</v>
      </c>
      <c r="G30" s="146" t="s">
        <v>387</v>
      </c>
      <c r="H30" s="356">
        <f>+H18+H29</f>
        <v>748843</v>
      </c>
      <c r="I30" s="354">
        <f>+I18+I29</f>
        <v>813100</v>
      </c>
      <c r="J30" s="120">
        <f>+I30-H30</f>
        <v>64257</v>
      </c>
      <c r="K30" s="822">
        <f>+K18+K29</f>
        <v>415932</v>
      </c>
      <c r="L30" s="988"/>
    </row>
    <row r="31" spans="1:12" ht="13.5" thickBot="1">
      <c r="A31" s="140" t="s">
        <v>32</v>
      </c>
      <c r="B31" s="146" t="s">
        <v>96</v>
      </c>
      <c r="C31" s="356">
        <f>IF(C18-H18&lt;0,H18-C18,"-")</f>
        <v>77057</v>
      </c>
      <c r="D31" s="356">
        <f>IF(D18-I18&lt;0,I18-D18,"-")</f>
        <v>61866</v>
      </c>
      <c r="E31" s="356">
        <f>+D31-C31</f>
        <v>-15191</v>
      </c>
      <c r="F31" s="356" t="str">
        <f>IF(F18-K18&lt;0,K18-F18,"-")</f>
        <v>-</v>
      </c>
      <c r="G31" s="146" t="s">
        <v>97</v>
      </c>
      <c r="H31" s="356" t="str">
        <f>IF(C18-H18&gt;0,C18-H18,"-")</f>
        <v>-</v>
      </c>
      <c r="I31" s="354" t="str">
        <f>IF(D18-I18&gt;0,D18-I18,"-")</f>
        <v>-</v>
      </c>
      <c r="J31" s="356"/>
      <c r="K31" s="822">
        <f>IF(F18-K18&gt;0,F18-K18,"-")</f>
        <v>15493</v>
      </c>
      <c r="L31" s="988"/>
    </row>
    <row r="32" spans="1:12" ht="13.5" thickBot="1">
      <c r="A32" s="140" t="s">
        <v>33</v>
      </c>
      <c r="B32" s="146" t="s">
        <v>138</v>
      </c>
      <c r="C32" s="356" t="str">
        <f>IF(C18+C29-H30&lt;0,H30-(C18+C29),"-")</f>
        <v>-</v>
      </c>
      <c r="D32" s="356" t="str">
        <f>IF(D18+D29-I30&lt;0,I30-(D18+D29),"-")</f>
        <v>-</v>
      </c>
      <c r="E32" s="356"/>
      <c r="F32" s="356" t="str">
        <f>IF(F18+F29-K30&lt;0,K30-(F18+F29),"-")</f>
        <v>-</v>
      </c>
      <c r="G32" s="146" t="s">
        <v>139</v>
      </c>
      <c r="H32" s="356" t="str">
        <f>IF(C18+C29-H30&gt;0,C18+C29-H30,"-")</f>
        <v>-</v>
      </c>
      <c r="I32" s="354">
        <f>IF(D18+D29-I30&gt;0,D18+D29-I30,"-")</f>
        <v>5420</v>
      </c>
      <c r="J32" s="356"/>
      <c r="K32" s="822">
        <f>IF(F18+F29-K30&gt;0,F18+F29-K30,"-")</f>
        <v>82779</v>
      </c>
      <c r="L32" s="988"/>
    </row>
    <row r="33" spans="2:7" ht="18.75">
      <c r="B33" s="987"/>
      <c r="C33" s="987"/>
      <c r="D33" s="987"/>
      <c r="E33" s="987"/>
      <c r="F33" s="987"/>
      <c r="G33" s="987"/>
    </row>
  </sheetData>
  <mergeCells count="3">
    <mergeCell ref="A3:A4"/>
    <mergeCell ref="B33:G33"/>
    <mergeCell ref="L3:L32"/>
  </mergeCells>
  <phoneticPr fontId="0" type="noConversion"/>
  <printOptions horizontalCentered="1"/>
  <pageMargins left="0.31496062992125984" right="0.31496062992125984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L33"/>
  <sheetViews>
    <sheetView showRowColHeaders="0" view="pageBreakPreview" topLeftCell="B3" zoomScaleNormal="100" zoomScaleSheetLayoutView="100" workbookViewId="0">
      <selection activeCell="L3" sqref="L3:L33"/>
    </sheetView>
  </sheetViews>
  <sheetFormatPr defaultRowHeight="12.75"/>
  <cols>
    <col min="1" max="1" width="6.83203125" style="37" customWidth="1"/>
    <col min="2" max="2" width="55.1640625" style="73" customWidth="1"/>
    <col min="3" max="5" width="16.33203125" style="37" customWidth="1"/>
    <col min="6" max="6" width="16.33203125" style="37" hidden="1" customWidth="1"/>
    <col min="7" max="7" width="55.1640625" style="37" customWidth="1"/>
    <col min="8" max="10" width="16.33203125" style="37" customWidth="1"/>
    <col min="11" max="11" width="16.33203125" style="37" hidden="1" customWidth="1"/>
    <col min="12" max="12" width="4.83203125" style="37" customWidth="1"/>
    <col min="13" max="16384" width="9.33203125" style="37"/>
  </cols>
  <sheetData>
    <row r="1" spans="1:12" ht="31.5" customHeight="1">
      <c r="B1" s="124" t="s">
        <v>95</v>
      </c>
      <c r="C1" s="125"/>
      <c r="D1" s="125"/>
      <c r="E1" s="125"/>
      <c r="F1" s="125"/>
      <c r="G1" s="125"/>
      <c r="H1" s="125"/>
      <c r="I1" s="125"/>
      <c r="J1" s="125"/>
      <c r="K1" s="125"/>
    </row>
    <row r="2" spans="1:12" ht="14.25" thickBot="1">
      <c r="I2" s="365"/>
      <c r="J2" s="126" t="s">
        <v>46</v>
      </c>
      <c r="K2" s="126" t="s">
        <v>46</v>
      </c>
      <c r="L2" s="824"/>
    </row>
    <row r="3" spans="1:12" ht="13.5" thickBot="1">
      <c r="A3" s="989" t="s">
        <v>54</v>
      </c>
      <c r="B3" s="127" t="s">
        <v>41</v>
      </c>
      <c r="C3" s="128"/>
      <c r="D3" s="344"/>
      <c r="E3" s="344"/>
      <c r="F3" s="344"/>
      <c r="G3" s="127" t="s">
        <v>42</v>
      </c>
      <c r="H3" s="381"/>
      <c r="I3" s="381"/>
      <c r="J3" s="367"/>
      <c r="K3" s="372"/>
      <c r="L3" s="988" t="s">
        <v>461</v>
      </c>
    </row>
    <row r="4" spans="1:12" s="130" customFormat="1" ht="36.75" thickBot="1">
      <c r="A4" s="990"/>
      <c r="B4" s="74" t="s">
        <v>47</v>
      </c>
      <c r="C4" s="75" t="str">
        <f>+'2.1.sz.mell  '!C4</f>
        <v>2016. évi         eredeti előirányzat</v>
      </c>
      <c r="D4" s="345" t="s">
        <v>447</v>
      </c>
      <c r="E4" s="345" t="s">
        <v>449</v>
      </c>
      <c r="F4" s="345" t="s">
        <v>446</v>
      </c>
      <c r="G4" s="74" t="s">
        <v>47</v>
      </c>
      <c r="H4" s="357" t="str">
        <f>+C4</f>
        <v>2016. évi         eredeti előirányzat</v>
      </c>
      <c r="I4" s="75" t="s">
        <v>447</v>
      </c>
      <c r="J4" s="345" t="s">
        <v>449</v>
      </c>
      <c r="K4" s="34" t="s">
        <v>446</v>
      </c>
      <c r="L4" s="988"/>
    </row>
    <row r="5" spans="1:12" s="130" customFormat="1" ht="13.5" thickBot="1">
      <c r="A5" s="131"/>
      <c r="B5" s="132" t="s">
        <v>388</v>
      </c>
      <c r="C5" s="133" t="s">
        <v>389</v>
      </c>
      <c r="D5" s="346" t="s">
        <v>390</v>
      </c>
      <c r="E5" s="346" t="s">
        <v>392</v>
      </c>
      <c r="F5" s="346" t="s">
        <v>391</v>
      </c>
      <c r="G5" s="132" t="s">
        <v>391</v>
      </c>
      <c r="H5" s="358" t="s">
        <v>393</v>
      </c>
      <c r="I5" s="133" t="s">
        <v>394</v>
      </c>
      <c r="J5" s="133" t="s">
        <v>395</v>
      </c>
      <c r="K5" s="373" t="s">
        <v>450</v>
      </c>
      <c r="L5" s="988"/>
    </row>
    <row r="6" spans="1:12" ht="12.95" customHeight="1">
      <c r="A6" s="135" t="s">
        <v>7</v>
      </c>
      <c r="B6" s="136" t="s">
        <v>285</v>
      </c>
      <c r="C6" s="116">
        <v>13421</v>
      </c>
      <c r="D6" s="347">
        <v>13421</v>
      </c>
      <c r="E6" s="701">
        <f>+D6-C6</f>
        <v>0</v>
      </c>
      <c r="F6" s="347">
        <v>13421</v>
      </c>
      <c r="G6" s="136" t="s">
        <v>130</v>
      </c>
      <c r="H6" s="359">
        <v>17921</v>
      </c>
      <c r="I6" s="116">
        <v>18389</v>
      </c>
      <c r="J6" s="116">
        <f>+I6-H6</f>
        <v>468</v>
      </c>
      <c r="K6" s="728">
        <v>13670</v>
      </c>
      <c r="L6" s="988"/>
    </row>
    <row r="7" spans="1:12">
      <c r="A7" s="137" t="s">
        <v>8</v>
      </c>
      <c r="B7" s="138" t="s">
        <v>286</v>
      </c>
      <c r="C7" s="707"/>
      <c r="D7" s="708"/>
      <c r="E7" s="708"/>
      <c r="F7" s="708"/>
      <c r="G7" s="138" t="s">
        <v>291</v>
      </c>
      <c r="H7" s="714"/>
      <c r="I7" s="707"/>
      <c r="J7" s="707"/>
      <c r="K7" s="729"/>
      <c r="L7" s="988"/>
    </row>
    <row r="8" spans="1:12" ht="12.95" customHeight="1">
      <c r="A8" s="137" t="s">
        <v>9</v>
      </c>
      <c r="B8" s="138" t="s">
        <v>3</v>
      </c>
      <c r="C8" s="117"/>
      <c r="D8" s="348"/>
      <c r="E8" s="348"/>
      <c r="F8" s="348"/>
      <c r="G8" s="138" t="s">
        <v>114</v>
      </c>
      <c r="H8" s="714">
        <v>20663</v>
      </c>
      <c r="I8" s="707">
        <v>25615</v>
      </c>
      <c r="J8" s="707">
        <f>+I8-H8</f>
        <v>4952</v>
      </c>
      <c r="K8" s="729">
        <v>23552</v>
      </c>
      <c r="L8" s="988"/>
    </row>
    <row r="9" spans="1:12" ht="12.95" customHeight="1">
      <c r="A9" s="137" t="s">
        <v>10</v>
      </c>
      <c r="B9" s="138" t="s">
        <v>287</v>
      </c>
      <c r="C9" s="117"/>
      <c r="D9" s="117"/>
      <c r="E9" s="117"/>
      <c r="F9" s="348"/>
      <c r="G9" s="138" t="s">
        <v>292</v>
      </c>
      <c r="H9" s="714"/>
      <c r="I9" s="707"/>
      <c r="J9" s="707"/>
      <c r="K9" s="729"/>
      <c r="L9" s="988"/>
    </row>
    <row r="10" spans="1:12" ht="12.75" customHeight="1">
      <c r="A10" s="137" t="s">
        <v>11</v>
      </c>
      <c r="B10" s="138" t="s">
        <v>288</v>
      </c>
      <c r="C10" s="117"/>
      <c r="D10" s="117"/>
      <c r="E10" s="117"/>
      <c r="F10" s="348"/>
      <c r="G10" s="138" t="s">
        <v>133</v>
      </c>
      <c r="H10" s="118"/>
      <c r="I10" s="117"/>
      <c r="J10" s="117"/>
      <c r="K10" s="122"/>
      <c r="L10" s="988"/>
    </row>
    <row r="11" spans="1:12" ht="12.95" customHeight="1">
      <c r="A11" s="137" t="s">
        <v>12</v>
      </c>
      <c r="B11" s="138" t="s">
        <v>289</v>
      </c>
      <c r="C11" s="117"/>
      <c r="D11" s="117"/>
      <c r="E11" s="117"/>
      <c r="F11" s="349"/>
      <c r="G11" s="202"/>
      <c r="H11" s="118"/>
      <c r="I11" s="117"/>
      <c r="J11" s="117"/>
      <c r="K11" s="122"/>
      <c r="L11" s="988"/>
    </row>
    <row r="12" spans="1:12" ht="12.95" customHeight="1">
      <c r="A12" s="137" t="s">
        <v>13</v>
      </c>
      <c r="B12" s="32"/>
      <c r="C12" s="117"/>
      <c r="D12" s="117"/>
      <c r="E12" s="117"/>
      <c r="F12" s="348"/>
      <c r="G12" s="202"/>
      <c r="H12" s="118"/>
      <c r="I12" s="117"/>
      <c r="J12" s="117"/>
      <c r="K12" s="122"/>
      <c r="L12" s="988"/>
    </row>
    <row r="13" spans="1:12" ht="12.95" customHeight="1">
      <c r="A13" s="137" t="s">
        <v>14</v>
      </c>
      <c r="B13" s="32"/>
      <c r="C13" s="117"/>
      <c r="D13" s="117"/>
      <c r="E13" s="117"/>
      <c r="F13" s="348"/>
      <c r="G13" s="203"/>
      <c r="H13" s="118"/>
      <c r="I13" s="117"/>
      <c r="J13" s="117"/>
      <c r="K13" s="122"/>
      <c r="L13" s="988"/>
    </row>
    <row r="14" spans="1:12" ht="12.95" customHeight="1">
      <c r="A14" s="137" t="s">
        <v>15</v>
      </c>
      <c r="B14" s="200"/>
      <c r="C14" s="117"/>
      <c r="D14" s="117"/>
      <c r="E14" s="117"/>
      <c r="F14" s="349"/>
      <c r="G14" s="202"/>
      <c r="H14" s="118"/>
      <c r="I14" s="117"/>
      <c r="J14" s="117"/>
      <c r="K14" s="122"/>
      <c r="L14" s="988"/>
    </row>
    <row r="15" spans="1:12">
      <c r="A15" s="137" t="s">
        <v>16</v>
      </c>
      <c r="B15" s="32"/>
      <c r="C15" s="117"/>
      <c r="D15" s="117"/>
      <c r="E15" s="117"/>
      <c r="F15" s="349"/>
      <c r="G15" s="202"/>
      <c r="H15" s="118"/>
      <c r="I15" s="117"/>
      <c r="J15" s="117"/>
      <c r="K15" s="122"/>
      <c r="L15" s="988"/>
    </row>
    <row r="16" spans="1:12" ht="12.95" customHeight="1" thickBot="1">
      <c r="A16" s="170" t="s">
        <v>17</v>
      </c>
      <c r="B16" s="201"/>
      <c r="C16" s="377"/>
      <c r="D16" s="377"/>
      <c r="E16" s="377"/>
      <c r="F16" s="355"/>
      <c r="G16" s="171" t="s">
        <v>38</v>
      </c>
      <c r="H16" s="172"/>
      <c r="I16" s="378"/>
      <c r="J16" s="378"/>
      <c r="K16" s="382"/>
      <c r="L16" s="988"/>
    </row>
    <row r="17" spans="1:12" ht="15.95" customHeight="1" thickBot="1">
      <c r="A17" s="140" t="s">
        <v>18</v>
      </c>
      <c r="B17" s="64" t="s">
        <v>299</v>
      </c>
      <c r="C17" s="120">
        <f>+C6+C8+C9+C11+C12+C13+C14+C15+C16</f>
        <v>13421</v>
      </c>
      <c r="D17" s="120">
        <f>+D6+D8+D9+D11+D12+D13+D14+D15+D16</f>
        <v>13421</v>
      </c>
      <c r="E17" s="519">
        <f>+D17-C17</f>
        <v>0</v>
      </c>
      <c r="F17" s="120">
        <f>+F6+F8+F9+F11+F1</f>
        <v>13421</v>
      </c>
      <c r="G17" s="64" t="s">
        <v>300</v>
      </c>
      <c r="H17" s="361">
        <f>+H6+H8+H10+H11+H12+H13+H14+H15+H16</f>
        <v>38584</v>
      </c>
      <c r="I17" s="361">
        <f>+I6+I8+I10+I11+I12+I13+I14+I15+I16</f>
        <v>44004</v>
      </c>
      <c r="J17" s="120">
        <f>+I17-H17</f>
        <v>5420</v>
      </c>
      <c r="K17" s="123">
        <f>+K6+K8+K10+K11+K12+K13+K14+K15+K16</f>
        <v>37222</v>
      </c>
      <c r="L17" s="988"/>
    </row>
    <row r="18" spans="1:12" ht="12.95" customHeight="1">
      <c r="A18" s="135" t="s">
        <v>19</v>
      </c>
      <c r="B18" s="148" t="s">
        <v>151</v>
      </c>
      <c r="C18" s="721">
        <f>+C19+C20+C21+C22+C23</f>
        <v>25163</v>
      </c>
      <c r="D18" s="721">
        <f>+D19+D20+D21+D22+D23</f>
        <v>25163</v>
      </c>
      <c r="E18" s="722">
        <f>+D18-C18</f>
        <v>0</v>
      </c>
      <c r="F18" s="721">
        <f>+F19+F20+F21+F22+F23</f>
        <v>25163</v>
      </c>
      <c r="G18" s="143" t="s">
        <v>118</v>
      </c>
      <c r="H18" s="364"/>
      <c r="I18" s="379"/>
      <c r="J18" s="379"/>
      <c r="K18" s="50"/>
      <c r="L18" s="988"/>
    </row>
    <row r="19" spans="1:12" ht="12.95" customHeight="1">
      <c r="A19" s="137" t="s">
        <v>20</v>
      </c>
      <c r="B19" s="149" t="s">
        <v>140</v>
      </c>
      <c r="C19" s="51">
        <v>25163</v>
      </c>
      <c r="D19" s="711">
        <v>25163</v>
      </c>
      <c r="E19" s="712">
        <f>+D19-C19</f>
        <v>0</v>
      </c>
      <c r="F19" s="711">
        <v>25163</v>
      </c>
      <c r="G19" s="143" t="s">
        <v>121</v>
      </c>
      <c r="H19" s="363"/>
      <c r="I19" s="51"/>
      <c r="J19" s="51"/>
      <c r="K19" s="52"/>
      <c r="L19" s="988"/>
    </row>
    <row r="20" spans="1:12" ht="12.95" customHeight="1">
      <c r="A20" s="135" t="s">
        <v>21</v>
      </c>
      <c r="B20" s="149" t="s">
        <v>141</v>
      </c>
      <c r="C20" s="51"/>
      <c r="D20" s="66"/>
      <c r="E20" s="713"/>
      <c r="F20" s="66"/>
      <c r="G20" s="143" t="s">
        <v>92</v>
      </c>
      <c r="H20" s="363"/>
      <c r="I20" s="51"/>
      <c r="J20" s="51"/>
      <c r="K20" s="52"/>
      <c r="L20" s="988"/>
    </row>
    <row r="21" spans="1:12" ht="12.95" customHeight="1">
      <c r="A21" s="137" t="s">
        <v>22</v>
      </c>
      <c r="B21" s="149" t="s">
        <v>142</v>
      </c>
      <c r="C21" s="51"/>
      <c r="D21" s="66"/>
      <c r="E21" s="66"/>
      <c r="F21" s="66"/>
      <c r="G21" s="143" t="s">
        <v>93</v>
      </c>
      <c r="H21" s="363"/>
      <c r="I21" s="51"/>
      <c r="J21" s="51"/>
      <c r="K21" s="52"/>
      <c r="L21" s="988"/>
    </row>
    <row r="22" spans="1:12" ht="12.95" customHeight="1">
      <c r="A22" s="135" t="s">
        <v>23</v>
      </c>
      <c r="B22" s="149" t="s">
        <v>143</v>
      </c>
      <c r="C22" s="51"/>
      <c r="D22" s="352"/>
      <c r="E22" s="352"/>
      <c r="F22" s="352"/>
      <c r="G22" s="142" t="s">
        <v>137</v>
      </c>
      <c r="H22" s="363"/>
      <c r="I22" s="51"/>
      <c r="J22" s="51"/>
      <c r="K22" s="52"/>
      <c r="L22" s="988"/>
    </row>
    <row r="23" spans="1:12" ht="12.95" customHeight="1">
      <c r="A23" s="137" t="s">
        <v>24</v>
      </c>
      <c r="B23" s="150" t="s">
        <v>144</v>
      </c>
      <c r="C23" s="51"/>
      <c r="D23" s="66"/>
      <c r="E23" s="66"/>
      <c r="F23" s="66"/>
      <c r="G23" s="143" t="s">
        <v>122</v>
      </c>
      <c r="H23" s="363"/>
      <c r="I23" s="51"/>
      <c r="J23" s="51"/>
      <c r="K23" s="52"/>
      <c r="L23" s="988"/>
    </row>
    <row r="24" spans="1:12" ht="12.95" customHeight="1">
      <c r="A24" s="135" t="s">
        <v>25</v>
      </c>
      <c r="B24" s="151" t="s">
        <v>145</v>
      </c>
      <c r="C24" s="145">
        <f>+C25+C26+C27+C28+C29</f>
        <v>0</v>
      </c>
      <c r="D24" s="380"/>
      <c r="E24" s="380"/>
      <c r="F24" s="380"/>
      <c r="G24" s="152" t="s">
        <v>120</v>
      </c>
      <c r="H24" s="363"/>
      <c r="I24" s="51"/>
      <c r="J24" s="51"/>
      <c r="K24" s="52"/>
      <c r="L24" s="988"/>
    </row>
    <row r="25" spans="1:12" ht="12.95" customHeight="1">
      <c r="A25" s="137" t="s">
        <v>26</v>
      </c>
      <c r="B25" s="150" t="s">
        <v>146</v>
      </c>
      <c r="C25" s="51"/>
      <c r="D25" s="65"/>
      <c r="E25" s="65"/>
      <c r="F25" s="65"/>
      <c r="G25" s="152" t="s">
        <v>293</v>
      </c>
      <c r="H25" s="363"/>
      <c r="I25" s="51"/>
      <c r="J25" s="51"/>
      <c r="K25" s="52"/>
      <c r="L25" s="988"/>
    </row>
    <row r="26" spans="1:12" ht="12.95" customHeight="1">
      <c r="A26" s="135" t="s">
        <v>27</v>
      </c>
      <c r="B26" s="150" t="s">
        <v>147</v>
      </c>
      <c r="C26" s="51"/>
      <c r="D26" s="65"/>
      <c r="E26" s="65"/>
      <c r="F26" s="65"/>
      <c r="G26" s="147"/>
      <c r="H26" s="363"/>
      <c r="I26" s="51"/>
      <c r="J26" s="51"/>
      <c r="K26" s="52"/>
      <c r="L26" s="988"/>
    </row>
    <row r="27" spans="1:12" ht="12.95" customHeight="1">
      <c r="A27" s="137" t="s">
        <v>28</v>
      </c>
      <c r="B27" s="149" t="s">
        <v>148</v>
      </c>
      <c r="C27" s="51"/>
      <c r="D27" s="65"/>
      <c r="E27" s="65"/>
      <c r="F27" s="65"/>
      <c r="G27" s="62"/>
      <c r="H27" s="363"/>
      <c r="I27" s="51"/>
      <c r="J27" s="51"/>
      <c r="K27" s="52"/>
      <c r="L27" s="988"/>
    </row>
    <row r="28" spans="1:12" ht="12.95" customHeight="1">
      <c r="A28" s="135" t="s">
        <v>29</v>
      </c>
      <c r="B28" s="153" t="s">
        <v>149</v>
      </c>
      <c r="C28" s="51"/>
      <c r="D28" s="66"/>
      <c r="E28" s="66"/>
      <c r="F28" s="66"/>
      <c r="G28" s="32"/>
      <c r="H28" s="363"/>
      <c r="I28" s="51"/>
      <c r="J28" s="51"/>
      <c r="K28" s="52"/>
      <c r="L28" s="988"/>
    </row>
    <row r="29" spans="1:12" ht="12.95" customHeight="1" thickBot="1">
      <c r="A29" s="137" t="s">
        <v>30</v>
      </c>
      <c r="B29" s="154" t="s">
        <v>150</v>
      </c>
      <c r="C29" s="51"/>
      <c r="D29" s="65"/>
      <c r="E29" s="65"/>
      <c r="F29" s="65"/>
      <c r="G29" s="62"/>
      <c r="H29" s="363"/>
      <c r="I29" s="53"/>
      <c r="J29" s="53"/>
      <c r="K29" s="54"/>
      <c r="L29" s="988"/>
    </row>
    <row r="30" spans="1:12" ht="21.75" customHeight="1" thickBot="1">
      <c r="A30" s="140" t="s">
        <v>31</v>
      </c>
      <c r="B30" s="64" t="s">
        <v>290</v>
      </c>
      <c r="C30" s="120">
        <f>+C18+C24</f>
        <v>25163</v>
      </c>
      <c r="D30" s="120">
        <f>+D18+D24</f>
        <v>25163</v>
      </c>
      <c r="E30" s="536">
        <f>+D30-C30</f>
        <v>0</v>
      </c>
      <c r="F30" s="351">
        <f>+F18+F24</f>
        <v>25163</v>
      </c>
      <c r="G30" s="64" t="s">
        <v>294</v>
      </c>
      <c r="H30" s="540">
        <f>SUM(H18:H29)</f>
        <v>0</v>
      </c>
      <c r="I30" s="540">
        <f>SUM(I18:I29)</f>
        <v>0</v>
      </c>
      <c r="J30" s="536">
        <f>+I30-H30</f>
        <v>0</v>
      </c>
      <c r="K30" s="535">
        <f>SUM(K18:K29)</f>
        <v>0</v>
      </c>
      <c r="L30" s="988"/>
    </row>
    <row r="31" spans="1:12" ht="13.5" thickBot="1">
      <c r="A31" s="140" t="s">
        <v>32</v>
      </c>
      <c r="B31" s="146" t="s">
        <v>295</v>
      </c>
      <c r="C31" s="356">
        <f>+C17+C30</f>
        <v>38584</v>
      </c>
      <c r="D31" s="356">
        <f>+D17+D30</f>
        <v>38584</v>
      </c>
      <c r="E31" s="356">
        <f>+D31-C31</f>
        <v>0</v>
      </c>
      <c r="F31" s="356">
        <f>+F17+F30</f>
        <v>38584</v>
      </c>
      <c r="G31" s="146" t="s">
        <v>296</v>
      </c>
      <c r="H31" s="356">
        <f>+H17+H30</f>
        <v>38584</v>
      </c>
      <c r="I31" s="371">
        <f>+I17+I30</f>
        <v>44004</v>
      </c>
      <c r="J31" s="356">
        <f>+I31-H31</f>
        <v>5420</v>
      </c>
      <c r="K31" s="730">
        <f>+K17+K30</f>
        <v>37222</v>
      </c>
      <c r="L31" s="988"/>
    </row>
    <row r="32" spans="1:12" ht="13.5" thickBot="1">
      <c r="A32" s="140" t="s">
        <v>33</v>
      </c>
      <c r="B32" s="146" t="s">
        <v>96</v>
      </c>
      <c r="C32" s="356">
        <f>IF(C17-H17&lt;0,H17-C17,"-")</f>
        <v>25163</v>
      </c>
      <c r="D32" s="356">
        <f>IF(D17-I17&lt;0,I17-D17,"-")</f>
        <v>30583</v>
      </c>
      <c r="E32" s="356">
        <f>+D32-C32</f>
        <v>5420</v>
      </c>
      <c r="F32" s="356">
        <f>IF(F17-K17&lt;0,K17-F17,"-")</f>
        <v>23801</v>
      </c>
      <c r="G32" s="146" t="s">
        <v>97</v>
      </c>
      <c r="H32" s="356" t="str">
        <f>IF(C17-H17&gt;0,C17-H17,"-")</f>
        <v>-</v>
      </c>
      <c r="I32" s="354" t="str">
        <f>IF(D17-I17&gt;0,D17-I17,"-")</f>
        <v>-</v>
      </c>
      <c r="J32" s="356"/>
      <c r="K32" s="730" t="str">
        <f>IF(F17-K17&gt;0,F17-K17,"-")</f>
        <v>-</v>
      </c>
      <c r="L32" s="988"/>
    </row>
    <row r="33" spans="1:12" ht="13.5" thickBot="1">
      <c r="A33" s="140" t="s">
        <v>34</v>
      </c>
      <c r="B33" s="146" t="s">
        <v>138</v>
      </c>
      <c r="C33" s="356" t="str">
        <f>IF(C17+C30-H26&lt;0,H26-(C17+C30),"-")</f>
        <v>-</v>
      </c>
      <c r="D33" s="356" t="str">
        <f>IF(D17+D30-I26&lt;0,I26-(D17+D30),"-")</f>
        <v>-</v>
      </c>
      <c r="E33" s="356"/>
      <c r="F33" s="356" t="str">
        <f>IF(F17+F30-K26&lt;0,K26-(F17+F30),"-")</f>
        <v>-</v>
      </c>
      <c r="G33" s="146" t="s">
        <v>139</v>
      </c>
      <c r="H33" s="356" t="str">
        <f>IF(C17+C30-H31&gt;0,C17+C30-H26,"-")</f>
        <v>-</v>
      </c>
      <c r="I33" s="354" t="str">
        <f>IF(D17+D30-I31&gt;0,D17+D30-I26,"-")</f>
        <v>-</v>
      </c>
      <c r="J33" s="356"/>
      <c r="K33" s="730">
        <f>IF(F17+F30-K31&gt;0,F17+F30-K26,"-")</f>
        <v>38584</v>
      </c>
      <c r="L33" s="988"/>
    </row>
  </sheetData>
  <mergeCells count="2">
    <mergeCell ref="A3:A4"/>
    <mergeCell ref="L3:L33"/>
  </mergeCells>
  <phoneticPr fontId="0" type="noConversion"/>
  <printOptions horizontalCentered="1"/>
  <pageMargins left="0.31496062992125984" right="0.31496062992125984" top="0.9055118110236221" bottom="0.51181102362204722" header="0.6692913385826772" footer="0.27559055118110237"/>
  <pageSetup paperSize="9" scale="7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I23"/>
  <sheetViews>
    <sheetView view="pageLayout" topLeftCell="C1" zoomScaleNormal="100" workbookViewId="0">
      <selection activeCell="M12" sqref="M12"/>
    </sheetView>
  </sheetViews>
  <sheetFormatPr defaultRowHeight="12.75"/>
  <cols>
    <col min="1" max="1" width="45.83203125" style="30" customWidth="1"/>
    <col min="2" max="7" width="16.6640625" style="29" customWidth="1"/>
    <col min="8" max="8" width="16.6640625" style="29" hidden="1" customWidth="1"/>
    <col min="9" max="9" width="16.6640625" style="37" customWidth="1"/>
    <col min="10" max="11" width="12.83203125" style="29" customWidth="1"/>
    <col min="12" max="12" width="13.83203125" style="29" customWidth="1"/>
    <col min="13" max="16384" width="9.33203125" style="29"/>
  </cols>
  <sheetData>
    <row r="1" spans="1:9" ht="25.5" customHeight="1">
      <c r="A1" s="991" t="s">
        <v>0</v>
      </c>
      <c r="B1" s="991"/>
      <c r="C1" s="991"/>
      <c r="D1" s="991"/>
      <c r="E1" s="991"/>
      <c r="F1" s="991"/>
      <c r="G1" s="991"/>
      <c r="H1" s="991"/>
      <c r="I1" s="991"/>
    </row>
    <row r="2" spans="1:9" ht="22.5" customHeight="1" thickBot="1">
      <c r="A2" s="73"/>
      <c r="B2" s="37"/>
      <c r="C2" s="37"/>
      <c r="D2" s="37"/>
      <c r="E2" s="37"/>
      <c r="F2" s="37"/>
      <c r="G2" s="37"/>
      <c r="H2" s="37"/>
      <c r="I2" s="33" t="s">
        <v>46</v>
      </c>
    </row>
    <row r="3" spans="1:9" s="31" customFormat="1" ht="44.25" customHeight="1" thickBot="1">
      <c r="A3" s="74" t="s">
        <v>50</v>
      </c>
      <c r="B3" s="75" t="s">
        <v>51</v>
      </c>
      <c r="C3" s="75" t="s">
        <v>52</v>
      </c>
      <c r="D3" s="75" t="s">
        <v>456</v>
      </c>
      <c r="E3" s="75" t="s">
        <v>458</v>
      </c>
      <c r="F3" s="357" t="s">
        <v>459</v>
      </c>
      <c r="G3" s="357" t="s">
        <v>449</v>
      </c>
      <c r="H3" s="357" t="s">
        <v>446</v>
      </c>
      <c r="I3" s="34" t="s">
        <v>457</v>
      </c>
    </row>
    <row r="4" spans="1:9" s="37" customFormat="1" ht="12" customHeight="1" thickBot="1">
      <c r="A4" s="35" t="s">
        <v>388</v>
      </c>
      <c r="B4" s="36" t="s">
        <v>389</v>
      </c>
      <c r="C4" s="36" t="s">
        <v>390</v>
      </c>
      <c r="D4" s="36" t="s">
        <v>392</v>
      </c>
      <c r="E4" s="36" t="s">
        <v>391</v>
      </c>
      <c r="F4" s="383" t="s">
        <v>393</v>
      </c>
      <c r="G4" s="383" t="s">
        <v>394</v>
      </c>
      <c r="H4" s="383" t="s">
        <v>395</v>
      </c>
      <c r="I4" s="244" t="s">
        <v>395</v>
      </c>
    </row>
    <row r="5" spans="1:9" ht="15.95" customHeight="1">
      <c r="A5" s="43" t="s">
        <v>439</v>
      </c>
      <c r="B5" s="44">
        <v>15921</v>
      </c>
      <c r="C5" s="234" t="s">
        <v>440</v>
      </c>
      <c r="D5" s="274">
        <v>0</v>
      </c>
      <c r="E5" s="274">
        <v>15921</v>
      </c>
      <c r="F5" s="384">
        <v>15921</v>
      </c>
      <c r="G5" s="384">
        <f>+F5-E5</f>
        <v>0</v>
      </c>
      <c r="H5" s="384">
        <v>13098</v>
      </c>
      <c r="I5" s="586">
        <f>B5-D5-F5</f>
        <v>0</v>
      </c>
    </row>
    <row r="6" spans="1:9" ht="15.95" customHeight="1">
      <c r="A6" s="43" t="s">
        <v>441</v>
      </c>
      <c r="B6" s="44">
        <v>2000</v>
      </c>
      <c r="C6" s="234" t="s">
        <v>440</v>
      </c>
      <c r="D6" s="274">
        <v>0</v>
      </c>
      <c r="E6" s="274">
        <v>2000</v>
      </c>
      <c r="F6" s="384">
        <v>2000</v>
      </c>
      <c r="G6" s="384">
        <f>+F6-E6</f>
        <v>0</v>
      </c>
      <c r="H6" s="384">
        <v>104</v>
      </c>
      <c r="I6" s="586">
        <f>B6-D6-F6</f>
        <v>0</v>
      </c>
    </row>
    <row r="7" spans="1:9" ht="15.95" customHeight="1">
      <c r="A7" s="43" t="s">
        <v>451</v>
      </c>
      <c r="B7" s="44">
        <v>468</v>
      </c>
      <c r="C7" s="234" t="s">
        <v>440</v>
      </c>
      <c r="D7" s="585">
        <v>0</v>
      </c>
      <c r="E7" s="585">
        <v>0</v>
      </c>
      <c r="F7" s="387">
        <v>468</v>
      </c>
      <c r="G7" s="384">
        <f>+F7-E7</f>
        <v>468</v>
      </c>
      <c r="H7" s="385">
        <v>468</v>
      </c>
      <c r="I7" s="586">
        <f>B7-D7-F7</f>
        <v>0</v>
      </c>
    </row>
    <row r="8" spans="1:9" ht="15.95" customHeight="1">
      <c r="A8" s="231"/>
      <c r="B8" s="23"/>
      <c r="C8" s="232"/>
      <c r="D8" s="23"/>
      <c r="E8" s="23"/>
      <c r="F8" s="385"/>
      <c r="G8" s="385"/>
      <c r="H8" s="385"/>
      <c r="I8" s="38">
        <f t="shared" ref="I8:I22" si="0">B8-D8-E8</f>
        <v>0</v>
      </c>
    </row>
    <row r="9" spans="1:9" ht="15.95" customHeight="1">
      <c r="A9" s="230"/>
      <c r="B9" s="23"/>
      <c r="C9" s="232"/>
      <c r="D9" s="23"/>
      <c r="E9" s="23"/>
      <c r="F9" s="385"/>
      <c r="G9" s="385"/>
      <c r="H9" s="385"/>
      <c r="I9" s="38">
        <f t="shared" si="0"/>
        <v>0</v>
      </c>
    </row>
    <row r="10" spans="1:9" ht="15.95" customHeight="1">
      <c r="A10" s="231"/>
      <c r="B10" s="23"/>
      <c r="C10" s="232"/>
      <c r="D10" s="23"/>
      <c r="E10" s="23"/>
      <c r="F10" s="385"/>
      <c r="G10" s="385"/>
      <c r="H10" s="385"/>
      <c r="I10" s="38">
        <f t="shared" si="0"/>
        <v>0</v>
      </c>
    </row>
    <row r="11" spans="1:9" ht="15.95" customHeight="1">
      <c r="A11" s="230"/>
      <c r="B11" s="23"/>
      <c r="C11" s="232"/>
      <c r="D11" s="23"/>
      <c r="E11" s="23"/>
      <c r="F11" s="385"/>
      <c r="G11" s="385"/>
      <c r="H11" s="385"/>
      <c r="I11" s="38">
        <f t="shared" si="0"/>
        <v>0</v>
      </c>
    </row>
    <row r="12" spans="1:9" ht="15.95" customHeight="1">
      <c r="A12" s="230"/>
      <c r="B12" s="23"/>
      <c r="C12" s="232"/>
      <c r="D12" s="23"/>
      <c r="E12" s="23"/>
      <c r="F12" s="385"/>
      <c r="G12" s="385"/>
      <c r="H12" s="385"/>
      <c r="I12" s="38">
        <f t="shared" si="0"/>
        <v>0</v>
      </c>
    </row>
    <row r="13" spans="1:9" ht="15.95" customHeight="1">
      <c r="A13" s="230"/>
      <c r="B13" s="23"/>
      <c r="C13" s="232"/>
      <c r="D13" s="23"/>
      <c r="E13" s="23"/>
      <c r="F13" s="385"/>
      <c r="G13" s="385"/>
      <c r="H13" s="385"/>
      <c r="I13" s="38">
        <f t="shared" si="0"/>
        <v>0</v>
      </c>
    </row>
    <row r="14" spans="1:9" ht="15.95" customHeight="1">
      <c r="A14" s="230"/>
      <c r="B14" s="23"/>
      <c r="C14" s="232"/>
      <c r="D14" s="23"/>
      <c r="E14" s="23"/>
      <c r="F14" s="385"/>
      <c r="G14" s="385"/>
      <c r="H14" s="385"/>
      <c r="I14" s="38">
        <f t="shared" si="0"/>
        <v>0</v>
      </c>
    </row>
    <row r="15" spans="1:9" ht="15.95" customHeight="1">
      <c r="A15" s="230"/>
      <c r="B15" s="23"/>
      <c r="C15" s="232"/>
      <c r="D15" s="23"/>
      <c r="E15" s="23"/>
      <c r="F15" s="385"/>
      <c r="G15" s="385"/>
      <c r="H15" s="385"/>
      <c r="I15" s="38">
        <f t="shared" si="0"/>
        <v>0</v>
      </c>
    </row>
    <row r="16" spans="1:9" ht="15.95" customHeight="1">
      <c r="A16" s="230"/>
      <c r="B16" s="23"/>
      <c r="C16" s="232"/>
      <c r="D16" s="23"/>
      <c r="E16" s="23"/>
      <c r="F16" s="385"/>
      <c r="G16" s="385"/>
      <c r="H16" s="385"/>
      <c r="I16" s="38">
        <f t="shared" si="0"/>
        <v>0</v>
      </c>
    </row>
    <row r="17" spans="1:9" ht="15.95" customHeight="1">
      <c r="A17" s="230"/>
      <c r="B17" s="23"/>
      <c r="C17" s="232"/>
      <c r="D17" s="23"/>
      <c r="E17" s="23"/>
      <c r="F17" s="385"/>
      <c r="G17" s="385"/>
      <c r="H17" s="385"/>
      <c r="I17" s="38">
        <f t="shared" si="0"/>
        <v>0</v>
      </c>
    </row>
    <row r="18" spans="1:9" ht="15.95" customHeight="1">
      <c r="A18" s="230"/>
      <c r="B18" s="23"/>
      <c r="C18" s="232"/>
      <c r="D18" s="23"/>
      <c r="E18" s="23"/>
      <c r="F18" s="385"/>
      <c r="G18" s="385"/>
      <c r="H18" s="385"/>
      <c r="I18" s="38">
        <f t="shared" si="0"/>
        <v>0</v>
      </c>
    </row>
    <row r="19" spans="1:9" ht="15.95" customHeight="1">
      <c r="A19" s="230"/>
      <c r="B19" s="23"/>
      <c r="C19" s="232"/>
      <c r="D19" s="23"/>
      <c r="E19" s="23"/>
      <c r="F19" s="385"/>
      <c r="G19" s="385"/>
      <c r="H19" s="385"/>
      <c r="I19" s="38">
        <f t="shared" si="0"/>
        <v>0</v>
      </c>
    </row>
    <row r="20" spans="1:9" ht="15.95" customHeight="1">
      <c r="A20" s="230"/>
      <c r="B20" s="23"/>
      <c r="C20" s="232"/>
      <c r="D20" s="23"/>
      <c r="E20" s="23"/>
      <c r="F20" s="385"/>
      <c r="G20" s="385"/>
      <c r="H20" s="385"/>
      <c r="I20" s="38">
        <f t="shared" si="0"/>
        <v>0</v>
      </c>
    </row>
    <row r="21" spans="1:9" ht="15.95" customHeight="1">
      <c r="A21" s="230"/>
      <c r="B21" s="23"/>
      <c r="C21" s="232"/>
      <c r="D21" s="23"/>
      <c r="E21" s="23"/>
      <c r="F21" s="385"/>
      <c r="G21" s="385"/>
      <c r="H21" s="385"/>
      <c r="I21" s="38">
        <f t="shared" si="0"/>
        <v>0</v>
      </c>
    </row>
    <row r="22" spans="1:9" ht="15.95" customHeight="1" thickBot="1">
      <c r="A22" s="39"/>
      <c r="B22" s="24"/>
      <c r="C22" s="233"/>
      <c r="D22" s="24"/>
      <c r="E22" s="24"/>
      <c r="F22" s="386"/>
      <c r="G22" s="386"/>
      <c r="H22" s="386"/>
      <c r="I22" s="40">
        <f t="shared" si="0"/>
        <v>0</v>
      </c>
    </row>
    <row r="23" spans="1:9" s="42" customFormat="1" ht="18" customHeight="1" thickBot="1">
      <c r="A23" s="76" t="s">
        <v>49</v>
      </c>
      <c r="B23" s="41">
        <f>SUM(B5:B22)</f>
        <v>18389</v>
      </c>
      <c r="C23" s="60"/>
      <c r="D23" s="276">
        <f t="shared" ref="D23:I23" si="1">SUM(D5:D22)</f>
        <v>0</v>
      </c>
      <c r="E23" s="276">
        <f t="shared" si="1"/>
        <v>17921</v>
      </c>
      <c r="F23" s="276">
        <f t="shared" si="1"/>
        <v>18389</v>
      </c>
      <c r="G23" s="276">
        <f t="shared" si="1"/>
        <v>468</v>
      </c>
      <c r="H23" s="276">
        <f t="shared" si="1"/>
        <v>13670</v>
      </c>
      <c r="I23" s="277">
        <f t="shared" si="1"/>
        <v>0</v>
      </c>
    </row>
  </sheetData>
  <mergeCells count="1">
    <mergeCell ref="A1:I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6. melléklet a 9/2016. (VIII.24)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I23"/>
  <sheetViews>
    <sheetView view="pageLayout" zoomScaleNormal="100" workbookViewId="0">
      <selection activeCell="E3" sqref="E3:F3"/>
    </sheetView>
  </sheetViews>
  <sheetFormatPr defaultRowHeight="12.75"/>
  <cols>
    <col min="1" max="1" width="45.83203125" style="30" customWidth="1"/>
    <col min="2" max="7" width="16.6640625" style="29" customWidth="1"/>
    <col min="8" max="8" width="16.6640625" style="29" hidden="1" customWidth="1"/>
    <col min="9" max="9" width="16.6640625" style="29" customWidth="1"/>
    <col min="10" max="11" width="12.83203125" style="29" customWidth="1"/>
    <col min="12" max="12" width="13.83203125" style="29" customWidth="1"/>
    <col min="13" max="16384" width="9.33203125" style="29"/>
  </cols>
  <sheetData>
    <row r="1" spans="1:9" ht="24.75" customHeight="1">
      <c r="A1" s="991" t="s">
        <v>1</v>
      </c>
      <c r="B1" s="991"/>
      <c r="C1" s="991"/>
      <c r="D1" s="991"/>
      <c r="E1" s="991"/>
      <c r="F1" s="991"/>
      <c r="G1" s="991"/>
      <c r="H1" s="991"/>
      <c r="I1" s="991"/>
    </row>
    <row r="2" spans="1:9" ht="23.25" customHeight="1" thickBot="1">
      <c r="A2" s="73"/>
      <c r="B2" s="37"/>
      <c r="C2" s="37"/>
      <c r="D2" s="37"/>
      <c r="E2" s="37"/>
      <c r="F2" s="37"/>
      <c r="G2" s="37"/>
      <c r="H2" s="37"/>
      <c r="I2" s="33" t="s">
        <v>46</v>
      </c>
    </row>
    <row r="3" spans="1:9" s="31" customFormat="1" ht="44.25" customHeight="1" thickBot="1">
      <c r="A3" s="74" t="s">
        <v>53</v>
      </c>
      <c r="B3" s="75" t="s">
        <v>51</v>
      </c>
      <c r="C3" s="75" t="s">
        <v>52</v>
      </c>
      <c r="D3" s="75" t="str">
        <f>+'6.sz.mell.'!D3</f>
        <v>Felhasználás     2015. XII. 31-ig</v>
      </c>
      <c r="E3" s="75" t="s">
        <v>458</v>
      </c>
      <c r="F3" s="357" t="s">
        <v>459</v>
      </c>
      <c r="G3" s="357" t="s">
        <v>449</v>
      </c>
      <c r="H3" s="357" t="s">
        <v>446</v>
      </c>
      <c r="I3" s="34" t="s">
        <v>457</v>
      </c>
    </row>
    <row r="4" spans="1:9" s="37" customFormat="1" ht="12" customHeight="1" thickBot="1">
      <c r="A4" s="35" t="s">
        <v>388</v>
      </c>
      <c r="B4" s="36" t="s">
        <v>389</v>
      </c>
      <c r="C4" s="36" t="s">
        <v>390</v>
      </c>
      <c r="D4" s="36" t="s">
        <v>392</v>
      </c>
      <c r="E4" s="36" t="s">
        <v>391</v>
      </c>
      <c r="F4" s="383" t="s">
        <v>393</v>
      </c>
      <c r="G4" s="383" t="s">
        <v>394</v>
      </c>
      <c r="H4" s="383" t="s">
        <v>395</v>
      </c>
      <c r="I4" s="245" t="s">
        <v>395</v>
      </c>
    </row>
    <row r="5" spans="1:9" ht="15.95" customHeight="1">
      <c r="A5" s="43" t="s">
        <v>443</v>
      </c>
      <c r="B5" s="44">
        <v>57182</v>
      </c>
      <c r="C5" s="234" t="s">
        <v>444</v>
      </c>
      <c r="D5" s="44">
        <v>35055</v>
      </c>
      <c r="E5" s="44">
        <v>19238</v>
      </c>
      <c r="F5" s="387">
        <v>22765</v>
      </c>
      <c r="G5" s="387">
        <f>+F5-E5</f>
        <v>3527</v>
      </c>
      <c r="H5" s="387">
        <v>22127</v>
      </c>
      <c r="I5" s="704">
        <v>0</v>
      </c>
    </row>
    <row r="6" spans="1:9" ht="15.95" customHeight="1">
      <c r="A6" s="43" t="s">
        <v>442</v>
      </c>
      <c r="B6" s="44">
        <v>84934</v>
      </c>
      <c r="C6" s="234" t="s">
        <v>445</v>
      </c>
      <c r="D6" s="44">
        <v>83509</v>
      </c>
      <c r="E6" s="44">
        <v>1425</v>
      </c>
      <c r="F6" s="387">
        <v>1425</v>
      </c>
      <c r="G6" s="384">
        <f>+F6-E6</f>
        <v>0</v>
      </c>
      <c r="H6" s="387">
        <v>1425</v>
      </c>
      <c r="I6" s="704">
        <f>B6-D6-F6</f>
        <v>0</v>
      </c>
    </row>
    <row r="7" spans="1:9" ht="15.95" customHeight="1">
      <c r="A7" s="43" t="s">
        <v>452</v>
      </c>
      <c r="B7" s="44">
        <v>1425</v>
      </c>
      <c r="C7" s="234" t="s">
        <v>453</v>
      </c>
      <c r="D7" s="274">
        <v>0</v>
      </c>
      <c r="E7" s="274">
        <v>0</v>
      </c>
      <c r="F7" s="384">
        <v>1425</v>
      </c>
      <c r="G7" s="384">
        <f>+F7-E7</f>
        <v>1425</v>
      </c>
      <c r="H7" s="384">
        <v>0</v>
      </c>
      <c r="I7" s="705">
        <v>0</v>
      </c>
    </row>
    <row r="8" spans="1:9" ht="15.95" customHeight="1">
      <c r="A8" s="43"/>
      <c r="B8" s="44"/>
      <c r="C8" s="234"/>
      <c r="D8" s="44"/>
      <c r="E8" s="44"/>
      <c r="F8" s="387"/>
      <c r="G8" s="387"/>
      <c r="H8" s="387"/>
      <c r="I8" s="45">
        <f t="shared" ref="I8:I22" si="0">B8-D8-E8</f>
        <v>0</v>
      </c>
    </row>
    <row r="9" spans="1:9" ht="15.95" customHeight="1">
      <c r="A9" s="43"/>
      <c r="B9" s="44"/>
      <c r="C9" s="234"/>
      <c r="D9" s="44"/>
      <c r="E9" s="44"/>
      <c r="F9" s="387"/>
      <c r="G9" s="387"/>
      <c r="H9" s="387"/>
      <c r="I9" s="45">
        <f t="shared" si="0"/>
        <v>0</v>
      </c>
    </row>
    <row r="10" spans="1:9" ht="15.95" customHeight="1">
      <c r="A10" s="43"/>
      <c r="B10" s="44"/>
      <c r="C10" s="234"/>
      <c r="D10" s="44"/>
      <c r="E10" s="44"/>
      <c r="F10" s="387"/>
      <c r="G10" s="387"/>
      <c r="H10" s="387"/>
      <c r="I10" s="45">
        <f t="shared" si="0"/>
        <v>0</v>
      </c>
    </row>
    <row r="11" spans="1:9" ht="15.95" customHeight="1">
      <c r="A11" s="43"/>
      <c r="B11" s="44"/>
      <c r="C11" s="234"/>
      <c r="D11" s="44"/>
      <c r="E11" s="44"/>
      <c r="F11" s="387"/>
      <c r="G11" s="387"/>
      <c r="H11" s="387"/>
      <c r="I11" s="45">
        <f t="shared" si="0"/>
        <v>0</v>
      </c>
    </row>
    <row r="12" spans="1:9" ht="15.95" customHeight="1">
      <c r="A12" s="43"/>
      <c r="B12" s="44"/>
      <c r="C12" s="234"/>
      <c r="D12" s="44"/>
      <c r="E12" s="44"/>
      <c r="F12" s="387"/>
      <c r="G12" s="387"/>
      <c r="H12" s="387"/>
      <c r="I12" s="45">
        <f t="shared" si="0"/>
        <v>0</v>
      </c>
    </row>
    <row r="13" spans="1:9" ht="15.95" customHeight="1">
      <c r="A13" s="43"/>
      <c r="B13" s="44"/>
      <c r="C13" s="234"/>
      <c r="D13" s="44"/>
      <c r="E13" s="44"/>
      <c r="F13" s="387"/>
      <c r="G13" s="387"/>
      <c r="H13" s="387"/>
      <c r="I13" s="45">
        <f t="shared" si="0"/>
        <v>0</v>
      </c>
    </row>
    <row r="14" spans="1:9" ht="15.95" customHeight="1">
      <c r="A14" s="43"/>
      <c r="B14" s="44"/>
      <c r="C14" s="234"/>
      <c r="D14" s="44"/>
      <c r="E14" s="44"/>
      <c r="F14" s="387"/>
      <c r="G14" s="387"/>
      <c r="H14" s="387"/>
      <c r="I14" s="45">
        <f t="shared" si="0"/>
        <v>0</v>
      </c>
    </row>
    <row r="15" spans="1:9" ht="15.95" customHeight="1">
      <c r="A15" s="43"/>
      <c r="B15" s="44"/>
      <c r="C15" s="234"/>
      <c r="D15" s="44"/>
      <c r="E15" s="44"/>
      <c r="F15" s="387"/>
      <c r="G15" s="387"/>
      <c r="H15" s="387"/>
      <c r="I15" s="45">
        <f t="shared" si="0"/>
        <v>0</v>
      </c>
    </row>
    <row r="16" spans="1:9" ht="15.95" customHeight="1">
      <c r="A16" s="43"/>
      <c r="B16" s="44"/>
      <c r="C16" s="234"/>
      <c r="D16" s="44"/>
      <c r="E16" s="44"/>
      <c r="F16" s="387"/>
      <c r="G16" s="387"/>
      <c r="H16" s="387"/>
      <c r="I16" s="45">
        <f t="shared" si="0"/>
        <v>0</v>
      </c>
    </row>
    <row r="17" spans="1:9" ht="15.95" customHeight="1">
      <c r="A17" s="43"/>
      <c r="B17" s="44"/>
      <c r="C17" s="234"/>
      <c r="D17" s="44"/>
      <c r="E17" s="44"/>
      <c r="F17" s="387"/>
      <c r="G17" s="387"/>
      <c r="H17" s="387"/>
      <c r="I17" s="45">
        <f t="shared" si="0"/>
        <v>0</v>
      </c>
    </row>
    <row r="18" spans="1:9" ht="15.95" customHeight="1">
      <c r="A18" s="43"/>
      <c r="B18" s="44"/>
      <c r="C18" s="234"/>
      <c r="D18" s="44"/>
      <c r="E18" s="44"/>
      <c r="F18" s="387"/>
      <c r="G18" s="387"/>
      <c r="H18" s="387"/>
      <c r="I18" s="45">
        <f t="shared" si="0"/>
        <v>0</v>
      </c>
    </row>
    <row r="19" spans="1:9" ht="15.95" customHeight="1">
      <c r="A19" s="43"/>
      <c r="B19" s="44"/>
      <c r="C19" s="234"/>
      <c r="D19" s="44"/>
      <c r="E19" s="44"/>
      <c r="F19" s="387"/>
      <c r="G19" s="387"/>
      <c r="H19" s="387"/>
      <c r="I19" s="45">
        <f t="shared" si="0"/>
        <v>0</v>
      </c>
    </row>
    <row r="20" spans="1:9" ht="15.95" customHeight="1">
      <c r="A20" s="43"/>
      <c r="B20" s="44"/>
      <c r="C20" s="234"/>
      <c r="D20" s="44"/>
      <c r="E20" s="44"/>
      <c r="F20" s="387"/>
      <c r="G20" s="387"/>
      <c r="H20" s="387"/>
      <c r="I20" s="45">
        <f t="shared" si="0"/>
        <v>0</v>
      </c>
    </row>
    <row r="21" spans="1:9" ht="15.95" customHeight="1">
      <c r="A21" s="43"/>
      <c r="B21" s="44"/>
      <c r="C21" s="234"/>
      <c r="D21" s="44"/>
      <c r="E21" s="44"/>
      <c r="F21" s="387"/>
      <c r="G21" s="387"/>
      <c r="H21" s="387"/>
      <c r="I21" s="45">
        <f t="shared" si="0"/>
        <v>0</v>
      </c>
    </row>
    <row r="22" spans="1:9" ht="15.95" customHeight="1" thickBot="1">
      <c r="A22" s="46"/>
      <c r="B22" s="47"/>
      <c r="C22" s="235"/>
      <c r="D22" s="47"/>
      <c r="E22" s="47"/>
      <c r="F22" s="388"/>
      <c r="G22" s="388"/>
      <c r="H22" s="388"/>
      <c r="I22" s="48">
        <f t="shared" si="0"/>
        <v>0</v>
      </c>
    </row>
    <row r="23" spans="1:9" s="42" customFormat="1" ht="18" customHeight="1" thickBot="1">
      <c r="A23" s="76" t="s">
        <v>49</v>
      </c>
      <c r="B23" s="77">
        <f>SUM(B5:B22)</f>
        <v>143541</v>
      </c>
      <c r="C23" s="61"/>
      <c r="D23" s="77">
        <f t="shared" ref="D23:I23" si="1">SUM(D5:D22)</f>
        <v>118564</v>
      </c>
      <c r="E23" s="77">
        <f t="shared" si="1"/>
        <v>20663</v>
      </c>
      <c r="F23" s="77">
        <f t="shared" si="1"/>
        <v>25615</v>
      </c>
      <c r="G23" s="77">
        <f t="shared" si="1"/>
        <v>4952</v>
      </c>
      <c r="H23" s="77">
        <f t="shared" si="1"/>
        <v>23552</v>
      </c>
      <c r="I23" s="278">
        <f t="shared" si="1"/>
        <v>0</v>
      </c>
    </row>
  </sheetData>
  <mergeCells count="1">
    <mergeCell ref="A1:I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7" orientation="landscape" horizontalDpi="300" verticalDpi="300" r:id="rId1"/>
  <headerFooter alignWithMargins="0">
    <oddHeader xml:space="preserve">&amp;R&amp;"Times New Roman CE,Félkövér dőlt"&amp;12 &amp;11 7. melléklet a  9/2016. (VIII.24)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O157"/>
  <sheetViews>
    <sheetView view="pageLayout" topLeftCell="B1" zoomScaleNormal="100" zoomScaleSheetLayoutView="85" workbookViewId="0">
      <selection activeCell="E1" sqref="E1"/>
    </sheetView>
  </sheetViews>
  <sheetFormatPr defaultRowHeight="12.75"/>
  <cols>
    <col min="1" max="1" width="19.5" style="167" customWidth="1"/>
    <col min="2" max="2" width="72" style="168" customWidth="1"/>
    <col min="3" max="3" width="12.33203125" style="169" customWidth="1"/>
    <col min="4" max="4" width="12.33203125" style="2" customWidth="1"/>
    <col min="5" max="5" width="12.33203125" style="544" customWidth="1"/>
    <col min="6" max="6" width="12.33203125" style="556" hidden="1" customWidth="1"/>
    <col min="7" max="7" width="12.83203125" style="2" bestFit="1" customWidth="1"/>
    <col min="8" max="8" width="9.83203125" style="2" hidden="1" customWidth="1"/>
    <col min="9" max="11" width="0" style="2" hidden="1" customWidth="1"/>
    <col min="12" max="16384" width="9.33203125" style="2"/>
  </cols>
  <sheetData>
    <row r="1" spans="1:11" s="1" customFormat="1" ht="16.5" customHeight="1" thickBot="1">
      <c r="A1" s="83"/>
      <c r="B1" s="85"/>
      <c r="E1" s="101" t="s">
        <v>462</v>
      </c>
    </row>
    <row r="2" spans="1:11" s="55" customFormat="1" ht="21" customHeight="1">
      <c r="A2" s="178" t="s">
        <v>47</v>
      </c>
      <c r="B2" s="155" t="s">
        <v>127</v>
      </c>
      <c r="C2" s="528"/>
      <c r="D2" s="528"/>
      <c r="E2" s="552" t="s">
        <v>39</v>
      </c>
      <c r="F2" s="552" t="s">
        <v>39</v>
      </c>
    </row>
    <row r="3" spans="1:11" s="55" customFormat="1" ht="16.5" thickBot="1">
      <c r="A3" s="86" t="s">
        <v>123</v>
      </c>
      <c r="B3" s="156" t="s">
        <v>301</v>
      </c>
      <c r="C3" s="526"/>
      <c r="D3" s="505"/>
      <c r="E3" s="553" t="s">
        <v>39</v>
      </c>
      <c r="F3" s="553" t="s">
        <v>39</v>
      </c>
    </row>
    <row r="4" spans="1:11" s="56" customFormat="1" ht="15.95" customHeight="1" thickBot="1">
      <c r="A4" s="87"/>
      <c r="B4" s="87"/>
      <c r="E4" s="554" t="s">
        <v>40</v>
      </c>
      <c r="F4" s="554" t="s">
        <v>40</v>
      </c>
    </row>
    <row r="5" spans="1:11" ht="36.75" thickBot="1">
      <c r="A5" s="179" t="s">
        <v>125</v>
      </c>
      <c r="B5" s="88" t="s">
        <v>435</v>
      </c>
      <c r="C5" s="405" t="s">
        <v>454</v>
      </c>
      <c r="D5" s="406" t="s">
        <v>447</v>
      </c>
      <c r="E5" s="81" t="s">
        <v>449</v>
      </c>
      <c r="F5" s="825" t="s">
        <v>446</v>
      </c>
    </row>
    <row r="6" spans="1:11" s="49" customFormat="1" ht="12.95" customHeight="1" thickBot="1">
      <c r="A6" s="79"/>
      <c r="B6" s="80" t="s">
        <v>388</v>
      </c>
      <c r="C6" s="404" t="s">
        <v>389</v>
      </c>
      <c r="D6" s="542" t="s">
        <v>390</v>
      </c>
      <c r="E6" s="549" t="s">
        <v>392</v>
      </c>
      <c r="F6" s="826" t="s">
        <v>391</v>
      </c>
    </row>
    <row r="7" spans="1:11" s="49" customFormat="1" ht="15.95" customHeight="1" thickBot="1">
      <c r="A7" s="992" t="s">
        <v>41</v>
      </c>
      <c r="B7" s="993"/>
      <c r="C7" s="993"/>
      <c r="D7" s="993"/>
      <c r="E7" s="994"/>
      <c r="F7" s="854"/>
      <c r="G7" s="852"/>
    </row>
    <row r="8" spans="1:11" s="49" customFormat="1" ht="12" customHeight="1" thickBot="1">
      <c r="A8" s="27" t="s">
        <v>7</v>
      </c>
      <c r="B8" s="19" t="s">
        <v>152</v>
      </c>
      <c r="C8" s="389">
        <f>+C9+C10+C11+C12+C13+C14</f>
        <v>520034</v>
      </c>
      <c r="D8" s="389">
        <f>+D9+D10+D11+D12+D13+D14</f>
        <v>520034</v>
      </c>
      <c r="E8" s="557">
        <f>+D8-C8</f>
        <v>0</v>
      </c>
      <c r="F8" s="827">
        <f>+F9+F10+F11+F12+F13+F14</f>
        <v>247620</v>
      </c>
      <c r="G8" s="852"/>
      <c r="H8" s="610">
        <f>+'9.1.1. sz. mell '!C8+'9.1.2. sz. mell '!C8+'9.1.3. sz. mell'!C8</f>
        <v>520034</v>
      </c>
      <c r="I8" s="610">
        <f>+'9.1.1. sz. mell '!D8+'9.1.2. sz. mell '!D8+'9.1.3. sz. mell'!D8</f>
        <v>520034</v>
      </c>
      <c r="J8" s="610">
        <f>+'9.1.1. sz. mell '!E8+'9.1.2. sz. mell '!E8+'9.1.3. sz. mell'!E8</f>
        <v>0</v>
      </c>
      <c r="K8" s="610">
        <f>+'9.1.1. sz. mell '!F8+'9.1.2. sz. mell '!F8+'9.1.3. sz. mell'!F8</f>
        <v>247620</v>
      </c>
    </row>
    <row r="9" spans="1:11" s="57" customFormat="1" ht="12" customHeight="1">
      <c r="A9" s="204" t="s">
        <v>66</v>
      </c>
      <c r="B9" s="186" t="s">
        <v>153</v>
      </c>
      <c r="C9" s="390">
        <v>149688</v>
      </c>
      <c r="D9" s="390">
        <v>150043</v>
      </c>
      <c r="E9" s="110">
        <f t="shared" ref="E9:E72" si="0">+D9-C9</f>
        <v>355</v>
      </c>
      <c r="F9" s="810">
        <v>78193</v>
      </c>
      <c r="H9" s="610">
        <f>+'9.1.1. sz. mell '!C9+'9.1.2. sz. mell '!C9+'9.1.3. sz. mell'!C9</f>
        <v>149688</v>
      </c>
      <c r="I9" s="610">
        <f>+'9.1.1. sz. mell '!D9+'9.1.2. sz. mell '!D9+'9.1.3. sz. mell'!D9</f>
        <v>150043</v>
      </c>
      <c r="J9" s="610">
        <f>+'9.1.1. sz. mell '!E9+'9.1.2. sz. mell '!E9+'9.1.3. sz. mell'!E9</f>
        <v>355</v>
      </c>
      <c r="K9" s="610">
        <f>+'9.1.1. sz. mell '!F9+'9.1.2. sz. mell '!F9+'9.1.3. sz. mell'!F9</f>
        <v>78193</v>
      </c>
    </row>
    <row r="10" spans="1:11" s="58" customFormat="1" ht="12" customHeight="1">
      <c r="A10" s="205" t="s">
        <v>67</v>
      </c>
      <c r="B10" s="187" t="s">
        <v>154</v>
      </c>
      <c r="C10" s="391">
        <v>140381</v>
      </c>
      <c r="D10" s="391">
        <v>140381</v>
      </c>
      <c r="E10" s="800">
        <f t="shared" si="0"/>
        <v>0</v>
      </c>
      <c r="F10" s="810">
        <v>69974</v>
      </c>
      <c r="H10" s="610">
        <f>+'9.1.1. sz. mell '!C10+'9.1.2. sz. mell '!C10+'9.1.3. sz. mell'!C10</f>
        <v>140381</v>
      </c>
      <c r="I10" s="610">
        <f>+'9.1.1. sz. mell '!D10+'9.1.2. sz. mell '!D10+'9.1.3. sz. mell'!D10</f>
        <v>140381</v>
      </c>
      <c r="J10" s="610">
        <f>+'9.1.1. sz. mell '!E10+'9.1.2. sz. mell '!E10+'9.1.3. sz. mell'!E10</f>
        <v>0</v>
      </c>
      <c r="K10" s="610">
        <f>+'9.1.1. sz. mell '!F10+'9.1.2. sz. mell '!F10+'9.1.3. sz. mell'!F10</f>
        <v>69974</v>
      </c>
    </row>
    <row r="11" spans="1:11" s="58" customFormat="1" ht="12" customHeight="1">
      <c r="A11" s="205" t="s">
        <v>68</v>
      </c>
      <c r="B11" s="187" t="s">
        <v>423</v>
      </c>
      <c r="C11" s="391">
        <v>169884</v>
      </c>
      <c r="D11" s="391">
        <v>176498</v>
      </c>
      <c r="E11" s="799">
        <f t="shared" si="0"/>
        <v>6614</v>
      </c>
      <c r="F11" s="810">
        <v>94857</v>
      </c>
      <c r="H11" s="610">
        <f>+'9.1.1. sz. mell '!C11+'9.1.2. sz. mell '!C11+'9.1.3. sz. mell'!C11</f>
        <v>169884</v>
      </c>
      <c r="I11" s="610">
        <f>+'9.1.1. sz. mell '!D11+'9.1.2. sz. mell '!D11+'9.1.3. sz. mell'!D11</f>
        <v>176498</v>
      </c>
      <c r="J11" s="610">
        <f>+'9.1.1. sz. mell '!E11+'9.1.2. sz. mell '!E11+'9.1.3. sz. mell'!E11</f>
        <v>6614</v>
      </c>
      <c r="K11" s="610">
        <f>+'9.1.1. sz. mell '!F11+'9.1.2. sz. mell '!F11+'9.1.3. sz. mell'!F11</f>
        <v>94857</v>
      </c>
    </row>
    <row r="12" spans="1:11" s="58" customFormat="1" ht="12" customHeight="1">
      <c r="A12" s="205" t="s">
        <v>69</v>
      </c>
      <c r="B12" s="187" t="s">
        <v>155</v>
      </c>
      <c r="C12" s="391">
        <v>5584</v>
      </c>
      <c r="D12" s="391">
        <v>5584</v>
      </c>
      <c r="E12" s="800">
        <f t="shared" si="0"/>
        <v>0</v>
      </c>
      <c r="F12" s="810">
        <v>2903</v>
      </c>
      <c r="H12" s="610">
        <f>+'9.1.1. sz. mell '!C12+'9.1.2. sz. mell '!C12+'9.1.3. sz. mell'!C12</f>
        <v>5584</v>
      </c>
      <c r="I12" s="610">
        <f>+'9.1.1. sz. mell '!D12+'9.1.2. sz. mell '!D12+'9.1.3. sz. mell'!D12</f>
        <v>5584</v>
      </c>
      <c r="J12" s="610">
        <f>+'9.1.1. sz. mell '!E12+'9.1.2. sz. mell '!E12+'9.1.3. sz. mell'!E12</f>
        <v>0</v>
      </c>
      <c r="K12" s="610">
        <f>+'9.1.1. sz. mell '!F12+'9.1.2. sz. mell '!F12+'9.1.3. sz. mell'!F12</f>
        <v>2903</v>
      </c>
    </row>
    <row r="13" spans="1:11" s="58" customFormat="1" ht="12" customHeight="1">
      <c r="A13" s="205" t="s">
        <v>86</v>
      </c>
      <c r="B13" s="187" t="s">
        <v>396</v>
      </c>
      <c r="C13" s="391">
        <v>54497</v>
      </c>
      <c r="D13" s="391">
        <v>47528</v>
      </c>
      <c r="E13" s="109">
        <f t="shared" si="0"/>
        <v>-6969</v>
      </c>
      <c r="F13" s="810">
        <v>1693</v>
      </c>
      <c r="H13" s="610">
        <f>+'9.1.1. sz. mell '!C13+'9.1.2. sz. mell '!C13+'9.1.3. sz. mell'!C13</f>
        <v>54497</v>
      </c>
      <c r="I13" s="610">
        <f>+'9.1.1. sz. mell '!D13+'9.1.2. sz. mell '!D13+'9.1.3. sz. mell'!D13</f>
        <v>47528</v>
      </c>
      <c r="J13" s="610">
        <f>+'9.1.1. sz. mell '!E13+'9.1.2. sz. mell '!E13+'9.1.3. sz. mell'!E13</f>
        <v>-6969</v>
      </c>
      <c r="K13" s="610">
        <f>+'9.1.1. sz. mell '!F13+'9.1.2. sz. mell '!F13+'9.1.3. sz. mell'!F13</f>
        <v>1693</v>
      </c>
    </row>
    <row r="14" spans="1:11" s="57" customFormat="1" ht="12" customHeight="1" thickBot="1">
      <c r="A14" s="206" t="s">
        <v>70</v>
      </c>
      <c r="B14" s="188" t="s">
        <v>334</v>
      </c>
      <c r="C14" s="391"/>
      <c r="D14" s="391"/>
      <c r="E14" s="109">
        <f t="shared" si="0"/>
        <v>0</v>
      </c>
      <c r="F14" s="828"/>
      <c r="H14" s="610"/>
      <c r="I14" s="610"/>
      <c r="J14" s="610"/>
      <c r="K14" s="610"/>
    </row>
    <row r="15" spans="1:11" s="57" customFormat="1" ht="12" customHeight="1" thickBot="1">
      <c r="A15" s="27" t="s">
        <v>8</v>
      </c>
      <c r="B15" s="103" t="s">
        <v>156</v>
      </c>
      <c r="C15" s="389">
        <f>+C16+C17+C18+C19+C20</f>
        <v>65429</v>
      </c>
      <c r="D15" s="389">
        <f>+D16+D17+D18+D19+D20</f>
        <v>128399</v>
      </c>
      <c r="E15" s="107">
        <f t="shared" si="0"/>
        <v>62970</v>
      </c>
      <c r="F15" s="827">
        <f>+F16+F17+F18+F19+F20</f>
        <v>125549</v>
      </c>
      <c r="H15" s="610">
        <f>+'9.1.1. sz. mell '!C15+'9.1.2. sz. mell '!C15+'9.1.3. sz. mell'!C15</f>
        <v>65429</v>
      </c>
      <c r="I15" s="610">
        <f>+'9.1.1. sz. mell '!D15+'9.1.2. sz. mell '!D15+'9.1.3. sz. mell'!D15</f>
        <v>128399</v>
      </c>
      <c r="J15" s="610">
        <f>+'9.1.1. sz. mell '!E15+'9.1.2. sz. mell '!E15+'9.1.3. sz. mell'!E15</f>
        <v>62970</v>
      </c>
      <c r="K15" s="610">
        <f>+'9.1.1. sz. mell '!F15+'9.1.2. sz. mell '!F15+'9.1.3. sz. mell'!F15</f>
        <v>125549</v>
      </c>
    </row>
    <row r="16" spans="1:11" s="57" customFormat="1" ht="12" customHeight="1">
      <c r="A16" s="204" t="s">
        <v>72</v>
      </c>
      <c r="B16" s="186" t="s">
        <v>157</v>
      </c>
      <c r="C16" s="390"/>
      <c r="D16" s="390"/>
      <c r="E16" s="110">
        <f t="shared" si="0"/>
        <v>0</v>
      </c>
      <c r="F16" s="829"/>
      <c r="H16" s="610"/>
      <c r="I16" s="610"/>
      <c r="J16" s="610"/>
      <c r="K16" s="610"/>
    </row>
    <row r="17" spans="1:15" s="57" customFormat="1" ht="12" customHeight="1">
      <c r="A17" s="205" t="s">
        <v>73</v>
      </c>
      <c r="B17" s="187" t="s">
        <v>158</v>
      </c>
      <c r="C17" s="391"/>
      <c r="D17" s="391"/>
      <c r="E17" s="109">
        <f t="shared" si="0"/>
        <v>0</v>
      </c>
      <c r="F17" s="830"/>
      <c r="H17" s="610"/>
      <c r="I17" s="610"/>
      <c r="J17" s="610"/>
      <c r="K17" s="610"/>
    </row>
    <row r="18" spans="1:15" s="57" customFormat="1" ht="12" customHeight="1">
      <c r="A18" s="205" t="s">
        <v>74</v>
      </c>
      <c r="B18" s="187" t="s">
        <v>323</v>
      </c>
      <c r="C18" s="391"/>
      <c r="D18" s="391"/>
      <c r="E18" s="109">
        <f t="shared" si="0"/>
        <v>0</v>
      </c>
      <c r="F18" s="830"/>
      <c r="H18" s="610"/>
      <c r="I18" s="610"/>
      <c r="J18" s="610"/>
      <c r="K18" s="610"/>
      <c r="N18" s="402"/>
      <c r="O18" s="402"/>
    </row>
    <row r="19" spans="1:15" s="57" customFormat="1" ht="12" customHeight="1">
      <c r="A19" s="205" t="s">
        <v>75</v>
      </c>
      <c r="B19" s="187" t="s">
        <v>324</v>
      </c>
      <c r="C19" s="391"/>
      <c r="D19" s="391"/>
      <c r="E19" s="109">
        <f t="shared" si="0"/>
        <v>0</v>
      </c>
      <c r="F19" s="830"/>
      <c r="H19" s="610"/>
      <c r="I19" s="610"/>
      <c r="J19" s="610"/>
      <c r="K19" s="610"/>
    </row>
    <row r="20" spans="1:15" s="57" customFormat="1" ht="12" customHeight="1">
      <c r="A20" s="205" t="s">
        <v>76</v>
      </c>
      <c r="B20" s="187" t="s">
        <v>159</v>
      </c>
      <c r="C20" s="391">
        <v>65429</v>
      </c>
      <c r="D20" s="593">
        <v>128399</v>
      </c>
      <c r="E20" s="590">
        <f t="shared" si="0"/>
        <v>62970</v>
      </c>
      <c r="F20" s="831">
        <v>125549</v>
      </c>
      <c r="H20" s="610">
        <f>+'9.1.1. sz. mell '!C20+'9.1.2. sz. mell '!C20+'9.1.3. sz. mell'!C20</f>
        <v>65429</v>
      </c>
      <c r="I20" s="610">
        <f>+'9.1.1. sz. mell '!D20+'9.1.2. sz. mell '!D20+'9.1.3. sz. mell'!D20</f>
        <v>128399</v>
      </c>
      <c r="J20" s="610">
        <f>+'9.1.1. sz. mell '!E20+'9.1.2. sz. mell '!E20+'9.1.3. sz. mell'!E20</f>
        <v>62970</v>
      </c>
      <c r="K20" s="610">
        <f>+'9.1.1. sz. mell '!F20+'9.1.2. sz. mell '!F20+'9.1.3. sz. mell'!F20</f>
        <v>125549</v>
      </c>
    </row>
    <row r="21" spans="1:15" s="58" customFormat="1" ht="12" customHeight="1" thickBot="1">
      <c r="A21" s="206" t="s">
        <v>82</v>
      </c>
      <c r="B21" s="188" t="s">
        <v>160</v>
      </c>
      <c r="C21" s="392"/>
      <c r="D21" s="606"/>
      <c r="E21" s="842">
        <f t="shared" si="0"/>
        <v>0</v>
      </c>
      <c r="F21" s="832"/>
      <c r="H21" s="610"/>
      <c r="I21" s="610"/>
      <c r="J21" s="610"/>
      <c r="K21" s="610"/>
    </row>
    <row r="22" spans="1:15" s="58" customFormat="1" ht="12" customHeight="1" thickBot="1">
      <c r="A22" s="27" t="s">
        <v>9</v>
      </c>
      <c r="B22" s="19" t="s">
        <v>161</v>
      </c>
      <c r="C22" s="389">
        <f>+C23+C24+C25+C26+C27</f>
        <v>13421</v>
      </c>
      <c r="D22" s="607">
        <f>+D23+D24+D25+D26+D27</f>
        <v>13421</v>
      </c>
      <c r="E22" s="608">
        <f t="shared" si="0"/>
        <v>0</v>
      </c>
      <c r="F22" s="833">
        <f>+F23+F24+F25+F26+F27</f>
        <v>13421</v>
      </c>
      <c r="H22" s="610">
        <f>+'9.1.1. sz. mell '!C22+'9.1.2. sz. mell '!C22+'9.1.3. sz. mell'!C22</f>
        <v>13421</v>
      </c>
      <c r="I22" s="610">
        <f>+'9.1.1. sz. mell '!D22+'9.1.2. sz. mell '!D22+'9.1.3. sz. mell'!D22</f>
        <v>13421</v>
      </c>
      <c r="J22" s="610">
        <f>+'9.1.1. sz. mell '!E22+'9.1.2. sz. mell '!E22+'9.1.3. sz. mell'!E22</f>
        <v>0</v>
      </c>
      <c r="K22" s="610">
        <f>+'9.1.1. sz. mell '!F22+'9.1.2. sz. mell '!F22+'9.1.3. sz. mell'!F22</f>
        <v>13421</v>
      </c>
    </row>
    <row r="23" spans="1:15" s="58" customFormat="1" ht="12" customHeight="1">
      <c r="A23" s="204" t="s">
        <v>55</v>
      </c>
      <c r="B23" s="186" t="s">
        <v>162</v>
      </c>
      <c r="C23" s="390"/>
      <c r="D23" s="609"/>
      <c r="E23" s="605">
        <f t="shared" si="0"/>
        <v>0</v>
      </c>
      <c r="F23" s="834"/>
      <c r="H23" s="610"/>
      <c r="I23" s="610"/>
      <c r="J23" s="610"/>
      <c r="K23" s="610"/>
    </row>
    <row r="24" spans="1:15" s="57" customFormat="1" ht="12" customHeight="1">
      <c r="A24" s="205" t="s">
        <v>56</v>
      </c>
      <c r="B24" s="187" t="s">
        <v>163</v>
      </c>
      <c r="C24" s="391"/>
      <c r="D24" s="593"/>
      <c r="E24" s="590">
        <f t="shared" si="0"/>
        <v>0</v>
      </c>
      <c r="F24" s="835"/>
      <c r="H24" s="610"/>
      <c r="I24" s="610"/>
      <c r="J24" s="610"/>
      <c r="K24" s="610"/>
    </row>
    <row r="25" spans="1:15" s="58" customFormat="1" ht="12" customHeight="1">
      <c r="A25" s="205" t="s">
        <v>57</v>
      </c>
      <c r="B25" s="187" t="s">
        <v>325</v>
      </c>
      <c r="C25" s="391"/>
      <c r="D25" s="593"/>
      <c r="E25" s="590">
        <f t="shared" si="0"/>
        <v>0</v>
      </c>
      <c r="F25" s="835"/>
      <c r="H25" s="610"/>
      <c r="I25" s="610"/>
      <c r="J25" s="610"/>
      <c r="K25" s="610"/>
    </row>
    <row r="26" spans="1:15" s="58" customFormat="1" ht="12" customHeight="1">
      <c r="A26" s="205" t="s">
        <v>58</v>
      </c>
      <c r="B26" s="187" t="s">
        <v>326</v>
      </c>
      <c r="C26" s="391"/>
      <c r="D26" s="593"/>
      <c r="E26" s="590">
        <f t="shared" si="0"/>
        <v>0</v>
      </c>
      <c r="F26" s="835"/>
      <c r="H26" s="610"/>
      <c r="I26" s="610"/>
      <c r="J26" s="610"/>
      <c r="K26" s="610"/>
    </row>
    <row r="27" spans="1:15" s="58" customFormat="1" ht="12" customHeight="1">
      <c r="A27" s="205" t="s">
        <v>98</v>
      </c>
      <c r="B27" s="187" t="s">
        <v>164</v>
      </c>
      <c r="C27" s="391">
        <v>13421</v>
      </c>
      <c r="D27" s="593">
        <v>13421</v>
      </c>
      <c r="E27" s="843">
        <f t="shared" si="0"/>
        <v>0</v>
      </c>
      <c r="F27" s="835">
        <v>13421</v>
      </c>
      <c r="H27" s="610">
        <f>+'9.1.1. sz. mell '!C27+'9.1.2. sz. mell '!C27+'9.1.3. sz. mell'!C27</f>
        <v>13421</v>
      </c>
      <c r="I27" s="610">
        <f>+'9.1.1. sz. mell '!D27+'9.1.2. sz. mell '!D27+'9.1.3. sz. mell'!D27</f>
        <v>13421</v>
      </c>
      <c r="J27" s="610">
        <f>+'9.1.1. sz. mell '!E27+'9.1.2. sz. mell '!E27+'9.1.3. sz. mell'!E27</f>
        <v>0</v>
      </c>
      <c r="K27" s="610">
        <f>+'9.1.1. sz. mell '!F27+'9.1.2. sz. mell '!F27+'9.1.3. sz. mell'!F27</f>
        <v>13421</v>
      </c>
    </row>
    <row r="28" spans="1:15" s="58" customFormat="1" ht="12" customHeight="1" thickBot="1">
      <c r="A28" s="206" t="s">
        <v>99</v>
      </c>
      <c r="B28" s="188" t="s">
        <v>165</v>
      </c>
      <c r="C28" s="392"/>
      <c r="D28" s="392"/>
      <c r="E28" s="111">
        <f t="shared" si="0"/>
        <v>0</v>
      </c>
      <c r="F28" s="836"/>
      <c r="H28" s="610"/>
      <c r="I28" s="610"/>
      <c r="J28" s="610"/>
      <c r="K28" s="610"/>
    </row>
    <row r="29" spans="1:15" s="58" customFormat="1" ht="12" customHeight="1" thickBot="1">
      <c r="A29" s="27" t="s">
        <v>100</v>
      </c>
      <c r="B29" s="19" t="s">
        <v>433</v>
      </c>
      <c r="C29" s="393">
        <f>SUM(C30:C36)</f>
        <v>45500</v>
      </c>
      <c r="D29" s="393">
        <f>SUM(D30:D36)</f>
        <v>45500</v>
      </c>
      <c r="E29" s="844">
        <f t="shared" si="0"/>
        <v>0</v>
      </c>
      <c r="F29" s="837">
        <f>SUM(F30:F36)</f>
        <v>22762</v>
      </c>
      <c r="H29" s="610">
        <f>+'9.1.1. sz. mell '!C29+'9.1.2. sz. mell '!C29+'9.1.3. sz. mell'!C29</f>
        <v>45500</v>
      </c>
      <c r="I29" s="610">
        <f>+'9.1.1. sz. mell '!D29+'9.1.2. sz. mell '!D29+'9.1.3. sz. mell'!D29</f>
        <v>45500</v>
      </c>
      <c r="J29" s="610">
        <f>+'9.1.1. sz. mell '!E29+'9.1.2. sz. mell '!E29+'9.1.3. sz. mell'!E29</f>
        <v>0</v>
      </c>
      <c r="K29" s="610">
        <f>+'9.1.1. sz. mell '!F29+'9.1.2. sz. mell '!F29+'9.1.3. sz. mell'!F29</f>
        <v>22762</v>
      </c>
    </row>
    <row r="30" spans="1:15" s="58" customFormat="1" ht="12" customHeight="1">
      <c r="A30" s="204" t="s">
        <v>167</v>
      </c>
      <c r="B30" s="588" t="s">
        <v>428</v>
      </c>
      <c r="C30" s="589">
        <v>0</v>
      </c>
      <c r="D30" s="589"/>
      <c r="E30" s="845"/>
      <c r="F30" s="838"/>
      <c r="G30" s="591"/>
      <c r="H30" s="610"/>
      <c r="I30" s="610"/>
      <c r="J30" s="610"/>
      <c r="K30" s="610"/>
    </row>
    <row r="31" spans="1:15" s="58" customFormat="1" ht="12" customHeight="1">
      <c r="A31" s="205" t="s">
        <v>168</v>
      </c>
      <c r="B31" s="592" t="s">
        <v>429</v>
      </c>
      <c r="C31" s="593"/>
      <c r="D31" s="593"/>
      <c r="E31" s="843"/>
      <c r="F31" s="838"/>
      <c r="G31" s="591"/>
      <c r="H31" s="610"/>
      <c r="I31" s="610"/>
      <c r="J31" s="610"/>
      <c r="K31" s="610"/>
    </row>
    <row r="32" spans="1:15" s="58" customFormat="1" ht="12" customHeight="1">
      <c r="A32" s="205" t="s">
        <v>169</v>
      </c>
      <c r="B32" s="187" t="s">
        <v>430</v>
      </c>
      <c r="C32" s="391">
        <v>35000</v>
      </c>
      <c r="D32" s="391">
        <v>35000</v>
      </c>
      <c r="E32" s="547">
        <f t="shared" si="0"/>
        <v>0</v>
      </c>
      <c r="F32" s="630">
        <v>17290</v>
      </c>
      <c r="H32" s="610">
        <f>+'9.1.1. sz. mell '!C32+'9.1.2. sz. mell '!C32+'9.1.3. sz. mell'!C32</f>
        <v>35000</v>
      </c>
      <c r="I32" s="610">
        <f>+'9.1.1. sz. mell '!D32+'9.1.2. sz. mell '!D32+'9.1.3. sz. mell'!D32</f>
        <v>35000</v>
      </c>
      <c r="J32" s="610">
        <f>+'9.1.1. sz. mell '!E32+'9.1.2. sz. mell '!E32+'9.1.3. sz. mell'!E32</f>
        <v>0</v>
      </c>
      <c r="K32" s="610">
        <f>+'9.1.1. sz. mell '!F32+'9.1.2. sz. mell '!F32+'9.1.3. sz. mell'!F32</f>
        <v>17290</v>
      </c>
    </row>
    <row r="33" spans="1:11" s="58" customFormat="1" ht="12" customHeight="1">
      <c r="A33" s="205" t="s">
        <v>170</v>
      </c>
      <c r="B33" s="187" t="s">
        <v>431</v>
      </c>
      <c r="C33" s="391"/>
      <c r="D33" s="391"/>
      <c r="E33" s="547"/>
      <c r="F33" s="630">
        <v>106</v>
      </c>
      <c r="H33" s="610">
        <f>+'9.1.1. sz. mell '!C33+'9.1.2. sz. mell '!C33+'9.1.3. sz. mell'!C33</f>
        <v>0</v>
      </c>
      <c r="I33" s="610">
        <f>+'9.1.1. sz. mell '!D33+'9.1.2. sz. mell '!D33+'9.1.3. sz. mell'!D33</f>
        <v>0</v>
      </c>
      <c r="J33" s="610">
        <f>+'9.1.1. sz. mell '!E33+'9.1.2. sz. mell '!E33+'9.1.3. sz. mell'!E33</f>
        <v>0</v>
      </c>
      <c r="K33" s="610">
        <f>+'9.1.1. sz. mell '!F33+'9.1.2. sz. mell '!F33+'9.1.3. sz. mell'!F33</f>
        <v>106</v>
      </c>
    </row>
    <row r="34" spans="1:11" s="58" customFormat="1" ht="12" customHeight="1">
      <c r="A34" s="205" t="s">
        <v>425</v>
      </c>
      <c r="B34" s="187" t="s">
        <v>171</v>
      </c>
      <c r="C34" s="391">
        <v>9000</v>
      </c>
      <c r="D34" s="391">
        <v>9000</v>
      </c>
      <c r="E34" s="547">
        <f t="shared" si="0"/>
        <v>0</v>
      </c>
      <c r="F34" s="815">
        <v>5094</v>
      </c>
      <c r="H34" s="610">
        <f>+'9.1.1. sz. mell '!C34+'9.1.2. sz. mell '!C34+'9.1.3. sz. mell'!C34</f>
        <v>9000</v>
      </c>
      <c r="I34" s="610">
        <f>+'9.1.1. sz. mell '!D34+'9.1.2. sz. mell '!D34+'9.1.3. sz. mell'!D34</f>
        <v>9000</v>
      </c>
      <c r="J34" s="610">
        <f>+'9.1.1. sz. mell '!E34+'9.1.2. sz. mell '!E34+'9.1.3. sz. mell'!E34</f>
        <v>0</v>
      </c>
      <c r="K34" s="610">
        <f>+'9.1.1. sz. mell '!F34+'9.1.2. sz. mell '!F34+'9.1.3. sz. mell'!F34</f>
        <v>5094</v>
      </c>
    </row>
    <row r="35" spans="1:11" s="58" customFormat="1" ht="12" customHeight="1">
      <c r="A35" s="205" t="s">
        <v>426</v>
      </c>
      <c r="B35" s="187" t="s">
        <v>172</v>
      </c>
      <c r="C35" s="391"/>
      <c r="D35" s="391"/>
      <c r="E35" s="547"/>
      <c r="F35" s="630"/>
      <c r="H35" s="610"/>
      <c r="I35" s="610"/>
      <c r="J35" s="610"/>
      <c r="K35" s="610"/>
    </row>
    <row r="36" spans="1:11" s="58" customFormat="1" ht="12" customHeight="1" thickBot="1">
      <c r="A36" s="206" t="s">
        <v>427</v>
      </c>
      <c r="B36" s="242" t="s">
        <v>173</v>
      </c>
      <c r="C36" s="392">
        <v>1500</v>
      </c>
      <c r="D36" s="392">
        <v>1500</v>
      </c>
      <c r="E36" s="817">
        <f t="shared" si="0"/>
        <v>0</v>
      </c>
      <c r="F36" s="839">
        <v>272</v>
      </c>
      <c r="H36" s="610">
        <f>+'9.1.1. sz. mell '!C36+'9.1.2. sz. mell '!C36+'9.1.3. sz. mell'!C36</f>
        <v>1500</v>
      </c>
      <c r="I36" s="610">
        <f>+'9.1.1. sz. mell '!D36+'9.1.2. sz. mell '!D36+'9.1.3. sz. mell'!D36</f>
        <v>1500</v>
      </c>
      <c r="J36" s="610">
        <f>+'9.1.1. sz. mell '!E36+'9.1.2. sz. mell '!E36+'9.1.3. sz. mell'!E36</f>
        <v>0</v>
      </c>
      <c r="K36" s="610">
        <f>+'9.1.1. sz. mell '!F36+'9.1.2. sz. mell '!F36+'9.1.3. sz. mell'!F36</f>
        <v>272</v>
      </c>
    </row>
    <row r="37" spans="1:11" s="58" customFormat="1" ht="12" customHeight="1" thickBot="1">
      <c r="A37" s="27" t="s">
        <v>11</v>
      </c>
      <c r="B37" s="19" t="s">
        <v>335</v>
      </c>
      <c r="C37" s="389">
        <f>SUM(C38:C48)</f>
        <v>35445</v>
      </c>
      <c r="D37" s="389">
        <f>SUM(D38:D48)</f>
        <v>35445</v>
      </c>
      <c r="E37" s="557">
        <f t="shared" si="0"/>
        <v>0</v>
      </c>
      <c r="F37" s="827">
        <f>SUM(F38:F48)</f>
        <v>18730</v>
      </c>
      <c r="G37" s="558"/>
      <c r="H37" s="610">
        <f>+'9.1.1. sz. mell '!C37+'9.1.2. sz. mell '!C37+'9.1.3. sz. mell'!C37</f>
        <v>35445</v>
      </c>
      <c r="I37" s="610">
        <f>+'9.1.1. sz. mell '!D37+'9.1.2. sz. mell '!D37+'9.1.3. sz. mell'!D37</f>
        <v>35445</v>
      </c>
      <c r="J37" s="610">
        <f>+'9.1.1. sz. mell '!E37+'9.1.2. sz. mell '!E37+'9.1.3. sz. mell'!E37</f>
        <v>0</v>
      </c>
      <c r="K37" s="610">
        <f>+'9.1.1. sz. mell '!F37+'9.1.2. sz. mell '!F37+'9.1.3. sz. mell'!F37</f>
        <v>18730</v>
      </c>
    </row>
    <row r="38" spans="1:11" s="58" customFormat="1" ht="12" customHeight="1">
      <c r="A38" s="204" t="s">
        <v>59</v>
      </c>
      <c r="B38" s="186" t="s">
        <v>176</v>
      </c>
      <c r="C38" s="390"/>
      <c r="D38" s="390"/>
      <c r="E38" s="110">
        <f t="shared" si="0"/>
        <v>0</v>
      </c>
      <c r="F38" s="829"/>
      <c r="H38" s="610"/>
      <c r="I38" s="610"/>
      <c r="J38" s="610"/>
      <c r="K38" s="610"/>
    </row>
    <row r="39" spans="1:11" s="58" customFormat="1" ht="12" customHeight="1">
      <c r="A39" s="205" t="s">
        <v>60</v>
      </c>
      <c r="B39" s="187" t="s">
        <v>177</v>
      </c>
      <c r="C39" s="391">
        <v>8800</v>
      </c>
      <c r="D39" s="391">
        <v>8800</v>
      </c>
      <c r="E39" s="547">
        <f t="shared" si="0"/>
        <v>0</v>
      </c>
      <c r="F39" s="630">
        <v>4128</v>
      </c>
      <c r="G39" s="558"/>
      <c r="H39" s="610">
        <f>+'9.1.1. sz. mell '!C39+'9.1.2. sz. mell '!C39+'9.1.3. sz. mell'!C39</f>
        <v>8800</v>
      </c>
      <c r="I39" s="610">
        <f>+'9.1.1. sz. mell '!D39+'9.1.2. sz. mell '!D39+'9.1.3. sz. mell'!D39</f>
        <v>8800</v>
      </c>
      <c r="J39" s="610">
        <f>+'9.1.1. sz. mell '!E39+'9.1.2. sz. mell '!E39+'9.1.3. sz. mell'!E39</f>
        <v>0</v>
      </c>
      <c r="K39" s="610">
        <f>+'9.1.1. sz. mell '!F39+'9.1.2. sz. mell '!F39+'9.1.3. sz. mell'!F39</f>
        <v>4128</v>
      </c>
    </row>
    <row r="40" spans="1:11" s="58" customFormat="1" ht="12" customHeight="1">
      <c r="A40" s="205" t="s">
        <v>61</v>
      </c>
      <c r="B40" s="187" t="s">
        <v>178</v>
      </c>
      <c r="C40" s="391"/>
      <c r="D40" s="391"/>
      <c r="E40" s="547"/>
      <c r="F40" s="830"/>
      <c r="H40" s="610"/>
      <c r="I40" s="610"/>
      <c r="J40" s="610"/>
      <c r="K40" s="610"/>
    </row>
    <row r="41" spans="1:11" s="58" customFormat="1" ht="12" customHeight="1">
      <c r="A41" s="205" t="s">
        <v>102</v>
      </c>
      <c r="B41" s="187" t="s">
        <v>179</v>
      </c>
      <c r="C41" s="391"/>
      <c r="D41" s="391"/>
      <c r="E41" s="547"/>
      <c r="F41" s="830"/>
      <c r="H41" s="610"/>
      <c r="I41" s="610"/>
      <c r="J41" s="610"/>
      <c r="K41" s="610"/>
    </row>
    <row r="42" spans="1:11" s="58" customFormat="1" ht="12" customHeight="1">
      <c r="A42" s="205" t="s">
        <v>103</v>
      </c>
      <c r="B42" s="187" t="s">
        <v>180</v>
      </c>
      <c r="C42" s="391">
        <v>18500</v>
      </c>
      <c r="D42" s="391">
        <v>18500</v>
      </c>
      <c r="E42" s="547">
        <f t="shared" si="0"/>
        <v>0</v>
      </c>
      <c r="F42" s="630">
        <v>10585</v>
      </c>
      <c r="G42" s="558"/>
      <c r="H42" s="610">
        <f>+'9.1.1. sz. mell '!C42+'9.1.2. sz. mell '!C42+'9.1.3. sz. mell'!C42</f>
        <v>18500</v>
      </c>
      <c r="I42" s="610">
        <f>+'9.1.1. sz. mell '!D42+'9.1.2. sz. mell '!D42+'9.1.3. sz. mell'!D42</f>
        <v>18500</v>
      </c>
      <c r="J42" s="610">
        <f>+'9.1.1. sz. mell '!E42+'9.1.2. sz. mell '!E42+'9.1.3. sz. mell'!E42</f>
        <v>0</v>
      </c>
      <c r="K42" s="610">
        <f>+'9.1.1. sz. mell '!F42+'9.1.2. sz. mell '!F42+'9.1.3. sz. mell'!F42</f>
        <v>10585</v>
      </c>
    </row>
    <row r="43" spans="1:11" s="58" customFormat="1" ht="12" customHeight="1">
      <c r="A43" s="205" t="s">
        <v>104</v>
      </c>
      <c r="B43" s="187" t="s">
        <v>181</v>
      </c>
      <c r="C43" s="391">
        <v>5645</v>
      </c>
      <c r="D43" s="391">
        <v>5645</v>
      </c>
      <c r="E43" s="547">
        <f t="shared" si="0"/>
        <v>0</v>
      </c>
      <c r="F43" s="630">
        <v>2933</v>
      </c>
      <c r="G43" s="558"/>
      <c r="H43" s="610">
        <f>+'9.1.1. sz. mell '!C43+'9.1.2. sz. mell '!C43+'9.1.3. sz. mell'!C43</f>
        <v>5645</v>
      </c>
      <c r="I43" s="610">
        <f>+'9.1.1. sz. mell '!D43+'9.1.2. sz. mell '!D43+'9.1.3. sz. mell'!D43</f>
        <v>5645</v>
      </c>
      <c r="J43" s="610">
        <f>+'9.1.1. sz. mell '!E43+'9.1.2. sz. mell '!E43+'9.1.3. sz. mell'!E43</f>
        <v>0</v>
      </c>
      <c r="K43" s="610">
        <f>+'9.1.1. sz. mell '!F43+'9.1.2. sz. mell '!F43+'9.1.3. sz. mell'!F43</f>
        <v>2933</v>
      </c>
    </row>
    <row r="44" spans="1:11" s="58" customFormat="1" ht="12" customHeight="1">
      <c r="A44" s="205" t="s">
        <v>105</v>
      </c>
      <c r="B44" s="187" t="s">
        <v>182</v>
      </c>
      <c r="C44" s="391"/>
      <c r="D44" s="391"/>
      <c r="E44" s="547"/>
      <c r="F44" s="830"/>
      <c r="H44" s="610"/>
      <c r="I44" s="610"/>
      <c r="J44" s="610"/>
      <c r="K44" s="610"/>
    </row>
    <row r="45" spans="1:11" s="58" customFormat="1" ht="12" customHeight="1">
      <c r="A45" s="205" t="s">
        <v>106</v>
      </c>
      <c r="B45" s="187" t="s">
        <v>432</v>
      </c>
      <c r="C45" s="391"/>
      <c r="D45" s="391"/>
      <c r="E45" s="547"/>
      <c r="F45" s="830"/>
      <c r="H45" s="610"/>
      <c r="I45" s="610"/>
      <c r="J45" s="610"/>
      <c r="K45" s="610"/>
    </row>
    <row r="46" spans="1:11" s="58" customFormat="1" ht="12" customHeight="1">
      <c r="A46" s="205" t="s">
        <v>174</v>
      </c>
      <c r="B46" s="187" t="s">
        <v>184</v>
      </c>
      <c r="C46" s="394"/>
      <c r="D46" s="394"/>
      <c r="E46" s="813"/>
      <c r="F46" s="830"/>
      <c r="H46" s="610"/>
      <c r="I46" s="610"/>
      <c r="J46" s="610"/>
      <c r="K46" s="610"/>
    </row>
    <row r="47" spans="1:11" s="58" customFormat="1" ht="12" customHeight="1">
      <c r="A47" s="206" t="s">
        <v>175</v>
      </c>
      <c r="B47" s="188" t="s">
        <v>337</v>
      </c>
      <c r="C47" s="395"/>
      <c r="D47" s="395"/>
      <c r="E47" s="846"/>
      <c r="F47" s="830"/>
      <c r="H47" s="610"/>
      <c r="I47" s="610"/>
      <c r="J47" s="610"/>
      <c r="K47" s="610"/>
    </row>
    <row r="48" spans="1:11" s="58" customFormat="1" ht="12" customHeight="1" thickBot="1">
      <c r="A48" s="206" t="s">
        <v>336</v>
      </c>
      <c r="B48" s="188" t="s">
        <v>185</v>
      </c>
      <c r="C48" s="395">
        <v>2500</v>
      </c>
      <c r="D48" s="395">
        <v>2500</v>
      </c>
      <c r="E48" s="846">
        <f t="shared" si="0"/>
        <v>0</v>
      </c>
      <c r="F48" s="839">
        <v>1084</v>
      </c>
      <c r="H48" s="610">
        <f>+'9.1.1. sz. mell '!C48+'9.1.2. sz. mell '!C48+'9.1.3. sz. mell'!C48</f>
        <v>2500</v>
      </c>
      <c r="I48" s="610">
        <f>+'9.1.1. sz. mell '!D48+'9.1.2. sz. mell '!D48+'9.1.3. sz. mell'!D48</f>
        <v>2500</v>
      </c>
      <c r="J48" s="610">
        <f>+'9.1.1. sz. mell '!E48+'9.1.2. sz. mell '!E48+'9.1.3. sz. mell'!E48</f>
        <v>0</v>
      </c>
      <c r="K48" s="610">
        <f>+'9.1.1. sz. mell '!F48+'9.1.2. sz. mell '!F48+'9.1.3. sz. mell'!F48</f>
        <v>1084</v>
      </c>
    </row>
    <row r="49" spans="1:11" s="58" customFormat="1" ht="12" customHeight="1" thickBot="1">
      <c r="A49" s="27" t="s">
        <v>12</v>
      </c>
      <c r="B49" s="19" t="s">
        <v>186</v>
      </c>
      <c r="C49" s="389">
        <f>SUM(C50:C54)</f>
        <v>0</v>
      </c>
      <c r="D49" s="389"/>
      <c r="E49" s="107">
        <f t="shared" si="0"/>
        <v>0</v>
      </c>
      <c r="F49" s="840"/>
      <c r="H49" s="610"/>
      <c r="I49" s="610"/>
      <c r="J49" s="610"/>
      <c r="K49" s="610"/>
    </row>
    <row r="50" spans="1:11" s="58" customFormat="1" ht="12" customHeight="1">
      <c r="A50" s="204" t="s">
        <v>62</v>
      </c>
      <c r="B50" s="186" t="s">
        <v>190</v>
      </c>
      <c r="C50" s="396"/>
      <c r="D50" s="396"/>
      <c r="E50" s="847">
        <f t="shared" si="0"/>
        <v>0</v>
      </c>
      <c r="F50" s="829"/>
      <c r="H50" s="610"/>
      <c r="I50" s="610"/>
      <c r="J50" s="610"/>
      <c r="K50" s="610"/>
    </row>
    <row r="51" spans="1:11" s="58" customFormat="1" ht="12" customHeight="1">
      <c r="A51" s="205" t="s">
        <v>63</v>
      </c>
      <c r="B51" s="187" t="s">
        <v>191</v>
      </c>
      <c r="C51" s="394"/>
      <c r="D51" s="394"/>
      <c r="E51" s="626">
        <f t="shared" si="0"/>
        <v>0</v>
      </c>
      <c r="F51" s="830"/>
      <c r="H51" s="610"/>
      <c r="I51" s="610"/>
      <c r="J51" s="610"/>
      <c r="K51" s="610"/>
    </row>
    <row r="52" spans="1:11" s="58" customFormat="1" ht="12" customHeight="1">
      <c r="A52" s="205" t="s">
        <v>187</v>
      </c>
      <c r="B52" s="187" t="s">
        <v>192</v>
      </c>
      <c r="C52" s="394"/>
      <c r="D52" s="394"/>
      <c r="E52" s="626">
        <f t="shared" si="0"/>
        <v>0</v>
      </c>
      <c r="F52" s="830"/>
      <c r="H52" s="610"/>
      <c r="I52" s="610"/>
      <c r="J52" s="610"/>
      <c r="K52" s="610"/>
    </row>
    <row r="53" spans="1:11" s="58" customFormat="1" ht="12" customHeight="1">
      <c r="A53" s="205" t="s">
        <v>188</v>
      </c>
      <c r="B53" s="187" t="s">
        <v>193</v>
      </c>
      <c r="C53" s="394"/>
      <c r="D53" s="394"/>
      <c r="E53" s="626">
        <f t="shared" si="0"/>
        <v>0</v>
      </c>
      <c r="F53" s="830"/>
      <c r="H53" s="610"/>
      <c r="I53" s="610"/>
      <c r="J53" s="610"/>
      <c r="K53" s="610"/>
    </row>
    <row r="54" spans="1:11" s="58" customFormat="1" ht="12" customHeight="1" thickBot="1">
      <c r="A54" s="206" t="s">
        <v>189</v>
      </c>
      <c r="B54" s="188" t="s">
        <v>194</v>
      </c>
      <c r="C54" s="395"/>
      <c r="D54" s="395"/>
      <c r="E54" s="627">
        <f t="shared" si="0"/>
        <v>0</v>
      </c>
      <c r="F54" s="836"/>
      <c r="H54" s="610"/>
      <c r="I54" s="610"/>
      <c r="J54" s="610"/>
      <c r="K54" s="610"/>
    </row>
    <row r="55" spans="1:11" s="58" customFormat="1" ht="12" customHeight="1" thickBot="1">
      <c r="A55" s="27" t="s">
        <v>107</v>
      </c>
      <c r="B55" s="19" t="s">
        <v>195</v>
      </c>
      <c r="C55" s="550">
        <f>SUM(C56:C58)</f>
        <v>0</v>
      </c>
      <c r="D55" s="550">
        <f>SUM(D56:D58)</f>
        <v>0</v>
      </c>
      <c r="E55" s="557">
        <f t="shared" si="0"/>
        <v>0</v>
      </c>
      <c r="F55" s="841">
        <f>SUM(F56:F58)</f>
        <v>286</v>
      </c>
      <c r="H55" s="610">
        <f>+'9.1.1. sz. mell '!C55+'9.1.2. sz. mell '!C55+'9.1.3. sz. mell'!C55</f>
        <v>0</v>
      </c>
      <c r="I55" s="610">
        <f>+'9.1.1. sz. mell '!D55+'9.1.2. sz. mell '!D55+'9.1.3. sz. mell'!D55</f>
        <v>0</v>
      </c>
      <c r="J55" s="610">
        <f>+'9.1.1. sz. mell '!E55+'9.1.2. sz. mell '!E55+'9.1.3. sz. mell'!E55</f>
        <v>0</v>
      </c>
      <c r="K55" s="610">
        <f>+'9.1.1. sz. mell '!F55+'9.1.2. sz. mell '!F55+'9.1.3. sz. mell'!F55</f>
        <v>286</v>
      </c>
    </row>
    <row r="56" spans="1:11" s="58" customFormat="1" ht="12" customHeight="1">
      <c r="A56" s="204" t="s">
        <v>64</v>
      </c>
      <c r="B56" s="186" t="s">
        <v>196</v>
      </c>
      <c r="C56" s="390"/>
      <c r="D56" s="390"/>
      <c r="E56" s="110">
        <f t="shared" si="0"/>
        <v>0</v>
      </c>
      <c r="F56" s="829"/>
      <c r="H56" s="610"/>
      <c r="I56" s="610"/>
      <c r="J56" s="610"/>
      <c r="K56" s="610"/>
    </row>
    <row r="57" spans="1:11" s="58" customFormat="1" ht="12" customHeight="1">
      <c r="A57" s="205" t="s">
        <v>65</v>
      </c>
      <c r="B57" s="187" t="s">
        <v>327</v>
      </c>
      <c r="C57" s="391"/>
      <c r="D57" s="391"/>
      <c r="E57" s="109">
        <f t="shared" si="0"/>
        <v>0</v>
      </c>
      <c r="F57" s="830"/>
      <c r="H57" s="610"/>
      <c r="I57" s="610"/>
      <c r="J57" s="610"/>
      <c r="K57" s="610"/>
    </row>
    <row r="58" spans="1:11" s="58" customFormat="1" ht="12" customHeight="1">
      <c r="A58" s="205" t="s">
        <v>199</v>
      </c>
      <c r="B58" s="187" t="s">
        <v>197</v>
      </c>
      <c r="C58" s="551">
        <v>0</v>
      </c>
      <c r="D58" s="551">
        <v>0</v>
      </c>
      <c r="E58" s="547">
        <f t="shared" si="0"/>
        <v>0</v>
      </c>
      <c r="F58" s="630">
        <v>286</v>
      </c>
      <c r="H58" s="610">
        <f>+'9.1.1. sz. mell '!C58+'9.1.2. sz. mell '!C58+'9.1.3. sz. mell'!C58</f>
        <v>0</v>
      </c>
      <c r="I58" s="610">
        <f>+'9.1.1. sz. mell '!D58+'9.1.2. sz. mell '!D58+'9.1.3. sz. mell'!D58</f>
        <v>0</v>
      </c>
      <c r="J58" s="610">
        <f>+'9.1.1. sz. mell '!E58+'9.1.2. sz. mell '!E58+'9.1.3. sz. mell'!E58</f>
        <v>0</v>
      </c>
      <c r="K58" s="610">
        <f>+'9.1.1. sz. mell '!F58+'9.1.2. sz. mell '!F58+'9.1.3. sz. mell'!F58</f>
        <v>286</v>
      </c>
    </row>
    <row r="59" spans="1:11" s="58" customFormat="1" ht="12" customHeight="1" thickBot="1">
      <c r="A59" s="206" t="s">
        <v>200</v>
      </c>
      <c r="B59" s="188" t="s">
        <v>198</v>
      </c>
      <c r="C59" s="392"/>
      <c r="D59" s="392"/>
      <c r="E59" s="111">
        <f t="shared" si="0"/>
        <v>0</v>
      </c>
      <c r="F59" s="836"/>
      <c r="H59" s="610"/>
      <c r="I59" s="610"/>
      <c r="J59" s="610"/>
      <c r="K59" s="610"/>
    </row>
    <row r="60" spans="1:11" s="58" customFormat="1" ht="12" customHeight="1" thickBot="1">
      <c r="A60" s="27" t="s">
        <v>14</v>
      </c>
      <c r="B60" s="103" t="s">
        <v>201</v>
      </c>
      <c r="C60" s="389">
        <f>SUM(C61:C63)</f>
        <v>0</v>
      </c>
      <c r="D60" s="389"/>
      <c r="E60" s="107">
        <f t="shared" si="0"/>
        <v>0</v>
      </c>
      <c r="F60" s="840"/>
      <c r="H60" s="610"/>
      <c r="I60" s="610"/>
      <c r="J60" s="610"/>
      <c r="K60" s="610"/>
    </row>
    <row r="61" spans="1:11" s="58" customFormat="1" ht="12" customHeight="1">
      <c r="A61" s="204" t="s">
        <v>108</v>
      </c>
      <c r="B61" s="186" t="s">
        <v>203</v>
      </c>
      <c r="C61" s="394"/>
      <c r="D61" s="394"/>
      <c r="E61" s="626">
        <f t="shared" si="0"/>
        <v>0</v>
      </c>
      <c r="F61" s="829"/>
      <c r="H61" s="610"/>
      <c r="I61" s="610"/>
      <c r="J61" s="610"/>
      <c r="K61" s="610"/>
    </row>
    <row r="62" spans="1:11" s="58" customFormat="1" ht="12" customHeight="1">
      <c r="A62" s="205" t="s">
        <v>109</v>
      </c>
      <c r="B62" s="187" t="s">
        <v>328</v>
      </c>
      <c r="C62" s="394"/>
      <c r="D62" s="394"/>
      <c r="E62" s="626">
        <f t="shared" si="0"/>
        <v>0</v>
      </c>
      <c r="F62" s="830"/>
      <c r="H62" s="610"/>
      <c r="I62" s="610"/>
      <c r="J62" s="610"/>
      <c r="K62" s="610"/>
    </row>
    <row r="63" spans="1:11" s="58" customFormat="1" ht="12" customHeight="1">
      <c r="A63" s="205" t="s">
        <v>132</v>
      </c>
      <c r="B63" s="187" t="s">
        <v>204</v>
      </c>
      <c r="C63" s="394"/>
      <c r="D63" s="394"/>
      <c r="E63" s="626">
        <f t="shared" si="0"/>
        <v>0</v>
      </c>
      <c r="F63" s="830"/>
      <c r="H63" s="610"/>
      <c r="I63" s="610"/>
      <c r="J63" s="610"/>
      <c r="K63" s="610"/>
    </row>
    <row r="64" spans="1:11" s="58" customFormat="1" ht="12" customHeight="1" thickBot="1">
      <c r="A64" s="206" t="s">
        <v>202</v>
      </c>
      <c r="B64" s="188" t="s">
        <v>205</v>
      </c>
      <c r="C64" s="394"/>
      <c r="D64" s="394"/>
      <c r="E64" s="626">
        <f t="shared" si="0"/>
        <v>0</v>
      </c>
      <c r="F64" s="836"/>
      <c r="H64" s="610"/>
      <c r="I64" s="610"/>
      <c r="J64" s="610"/>
      <c r="K64" s="610"/>
    </row>
    <row r="65" spans="1:11" s="58" customFormat="1" ht="12" customHeight="1" thickBot="1">
      <c r="A65" s="27" t="s">
        <v>15</v>
      </c>
      <c r="B65" s="19" t="s">
        <v>206</v>
      </c>
      <c r="C65" s="393">
        <f>+C8+C15+C22+C29+C37+C49+C55+C60</f>
        <v>679829</v>
      </c>
      <c r="D65" s="393">
        <f>+D8+D15+D22+D29+D37+D49+D55+D60</f>
        <v>742799</v>
      </c>
      <c r="E65" s="112">
        <f t="shared" si="0"/>
        <v>62970</v>
      </c>
      <c r="F65" s="837">
        <f>+F8+F15+F22+F29+F37+F49+F55+F60</f>
        <v>428368</v>
      </c>
      <c r="G65" s="558"/>
      <c r="H65" s="610">
        <f>+'9.1.1. sz. mell '!C65+'9.1.2. sz. mell '!C65+'9.1.3. sz. mell'!C65</f>
        <v>679829</v>
      </c>
      <c r="I65" s="610">
        <f>+'9.1.1. sz. mell '!D65+'9.1.2. sz. mell '!D65+'9.1.3. sz. mell'!D65</f>
        <v>742799</v>
      </c>
      <c r="J65" s="610">
        <f>+'9.1.1. sz. mell '!E65+'9.1.2. sz. mell '!E65+'9.1.3. sz. mell'!E65</f>
        <v>62970</v>
      </c>
      <c r="K65" s="610">
        <f>+'9.1.1. sz. mell '!F65+'9.1.2. sz. mell '!F65+'9.1.3. sz. mell'!F65</f>
        <v>428368</v>
      </c>
    </row>
    <row r="66" spans="1:11" s="58" customFormat="1" ht="12" customHeight="1" thickBot="1">
      <c r="A66" s="207" t="s">
        <v>297</v>
      </c>
      <c r="B66" s="103" t="s">
        <v>208</v>
      </c>
      <c r="C66" s="389">
        <f>SUM(C67:C69)</f>
        <v>0</v>
      </c>
      <c r="D66" s="389"/>
      <c r="E66" s="107">
        <f t="shared" si="0"/>
        <v>0</v>
      </c>
      <c r="F66" s="840"/>
      <c r="H66" s="610"/>
      <c r="I66" s="610"/>
      <c r="J66" s="610"/>
      <c r="K66" s="610"/>
    </row>
    <row r="67" spans="1:11" s="58" customFormat="1" ht="12" customHeight="1">
      <c r="A67" s="204" t="s">
        <v>239</v>
      </c>
      <c r="B67" s="186" t="s">
        <v>209</v>
      </c>
      <c r="C67" s="394"/>
      <c r="D67" s="394"/>
      <c r="E67" s="626">
        <f t="shared" si="0"/>
        <v>0</v>
      </c>
      <c r="F67" s="829"/>
      <c r="H67" s="610"/>
      <c r="I67" s="610"/>
      <c r="J67" s="610"/>
      <c r="K67" s="610"/>
    </row>
    <row r="68" spans="1:11" s="58" customFormat="1" ht="12" customHeight="1">
      <c r="A68" s="205" t="s">
        <v>248</v>
      </c>
      <c r="B68" s="187" t="s">
        <v>210</v>
      </c>
      <c r="C68" s="394"/>
      <c r="D68" s="394"/>
      <c r="E68" s="626">
        <f t="shared" si="0"/>
        <v>0</v>
      </c>
      <c r="F68" s="830"/>
      <c r="H68" s="610"/>
      <c r="I68" s="610"/>
      <c r="J68" s="610"/>
      <c r="K68" s="610"/>
    </row>
    <row r="69" spans="1:11" s="58" customFormat="1" ht="12" customHeight="1" thickBot="1">
      <c r="A69" s="206" t="s">
        <v>249</v>
      </c>
      <c r="B69" s="189" t="s">
        <v>211</v>
      </c>
      <c r="C69" s="394"/>
      <c r="D69" s="394"/>
      <c r="E69" s="626">
        <f t="shared" si="0"/>
        <v>0</v>
      </c>
      <c r="F69" s="836"/>
      <c r="H69" s="610"/>
      <c r="I69" s="610"/>
      <c r="J69" s="610"/>
      <c r="K69" s="610"/>
    </row>
    <row r="70" spans="1:11" s="58" customFormat="1" ht="12" customHeight="1" thickBot="1">
      <c r="A70" s="207" t="s">
        <v>212</v>
      </c>
      <c r="B70" s="103" t="s">
        <v>213</v>
      </c>
      <c r="C70" s="389">
        <f>SUM(C71:C74)</f>
        <v>0</v>
      </c>
      <c r="D70" s="389"/>
      <c r="E70" s="107">
        <f t="shared" si="0"/>
        <v>0</v>
      </c>
      <c r="F70" s="840"/>
      <c r="H70" s="610"/>
      <c r="I70" s="610"/>
      <c r="J70" s="610"/>
      <c r="K70" s="610"/>
    </row>
    <row r="71" spans="1:11" s="58" customFormat="1" ht="12" customHeight="1">
      <c r="A71" s="204" t="s">
        <v>87</v>
      </c>
      <c r="B71" s="186" t="s">
        <v>214</v>
      </c>
      <c r="C71" s="394"/>
      <c r="D71" s="394"/>
      <c r="E71" s="626">
        <f t="shared" si="0"/>
        <v>0</v>
      </c>
      <c r="F71" s="829"/>
      <c r="H71" s="610"/>
      <c r="I71" s="610"/>
      <c r="J71" s="610"/>
      <c r="K71" s="610"/>
    </row>
    <row r="72" spans="1:11" s="58" customFormat="1" ht="12" customHeight="1">
      <c r="A72" s="205" t="s">
        <v>88</v>
      </c>
      <c r="B72" s="187" t="s">
        <v>215</v>
      </c>
      <c r="C72" s="394"/>
      <c r="D72" s="394"/>
      <c r="E72" s="626">
        <f t="shared" si="0"/>
        <v>0</v>
      </c>
      <c r="F72" s="830"/>
      <c r="H72" s="610"/>
      <c r="I72" s="610"/>
      <c r="J72" s="610"/>
      <c r="K72" s="610"/>
    </row>
    <row r="73" spans="1:11" s="58" customFormat="1" ht="12" customHeight="1">
      <c r="A73" s="205" t="s">
        <v>240</v>
      </c>
      <c r="B73" s="187" t="s">
        <v>216</v>
      </c>
      <c r="C73" s="394"/>
      <c r="D73" s="394"/>
      <c r="E73" s="626">
        <f t="shared" ref="E73:E135" si="1">+D73-C73</f>
        <v>0</v>
      </c>
      <c r="F73" s="830"/>
      <c r="H73" s="610"/>
      <c r="I73" s="610"/>
      <c r="J73" s="610"/>
      <c r="K73" s="610"/>
    </row>
    <row r="74" spans="1:11" s="58" customFormat="1" ht="12" customHeight="1" thickBot="1">
      <c r="A74" s="206" t="s">
        <v>241</v>
      </c>
      <c r="B74" s="188" t="s">
        <v>217</v>
      </c>
      <c r="C74" s="394"/>
      <c r="D74" s="394"/>
      <c r="E74" s="626">
        <f t="shared" si="1"/>
        <v>0</v>
      </c>
      <c r="F74" s="836"/>
      <c r="G74" s="558"/>
      <c r="H74" s="610"/>
      <c r="I74" s="610"/>
      <c r="J74" s="610"/>
      <c r="K74" s="610"/>
    </row>
    <row r="75" spans="1:11" s="58" customFormat="1" ht="12" customHeight="1" thickBot="1">
      <c r="A75" s="207" t="s">
        <v>218</v>
      </c>
      <c r="B75" s="103" t="s">
        <v>219</v>
      </c>
      <c r="C75" s="393">
        <f>SUM(C76:C77)</f>
        <v>96906</v>
      </c>
      <c r="D75" s="393">
        <f>SUM(D76:D77)</f>
        <v>103613</v>
      </c>
      <c r="E75" s="112">
        <f t="shared" si="1"/>
        <v>6707</v>
      </c>
      <c r="F75" s="837">
        <f>SUM(F76:F77)</f>
        <v>103613</v>
      </c>
      <c r="G75" s="558"/>
      <c r="H75" s="610">
        <f>+'9.1.1. sz. mell '!C75+'9.1.2. sz. mell '!C75+'9.1.3. sz. mell'!C75</f>
        <v>96906</v>
      </c>
      <c r="I75" s="610">
        <f>+'9.1.1. sz. mell '!D75+'9.1.2. sz. mell '!D75+'9.1.3. sz. mell'!D75</f>
        <v>103613</v>
      </c>
      <c r="J75" s="610">
        <f>+'9.1.1. sz. mell '!E75+'9.1.2. sz. mell '!E75+'9.1.3. sz. mell'!E75</f>
        <v>6707</v>
      </c>
      <c r="K75" s="610">
        <f>+'9.1.1. sz. mell '!F75+'9.1.2. sz. mell '!F75+'9.1.3. sz. mell'!F75</f>
        <v>103613</v>
      </c>
    </row>
    <row r="76" spans="1:11" s="58" customFormat="1" ht="12" customHeight="1">
      <c r="A76" s="204" t="s">
        <v>242</v>
      </c>
      <c r="B76" s="186" t="s">
        <v>220</v>
      </c>
      <c r="C76" s="394">
        <v>96906</v>
      </c>
      <c r="D76" s="394">
        <v>103613</v>
      </c>
      <c r="E76" s="626">
        <f t="shared" si="1"/>
        <v>6707</v>
      </c>
      <c r="F76" s="630">
        <v>103613</v>
      </c>
      <c r="H76" s="610">
        <f>+'9.1.1. sz. mell '!C76+'9.1.2. sz. mell '!C76+'9.1.3. sz. mell'!C76</f>
        <v>96906</v>
      </c>
      <c r="I76" s="610">
        <f>+'9.1.1. sz. mell '!D76+'9.1.2. sz. mell '!D76+'9.1.3. sz. mell'!D76</f>
        <v>103613</v>
      </c>
      <c r="J76" s="610">
        <f>+'9.1.1. sz. mell '!E76+'9.1.2. sz. mell '!E76+'9.1.3. sz. mell'!E76</f>
        <v>6707</v>
      </c>
      <c r="K76" s="610">
        <f>+'9.1.1. sz. mell '!F76+'9.1.2. sz. mell '!F76+'9.1.3. sz. mell'!F76</f>
        <v>103613</v>
      </c>
    </row>
    <row r="77" spans="1:11" s="58" customFormat="1" ht="12" customHeight="1" thickBot="1">
      <c r="A77" s="206" t="s">
        <v>243</v>
      </c>
      <c r="B77" s="188" t="s">
        <v>221</v>
      </c>
      <c r="C77" s="394"/>
      <c r="D77" s="394"/>
      <c r="E77" s="626">
        <f t="shared" si="1"/>
        <v>0</v>
      </c>
      <c r="F77" s="836"/>
      <c r="H77" s="610"/>
      <c r="I77" s="610"/>
      <c r="J77" s="610"/>
      <c r="K77" s="610"/>
    </row>
    <row r="78" spans="1:11" s="57" customFormat="1" ht="12" customHeight="1" thickBot="1">
      <c r="A78" s="207" t="s">
        <v>222</v>
      </c>
      <c r="B78" s="103" t="s">
        <v>223</v>
      </c>
      <c r="C78" s="389">
        <f>SUM(C79:C81)</f>
        <v>0</v>
      </c>
      <c r="D78" s="389"/>
      <c r="E78" s="107">
        <f t="shared" si="1"/>
        <v>0</v>
      </c>
      <c r="F78" s="840"/>
      <c r="H78" s="610"/>
      <c r="I78" s="610"/>
      <c r="J78" s="610"/>
      <c r="K78" s="610"/>
    </row>
    <row r="79" spans="1:11" s="58" customFormat="1" ht="12" customHeight="1">
      <c r="A79" s="204" t="s">
        <v>244</v>
      </c>
      <c r="B79" s="186" t="s">
        <v>224</v>
      </c>
      <c r="C79" s="394"/>
      <c r="D79" s="394"/>
      <c r="E79" s="626">
        <f t="shared" si="1"/>
        <v>0</v>
      </c>
      <c r="F79" s="829"/>
      <c r="H79" s="610"/>
      <c r="I79" s="610"/>
      <c r="J79" s="610"/>
      <c r="K79" s="610"/>
    </row>
    <row r="80" spans="1:11" s="58" customFormat="1" ht="12" customHeight="1">
      <c r="A80" s="205" t="s">
        <v>245</v>
      </c>
      <c r="B80" s="187" t="s">
        <v>225</v>
      </c>
      <c r="C80" s="394"/>
      <c r="D80" s="394"/>
      <c r="E80" s="626">
        <f t="shared" si="1"/>
        <v>0</v>
      </c>
      <c r="F80" s="830"/>
      <c r="H80" s="610"/>
      <c r="I80" s="610"/>
      <c r="J80" s="610"/>
      <c r="K80" s="610"/>
    </row>
    <row r="81" spans="1:11" s="58" customFormat="1" ht="12" customHeight="1" thickBot="1">
      <c r="A81" s="206" t="s">
        <v>246</v>
      </c>
      <c r="B81" s="188" t="s">
        <v>226</v>
      </c>
      <c r="C81" s="394"/>
      <c r="D81" s="394"/>
      <c r="E81" s="626">
        <f t="shared" si="1"/>
        <v>0</v>
      </c>
      <c r="F81" s="836"/>
      <c r="H81" s="610"/>
      <c r="I81" s="610"/>
      <c r="J81" s="610"/>
      <c r="K81" s="610"/>
    </row>
    <row r="82" spans="1:11" s="58" customFormat="1" ht="12" customHeight="1" thickBot="1">
      <c r="A82" s="207" t="s">
        <v>227</v>
      </c>
      <c r="B82" s="103" t="s">
        <v>247</v>
      </c>
      <c r="C82" s="389">
        <f>SUM(C83:C86)</f>
        <v>0</v>
      </c>
      <c r="D82" s="389"/>
      <c r="E82" s="107">
        <f t="shared" si="1"/>
        <v>0</v>
      </c>
      <c r="F82" s="840"/>
      <c r="H82" s="610"/>
      <c r="I82" s="610"/>
      <c r="J82" s="610"/>
      <c r="K82" s="610"/>
    </row>
    <row r="83" spans="1:11" s="58" customFormat="1" ht="12" customHeight="1">
      <c r="A83" s="208" t="s">
        <v>228</v>
      </c>
      <c r="B83" s="186" t="s">
        <v>229</v>
      </c>
      <c r="C83" s="394"/>
      <c r="D83" s="394"/>
      <c r="E83" s="626">
        <f t="shared" si="1"/>
        <v>0</v>
      </c>
      <c r="F83" s="829"/>
      <c r="H83" s="610"/>
      <c r="I83" s="610"/>
      <c r="J83" s="610"/>
      <c r="K83" s="610"/>
    </row>
    <row r="84" spans="1:11" s="58" customFormat="1" ht="12" customHeight="1">
      <c r="A84" s="209" t="s">
        <v>230</v>
      </c>
      <c r="B84" s="187" t="s">
        <v>231</v>
      </c>
      <c r="C84" s="394"/>
      <c r="D84" s="394"/>
      <c r="E84" s="626">
        <f t="shared" si="1"/>
        <v>0</v>
      </c>
      <c r="F84" s="830"/>
      <c r="H84" s="610"/>
      <c r="I84" s="610"/>
      <c r="J84" s="610"/>
      <c r="K84" s="610"/>
    </row>
    <row r="85" spans="1:11" s="58" customFormat="1" ht="12" customHeight="1">
      <c r="A85" s="209" t="s">
        <v>232</v>
      </c>
      <c r="B85" s="187" t="s">
        <v>233</v>
      </c>
      <c r="C85" s="394"/>
      <c r="D85" s="394"/>
      <c r="E85" s="626">
        <f t="shared" si="1"/>
        <v>0</v>
      </c>
      <c r="F85" s="830"/>
      <c r="H85" s="610"/>
      <c r="I85" s="610"/>
      <c r="J85" s="610"/>
      <c r="K85" s="610"/>
    </row>
    <row r="86" spans="1:11" s="57" customFormat="1" ht="12" customHeight="1" thickBot="1">
      <c r="A86" s="210" t="s">
        <v>234</v>
      </c>
      <c r="B86" s="188" t="s">
        <v>235</v>
      </c>
      <c r="C86" s="394"/>
      <c r="D86" s="394"/>
      <c r="E86" s="626">
        <f t="shared" si="1"/>
        <v>0</v>
      </c>
      <c r="F86" s="836"/>
      <c r="H86" s="610"/>
      <c r="I86" s="610"/>
      <c r="J86" s="610"/>
      <c r="K86" s="610"/>
    </row>
    <row r="87" spans="1:11" s="57" customFormat="1" ht="12" customHeight="1" thickBot="1">
      <c r="A87" s="207" t="s">
        <v>236</v>
      </c>
      <c r="B87" s="103" t="s">
        <v>376</v>
      </c>
      <c r="C87" s="397"/>
      <c r="D87" s="397"/>
      <c r="E87" s="628">
        <f t="shared" si="1"/>
        <v>0</v>
      </c>
      <c r="F87" s="840"/>
      <c r="H87" s="610"/>
      <c r="I87" s="610"/>
      <c r="J87" s="610"/>
      <c r="K87" s="610"/>
    </row>
    <row r="88" spans="1:11" s="57" customFormat="1" ht="12" customHeight="1" thickBot="1">
      <c r="A88" s="207" t="s">
        <v>397</v>
      </c>
      <c r="B88" s="103" t="s">
        <v>237</v>
      </c>
      <c r="C88" s="397"/>
      <c r="D88" s="397"/>
      <c r="E88" s="628">
        <f t="shared" si="1"/>
        <v>0</v>
      </c>
      <c r="F88" s="840"/>
      <c r="H88" s="610"/>
      <c r="I88" s="610"/>
      <c r="J88" s="610"/>
      <c r="K88" s="610"/>
    </row>
    <row r="89" spans="1:11" s="57" customFormat="1" ht="12" customHeight="1" thickBot="1">
      <c r="A89" s="207" t="s">
        <v>398</v>
      </c>
      <c r="B89" s="193" t="s">
        <v>379</v>
      </c>
      <c r="C89" s="393">
        <f>+C66+C70+C75+C78+C82+C88+C87</f>
        <v>96906</v>
      </c>
      <c r="D89" s="393">
        <f>+D66+D70+D75+D78+D82+D88+D87</f>
        <v>103613</v>
      </c>
      <c r="E89" s="112">
        <f t="shared" si="1"/>
        <v>6707</v>
      </c>
      <c r="F89" s="837">
        <f>+F66+F70+F75+F78+F82+F88+F87</f>
        <v>103613</v>
      </c>
      <c r="H89" s="610">
        <f>+'9.1.1. sz. mell '!C89+'9.1.2. sz. mell '!C89+'9.1.3. sz. mell'!C89</f>
        <v>96906</v>
      </c>
      <c r="I89" s="610">
        <f>+'9.1.1. sz. mell '!D89+'9.1.2. sz. mell '!D89+'9.1.3. sz. mell'!D89</f>
        <v>103613</v>
      </c>
      <c r="J89" s="610">
        <f>+'9.1.1. sz. mell '!E89+'9.1.2. sz. mell '!E89+'9.1.3. sz. mell'!E89</f>
        <v>6707</v>
      </c>
      <c r="K89" s="610">
        <f>+'9.1.1. sz. mell '!F89+'9.1.2. sz. mell '!F89+'9.1.3. sz. mell'!F89</f>
        <v>103613</v>
      </c>
    </row>
    <row r="90" spans="1:11" s="57" customFormat="1" ht="12" customHeight="1" thickBot="1">
      <c r="A90" s="211" t="s">
        <v>399</v>
      </c>
      <c r="B90" s="194" t="s">
        <v>400</v>
      </c>
      <c r="C90" s="393">
        <f>+C65+C89</f>
        <v>776735</v>
      </c>
      <c r="D90" s="393">
        <f>+D65+D89</f>
        <v>846412</v>
      </c>
      <c r="E90" s="112">
        <f t="shared" si="1"/>
        <v>69677</v>
      </c>
      <c r="F90" s="837">
        <f>+F65+F89</f>
        <v>531981</v>
      </c>
      <c r="H90" s="610">
        <f>+'9.1.1. sz. mell '!C90+'9.1.2. sz. mell '!C90+'9.1.3. sz. mell'!C90</f>
        <v>776735</v>
      </c>
      <c r="I90" s="610">
        <f>+'9.1.1. sz. mell '!D90+'9.1.2. sz. mell '!D90+'9.1.3. sz. mell'!D90</f>
        <v>846412</v>
      </c>
      <c r="J90" s="610">
        <f>+'9.1.1. sz. mell '!E90+'9.1.2. sz. mell '!E90+'9.1.3. sz. mell'!E90</f>
        <v>69677</v>
      </c>
      <c r="K90" s="610">
        <f>+'9.1.1. sz. mell '!F90+'9.1.2. sz. mell '!F90+'9.1.3. sz. mell'!F90</f>
        <v>531981</v>
      </c>
    </row>
    <row r="91" spans="1:11" s="49" customFormat="1" ht="16.5" customHeight="1" thickBot="1">
      <c r="A91" s="992" t="s">
        <v>42</v>
      </c>
      <c r="B91" s="993"/>
      <c r="C91" s="993"/>
      <c r="D91" s="993"/>
      <c r="E91" s="994"/>
      <c r="F91" s="851"/>
      <c r="G91" s="852"/>
      <c r="H91" s="610"/>
      <c r="I91" s="610"/>
      <c r="J91" s="610"/>
      <c r="K91" s="610"/>
    </row>
    <row r="92" spans="1:11" s="59" customFormat="1" ht="12" customHeight="1" thickBot="1">
      <c r="A92" s="180" t="s">
        <v>7</v>
      </c>
      <c r="B92" s="26" t="s">
        <v>404</v>
      </c>
      <c r="C92" s="398">
        <f>+C93+C94+C95+C96+C97+C110</f>
        <v>515101</v>
      </c>
      <c r="D92" s="398">
        <f>+D93+D94+D95+D96+D97+D110</f>
        <v>562880</v>
      </c>
      <c r="E92" s="629">
        <f t="shared" si="1"/>
        <v>47779</v>
      </c>
      <c r="F92" s="827">
        <f>+F93+F94+F95+F96+F97+F110</f>
        <v>296541</v>
      </c>
      <c r="G92" s="853"/>
      <c r="H92" s="610">
        <f>+'9.1.1. sz. mell '!C92+'9.1.2. sz. mell '!C92+'9.1.3. sz. mell'!C92</f>
        <v>515101</v>
      </c>
      <c r="I92" s="610">
        <f>+'9.1.1. sz. mell '!D92+'9.1.2. sz. mell '!D92+'9.1.3. sz. mell'!D92</f>
        <v>562880</v>
      </c>
      <c r="J92" s="610">
        <f>+'9.1.1. sz. mell '!E92+'9.1.2. sz. mell '!E92+'9.1.3. sz. mell'!E92</f>
        <v>47779</v>
      </c>
      <c r="K92" s="610">
        <f>+'9.1.1. sz. mell '!F92+'9.1.2. sz. mell '!F92+'9.1.3. sz. mell'!F92</f>
        <v>296541</v>
      </c>
    </row>
    <row r="93" spans="1:11" ht="12" customHeight="1">
      <c r="A93" s="212" t="s">
        <v>66</v>
      </c>
      <c r="B93" s="8" t="s">
        <v>37</v>
      </c>
      <c r="C93" s="399">
        <v>122877</v>
      </c>
      <c r="D93" s="399">
        <v>152077</v>
      </c>
      <c r="E93" s="108">
        <f t="shared" si="1"/>
        <v>29200</v>
      </c>
      <c r="F93" s="814">
        <v>111340</v>
      </c>
      <c r="H93" s="610">
        <f>+'9.1.1. sz. mell '!C93+'9.1.2. sz. mell '!C93+'9.1.3. sz. mell'!C93</f>
        <v>122877</v>
      </c>
      <c r="I93" s="610">
        <f>+'9.1.1. sz. mell '!D93+'9.1.2. sz. mell '!D93+'9.1.3. sz. mell'!D93</f>
        <v>152077</v>
      </c>
      <c r="J93" s="610">
        <f>+'9.1.1. sz. mell '!E93+'9.1.2. sz. mell '!E93+'9.1.3. sz. mell'!E93</f>
        <v>29200</v>
      </c>
      <c r="K93" s="610">
        <f>+'9.1.1. sz. mell '!F93+'9.1.2. sz. mell '!F93+'9.1.3. sz. mell'!F93</f>
        <v>111340</v>
      </c>
    </row>
    <row r="94" spans="1:11" ht="12" customHeight="1">
      <c r="A94" s="205" t="s">
        <v>67</v>
      </c>
      <c r="B94" s="6" t="s">
        <v>110</v>
      </c>
      <c r="C94" s="391">
        <v>21847</v>
      </c>
      <c r="D94" s="391">
        <v>25674</v>
      </c>
      <c r="E94" s="109">
        <f t="shared" si="1"/>
        <v>3827</v>
      </c>
      <c r="F94" s="630">
        <v>17457</v>
      </c>
      <c r="H94" s="610">
        <f>+'9.1.1. sz. mell '!C94+'9.1.2. sz. mell '!C94+'9.1.3. sz. mell'!C94</f>
        <v>21847</v>
      </c>
      <c r="I94" s="610">
        <f>+'9.1.1. sz. mell '!D94+'9.1.2. sz. mell '!D94+'9.1.3. sz. mell'!D94</f>
        <v>25674</v>
      </c>
      <c r="J94" s="610">
        <f>+'9.1.1. sz. mell '!E94+'9.1.2. sz. mell '!E94+'9.1.3. sz. mell'!E94</f>
        <v>3827</v>
      </c>
      <c r="K94" s="610">
        <f>+'9.1.1. sz. mell '!F94+'9.1.2. sz. mell '!F94+'9.1.3. sz. mell'!F94</f>
        <v>17457</v>
      </c>
    </row>
    <row r="95" spans="1:11" ht="12" customHeight="1">
      <c r="A95" s="205" t="s">
        <v>68</v>
      </c>
      <c r="B95" s="6" t="s">
        <v>85</v>
      </c>
      <c r="C95" s="392">
        <v>162844</v>
      </c>
      <c r="D95" s="392">
        <v>170644</v>
      </c>
      <c r="E95" s="111">
        <f t="shared" si="1"/>
        <v>7800</v>
      </c>
      <c r="F95" s="815">
        <v>77341</v>
      </c>
      <c r="H95" s="610">
        <f>+'9.1.1. sz. mell '!C95+'9.1.2. sz. mell '!C95+'9.1.3. sz. mell'!C95</f>
        <v>162844</v>
      </c>
      <c r="I95" s="610">
        <f>+'9.1.1. sz. mell '!D95+'9.1.2. sz. mell '!D95+'9.1.3. sz. mell'!D95</f>
        <v>170644</v>
      </c>
      <c r="J95" s="610">
        <f>+'9.1.1. sz. mell '!E95+'9.1.2. sz. mell '!E95+'9.1.3. sz. mell'!E95</f>
        <v>7800</v>
      </c>
      <c r="K95" s="610">
        <f>+'9.1.1. sz. mell '!F95+'9.1.2. sz. mell '!F95+'9.1.3. sz. mell'!F95</f>
        <v>77341</v>
      </c>
    </row>
    <row r="96" spans="1:11" ht="12" customHeight="1">
      <c r="A96" s="205" t="s">
        <v>69</v>
      </c>
      <c r="B96" s="9" t="s">
        <v>111</v>
      </c>
      <c r="C96" s="392">
        <v>12000</v>
      </c>
      <c r="D96" s="392">
        <v>12000</v>
      </c>
      <c r="E96" s="817">
        <f t="shared" si="1"/>
        <v>0</v>
      </c>
      <c r="F96" s="815">
        <v>3532</v>
      </c>
      <c r="H96" s="610">
        <f>+'9.1.1. sz. mell '!C96+'9.1.2. sz. mell '!C96+'9.1.3. sz. mell'!C96</f>
        <v>12000</v>
      </c>
      <c r="I96" s="610">
        <f>+'9.1.1. sz. mell '!D96+'9.1.2. sz. mell '!D96+'9.1.3. sz. mell'!D96</f>
        <v>12000</v>
      </c>
      <c r="J96" s="610">
        <f>+'9.1.1. sz. mell '!E96+'9.1.2. sz. mell '!E96+'9.1.3. sz. mell'!E96</f>
        <v>0</v>
      </c>
      <c r="K96" s="610">
        <f>+'9.1.1. sz. mell '!F96+'9.1.2. sz. mell '!F96+'9.1.3. sz. mell'!F96</f>
        <v>3532</v>
      </c>
    </row>
    <row r="97" spans="1:11" ht="12" customHeight="1">
      <c r="A97" s="205" t="s">
        <v>77</v>
      </c>
      <c r="B97" s="17" t="s">
        <v>112</v>
      </c>
      <c r="C97" s="392">
        <f>SUM(C98:C109)</f>
        <v>163878</v>
      </c>
      <c r="D97" s="392">
        <v>164203</v>
      </c>
      <c r="E97" s="111">
        <f t="shared" si="1"/>
        <v>325</v>
      </c>
      <c r="F97" s="815">
        <v>86871</v>
      </c>
      <c r="H97" s="610">
        <f>+'9.1.1. sz. mell '!C97+'9.1.2. sz. mell '!C97+'9.1.3. sz. mell'!C97</f>
        <v>163878</v>
      </c>
      <c r="I97" s="610">
        <f>+'9.1.1. sz. mell '!D97+'9.1.2. sz. mell '!D97+'9.1.3. sz. mell'!D97</f>
        <v>164203</v>
      </c>
      <c r="J97" s="610">
        <f>+'9.1.1. sz. mell '!E97+'9.1.2. sz. mell '!E97+'9.1.3. sz. mell'!E97</f>
        <v>325</v>
      </c>
      <c r="K97" s="610">
        <f>+'9.1.1. sz. mell '!F97+'9.1.2. sz. mell '!F97+'9.1.3. sz. mell'!F97</f>
        <v>86871</v>
      </c>
    </row>
    <row r="98" spans="1:11" ht="12" customHeight="1">
      <c r="A98" s="205" t="s">
        <v>70</v>
      </c>
      <c r="B98" s="6" t="s">
        <v>401</v>
      </c>
      <c r="C98" s="392"/>
      <c r="D98" s="392">
        <v>190</v>
      </c>
      <c r="E98" s="111">
        <f t="shared" si="1"/>
        <v>190</v>
      </c>
      <c r="F98" s="815">
        <v>190</v>
      </c>
      <c r="H98" s="610">
        <f>+'9.1.1. sz. mell '!C98+'9.1.2. sz. mell '!C98+'9.1.3. sz. mell'!C98</f>
        <v>0</v>
      </c>
      <c r="I98" s="610">
        <f>+'9.1.1. sz. mell '!D98+'9.1.2. sz. mell '!D98+'9.1.3. sz. mell'!D98</f>
        <v>190</v>
      </c>
      <c r="J98" s="610">
        <f>+'9.1.1. sz. mell '!E98+'9.1.2. sz. mell '!E98+'9.1.3. sz. mell'!E98</f>
        <v>190</v>
      </c>
      <c r="K98" s="610">
        <f>+'9.1.1. sz. mell '!F98+'9.1.2. sz. mell '!F98+'9.1.3. sz. mell'!F98</f>
        <v>190</v>
      </c>
    </row>
    <row r="99" spans="1:11" ht="12" customHeight="1">
      <c r="A99" s="205" t="s">
        <v>71</v>
      </c>
      <c r="B99" s="69" t="s">
        <v>342</v>
      </c>
      <c r="C99" s="392">
        <v>16872</v>
      </c>
      <c r="D99" s="176">
        <v>16872</v>
      </c>
      <c r="E99" s="849">
        <f t="shared" si="1"/>
        <v>0</v>
      </c>
      <c r="F99" s="815">
        <v>8436</v>
      </c>
      <c r="H99" s="610">
        <f>+'9.1.1. sz. mell '!C99+'9.1.2. sz. mell '!C99+'9.1.3. sz. mell'!C99</f>
        <v>16872</v>
      </c>
      <c r="I99" s="610">
        <f>+'9.1.1. sz. mell '!D99+'9.1.2. sz. mell '!D99+'9.1.3. sz. mell'!D99</f>
        <v>16872</v>
      </c>
      <c r="J99" s="610">
        <f>+'9.1.1. sz. mell '!E99+'9.1.2. sz. mell '!E99+'9.1.3. sz. mell'!E99</f>
        <v>0</v>
      </c>
      <c r="K99" s="610">
        <f>+'9.1.1. sz. mell '!F99+'9.1.2. sz. mell '!F99+'9.1.3. sz. mell'!F99</f>
        <v>8436</v>
      </c>
    </row>
    <row r="100" spans="1:11" ht="12" customHeight="1">
      <c r="A100" s="205" t="s">
        <v>78</v>
      </c>
      <c r="B100" s="69" t="s">
        <v>341</v>
      </c>
      <c r="C100" s="392"/>
      <c r="D100" s="176"/>
      <c r="E100" s="815">
        <f t="shared" si="1"/>
        <v>0</v>
      </c>
      <c r="F100" s="815"/>
      <c r="H100" s="610"/>
      <c r="I100" s="610"/>
      <c r="J100" s="610"/>
      <c r="K100" s="610"/>
    </row>
    <row r="101" spans="1:11" ht="12" customHeight="1">
      <c r="A101" s="205" t="s">
        <v>79</v>
      </c>
      <c r="B101" s="69" t="s">
        <v>253</v>
      </c>
      <c r="C101" s="392"/>
      <c r="D101" s="176"/>
      <c r="E101" s="815">
        <f t="shared" si="1"/>
        <v>0</v>
      </c>
      <c r="F101" s="815"/>
      <c r="H101" s="610"/>
      <c r="I101" s="610"/>
      <c r="J101" s="610"/>
      <c r="K101" s="610"/>
    </row>
    <row r="102" spans="1:11" ht="12" customHeight="1">
      <c r="A102" s="205" t="s">
        <v>80</v>
      </c>
      <c r="B102" s="70" t="s">
        <v>254</v>
      </c>
      <c r="C102" s="392"/>
      <c r="D102" s="176"/>
      <c r="E102" s="815">
        <f t="shared" si="1"/>
        <v>0</v>
      </c>
      <c r="F102" s="815"/>
      <c r="H102" s="610"/>
      <c r="I102" s="610"/>
      <c r="J102" s="610"/>
      <c r="K102" s="610"/>
    </row>
    <row r="103" spans="1:11" ht="12" customHeight="1">
      <c r="A103" s="205" t="s">
        <v>81</v>
      </c>
      <c r="B103" s="70" t="s">
        <v>255</v>
      </c>
      <c r="C103" s="392"/>
      <c r="D103" s="176"/>
      <c r="E103" s="815">
        <f t="shared" si="1"/>
        <v>0</v>
      </c>
      <c r="F103" s="815"/>
      <c r="H103" s="610"/>
      <c r="I103" s="610"/>
      <c r="J103" s="610"/>
      <c r="K103" s="610"/>
    </row>
    <row r="104" spans="1:11" ht="12" customHeight="1">
      <c r="A104" s="205" t="s">
        <v>83</v>
      </c>
      <c r="B104" s="69" t="s">
        <v>256</v>
      </c>
      <c r="C104" s="392">
        <v>123006</v>
      </c>
      <c r="D104" s="176">
        <v>123006</v>
      </c>
      <c r="E104" s="849">
        <f t="shared" si="1"/>
        <v>0</v>
      </c>
      <c r="F104" s="815">
        <v>60090</v>
      </c>
      <c r="H104" s="610">
        <f>+'9.1.1. sz. mell '!C104+'9.1.2. sz. mell '!C104+'9.1.3. sz. mell'!C104</f>
        <v>123006</v>
      </c>
      <c r="I104" s="610">
        <f>+'9.1.1. sz. mell '!D104+'9.1.2. sz. mell '!D104+'9.1.3. sz. mell'!D104</f>
        <v>123006</v>
      </c>
      <c r="J104" s="610">
        <f>+'9.1.1. sz. mell '!E104+'9.1.2. sz. mell '!E104+'9.1.3. sz. mell'!E104</f>
        <v>0</v>
      </c>
      <c r="K104" s="610">
        <f>+'9.1.1. sz. mell '!F104+'9.1.2. sz. mell '!F104+'9.1.3. sz. mell'!F104</f>
        <v>60090</v>
      </c>
    </row>
    <row r="105" spans="1:11" ht="12" customHeight="1">
      <c r="A105" s="205" t="s">
        <v>113</v>
      </c>
      <c r="B105" s="69" t="s">
        <v>257</v>
      </c>
      <c r="C105" s="392"/>
      <c r="D105" s="176"/>
      <c r="E105" s="815">
        <f t="shared" si="1"/>
        <v>0</v>
      </c>
      <c r="F105" s="815"/>
      <c r="H105" s="610"/>
      <c r="I105" s="610"/>
      <c r="J105" s="610"/>
      <c r="K105" s="610"/>
    </row>
    <row r="106" spans="1:11" ht="12" customHeight="1">
      <c r="A106" s="205" t="s">
        <v>251</v>
      </c>
      <c r="B106" s="70" t="s">
        <v>258</v>
      </c>
      <c r="C106" s="392"/>
      <c r="D106" s="176"/>
      <c r="E106" s="815">
        <f t="shared" si="1"/>
        <v>0</v>
      </c>
      <c r="F106" s="815"/>
      <c r="H106" s="610"/>
      <c r="I106" s="610"/>
      <c r="J106" s="610"/>
      <c r="K106" s="610"/>
    </row>
    <row r="107" spans="1:11" ht="12" customHeight="1">
      <c r="A107" s="213" t="s">
        <v>252</v>
      </c>
      <c r="B107" s="71" t="s">
        <v>259</v>
      </c>
      <c r="C107" s="392"/>
      <c r="D107" s="176"/>
      <c r="E107" s="815">
        <f t="shared" si="1"/>
        <v>0</v>
      </c>
      <c r="F107" s="815"/>
      <c r="H107" s="610"/>
      <c r="I107" s="610"/>
      <c r="J107" s="610"/>
      <c r="K107" s="610"/>
    </row>
    <row r="108" spans="1:11" ht="12" customHeight="1">
      <c r="A108" s="205" t="s">
        <v>339</v>
      </c>
      <c r="B108" s="71" t="s">
        <v>260</v>
      </c>
      <c r="C108" s="392"/>
      <c r="D108" s="176"/>
      <c r="E108" s="815">
        <f t="shared" si="1"/>
        <v>0</v>
      </c>
      <c r="F108" s="815"/>
      <c r="H108" s="610"/>
      <c r="I108" s="610"/>
      <c r="J108" s="610"/>
      <c r="K108" s="610"/>
    </row>
    <row r="109" spans="1:11" ht="12" customHeight="1">
      <c r="A109" s="205" t="s">
        <v>340</v>
      </c>
      <c r="B109" s="70" t="s">
        <v>261</v>
      </c>
      <c r="C109" s="392">
        <v>24000</v>
      </c>
      <c r="D109" s="176">
        <v>24135</v>
      </c>
      <c r="E109" s="815">
        <f t="shared" si="1"/>
        <v>135</v>
      </c>
      <c r="F109" s="815">
        <v>18155</v>
      </c>
      <c r="H109" s="610">
        <f>+'9.1.1. sz. mell '!C109+'9.1.2. sz. mell '!C109+'9.1.3. sz. mell'!C109</f>
        <v>24000</v>
      </c>
      <c r="I109" s="610">
        <f>+'9.1.1. sz. mell '!D109+'9.1.2. sz. mell '!D109+'9.1.3. sz. mell'!D109</f>
        <v>24135</v>
      </c>
      <c r="J109" s="610">
        <f>+'9.1.1. sz. mell '!E109+'9.1.2. sz. mell '!E109+'9.1.3. sz. mell'!E109</f>
        <v>135</v>
      </c>
      <c r="K109" s="610">
        <f>+'9.1.1. sz. mell '!F109+'9.1.2. sz. mell '!F109+'9.1.3. sz. mell'!F109</f>
        <v>18155</v>
      </c>
    </row>
    <row r="110" spans="1:11" ht="12" customHeight="1">
      <c r="A110" s="205" t="s">
        <v>344</v>
      </c>
      <c r="B110" s="9" t="s">
        <v>38</v>
      </c>
      <c r="C110" s="391">
        <f>SUM(C111:C112)</f>
        <v>31655</v>
      </c>
      <c r="D110" s="174">
        <v>38282</v>
      </c>
      <c r="E110" s="630">
        <f t="shared" si="1"/>
        <v>6627</v>
      </c>
      <c r="F110" s="848">
        <v>0</v>
      </c>
      <c r="H110" s="610">
        <f>+'9.1.1. sz. mell '!C110+'9.1.2. sz. mell '!C110+'9.1.3. sz. mell'!C110</f>
        <v>31655</v>
      </c>
      <c r="I110" s="610">
        <f>+'9.1.1. sz. mell '!D110+'9.1.2. sz. mell '!D110+'9.1.3. sz. mell'!D110</f>
        <v>38282</v>
      </c>
      <c r="J110" s="610">
        <f>+'9.1.1. sz. mell '!E110+'9.1.2. sz. mell '!E110+'9.1.3. sz. mell'!E110</f>
        <v>6627</v>
      </c>
      <c r="K110" s="610">
        <f>+'9.1.1. sz. mell '!F110+'9.1.2. sz. mell '!F110+'9.1.3. sz. mell'!F110</f>
        <v>0</v>
      </c>
    </row>
    <row r="111" spans="1:11" ht="12" customHeight="1">
      <c r="A111" s="206" t="s">
        <v>345</v>
      </c>
      <c r="B111" s="6" t="s">
        <v>402</v>
      </c>
      <c r="C111" s="391">
        <v>31655</v>
      </c>
      <c r="D111" s="174">
        <v>38282</v>
      </c>
      <c r="E111" s="630">
        <f t="shared" si="1"/>
        <v>6627</v>
      </c>
      <c r="F111" s="848">
        <v>0</v>
      </c>
      <c r="H111" s="610">
        <f>+'9.1.1. sz. mell '!C111+'9.1.2. sz. mell '!C111+'9.1.3. sz. mell'!C111</f>
        <v>31655</v>
      </c>
      <c r="I111" s="610">
        <f>+'9.1.1. sz. mell '!D111+'9.1.2. sz. mell '!D111+'9.1.3. sz. mell'!D111</f>
        <v>38282</v>
      </c>
      <c r="J111" s="610">
        <f>+'9.1.1. sz. mell '!E111+'9.1.2. sz. mell '!E111+'9.1.3. sz. mell'!E111</f>
        <v>6627</v>
      </c>
      <c r="K111" s="610">
        <f>+'9.1.1. sz. mell '!F111+'9.1.2. sz. mell '!F111+'9.1.3. sz. mell'!F111</f>
        <v>0</v>
      </c>
    </row>
    <row r="112" spans="1:11" ht="12" customHeight="1" thickBot="1">
      <c r="A112" s="214" t="s">
        <v>346</v>
      </c>
      <c r="B112" s="72" t="s">
        <v>403</v>
      </c>
      <c r="C112" s="400"/>
      <c r="D112" s="339"/>
      <c r="E112" s="839">
        <f t="shared" si="1"/>
        <v>0</v>
      </c>
      <c r="F112" s="839"/>
      <c r="H112" s="610"/>
      <c r="I112" s="610"/>
      <c r="J112" s="610"/>
      <c r="K112" s="610"/>
    </row>
    <row r="113" spans="1:11" ht="12" customHeight="1" thickBot="1">
      <c r="A113" s="27" t="s">
        <v>8</v>
      </c>
      <c r="B113" s="25" t="s">
        <v>262</v>
      </c>
      <c r="C113" s="389">
        <f>+C114+C116+C118</f>
        <v>38584</v>
      </c>
      <c r="D113" s="389">
        <f>+D114+D116+D118</f>
        <v>44004</v>
      </c>
      <c r="E113" s="107">
        <f t="shared" si="1"/>
        <v>5420</v>
      </c>
      <c r="F113" s="827">
        <f>+F114+F116+F118</f>
        <v>37222</v>
      </c>
      <c r="G113" s="548"/>
      <c r="H113" s="610">
        <f>+'9.1.1. sz. mell '!C113+'9.1.2. sz. mell '!C113+'9.1.3. sz. mell'!C113</f>
        <v>38584</v>
      </c>
      <c r="I113" s="610">
        <f>+'9.1.1. sz. mell '!D113+'9.1.2. sz. mell '!D113+'9.1.3. sz. mell'!D113</f>
        <v>44004</v>
      </c>
      <c r="J113" s="610">
        <f>+'9.1.1. sz. mell '!E113+'9.1.2. sz. mell '!E113+'9.1.3. sz. mell'!E113</f>
        <v>5420</v>
      </c>
      <c r="K113" s="610">
        <f>+'9.1.1. sz. mell '!F113+'9.1.2. sz. mell '!F113+'9.1.3. sz. mell'!F113</f>
        <v>37222</v>
      </c>
    </row>
    <row r="114" spans="1:11" ht="12" customHeight="1">
      <c r="A114" s="204" t="s">
        <v>72</v>
      </c>
      <c r="B114" s="6" t="s">
        <v>130</v>
      </c>
      <c r="C114" s="390">
        <v>17921</v>
      </c>
      <c r="D114" s="175">
        <v>18389</v>
      </c>
      <c r="E114" s="810">
        <f t="shared" si="1"/>
        <v>468</v>
      </c>
      <c r="F114" s="810">
        <v>13670</v>
      </c>
      <c r="H114" s="610">
        <f>+'9.1.1. sz. mell '!C114+'9.1.2. sz. mell '!C114+'9.1.3. sz. mell'!C114</f>
        <v>17921</v>
      </c>
      <c r="I114" s="610">
        <f>+'9.1.1. sz. mell '!D114+'9.1.2. sz. mell '!D114+'9.1.3. sz. mell'!D114</f>
        <v>18389</v>
      </c>
      <c r="J114" s="610">
        <f>+'9.1.1. sz. mell '!E114+'9.1.2. sz. mell '!E114+'9.1.3. sz. mell'!E114</f>
        <v>468</v>
      </c>
      <c r="K114" s="610">
        <f>+'9.1.1. sz. mell '!F114+'9.1.2. sz. mell '!F114+'9.1.3. sz. mell'!F114</f>
        <v>13670</v>
      </c>
    </row>
    <row r="115" spans="1:11" ht="12" customHeight="1">
      <c r="A115" s="204" t="s">
        <v>73</v>
      </c>
      <c r="B115" s="10" t="s">
        <v>266</v>
      </c>
      <c r="C115" s="390"/>
      <c r="D115" s="175"/>
      <c r="E115" s="810">
        <f t="shared" si="1"/>
        <v>0</v>
      </c>
      <c r="F115" s="810"/>
      <c r="H115" s="610"/>
      <c r="I115" s="610"/>
      <c r="J115" s="610"/>
      <c r="K115" s="610"/>
    </row>
    <row r="116" spans="1:11" ht="12" customHeight="1">
      <c r="A116" s="204" t="s">
        <v>74</v>
      </c>
      <c r="B116" s="10" t="s">
        <v>114</v>
      </c>
      <c r="C116" s="174">
        <v>20663</v>
      </c>
      <c r="D116" s="174">
        <v>25615</v>
      </c>
      <c r="E116" s="630">
        <f t="shared" si="1"/>
        <v>4952</v>
      </c>
      <c r="F116" s="630">
        <v>23552</v>
      </c>
      <c r="H116" s="610">
        <f>+'9.1.1. sz. mell '!C116+'9.1.2. sz. mell '!C116+'9.1.3. sz. mell'!C116</f>
        <v>20663</v>
      </c>
      <c r="I116" s="610">
        <f>+'9.1.1. sz. mell '!D116+'9.1.2. sz. mell '!D116+'9.1.3. sz. mell'!D116</f>
        <v>25615</v>
      </c>
      <c r="J116" s="610">
        <f>+'9.1.1. sz. mell '!E116+'9.1.2. sz. mell '!E116+'9.1.3. sz. mell'!E116</f>
        <v>4952</v>
      </c>
      <c r="K116" s="610">
        <f>+'9.1.1. sz. mell '!F116+'9.1.2. sz. mell '!F116+'9.1.3. sz. mell'!F116</f>
        <v>23552</v>
      </c>
    </row>
    <row r="117" spans="1:11" ht="12" customHeight="1">
      <c r="A117" s="204" t="s">
        <v>75</v>
      </c>
      <c r="B117" s="10" t="s">
        <v>267</v>
      </c>
      <c r="C117" s="174"/>
      <c r="D117" s="174"/>
      <c r="E117" s="630">
        <f t="shared" si="1"/>
        <v>0</v>
      </c>
      <c r="F117" s="630"/>
      <c r="H117" s="610"/>
      <c r="I117" s="610"/>
      <c r="J117" s="610"/>
      <c r="K117" s="610"/>
    </row>
    <row r="118" spans="1:11" ht="12" customHeight="1">
      <c r="A118" s="204" t="s">
        <v>76</v>
      </c>
      <c r="B118" s="105" t="s">
        <v>133</v>
      </c>
      <c r="C118" s="174"/>
      <c r="D118" s="174"/>
      <c r="E118" s="630">
        <f t="shared" si="1"/>
        <v>0</v>
      </c>
      <c r="F118" s="630"/>
      <c r="H118" s="610"/>
      <c r="I118" s="610"/>
      <c r="J118" s="610"/>
      <c r="K118" s="610"/>
    </row>
    <row r="119" spans="1:11" ht="12" customHeight="1">
      <c r="A119" s="204" t="s">
        <v>82</v>
      </c>
      <c r="B119" s="104" t="s">
        <v>329</v>
      </c>
      <c r="C119" s="174"/>
      <c r="D119" s="174"/>
      <c r="E119" s="630">
        <f t="shared" si="1"/>
        <v>0</v>
      </c>
      <c r="F119" s="630"/>
      <c r="H119" s="610"/>
      <c r="I119" s="610"/>
      <c r="J119" s="610"/>
      <c r="K119" s="610"/>
    </row>
    <row r="120" spans="1:11" ht="12" customHeight="1">
      <c r="A120" s="204" t="s">
        <v>84</v>
      </c>
      <c r="B120" s="182" t="s">
        <v>272</v>
      </c>
      <c r="C120" s="174"/>
      <c r="D120" s="174"/>
      <c r="E120" s="630">
        <f t="shared" si="1"/>
        <v>0</v>
      </c>
      <c r="F120" s="630"/>
      <c r="H120" s="610"/>
      <c r="I120" s="610"/>
      <c r="J120" s="610"/>
      <c r="K120" s="610"/>
    </row>
    <row r="121" spans="1:11" ht="12" customHeight="1">
      <c r="A121" s="204" t="s">
        <v>115</v>
      </c>
      <c r="B121" s="70" t="s">
        <v>255</v>
      </c>
      <c r="C121" s="174"/>
      <c r="D121" s="174"/>
      <c r="E121" s="630">
        <f t="shared" si="1"/>
        <v>0</v>
      </c>
      <c r="F121" s="630"/>
      <c r="H121" s="610"/>
      <c r="I121" s="610"/>
      <c r="J121" s="610"/>
      <c r="K121" s="610"/>
    </row>
    <row r="122" spans="1:11" ht="12" customHeight="1">
      <c r="A122" s="204" t="s">
        <v>116</v>
      </c>
      <c r="B122" s="70" t="s">
        <v>271</v>
      </c>
      <c r="C122" s="174"/>
      <c r="D122" s="174"/>
      <c r="E122" s="630">
        <f t="shared" si="1"/>
        <v>0</v>
      </c>
      <c r="F122" s="630"/>
      <c r="H122" s="610"/>
      <c r="I122" s="610"/>
      <c r="J122" s="610"/>
      <c r="K122" s="610"/>
    </row>
    <row r="123" spans="1:11" ht="12" customHeight="1">
      <c r="A123" s="204" t="s">
        <v>117</v>
      </c>
      <c r="B123" s="70" t="s">
        <v>270</v>
      </c>
      <c r="C123" s="174"/>
      <c r="D123" s="174"/>
      <c r="E123" s="630">
        <f t="shared" si="1"/>
        <v>0</v>
      </c>
      <c r="F123" s="630"/>
      <c r="H123" s="610"/>
      <c r="I123" s="610"/>
      <c r="J123" s="610"/>
      <c r="K123" s="610"/>
    </row>
    <row r="124" spans="1:11" ht="12" customHeight="1">
      <c r="A124" s="204" t="s">
        <v>263</v>
      </c>
      <c r="B124" s="70" t="s">
        <v>258</v>
      </c>
      <c r="C124" s="174"/>
      <c r="D124" s="174"/>
      <c r="E124" s="630">
        <f t="shared" si="1"/>
        <v>0</v>
      </c>
      <c r="F124" s="630"/>
      <c r="H124" s="610"/>
      <c r="I124" s="610"/>
      <c r="J124" s="610"/>
      <c r="K124" s="610"/>
    </row>
    <row r="125" spans="1:11" ht="12" customHeight="1">
      <c r="A125" s="204" t="s">
        <v>264</v>
      </c>
      <c r="B125" s="70" t="s">
        <v>269</v>
      </c>
      <c r="C125" s="174"/>
      <c r="D125" s="174"/>
      <c r="E125" s="630">
        <f t="shared" si="1"/>
        <v>0</v>
      </c>
      <c r="F125" s="630"/>
      <c r="H125" s="610"/>
      <c r="I125" s="610"/>
      <c r="J125" s="610"/>
      <c r="K125" s="610"/>
    </row>
    <row r="126" spans="1:11" ht="12" customHeight="1" thickBot="1">
      <c r="A126" s="213" t="s">
        <v>265</v>
      </c>
      <c r="B126" s="70" t="s">
        <v>268</v>
      </c>
      <c r="C126" s="176"/>
      <c r="D126" s="176"/>
      <c r="E126" s="815">
        <f t="shared" si="1"/>
        <v>0</v>
      </c>
      <c r="F126" s="815"/>
      <c r="H126" s="610"/>
      <c r="I126" s="610"/>
      <c r="J126" s="610"/>
      <c r="K126" s="610"/>
    </row>
    <row r="127" spans="1:11" ht="12" customHeight="1" thickBot="1">
      <c r="A127" s="27" t="s">
        <v>9</v>
      </c>
      <c r="B127" s="63" t="s">
        <v>349</v>
      </c>
      <c r="C127" s="173">
        <f>+C92+C113</f>
        <v>553685</v>
      </c>
      <c r="D127" s="173">
        <f>+D92+D113</f>
        <v>606884</v>
      </c>
      <c r="E127" s="827">
        <f t="shared" si="1"/>
        <v>53199</v>
      </c>
      <c r="F127" s="827">
        <f>+F92+F113</f>
        <v>333763</v>
      </c>
      <c r="G127" s="548"/>
      <c r="H127" s="610">
        <f>+'9.1.1. sz. mell '!C127+'9.1.2. sz. mell '!C127+'9.1.3. sz. mell'!C127</f>
        <v>553685</v>
      </c>
      <c r="I127" s="610">
        <f>+'9.1.1. sz. mell '!D127+'9.1.2. sz. mell '!D127+'9.1.3. sz. mell'!D127</f>
        <v>606884</v>
      </c>
      <c r="J127" s="610">
        <f>+'9.1.1. sz. mell '!E127+'9.1.2. sz. mell '!E127+'9.1.3. sz. mell'!E127</f>
        <v>53199</v>
      </c>
      <c r="K127" s="610">
        <f>+'9.1.1. sz. mell '!F127+'9.1.2. sz. mell '!F127+'9.1.3. sz. mell'!F127</f>
        <v>333763</v>
      </c>
    </row>
    <row r="128" spans="1:11" ht="12" customHeight="1" thickBot="1">
      <c r="A128" s="27" t="s">
        <v>10</v>
      </c>
      <c r="B128" s="63" t="s">
        <v>350</v>
      </c>
      <c r="C128" s="173">
        <f>+C129+C130+C131</f>
        <v>0</v>
      </c>
      <c r="D128" s="173"/>
      <c r="E128" s="827">
        <f t="shared" si="1"/>
        <v>0</v>
      </c>
      <c r="F128" s="827"/>
      <c r="H128" s="610"/>
      <c r="I128" s="610"/>
      <c r="J128" s="610"/>
      <c r="K128" s="610"/>
    </row>
    <row r="129" spans="1:11" s="59" customFormat="1" ht="12" customHeight="1">
      <c r="A129" s="204" t="s">
        <v>167</v>
      </c>
      <c r="B129" s="7" t="s">
        <v>407</v>
      </c>
      <c r="C129" s="174"/>
      <c r="D129" s="174"/>
      <c r="E129" s="630">
        <f t="shared" si="1"/>
        <v>0</v>
      </c>
      <c r="F129" s="630"/>
      <c r="H129" s="610"/>
      <c r="I129" s="610"/>
      <c r="J129" s="610"/>
      <c r="K129" s="610"/>
    </row>
    <row r="130" spans="1:11" ht="12" customHeight="1">
      <c r="A130" s="204" t="s">
        <v>168</v>
      </c>
      <c r="B130" s="7" t="s">
        <v>358</v>
      </c>
      <c r="C130" s="174"/>
      <c r="D130" s="174"/>
      <c r="E130" s="630">
        <f t="shared" si="1"/>
        <v>0</v>
      </c>
      <c r="F130" s="630"/>
      <c r="H130" s="610"/>
      <c r="I130" s="610"/>
      <c r="J130" s="610"/>
      <c r="K130" s="610"/>
    </row>
    <row r="131" spans="1:11" ht="12" customHeight="1" thickBot="1">
      <c r="A131" s="213" t="s">
        <v>169</v>
      </c>
      <c r="B131" s="5" t="s">
        <v>406</v>
      </c>
      <c r="C131" s="174"/>
      <c r="D131" s="174"/>
      <c r="E131" s="630">
        <f t="shared" si="1"/>
        <v>0</v>
      </c>
      <c r="F131" s="630"/>
      <c r="H131" s="610"/>
      <c r="I131" s="610"/>
      <c r="J131" s="610"/>
      <c r="K131" s="610"/>
    </row>
    <row r="132" spans="1:11" ht="12" customHeight="1" thickBot="1">
      <c r="A132" s="27" t="s">
        <v>11</v>
      </c>
      <c r="B132" s="63" t="s">
        <v>351</v>
      </c>
      <c r="C132" s="173">
        <f>+C133+C134+C135+C136+C137+C138</f>
        <v>0</v>
      </c>
      <c r="D132" s="173"/>
      <c r="E132" s="827">
        <f t="shared" si="1"/>
        <v>0</v>
      </c>
      <c r="F132" s="827"/>
      <c r="H132" s="610"/>
      <c r="I132" s="610"/>
      <c r="J132" s="610"/>
      <c r="K132" s="610"/>
    </row>
    <row r="133" spans="1:11" ht="12" customHeight="1">
      <c r="A133" s="204" t="s">
        <v>59</v>
      </c>
      <c r="B133" s="7" t="s">
        <v>360</v>
      </c>
      <c r="C133" s="174"/>
      <c r="D133" s="174"/>
      <c r="E133" s="630">
        <f t="shared" si="1"/>
        <v>0</v>
      </c>
      <c r="F133" s="630"/>
      <c r="H133" s="610"/>
      <c r="I133" s="610"/>
      <c r="J133" s="610"/>
      <c r="K133" s="610"/>
    </row>
    <row r="134" spans="1:11" ht="12" customHeight="1">
      <c r="A134" s="204" t="s">
        <v>60</v>
      </c>
      <c r="B134" s="7" t="s">
        <v>352</v>
      </c>
      <c r="C134" s="174"/>
      <c r="D134" s="174"/>
      <c r="E134" s="630">
        <f t="shared" si="1"/>
        <v>0</v>
      </c>
      <c r="F134" s="630"/>
      <c r="H134" s="610"/>
      <c r="I134" s="610"/>
      <c r="J134" s="610"/>
      <c r="K134" s="610"/>
    </row>
    <row r="135" spans="1:11" ht="12" customHeight="1">
      <c r="A135" s="204" t="s">
        <v>61</v>
      </c>
      <c r="B135" s="7" t="s">
        <v>353</v>
      </c>
      <c r="C135" s="174"/>
      <c r="D135" s="174"/>
      <c r="E135" s="630">
        <f t="shared" si="1"/>
        <v>0</v>
      </c>
      <c r="F135" s="630"/>
      <c r="H135" s="610"/>
      <c r="I135" s="610"/>
      <c r="J135" s="610"/>
      <c r="K135" s="610"/>
    </row>
    <row r="136" spans="1:11" ht="12" customHeight="1">
      <c r="A136" s="204" t="s">
        <v>102</v>
      </c>
      <c r="B136" s="7" t="s">
        <v>405</v>
      </c>
      <c r="C136" s="174"/>
      <c r="D136" s="174"/>
      <c r="E136" s="630">
        <f t="shared" ref="E136:E154" si="2">+D136-C136</f>
        <v>0</v>
      </c>
      <c r="F136" s="630"/>
      <c r="H136" s="610"/>
      <c r="I136" s="610"/>
      <c r="J136" s="610"/>
      <c r="K136" s="610"/>
    </row>
    <row r="137" spans="1:11" ht="12" customHeight="1">
      <c r="A137" s="204" t="s">
        <v>103</v>
      </c>
      <c r="B137" s="7" t="s">
        <v>355</v>
      </c>
      <c r="C137" s="174"/>
      <c r="D137" s="174"/>
      <c r="E137" s="630">
        <f t="shared" si="2"/>
        <v>0</v>
      </c>
      <c r="F137" s="630"/>
      <c r="H137" s="610"/>
      <c r="I137" s="610"/>
      <c r="J137" s="610"/>
      <c r="K137" s="610"/>
    </row>
    <row r="138" spans="1:11" s="59" customFormat="1" ht="12" customHeight="1" thickBot="1">
      <c r="A138" s="213" t="s">
        <v>104</v>
      </c>
      <c r="B138" s="5" t="s">
        <v>356</v>
      </c>
      <c r="C138" s="174"/>
      <c r="D138" s="174"/>
      <c r="E138" s="630">
        <f t="shared" si="2"/>
        <v>0</v>
      </c>
      <c r="F138" s="630"/>
      <c r="H138" s="610"/>
      <c r="I138" s="610"/>
      <c r="J138" s="610"/>
      <c r="K138" s="610"/>
    </row>
    <row r="139" spans="1:11" ht="12" customHeight="1" thickBot="1">
      <c r="A139" s="27" t="s">
        <v>12</v>
      </c>
      <c r="B139" s="63" t="s">
        <v>422</v>
      </c>
      <c r="C139" s="177">
        <f>+C140+C141+C143+C144+C142</f>
        <v>223050</v>
      </c>
      <c r="D139" s="177">
        <f>+D140+D141+D143+D144+D142</f>
        <v>239528</v>
      </c>
      <c r="E139" s="837">
        <f t="shared" si="2"/>
        <v>16478</v>
      </c>
      <c r="F139" s="837">
        <f>+F140+F141+F143+F144+F142</f>
        <v>115630</v>
      </c>
      <c r="G139" s="548"/>
      <c r="H139" s="610">
        <f>+'9.1.1. sz. mell '!C139+'9.1.2. sz. mell '!C139+'9.1.3. sz. mell'!C139</f>
        <v>223050</v>
      </c>
      <c r="I139" s="610">
        <f>+'9.1.1. sz. mell '!D139+'9.1.2. sz. mell '!D139+'9.1.3. sz. mell'!D139</f>
        <v>239528</v>
      </c>
      <c r="J139" s="610">
        <f>+'9.1.1. sz. mell '!E139+'9.1.2. sz. mell '!E139+'9.1.3. sz. mell'!E139</f>
        <v>16478</v>
      </c>
      <c r="K139" s="610">
        <f>+'9.1.1. sz. mell '!F139+'9.1.2. sz. mell '!F139+'9.1.3. sz. mell'!F139</f>
        <v>115630</v>
      </c>
    </row>
    <row r="140" spans="1:11">
      <c r="A140" s="204" t="s">
        <v>62</v>
      </c>
      <c r="B140" s="7" t="s">
        <v>273</v>
      </c>
      <c r="C140" s="174"/>
      <c r="D140" s="174"/>
      <c r="E140" s="630">
        <f t="shared" si="2"/>
        <v>0</v>
      </c>
      <c r="F140" s="630"/>
      <c r="H140" s="610">
        <f>+'9.1.1. sz. mell '!C140+'9.1.2. sz. mell '!C140+'9.1.3. sz. mell'!C140</f>
        <v>0</v>
      </c>
      <c r="I140" s="610">
        <f>+'9.1.1. sz. mell '!D140+'9.1.2. sz. mell '!D140+'9.1.3. sz. mell'!D140</f>
        <v>0</v>
      </c>
      <c r="J140" s="610">
        <f>+'9.1.1. sz. mell '!E140+'9.1.2. sz. mell '!E140+'9.1.3. sz. mell'!E140</f>
        <v>0</v>
      </c>
      <c r="K140" s="610">
        <f>+'9.1.1. sz. mell '!F140+'9.1.2. sz. mell '!F140+'9.1.3. sz. mell'!F140</f>
        <v>0</v>
      </c>
    </row>
    <row r="141" spans="1:11" ht="12" customHeight="1">
      <c r="A141" s="204" t="s">
        <v>63</v>
      </c>
      <c r="B141" s="7" t="s">
        <v>274</v>
      </c>
      <c r="C141" s="174">
        <v>0</v>
      </c>
      <c r="D141" s="174">
        <v>16478</v>
      </c>
      <c r="E141" s="630">
        <f t="shared" si="2"/>
        <v>16478</v>
      </c>
      <c r="F141" s="630">
        <v>16478</v>
      </c>
      <c r="H141" s="610">
        <f>+'9.1.1. sz. mell '!C141+'9.1.2. sz. mell '!C141+'9.1.3. sz. mell'!C141</f>
        <v>0</v>
      </c>
      <c r="I141" s="610">
        <f>+'9.1.1. sz. mell '!D141+'9.1.2. sz. mell '!D141+'9.1.3. sz. mell'!D141</f>
        <v>16478</v>
      </c>
      <c r="J141" s="610">
        <f>+'9.1.1. sz. mell '!E141+'9.1.2. sz. mell '!E141+'9.1.3. sz. mell'!E141</f>
        <v>16478</v>
      </c>
      <c r="K141" s="610">
        <f>+'9.1.1. sz. mell '!F141+'9.1.2. sz. mell '!F141+'9.1.3. sz. mell'!F141</f>
        <v>16478</v>
      </c>
    </row>
    <row r="142" spans="1:11" ht="12" customHeight="1">
      <c r="A142" s="204" t="s">
        <v>187</v>
      </c>
      <c r="B142" s="7" t="s">
        <v>421</v>
      </c>
      <c r="C142" s="174">
        <v>223050</v>
      </c>
      <c r="D142" s="174">
        <v>223050</v>
      </c>
      <c r="E142" s="848">
        <f t="shared" si="2"/>
        <v>0</v>
      </c>
      <c r="F142" s="838">
        <v>99152</v>
      </c>
      <c r="H142" s="610">
        <f>+'9.1.1. sz. mell '!C142+'9.1.2. sz. mell '!C142+'9.1.3. sz. mell'!C142</f>
        <v>223050</v>
      </c>
      <c r="I142" s="610">
        <f>+'9.1.1. sz. mell '!D142+'9.1.2. sz. mell '!D142+'9.1.3. sz. mell'!D142</f>
        <v>223050</v>
      </c>
      <c r="J142" s="610">
        <f>+'9.1.1. sz. mell '!E142+'9.1.2. sz. mell '!E142+'9.1.3. sz. mell'!E142</f>
        <v>0</v>
      </c>
      <c r="K142" s="610">
        <f>+'9.1.1. sz. mell '!F142+'9.1.2. sz. mell '!F142+'9.1.3. sz. mell'!F142</f>
        <v>99152</v>
      </c>
    </row>
    <row r="143" spans="1:11" s="59" customFormat="1" ht="12" customHeight="1">
      <c r="A143" s="204" t="s">
        <v>188</v>
      </c>
      <c r="B143" s="7" t="s">
        <v>365</v>
      </c>
      <c r="C143" s="174"/>
      <c r="D143" s="174"/>
      <c r="E143" s="630">
        <f t="shared" si="2"/>
        <v>0</v>
      </c>
      <c r="F143" s="630"/>
      <c r="H143" s="610"/>
      <c r="I143" s="610"/>
      <c r="J143" s="610"/>
      <c r="K143" s="610"/>
    </row>
    <row r="144" spans="1:11" s="59" customFormat="1" ht="12" customHeight="1" thickBot="1">
      <c r="A144" s="213" t="s">
        <v>189</v>
      </c>
      <c r="B144" s="5" t="s">
        <v>293</v>
      </c>
      <c r="C144" s="174"/>
      <c r="D144" s="174"/>
      <c r="E144" s="630">
        <f t="shared" si="2"/>
        <v>0</v>
      </c>
      <c r="F144" s="630"/>
      <c r="H144" s="610"/>
      <c r="I144" s="610"/>
      <c r="J144" s="610"/>
      <c r="K144" s="610"/>
    </row>
    <row r="145" spans="1:11" s="59" customFormat="1" ht="12" customHeight="1" thickBot="1">
      <c r="A145" s="27" t="s">
        <v>13</v>
      </c>
      <c r="B145" s="63" t="s">
        <v>366</v>
      </c>
      <c r="C145" s="340">
        <f>+C146+C147+C148+C149+C150</f>
        <v>0</v>
      </c>
      <c r="D145" s="340"/>
      <c r="E145" s="546">
        <f t="shared" si="2"/>
        <v>0</v>
      </c>
      <c r="F145" s="546"/>
      <c r="H145" s="610"/>
      <c r="I145" s="610"/>
      <c r="J145" s="610"/>
      <c r="K145" s="610"/>
    </row>
    <row r="146" spans="1:11" s="59" customFormat="1" ht="12" customHeight="1">
      <c r="A146" s="204" t="s">
        <v>64</v>
      </c>
      <c r="B146" s="7" t="s">
        <v>361</v>
      </c>
      <c r="C146" s="174"/>
      <c r="D146" s="174"/>
      <c r="E146" s="630">
        <f t="shared" si="2"/>
        <v>0</v>
      </c>
      <c r="F146" s="630"/>
      <c r="H146" s="610"/>
      <c r="I146" s="610"/>
      <c r="J146" s="610"/>
      <c r="K146" s="610"/>
    </row>
    <row r="147" spans="1:11" s="59" customFormat="1" ht="12" customHeight="1">
      <c r="A147" s="204" t="s">
        <v>65</v>
      </c>
      <c r="B147" s="7" t="s">
        <v>368</v>
      </c>
      <c r="C147" s="174"/>
      <c r="D147" s="174"/>
      <c r="E147" s="630">
        <f t="shared" si="2"/>
        <v>0</v>
      </c>
      <c r="F147" s="630"/>
      <c r="H147" s="610"/>
      <c r="I147" s="610"/>
      <c r="J147" s="610"/>
      <c r="K147" s="610"/>
    </row>
    <row r="148" spans="1:11" s="59" customFormat="1" ht="12" customHeight="1">
      <c r="A148" s="204" t="s">
        <v>199</v>
      </c>
      <c r="B148" s="7" t="s">
        <v>363</v>
      </c>
      <c r="C148" s="174"/>
      <c r="D148" s="174"/>
      <c r="E148" s="630">
        <f t="shared" si="2"/>
        <v>0</v>
      </c>
      <c r="F148" s="630"/>
      <c r="H148" s="610"/>
      <c r="I148" s="610"/>
      <c r="J148" s="610"/>
      <c r="K148" s="610"/>
    </row>
    <row r="149" spans="1:11" s="59" customFormat="1" ht="12" customHeight="1">
      <c r="A149" s="204" t="s">
        <v>200</v>
      </c>
      <c r="B149" s="7" t="s">
        <v>408</v>
      </c>
      <c r="C149" s="174"/>
      <c r="D149" s="174"/>
      <c r="E149" s="630">
        <f t="shared" si="2"/>
        <v>0</v>
      </c>
      <c r="F149" s="630"/>
      <c r="H149" s="610"/>
      <c r="I149" s="610"/>
      <c r="J149" s="610"/>
      <c r="K149" s="610"/>
    </row>
    <row r="150" spans="1:11" ht="12.75" customHeight="1" thickBot="1">
      <c r="A150" s="213" t="s">
        <v>367</v>
      </c>
      <c r="B150" s="5" t="s">
        <v>370</v>
      </c>
      <c r="C150" s="176"/>
      <c r="D150" s="176"/>
      <c r="E150" s="815">
        <f t="shared" si="2"/>
        <v>0</v>
      </c>
      <c r="F150" s="815"/>
      <c r="H150" s="610"/>
      <c r="I150" s="610"/>
      <c r="J150" s="610"/>
      <c r="K150" s="610"/>
    </row>
    <row r="151" spans="1:11" ht="12.75" customHeight="1" thickBot="1">
      <c r="A151" s="241" t="s">
        <v>14</v>
      </c>
      <c r="B151" s="63" t="s">
        <v>371</v>
      </c>
      <c r="C151" s="340"/>
      <c r="D151" s="340"/>
      <c r="E151" s="546">
        <f t="shared" si="2"/>
        <v>0</v>
      </c>
      <c r="F151" s="546"/>
      <c r="H151" s="610"/>
      <c r="I151" s="610"/>
      <c r="J151" s="610"/>
      <c r="K151" s="610"/>
    </row>
    <row r="152" spans="1:11" ht="12.75" customHeight="1" thickBot="1">
      <c r="A152" s="241" t="s">
        <v>15</v>
      </c>
      <c r="B152" s="63" t="s">
        <v>372</v>
      </c>
      <c r="C152" s="340"/>
      <c r="D152" s="545"/>
      <c r="E152" s="114">
        <f t="shared" si="2"/>
        <v>0</v>
      </c>
      <c r="F152" s="546"/>
      <c r="H152" s="610"/>
      <c r="I152" s="610"/>
      <c r="J152" s="610"/>
      <c r="K152" s="610"/>
    </row>
    <row r="153" spans="1:11" ht="12" customHeight="1" thickBot="1">
      <c r="A153" s="27" t="s">
        <v>16</v>
      </c>
      <c r="B153" s="63" t="s">
        <v>374</v>
      </c>
      <c r="C153" s="177">
        <f>+C128+C132+C139+C145+C151+C152</f>
        <v>223050</v>
      </c>
      <c r="D153" s="177">
        <f>+D128+D132+D139+D145+D151+D152</f>
        <v>239528</v>
      </c>
      <c r="E153" s="112">
        <f t="shared" si="2"/>
        <v>16478</v>
      </c>
      <c r="F153" s="837">
        <f>+F128+F132+F139+F145+F151+F152</f>
        <v>115630</v>
      </c>
      <c r="H153" s="610">
        <f>+'9.1.1. sz. mell '!C153+'9.1.2. sz. mell '!C153+'9.1.3. sz. mell'!C153</f>
        <v>223050</v>
      </c>
      <c r="I153" s="610">
        <f>+'9.1.1. sz. mell '!D153+'9.1.2. sz. mell '!D153+'9.1.3. sz. mell'!D153</f>
        <v>239528</v>
      </c>
      <c r="J153" s="610">
        <f>+'9.1.1. sz. mell '!E153+'9.1.2. sz. mell '!E153+'9.1.3. sz. mell'!E153</f>
        <v>16478</v>
      </c>
      <c r="K153" s="610">
        <f>+'9.1.1. sz. mell '!F153+'9.1.2. sz. mell '!F153+'9.1.3. sz. mell'!F153</f>
        <v>115630</v>
      </c>
    </row>
    <row r="154" spans="1:11" ht="15" customHeight="1" thickBot="1">
      <c r="A154" s="215" t="s">
        <v>17</v>
      </c>
      <c r="B154" s="161" t="s">
        <v>373</v>
      </c>
      <c r="C154" s="177">
        <f>+C127+C153</f>
        <v>776735</v>
      </c>
      <c r="D154" s="177">
        <f>+D127+D153</f>
        <v>846412</v>
      </c>
      <c r="E154" s="112">
        <f t="shared" si="2"/>
        <v>69677</v>
      </c>
      <c r="F154" s="837">
        <f>+F127+F153</f>
        <v>449393</v>
      </c>
      <c r="H154" s="610">
        <f>+'9.1.1. sz. mell '!C154+'9.1.2. sz. mell '!C154+'9.1.3. sz. mell'!C154</f>
        <v>776735</v>
      </c>
      <c r="I154" s="610">
        <f>+'9.1.1. sz. mell '!D154+'9.1.2. sz. mell '!D154+'9.1.3. sz. mell'!D154</f>
        <v>846412</v>
      </c>
      <c r="J154" s="610">
        <f>+'9.1.1. sz. mell '!E154+'9.1.2. sz. mell '!E154+'9.1.3. sz. mell'!E154</f>
        <v>69677</v>
      </c>
      <c r="K154" s="610">
        <f>+'9.1.1. sz. mell '!F154+'9.1.2. sz. mell '!F154+'9.1.3. sz. mell'!F154</f>
        <v>449393</v>
      </c>
    </row>
    <row r="155" spans="1:11" ht="7.5" customHeight="1" thickBot="1">
      <c r="A155" s="164"/>
      <c r="B155" s="165"/>
      <c r="C155" s="166"/>
      <c r="D155" s="408"/>
      <c r="E155" s="543"/>
      <c r="F155" s="555"/>
    </row>
    <row r="156" spans="1:11" ht="15" customHeight="1" thickBot="1">
      <c r="A156" s="99" t="s">
        <v>409</v>
      </c>
      <c r="B156" s="100"/>
      <c r="C156" s="426">
        <v>14</v>
      </c>
      <c r="D156" s="426">
        <v>14</v>
      </c>
      <c r="E156" s="725">
        <f>+D156-C156</f>
        <v>0</v>
      </c>
      <c r="F156" s="850">
        <v>12</v>
      </c>
    </row>
    <row r="157" spans="1:11" ht="14.25" customHeight="1" thickBot="1">
      <c r="A157" s="99" t="s">
        <v>126</v>
      </c>
      <c r="B157" s="100"/>
      <c r="C157" s="426">
        <v>100</v>
      </c>
      <c r="D157" s="426">
        <v>100</v>
      </c>
      <c r="E157" s="725">
        <f>+D157-C157</f>
        <v>0</v>
      </c>
      <c r="F157" s="850">
        <v>80</v>
      </c>
    </row>
  </sheetData>
  <sheetProtection formatCells="0"/>
  <mergeCells count="2">
    <mergeCell ref="A91:E91"/>
    <mergeCell ref="A7:E7"/>
  </mergeCells>
  <phoneticPr fontId="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67" fitToHeight="2" orientation="portrait" verticalDpi="300" r:id="rId1"/>
  <headerFooter alignWithMargins="0"/>
  <rowBreaks count="1" manualBreakCount="1"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25</vt:i4>
      </vt:variant>
    </vt:vector>
  </HeadingPairs>
  <TitlesOfParts>
    <vt:vector size="46" baseType="lpstr">
      <vt:lpstr>1.1.sz.mell.</vt:lpstr>
      <vt:lpstr>1.2.sz.mell.</vt:lpstr>
      <vt:lpstr>1.3.sz.mell.</vt:lpstr>
      <vt:lpstr>1.4.sz.mell.</vt:lpstr>
      <vt:lpstr>2.1.sz.mell  </vt:lpstr>
      <vt:lpstr>2.2.sz.mell  </vt:lpstr>
      <vt:lpstr>6.sz.mell.</vt:lpstr>
      <vt:lpstr>7.sz.mell.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'9.1. sz. mell'!Nyomtatási_terület</vt:lpstr>
      <vt:lpstr>'9.1.1. sz. mell '!Nyomtatási_terület</vt:lpstr>
      <vt:lpstr>'9.1.2. sz. mell '!Nyomtatási_terület</vt:lpstr>
      <vt:lpstr>'9.1.3. sz. mell'!Nyomtatási_terület</vt:lpstr>
      <vt:lpstr>'9.2. sz. mell'!Nyomtatási_terület</vt:lpstr>
      <vt:lpstr>'9.2.1. sz. mell'!Nyomtatási_terület</vt:lpstr>
      <vt:lpstr>'9.3. sz. mell'!Nyomtatási_terület</vt:lpstr>
      <vt:lpstr>'9.3.2.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2016-08-24T08:47:02Z</cp:lastPrinted>
  <dcterms:created xsi:type="dcterms:W3CDTF">1999-10-30T10:30:45Z</dcterms:created>
  <dcterms:modified xsi:type="dcterms:W3CDTF">2016-08-24T08:54:25Z</dcterms:modified>
</cp:coreProperties>
</file>