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athnekosztolanci\Desktop\Borgáta 09.17\"/>
    </mc:Choice>
  </mc:AlternateContent>
  <xr:revisionPtr revIDLastSave="0" documentId="13_ncr:1_{BE65C33C-A5A6-49D8-9CF1-0FC42F655991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1.melléklet" sheetId="1" r:id="rId1"/>
    <sheet name="2.melléklet" sheetId="33" r:id="rId2"/>
    <sheet name="3.melléklet" sheetId="32" r:id="rId3"/>
    <sheet name="4. melléklet" sheetId="17" r:id="rId4"/>
    <sheet name="5.melléklet" sheetId="11" r:id="rId5"/>
    <sheet name="6.melléklet" sheetId="29" r:id="rId6"/>
    <sheet name="7.melléklet" sheetId="12" r:id="rId7"/>
    <sheet name="8.melléklet" sheetId="30" r:id="rId8"/>
  </sheets>
  <externalReferences>
    <externalReference r:id="rId9"/>
  </externalReferences>
  <definedNames>
    <definedName name="_xlnm.Print_Area" localSheetId="0">'1.melléklet'!$A$1:$F$28</definedName>
    <definedName name="_xlnm.Print_Area" localSheetId="1">'2.melléklet'!$A$1:$N$100</definedName>
    <definedName name="_xlnm.Print_Area" localSheetId="3">'4. melléklet'!$A$1:$N$125</definedName>
    <definedName name="_xlnm.Print_Area" localSheetId="4">'5.melléklet'!$A$1:$E$26</definedName>
    <definedName name="_xlnm.Print_Area" localSheetId="5">'6.melléklet'!$A$1:$E$41</definedName>
    <definedName name="_xlnm.Print_Area" localSheetId="6">'7.melléklet'!$A$1:$E$18</definedName>
    <definedName name="_xlnm.Print_Area" localSheetId="7">'8.melléklet'!$A$1:$E$119</definedName>
  </definedNames>
  <calcPr calcId="181029"/>
</workbook>
</file>

<file path=xl/calcChain.xml><?xml version="1.0" encoding="utf-8"?>
<calcChain xmlns="http://schemas.openxmlformats.org/spreadsheetml/2006/main">
  <c r="D62" i="30" l="1"/>
  <c r="E62" i="30"/>
  <c r="D40" i="30"/>
  <c r="E40" i="30"/>
  <c r="D40" i="29"/>
  <c r="E40" i="29"/>
  <c r="D25" i="11"/>
  <c r="E25" i="11"/>
  <c r="D18" i="11"/>
  <c r="E18" i="11"/>
  <c r="D125" i="17"/>
  <c r="E125" i="17"/>
  <c r="G125" i="17"/>
  <c r="H125" i="17"/>
  <c r="I125" i="17"/>
  <c r="J125" i="17"/>
  <c r="K125" i="17"/>
  <c r="L125" i="17"/>
  <c r="M125" i="17"/>
  <c r="N125" i="17"/>
  <c r="D124" i="17"/>
  <c r="E124" i="17"/>
  <c r="G124" i="17"/>
  <c r="H124" i="17"/>
  <c r="I124" i="17"/>
  <c r="J124" i="17"/>
  <c r="K124" i="17"/>
  <c r="L124" i="17"/>
  <c r="M124" i="17"/>
  <c r="N124" i="17"/>
  <c r="D117" i="17"/>
  <c r="E117" i="17"/>
  <c r="G117" i="17"/>
  <c r="H117" i="17"/>
  <c r="I117" i="17"/>
  <c r="J117" i="17"/>
  <c r="K117" i="17"/>
  <c r="L117" i="17"/>
  <c r="M117" i="17"/>
  <c r="N117" i="17"/>
  <c r="D99" i="17"/>
  <c r="D101" i="17" s="1"/>
  <c r="E99" i="17"/>
  <c r="G99" i="17"/>
  <c r="H99" i="17"/>
  <c r="H101" i="17" s="1"/>
  <c r="I99" i="17"/>
  <c r="J99" i="17"/>
  <c r="J101" i="17" s="1"/>
  <c r="K99" i="17"/>
  <c r="L99" i="17"/>
  <c r="L101" i="17" s="1"/>
  <c r="M99" i="17"/>
  <c r="N99" i="17"/>
  <c r="N101" i="17" s="1"/>
  <c r="E101" i="17"/>
  <c r="G101" i="17"/>
  <c r="I101" i="17"/>
  <c r="K101" i="17"/>
  <c r="M101" i="17"/>
  <c r="D100" i="17"/>
  <c r="E100" i="17"/>
  <c r="G100" i="17"/>
  <c r="H100" i="17"/>
  <c r="I100" i="17"/>
  <c r="J100" i="17"/>
  <c r="K100" i="17"/>
  <c r="L100" i="17"/>
  <c r="M100" i="17"/>
  <c r="N100" i="17"/>
  <c r="D90" i="17"/>
  <c r="E90" i="17"/>
  <c r="F90" i="17"/>
  <c r="G90" i="17"/>
  <c r="H90" i="17"/>
  <c r="I90" i="17"/>
  <c r="J90" i="17"/>
  <c r="K90" i="17"/>
  <c r="L90" i="17"/>
  <c r="M90" i="17"/>
  <c r="N90" i="17"/>
  <c r="D85" i="17"/>
  <c r="E85" i="17"/>
  <c r="G85" i="17"/>
  <c r="H85" i="17"/>
  <c r="I85" i="17"/>
  <c r="K85" i="17"/>
  <c r="L85" i="17"/>
  <c r="M85" i="17"/>
  <c r="D77" i="17"/>
  <c r="E77" i="17"/>
  <c r="G77" i="17"/>
  <c r="G70" i="33" s="1"/>
  <c r="H77" i="17"/>
  <c r="I77" i="17"/>
  <c r="I70" i="33" s="1"/>
  <c r="J77" i="17"/>
  <c r="K77" i="17"/>
  <c r="L77" i="17"/>
  <c r="M77" i="17"/>
  <c r="N77" i="17"/>
  <c r="D76" i="17"/>
  <c r="E76" i="17"/>
  <c r="G76" i="17"/>
  <c r="H76" i="17"/>
  <c r="I76" i="17"/>
  <c r="J76" i="17"/>
  <c r="K76" i="17"/>
  <c r="L76" i="17"/>
  <c r="M76" i="17"/>
  <c r="N76" i="17"/>
  <c r="D62" i="17"/>
  <c r="E62" i="17"/>
  <c r="G62" i="17"/>
  <c r="H62" i="17"/>
  <c r="I62" i="17"/>
  <c r="J62" i="17"/>
  <c r="K62" i="17"/>
  <c r="L62" i="17"/>
  <c r="M62" i="17"/>
  <c r="N62" i="17"/>
  <c r="D53" i="17"/>
  <c r="E53" i="17"/>
  <c r="G53" i="17"/>
  <c r="H53" i="17"/>
  <c r="I53" i="17"/>
  <c r="J53" i="17"/>
  <c r="K53" i="17"/>
  <c r="L53" i="17"/>
  <c r="M53" i="17"/>
  <c r="N53" i="17"/>
  <c r="D46" i="17"/>
  <c r="E46" i="17"/>
  <c r="G46" i="17"/>
  <c r="H46" i="17"/>
  <c r="I46" i="17"/>
  <c r="J46" i="17"/>
  <c r="K46" i="17"/>
  <c r="L46" i="17"/>
  <c r="M46" i="17"/>
  <c r="N46" i="17"/>
  <c r="D43" i="17"/>
  <c r="E43" i="17"/>
  <c r="G43" i="17"/>
  <c r="H43" i="17"/>
  <c r="I43" i="17"/>
  <c r="J43" i="17"/>
  <c r="K43" i="17"/>
  <c r="L43" i="17"/>
  <c r="M43" i="17"/>
  <c r="N43" i="17"/>
  <c r="D35" i="17"/>
  <c r="E35" i="17"/>
  <c r="G35" i="17"/>
  <c r="H35" i="17"/>
  <c r="I35" i="17"/>
  <c r="J35" i="17"/>
  <c r="K35" i="17"/>
  <c r="L35" i="17"/>
  <c r="M35" i="17"/>
  <c r="N35" i="17"/>
  <c r="D32" i="17"/>
  <c r="E32" i="17"/>
  <c r="G32" i="17"/>
  <c r="H32" i="17"/>
  <c r="I32" i="17"/>
  <c r="J32" i="17"/>
  <c r="K32" i="17"/>
  <c r="L32" i="17"/>
  <c r="M32" i="17"/>
  <c r="N32" i="17"/>
  <c r="D27" i="17"/>
  <c r="E27" i="17"/>
  <c r="F27" i="17"/>
  <c r="G27" i="17"/>
  <c r="H27" i="17"/>
  <c r="I27" i="17"/>
  <c r="J27" i="17"/>
  <c r="K27" i="17"/>
  <c r="L27" i="17"/>
  <c r="M27" i="17"/>
  <c r="N27" i="17"/>
  <c r="D26" i="17"/>
  <c r="E26" i="17"/>
  <c r="F26" i="17"/>
  <c r="G26" i="17"/>
  <c r="H26" i="17"/>
  <c r="I26" i="17"/>
  <c r="J26" i="17"/>
  <c r="K26" i="17"/>
  <c r="L26" i="17"/>
  <c r="M26" i="17"/>
  <c r="N26" i="17"/>
  <c r="D22" i="17"/>
  <c r="E22" i="17"/>
  <c r="F22" i="17"/>
  <c r="G22" i="17"/>
  <c r="H22" i="17"/>
  <c r="I22" i="17"/>
  <c r="J22" i="17"/>
  <c r="K22" i="17"/>
  <c r="L22" i="17"/>
  <c r="M22" i="17"/>
  <c r="N2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3" i="17"/>
  <c r="N24" i="17"/>
  <c r="N25" i="17"/>
  <c r="N28" i="17"/>
  <c r="N29" i="17"/>
  <c r="N30" i="17"/>
  <c r="N31" i="17"/>
  <c r="N33" i="17"/>
  <c r="N34" i="17"/>
  <c r="N36" i="17"/>
  <c r="N37" i="17"/>
  <c r="N38" i="17"/>
  <c r="N39" i="17"/>
  <c r="N40" i="17"/>
  <c r="N41" i="17"/>
  <c r="N42" i="17"/>
  <c r="N44" i="17"/>
  <c r="N45" i="17"/>
  <c r="N47" i="17"/>
  <c r="N48" i="17"/>
  <c r="N49" i="17"/>
  <c r="N50" i="17"/>
  <c r="N51" i="17"/>
  <c r="N52" i="17"/>
  <c r="N54" i="17"/>
  <c r="N55" i="17"/>
  <c r="N56" i="17"/>
  <c r="N57" i="17"/>
  <c r="N58" i="17"/>
  <c r="N59" i="17"/>
  <c r="N60" i="17"/>
  <c r="N61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8" i="17"/>
  <c r="N79" i="17"/>
  <c r="N80" i="17"/>
  <c r="N81" i="17"/>
  <c r="N82" i="17"/>
  <c r="N83" i="17"/>
  <c r="N84" i="17"/>
  <c r="N86" i="17"/>
  <c r="N87" i="17"/>
  <c r="N88" i="17"/>
  <c r="N89" i="17"/>
  <c r="N91" i="17"/>
  <c r="N92" i="17"/>
  <c r="N93" i="17"/>
  <c r="N94" i="17"/>
  <c r="N95" i="17"/>
  <c r="N96" i="17"/>
  <c r="N97" i="17"/>
  <c r="N98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8" i="17"/>
  <c r="N119" i="17"/>
  <c r="N120" i="17"/>
  <c r="N121" i="17"/>
  <c r="N122" i="17"/>
  <c r="N123" i="17"/>
  <c r="N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3" i="17"/>
  <c r="J24" i="17"/>
  <c r="J25" i="17"/>
  <c r="J28" i="17"/>
  <c r="J29" i="17"/>
  <c r="J30" i="17"/>
  <c r="J31" i="17"/>
  <c r="J33" i="17"/>
  <c r="J34" i="17"/>
  <c r="J36" i="17"/>
  <c r="J37" i="17"/>
  <c r="J38" i="17"/>
  <c r="J39" i="17"/>
  <c r="J40" i="17"/>
  <c r="J41" i="17"/>
  <c r="J42" i="17"/>
  <c r="J44" i="17"/>
  <c r="J45" i="17"/>
  <c r="J47" i="17"/>
  <c r="J48" i="17"/>
  <c r="J49" i="17"/>
  <c r="J50" i="17"/>
  <c r="J51" i="17"/>
  <c r="J52" i="17"/>
  <c r="J54" i="17"/>
  <c r="J55" i="17"/>
  <c r="J56" i="17"/>
  <c r="J57" i="17"/>
  <c r="J58" i="17"/>
  <c r="J59" i="17"/>
  <c r="J60" i="17"/>
  <c r="J61" i="17"/>
  <c r="J63" i="17"/>
  <c r="J64" i="17"/>
  <c r="J65" i="17"/>
  <c r="J66" i="17"/>
  <c r="J67" i="17"/>
  <c r="J68" i="17"/>
  <c r="J69" i="17"/>
  <c r="J70" i="17"/>
  <c r="J71" i="17"/>
  <c r="J72" i="17"/>
  <c r="J73" i="17"/>
  <c r="J74" i="17"/>
  <c r="J75" i="17"/>
  <c r="J70" i="33"/>
  <c r="J78" i="17"/>
  <c r="J79" i="17"/>
  <c r="J80" i="17"/>
  <c r="J81" i="17"/>
  <c r="J82" i="17"/>
  <c r="J83" i="17"/>
  <c r="J84" i="17"/>
  <c r="J86" i="17"/>
  <c r="J87" i="17"/>
  <c r="J88" i="17"/>
  <c r="J89" i="17"/>
  <c r="J91" i="17"/>
  <c r="J92" i="17"/>
  <c r="J93" i="17"/>
  <c r="J94" i="17"/>
  <c r="J95" i="17"/>
  <c r="J96" i="17"/>
  <c r="J97" i="17"/>
  <c r="J98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8" i="17"/>
  <c r="J119" i="17"/>
  <c r="J120" i="17"/>
  <c r="J121" i="17"/>
  <c r="J122" i="17"/>
  <c r="J123" i="17"/>
  <c r="J9" i="17"/>
  <c r="D11" i="32"/>
  <c r="E11" i="32"/>
  <c r="D91" i="33"/>
  <c r="E91" i="33"/>
  <c r="G91" i="33"/>
  <c r="H91" i="33"/>
  <c r="I91" i="33"/>
  <c r="J91" i="33"/>
  <c r="K91" i="33"/>
  <c r="L91" i="33"/>
  <c r="M91" i="33"/>
  <c r="N91" i="33"/>
  <c r="E99" i="33"/>
  <c r="G99" i="33"/>
  <c r="I99" i="33"/>
  <c r="K99" i="33"/>
  <c r="M99" i="33"/>
  <c r="D98" i="33"/>
  <c r="E98" i="33"/>
  <c r="G98" i="33"/>
  <c r="H98" i="33"/>
  <c r="H99" i="33" s="1"/>
  <c r="I98" i="33"/>
  <c r="J98" i="33"/>
  <c r="J99" i="33" s="1"/>
  <c r="K98" i="33"/>
  <c r="L98" i="33"/>
  <c r="L99" i="33" s="1"/>
  <c r="M98" i="33"/>
  <c r="N98" i="33"/>
  <c r="N99" i="33" s="1"/>
  <c r="D85" i="33"/>
  <c r="E85" i="33"/>
  <c r="G85" i="33"/>
  <c r="H85" i="33"/>
  <c r="I85" i="33"/>
  <c r="J85" i="33"/>
  <c r="K85" i="33"/>
  <c r="L85" i="33"/>
  <c r="M85" i="33"/>
  <c r="N85" i="33"/>
  <c r="G71" i="33"/>
  <c r="H71" i="33"/>
  <c r="I71" i="33"/>
  <c r="J71" i="33"/>
  <c r="K71" i="33"/>
  <c r="L71" i="33"/>
  <c r="M71" i="33"/>
  <c r="N71" i="33"/>
  <c r="H70" i="33"/>
  <c r="K70" i="33"/>
  <c r="L70" i="33"/>
  <c r="M70" i="33"/>
  <c r="N70" i="33"/>
  <c r="E69" i="33"/>
  <c r="G69" i="33"/>
  <c r="I69" i="33"/>
  <c r="L69" i="33"/>
  <c r="M69" i="33"/>
  <c r="E67" i="33"/>
  <c r="G67" i="33"/>
  <c r="H67" i="33"/>
  <c r="H69" i="33" s="1"/>
  <c r="I67" i="33"/>
  <c r="K67" i="33"/>
  <c r="L67" i="33"/>
  <c r="M67" i="33"/>
  <c r="N67" i="33"/>
  <c r="D63" i="33"/>
  <c r="E63" i="33"/>
  <c r="F63" i="33"/>
  <c r="G63" i="33"/>
  <c r="H63" i="33"/>
  <c r="I63" i="33"/>
  <c r="J63" i="33"/>
  <c r="K63" i="33"/>
  <c r="L63" i="33"/>
  <c r="M63" i="33"/>
  <c r="H68" i="33"/>
  <c r="L68" i="33"/>
  <c r="D46" i="33"/>
  <c r="E46" i="33"/>
  <c r="F46" i="33"/>
  <c r="G46" i="33"/>
  <c r="H46" i="33"/>
  <c r="I46" i="33"/>
  <c r="J46" i="33"/>
  <c r="K46" i="33"/>
  <c r="K69" i="33" s="1"/>
  <c r="L46" i="33"/>
  <c r="M46" i="33"/>
  <c r="D24" i="33"/>
  <c r="E24" i="33"/>
  <c r="F24" i="33"/>
  <c r="G24" i="33"/>
  <c r="G35" i="33" s="1"/>
  <c r="H24" i="33"/>
  <c r="I24" i="33"/>
  <c r="I35" i="33" s="1"/>
  <c r="J24" i="33"/>
  <c r="K24" i="33"/>
  <c r="K35" i="33" s="1"/>
  <c r="L24" i="33"/>
  <c r="M24" i="33"/>
  <c r="M35" i="33" s="1"/>
  <c r="N24" i="33"/>
  <c r="C24" i="33"/>
  <c r="D35" i="33"/>
  <c r="E35" i="33"/>
  <c r="H35" i="33"/>
  <c r="J35" i="33"/>
  <c r="L35" i="33"/>
  <c r="N35" i="33"/>
  <c r="D33" i="33"/>
  <c r="E33" i="33"/>
  <c r="G33" i="33"/>
  <c r="H33" i="33"/>
  <c r="I33" i="33"/>
  <c r="J33" i="33"/>
  <c r="K33" i="33"/>
  <c r="L33" i="33"/>
  <c r="M33" i="33"/>
  <c r="N33" i="33"/>
  <c r="D57" i="33"/>
  <c r="E57" i="33"/>
  <c r="F57" i="33"/>
  <c r="G57" i="33"/>
  <c r="H57" i="33"/>
  <c r="I57" i="33"/>
  <c r="J57" i="33"/>
  <c r="K57" i="33"/>
  <c r="L57" i="33"/>
  <c r="M57" i="33"/>
  <c r="N57" i="33"/>
  <c r="D21" i="33"/>
  <c r="E21" i="33"/>
  <c r="G21" i="33"/>
  <c r="H21" i="33"/>
  <c r="I21" i="33"/>
  <c r="J21" i="33"/>
  <c r="K21" i="33"/>
  <c r="L21" i="33"/>
  <c r="M21" i="33"/>
  <c r="N21" i="33"/>
  <c r="D15" i="33"/>
  <c r="E15" i="33"/>
  <c r="G15" i="33"/>
  <c r="H15" i="33"/>
  <c r="I15" i="33"/>
  <c r="J15" i="33"/>
  <c r="K15" i="33"/>
  <c r="L15" i="33"/>
  <c r="M15" i="33"/>
  <c r="N15" i="33"/>
  <c r="N10" i="33"/>
  <c r="N11" i="33"/>
  <c r="N12" i="33"/>
  <c r="N13" i="33"/>
  <c r="N14" i="33"/>
  <c r="N16" i="33"/>
  <c r="N17" i="33"/>
  <c r="N18" i="33"/>
  <c r="N19" i="33"/>
  <c r="N20" i="33"/>
  <c r="N22" i="33"/>
  <c r="N23" i="33"/>
  <c r="N25" i="33"/>
  <c r="N26" i="33"/>
  <c r="N27" i="33"/>
  <c r="N28" i="33"/>
  <c r="N29" i="33"/>
  <c r="N30" i="33"/>
  <c r="N31" i="33"/>
  <c r="N32" i="33"/>
  <c r="N34" i="33"/>
  <c r="N36" i="33"/>
  <c r="N37" i="33"/>
  <c r="N38" i="33"/>
  <c r="N39" i="33"/>
  <c r="N40" i="33"/>
  <c r="N41" i="33"/>
  <c r="N42" i="33"/>
  <c r="N43" i="33"/>
  <c r="N44" i="33"/>
  <c r="N45" i="33"/>
  <c r="N47" i="33"/>
  <c r="N48" i="33"/>
  <c r="N49" i="33"/>
  <c r="N50" i="33"/>
  <c r="N51" i="33"/>
  <c r="N52" i="33"/>
  <c r="N53" i="33"/>
  <c r="N54" i="33"/>
  <c r="N55" i="33"/>
  <c r="N56" i="33"/>
  <c r="N58" i="33"/>
  <c r="N59" i="33"/>
  <c r="N60" i="33"/>
  <c r="N63" i="33" s="1"/>
  <c r="N68" i="33" s="1"/>
  <c r="N61" i="33"/>
  <c r="N62" i="33"/>
  <c r="N64" i="33"/>
  <c r="N65" i="33"/>
  <c r="N66" i="33"/>
  <c r="N72" i="33"/>
  <c r="N73" i="33"/>
  <c r="N74" i="33"/>
  <c r="N75" i="33"/>
  <c r="N76" i="33"/>
  <c r="N77" i="33"/>
  <c r="N78" i="33"/>
  <c r="N79" i="33"/>
  <c r="N80" i="33"/>
  <c r="N81" i="33"/>
  <c r="N82" i="33"/>
  <c r="N83" i="33"/>
  <c r="N84" i="33"/>
  <c r="N86" i="33"/>
  <c r="N87" i="33"/>
  <c r="N88" i="33"/>
  <c r="N89" i="33"/>
  <c r="N90" i="33"/>
  <c r="N92" i="33"/>
  <c r="N93" i="33"/>
  <c r="N94" i="33"/>
  <c r="N95" i="33"/>
  <c r="N96" i="33"/>
  <c r="N97" i="33"/>
  <c r="N9" i="33"/>
  <c r="J10" i="33"/>
  <c r="J11" i="33"/>
  <c r="J12" i="33"/>
  <c r="J13" i="33"/>
  <c r="J14" i="33"/>
  <c r="J16" i="33"/>
  <c r="J17" i="33"/>
  <c r="J18" i="33"/>
  <c r="J19" i="33"/>
  <c r="J20" i="33"/>
  <c r="J22" i="33"/>
  <c r="J23" i="33"/>
  <c r="J25" i="33"/>
  <c r="J26" i="33"/>
  <c r="J27" i="33"/>
  <c r="J28" i="33"/>
  <c r="J29" i="33"/>
  <c r="J30" i="33"/>
  <c r="J31" i="33"/>
  <c r="J32" i="33"/>
  <c r="J34" i="33"/>
  <c r="J36" i="33"/>
  <c r="J37" i="33"/>
  <c r="J38" i="33"/>
  <c r="J39" i="33"/>
  <c r="J40" i="33"/>
  <c r="J41" i="33"/>
  <c r="J42" i="33"/>
  <c r="J43" i="33"/>
  <c r="J44" i="33"/>
  <c r="J45" i="33"/>
  <c r="J47" i="33"/>
  <c r="J48" i="33"/>
  <c r="J49" i="33"/>
  <c r="J50" i="33"/>
  <c r="J51" i="33"/>
  <c r="J52" i="33"/>
  <c r="J53" i="33"/>
  <c r="J54" i="33"/>
  <c r="J55" i="33"/>
  <c r="J56" i="33"/>
  <c r="J58" i="33"/>
  <c r="J59" i="33"/>
  <c r="J60" i="33"/>
  <c r="J61" i="33"/>
  <c r="J62" i="33"/>
  <c r="J64" i="33"/>
  <c r="J65" i="33"/>
  <c r="J66" i="33"/>
  <c r="J67" i="33" s="1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6" i="33"/>
  <c r="J87" i="33"/>
  <c r="J88" i="33"/>
  <c r="J89" i="33"/>
  <c r="J90" i="33"/>
  <c r="J92" i="33"/>
  <c r="J93" i="33"/>
  <c r="J94" i="33"/>
  <c r="J95" i="33"/>
  <c r="J96" i="33"/>
  <c r="J97" i="33"/>
  <c r="J9" i="33"/>
  <c r="N85" i="17" l="1"/>
  <c r="J85" i="17"/>
  <c r="J69" i="33"/>
  <c r="J68" i="33"/>
  <c r="N46" i="33"/>
  <c r="N69" i="33" s="1"/>
  <c r="M68" i="33"/>
  <c r="K68" i="33"/>
  <c r="I68" i="33"/>
  <c r="G68" i="33"/>
  <c r="E68" i="33"/>
  <c r="C53" i="30" l="1"/>
  <c r="C37" i="30"/>
  <c r="C12" i="12"/>
  <c r="C112" i="17"/>
  <c r="C98" i="17"/>
  <c r="C94" i="17"/>
  <c r="C84" i="17"/>
  <c r="C74" i="17"/>
  <c r="C73" i="17"/>
  <c r="C68" i="17"/>
  <c r="C39" i="17"/>
  <c r="C81" i="33"/>
  <c r="F66" i="33"/>
  <c r="D65" i="33"/>
  <c r="D67" i="33" s="1"/>
  <c r="C57" i="33"/>
  <c r="D69" i="33" l="1"/>
  <c r="D99" i="33" s="1"/>
  <c r="D68" i="33"/>
  <c r="F56" i="33"/>
  <c r="F42" i="17"/>
  <c r="F81" i="33"/>
  <c r="F85" i="33" s="1"/>
  <c r="F91" i="33" s="1"/>
  <c r="F98" i="33" s="1"/>
  <c r="F76" i="33"/>
  <c r="F65" i="33"/>
  <c r="F67" i="33" s="1"/>
  <c r="C63" i="33"/>
  <c r="F59" i="33"/>
  <c r="F68" i="33" l="1"/>
  <c r="F69" i="33"/>
  <c r="F99" i="33" s="1"/>
  <c r="F43" i="17"/>
  <c r="F53" i="17" s="1"/>
  <c r="F10" i="17"/>
  <c r="F11" i="17"/>
  <c r="F12" i="17"/>
  <c r="F13" i="17"/>
  <c r="F14" i="17"/>
  <c r="F15" i="17"/>
  <c r="F16" i="17"/>
  <c r="F17" i="17"/>
  <c r="F18" i="17"/>
  <c r="F19" i="17"/>
  <c r="F20" i="17"/>
  <c r="F21" i="17"/>
  <c r="F23" i="17"/>
  <c r="F24" i="17"/>
  <c r="F25" i="17"/>
  <c r="F28" i="17"/>
  <c r="F29" i="17"/>
  <c r="F30" i="17"/>
  <c r="F31" i="17"/>
  <c r="F33" i="17"/>
  <c r="F34" i="17"/>
  <c r="F36" i="17"/>
  <c r="F37" i="17"/>
  <c r="F38" i="17"/>
  <c r="F39" i="17"/>
  <c r="F40" i="17"/>
  <c r="F41" i="17"/>
  <c r="F44" i="17"/>
  <c r="F45" i="17"/>
  <c r="F46" i="17" s="1"/>
  <c r="F47" i="17"/>
  <c r="F48" i="17"/>
  <c r="F49" i="17"/>
  <c r="F50" i="17"/>
  <c r="F51" i="17"/>
  <c r="F54" i="17"/>
  <c r="F55" i="17"/>
  <c r="F56" i="17"/>
  <c r="F57" i="17"/>
  <c r="F58" i="17"/>
  <c r="F59" i="17"/>
  <c r="F60" i="17"/>
  <c r="F61" i="17"/>
  <c r="F62" i="17" s="1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8" i="17"/>
  <c r="F79" i="17"/>
  <c r="F80" i="17"/>
  <c r="F81" i="17"/>
  <c r="C14" i="11" s="1"/>
  <c r="F82" i="17"/>
  <c r="C15" i="11" s="1"/>
  <c r="F83" i="17"/>
  <c r="C16" i="11" s="1"/>
  <c r="F84" i="17"/>
  <c r="F86" i="17"/>
  <c r="C20" i="11" s="1"/>
  <c r="F87" i="17"/>
  <c r="C22" i="11" s="1"/>
  <c r="F88" i="17"/>
  <c r="C23" i="11" s="1"/>
  <c r="F89" i="17"/>
  <c r="C24" i="11" s="1"/>
  <c r="F91" i="17"/>
  <c r="F92" i="17"/>
  <c r="F93" i="17"/>
  <c r="F94" i="17"/>
  <c r="F95" i="17"/>
  <c r="F96" i="17"/>
  <c r="F97" i="17"/>
  <c r="F98" i="17"/>
  <c r="F102" i="17"/>
  <c r="F103" i="17"/>
  <c r="F104" i="17"/>
  <c r="F106" i="17"/>
  <c r="F107" i="17"/>
  <c r="F108" i="17"/>
  <c r="F109" i="17"/>
  <c r="F110" i="17"/>
  <c r="F111" i="17"/>
  <c r="F112" i="17"/>
  <c r="F117" i="17" s="1"/>
  <c r="F124" i="17" s="1"/>
  <c r="F113" i="17"/>
  <c r="F114" i="17"/>
  <c r="F115" i="17"/>
  <c r="F116" i="17"/>
  <c r="F118" i="17"/>
  <c r="F119" i="17"/>
  <c r="F120" i="17"/>
  <c r="F121" i="17"/>
  <c r="F123" i="17"/>
  <c r="F9" i="17"/>
  <c r="F99" i="17" l="1"/>
  <c r="C17" i="11"/>
  <c r="F85" i="17"/>
  <c r="F100" i="17" s="1"/>
  <c r="F76" i="17"/>
  <c r="F77" i="17" s="1"/>
  <c r="F35" i="17"/>
  <c r="F32" i="17"/>
  <c r="C18" i="11"/>
  <c r="F20" i="33"/>
  <c r="F50" i="33"/>
  <c r="F49" i="33"/>
  <c r="F48" i="33"/>
  <c r="F47" i="33"/>
  <c r="F45" i="33"/>
  <c r="F44" i="33"/>
  <c r="F43" i="33"/>
  <c r="F42" i="33"/>
  <c r="F41" i="33"/>
  <c r="F40" i="33"/>
  <c r="F39" i="33"/>
  <c r="F38" i="33"/>
  <c r="F37" i="33"/>
  <c r="F36" i="33"/>
  <c r="F34" i="33"/>
  <c r="F32" i="33"/>
  <c r="F31" i="33"/>
  <c r="C17" i="32" s="1"/>
  <c r="F30" i="33"/>
  <c r="F29" i="33"/>
  <c r="F28" i="33"/>
  <c r="F27" i="33"/>
  <c r="F26" i="33"/>
  <c r="F25" i="33"/>
  <c r="F23" i="33"/>
  <c r="F22" i="33"/>
  <c r="F19" i="33"/>
  <c r="F18" i="33"/>
  <c r="F17" i="33"/>
  <c r="F16" i="33"/>
  <c r="F10" i="33"/>
  <c r="F11" i="33"/>
  <c r="F12" i="33"/>
  <c r="F13" i="33"/>
  <c r="F14" i="33"/>
  <c r="F9" i="33"/>
  <c r="F101" i="17" l="1"/>
  <c r="F125" i="17" s="1"/>
  <c r="C12" i="32"/>
  <c r="C13" i="32" s="1"/>
  <c r="F33" i="33"/>
  <c r="F35" i="33" s="1"/>
  <c r="F15" i="33"/>
  <c r="F21" i="33" s="1"/>
  <c r="C25" i="11"/>
  <c r="C90" i="17"/>
  <c r="C85" i="33"/>
  <c r="C117" i="30"/>
  <c r="C106" i="30"/>
  <c r="C95" i="30"/>
  <c r="C73" i="30"/>
  <c r="C62" i="30"/>
  <c r="C51" i="30"/>
  <c r="C40" i="30"/>
  <c r="C29" i="30"/>
  <c r="C18" i="30"/>
  <c r="C26" i="29"/>
  <c r="C23" i="29"/>
  <c r="C16" i="29"/>
  <c r="C14" i="29"/>
  <c r="C80" i="33"/>
  <c r="D80" i="33"/>
  <c r="E80" i="33"/>
  <c r="F80" i="33"/>
  <c r="C23" i="32"/>
  <c r="C85" i="17"/>
  <c r="C99" i="17"/>
  <c r="D52" i="17"/>
  <c r="E52" i="17"/>
  <c r="C22" i="17"/>
  <c r="C26" i="17"/>
  <c r="C32" i="17"/>
  <c r="C35" i="17"/>
  <c r="C43" i="17"/>
  <c r="C46" i="17"/>
  <c r="C76" i="17"/>
  <c r="C62" i="17"/>
  <c r="C33" i="33"/>
  <c r="C35" i="33" s="1"/>
  <c r="C15" i="33"/>
  <c r="C21" i="33" s="1"/>
  <c r="C46" i="33"/>
  <c r="C67" i="33"/>
  <c r="C68" i="33" s="1"/>
  <c r="C11" i="32"/>
  <c r="D122" i="17"/>
  <c r="E122" i="17"/>
  <c r="C122" i="17"/>
  <c r="D105" i="17"/>
  <c r="E105" i="17"/>
  <c r="C105" i="17"/>
  <c r="C117" i="17" s="1"/>
  <c r="C91" i="33" l="1"/>
  <c r="C98" i="33" s="1"/>
  <c r="F52" i="17"/>
  <c r="F105" i="17"/>
  <c r="C124" i="17"/>
  <c r="F122" i="17"/>
  <c r="D71" i="33"/>
  <c r="C53" i="17"/>
  <c r="C100" i="17"/>
  <c r="C71" i="33" s="1"/>
  <c r="C40" i="29"/>
  <c r="F51" i="33"/>
  <c r="C27" i="17"/>
  <c r="C69" i="33"/>
  <c r="C99" i="33" s="1"/>
  <c r="C51" i="33"/>
  <c r="D51" i="33"/>
  <c r="E51" i="33"/>
  <c r="E71" i="33"/>
  <c r="C77" i="17" l="1"/>
  <c r="C70" i="33" s="1"/>
  <c r="C101" i="17"/>
  <c r="C125" i="17" s="1"/>
  <c r="F71" i="33"/>
  <c r="D70" i="33"/>
  <c r="E70" i="33"/>
  <c r="F70" i="33" l="1"/>
</calcChain>
</file>

<file path=xl/sharedStrings.xml><?xml version="1.0" encoding="utf-8"?>
<sst xmlns="http://schemas.openxmlformats.org/spreadsheetml/2006/main" count="884" uniqueCount="545">
  <si>
    <t>ÖNKORMÁNYZAT ELŐIRÁNYZATA MINDÖSSZESEN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</si>
  <si>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</si>
  <si>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</si>
  <si>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</si>
  <si>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</si>
  <si>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</si>
  <si>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</si>
  <si>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</si>
  <si>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</si>
  <si>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</si>
  <si>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</si>
  <si>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</si>
  <si>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</si>
  <si>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</si>
  <si>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</si>
  <si>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</si>
  <si>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</si>
  <si>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</si>
  <si>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</si>
  <si>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</si>
  <si>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</si>
  <si>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</si>
  <si>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</si>
  <si>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</si>
  <si>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</si>
  <si>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</si>
  <si>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</si>
  <si>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</si>
  <si>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</si>
  <si>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</si>
  <si>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</si>
  <si>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</si>
  <si>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</si>
  <si>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</si>
  <si>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</si>
  <si>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</si>
  <si>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</si>
  <si>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</si>
  <si>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</si>
  <si>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</si>
  <si>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</si>
  <si>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</si>
  <si>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</si>
  <si>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</si>
  <si>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</si>
  <si>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</si>
  <si>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</si>
  <si>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</si>
  <si>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</si>
  <si>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</si>
  <si>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</si>
  <si>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</si>
  <si>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</si>
  <si>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</si>
  <si>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</si>
  <si>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</si>
  <si>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</si>
  <si>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</si>
  <si>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</si>
  <si>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</si>
  <si>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</si>
  <si>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</si>
  <si>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</si>
  <si>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</si>
  <si>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</si>
  <si>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</si>
  <si>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</si>
  <si>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</si>
  <si>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</si>
  <si>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</si>
  <si>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</si>
  <si>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</si>
  <si>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</si>
  <si>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</si>
  <si>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</si>
  <si>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</si>
  <si>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</si>
  <si>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</si>
  <si>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</si>
  <si>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</si>
  <si>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</si>
  <si>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</si>
  <si>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</si>
  <si>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</si>
  <si>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</si>
  <si>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</si>
  <si>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</si>
  <si>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</si>
  <si>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</si>
  <si>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</si>
  <si>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</si>
  <si>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</si>
  <si>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</si>
  <si>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</si>
  <si>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</si>
  <si>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</si>
  <si>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</si>
  <si>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</si>
  <si>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</si>
  <si>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</si>
  <si>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</si>
  <si>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</si>
  <si>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</si>
  <si>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</si>
  <si>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</si>
  <si>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</si>
  <si>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</si>
  <si>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</si>
  <si>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</si>
  <si>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</si>
  <si>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</si>
  <si>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</si>
  <si>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</si>
  <si>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</si>
  <si>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</si>
  <si>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</si>
  <si>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</si>
  <si>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</si>
  <si>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</si>
  <si>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</si>
  <si>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</si>
  <si>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</si>
  <si>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</si>
  <si>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</si>
  <si>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</si>
  <si>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</si>
  <si>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</si>
  <si>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</si>
  <si>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</si>
  <si>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</si>
  <si>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</si>
  <si>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</si>
  <si>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</si>
  <si>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</si>
  <si>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</si>
  <si>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</si>
  <si>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</si>
  <si>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</si>
  <si>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</si>
  <si>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</si>
  <si>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</si>
  <si>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</si>
  <si>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</si>
  <si>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</si>
  <si>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</si>
  <si>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</si>
  <si>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</si>
  <si>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</si>
  <si>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</si>
  <si>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</si>
  <si>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Megnevezés</t>
  </si>
  <si>
    <t>ÖNKORMÁNYZATI ELŐIRÁNYZATOK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</si>
  <si>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</si>
  <si>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</si>
  <si>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</si>
  <si>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</si>
  <si>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</si>
  <si>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</si>
  <si>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</si>
  <si>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</si>
  <si>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</si>
  <si>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</si>
  <si>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</si>
  <si>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</si>
  <si>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</si>
  <si>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</si>
  <si>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</si>
  <si>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</si>
  <si>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</si>
  <si>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</si>
  <si>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</si>
  <si>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</si>
  <si>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</si>
  <si>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</si>
  <si>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</si>
  <si>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</si>
  <si>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</si>
  <si>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</si>
  <si>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</si>
  <si>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</si>
  <si>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</si>
  <si>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</si>
  <si>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</si>
  <si>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</si>
  <si>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</si>
  <si>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</si>
  <si>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</si>
  <si>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</si>
  <si>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</si>
  <si>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</si>
  <si>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</si>
  <si>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</si>
  <si>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</si>
  <si>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</si>
  <si>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</si>
  <si>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</si>
  <si>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</si>
  <si>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</si>
  <si>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</si>
  <si>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</si>
  <si>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</si>
  <si>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</si>
  <si>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</si>
  <si>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</si>
  <si>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</si>
  <si>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</si>
  <si>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</si>
  <si>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</si>
  <si>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</si>
  <si>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</si>
  <si>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</si>
  <si>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</si>
  <si>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</si>
  <si>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</si>
  <si>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</si>
  <si>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</si>
  <si>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</si>
  <si>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</si>
  <si>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</si>
  <si>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</si>
  <si>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</si>
  <si>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</si>
  <si>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</si>
  <si>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</si>
  <si>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</si>
  <si>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</si>
  <si>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</si>
  <si>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</si>
  <si>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</si>
  <si>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</si>
  <si>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</si>
  <si>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</si>
  <si>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</si>
  <si>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</si>
  <si>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</si>
  <si>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</si>
  <si>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</si>
  <si>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</si>
  <si>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</si>
  <si>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</si>
  <si>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</si>
  <si>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</si>
  <si>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</si>
  <si>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</si>
  <si>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</si>
  <si>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</si>
  <si>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</si>
  <si>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</si>
  <si>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</si>
  <si>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</si>
  <si>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</si>
  <si>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</si>
  <si>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</si>
  <si>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</si>
  <si>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</si>
  <si>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</si>
  <si>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</si>
  <si>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</si>
  <si>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</si>
  <si>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</si>
  <si>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</si>
  <si>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</si>
  <si>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</si>
  <si>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</si>
  <si>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</si>
  <si>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</si>
  <si>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</si>
  <si>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</si>
  <si>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</si>
  <si>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</si>
  <si>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</si>
  <si>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</si>
  <si>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</si>
  <si>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</si>
  <si>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</si>
  <si>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</si>
  <si>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</si>
  <si>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</si>
  <si>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</si>
  <si>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</si>
  <si>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</si>
  <si>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</si>
  <si>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</si>
  <si>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</si>
  <si>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</si>
  <si>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</si>
  <si>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</si>
  <si>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</si>
  <si>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</si>
  <si>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</si>
  <si>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</si>
  <si>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</si>
  <si>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</si>
  <si>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</si>
  <si>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</si>
  <si>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</si>
  <si>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</si>
  <si>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</si>
  <si>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</si>
  <si>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</si>
  <si>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</si>
  <si>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</si>
  <si>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</si>
  <si>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</si>
  <si>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</si>
  <si>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</si>
  <si>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</si>
  <si>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</si>
  <si>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</si>
  <si>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</si>
  <si>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</si>
  <si>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</si>
  <si>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</si>
  <si>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</si>
  <si>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</si>
  <si>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</si>
  <si>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</si>
  <si>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</si>
  <si>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</si>
  <si>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</si>
  <si>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</si>
  <si>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</si>
  <si>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</si>
  <si>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</si>
  <si>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</si>
  <si>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</si>
  <si>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</si>
  <si>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</si>
  <si>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</si>
  <si>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</si>
  <si>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</si>
  <si>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</si>
  <si>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</si>
  <si>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</si>
  <si>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</si>
  <si>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</si>
  <si>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</si>
  <si>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</si>
  <si>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</si>
  <si>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</si>
  <si>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</si>
  <si>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</si>
  <si>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</si>
  <si>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</si>
  <si>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</si>
  <si>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</si>
  <si>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</si>
  <si>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</si>
  <si>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</si>
  <si>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</si>
  <si>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</si>
  <si>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</si>
  <si>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</si>
  <si>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</si>
  <si>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</si>
  <si>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</si>
  <si>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</si>
  <si>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</si>
  <si>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</si>
  <si>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</si>
  <si>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</si>
  <si>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</si>
  <si>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</si>
  <si>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</si>
  <si>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</si>
  <si>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</si>
  <si>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</si>
  <si>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</si>
  <si>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</si>
  <si>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</si>
  <si>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</si>
  <si>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</si>
  <si>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</si>
  <si>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</si>
  <si>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</si>
  <si>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</si>
  <si>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</si>
  <si>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</si>
  <si>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</si>
  <si>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</si>
  <si>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</si>
  <si>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</si>
  <si>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</si>
  <si>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</si>
  <si>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</si>
  <si>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</si>
  <si>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</si>
  <si>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</si>
  <si>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</si>
  <si>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</si>
  <si>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</si>
  <si>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</si>
  <si>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</si>
  <si>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</si>
  <si>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</si>
  <si>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</si>
  <si>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</si>
  <si>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</si>
  <si>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</si>
  <si>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</si>
  <si>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</si>
  <si>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</si>
  <si>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</si>
  <si>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</si>
  <si>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</si>
  <si>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</si>
  <si>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</si>
  <si>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</si>
  <si>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</si>
  <si>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</si>
  <si>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</si>
  <si>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</si>
  <si>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</si>
  <si>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</si>
  <si>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</si>
  <si>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</si>
  <si>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</si>
  <si>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</si>
  <si>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</si>
  <si>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</si>
  <si>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</si>
  <si>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</si>
  <si>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</si>
  <si>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</si>
  <si>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</si>
  <si>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</si>
  <si>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</si>
  <si>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</si>
  <si>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</si>
  <si>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</si>
  <si>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</si>
  <si>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</si>
  <si>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</si>
  <si>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</si>
  <si>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</si>
  <si>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</si>
  <si>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</si>
  <si>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</si>
  <si>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</si>
  <si>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</si>
  <si>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</si>
  <si>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</si>
  <si>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</si>
  <si>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</si>
  <si>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</si>
  <si>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</si>
  <si>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</si>
  <si>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</si>
  <si>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</si>
  <si>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</si>
  <si>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</si>
  <si>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</si>
  <si>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</si>
  <si>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</si>
  <si>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</si>
  <si>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</si>
  <si>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</si>
  <si>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</si>
  <si>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</si>
  <si>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</si>
  <si>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</si>
  <si>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</si>
  <si>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</si>
  <si>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</si>
  <si>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</si>
  <si>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</si>
  <si>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</si>
  <si>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</si>
  <si>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</si>
  <si>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</si>
  <si>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</si>
  <si>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</si>
  <si>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</si>
  <si>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</si>
  <si>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</si>
  <si>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</si>
  <si>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</si>
  <si>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</si>
  <si>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</si>
  <si>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</si>
  <si>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</si>
  <si>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</si>
  <si>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</si>
  <si>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</si>
  <si>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</si>
  <si>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</si>
  <si>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</si>
  <si>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</si>
  <si>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</si>
  <si>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</si>
  <si>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</si>
  <si>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</si>
  <si>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</si>
  <si>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</si>
  <si>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</si>
  <si>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</si>
  <si>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</si>
  <si>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</si>
  <si>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</si>
  <si>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</si>
  <si>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</si>
  <si>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</si>
  <si>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</si>
  <si>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</si>
  <si>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</si>
  <si>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</si>
  <si>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</si>
  <si>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</si>
  <si>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</si>
  <si>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</si>
  <si>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</si>
  <si>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</si>
  <si>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</si>
  <si>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</si>
  <si>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>Kiadások (e Ft)</t>
  </si>
  <si>
    <t>Tartalék</t>
  </si>
  <si>
    <t>Bevételek (Ft)</t>
  </si>
  <si>
    <t>B74</t>
  </si>
  <si>
    <t>Helyi adó és egyéb közhatalmi bevételek (Ft)</t>
  </si>
  <si>
    <t>Kiadások  (Ft)</t>
  </si>
  <si>
    <t>Általános- és céltartalékok (Ft)</t>
  </si>
  <si>
    <t>Támogatások, kölcsönök nyújtása és törlesztése (Ft)</t>
  </si>
  <si>
    <t>K513</t>
  </si>
  <si>
    <t>Beruházások és felújítások (Ft)</t>
  </si>
  <si>
    <t>Lakosságnak juttatott támogatások, szociális, rászorultsági jellegű ellátások (Ft)</t>
  </si>
  <si>
    <t>Önkormányzat 2020. évi költségvetése</t>
  </si>
  <si>
    <t>B75</t>
  </si>
  <si>
    <t>K512</t>
  </si>
  <si>
    <t>K89</t>
  </si>
  <si>
    <t>Eredeti előirányzat</t>
  </si>
  <si>
    <t>Módosított előirányzat</t>
  </si>
  <si>
    <t>Teljesítés 2020.06.30.</t>
  </si>
  <si>
    <t>módosított ei.</t>
  </si>
  <si>
    <t>teljesítés</t>
  </si>
  <si>
    <t>eredeti előirányzat</t>
  </si>
  <si>
    <t>módosított előirányzat</t>
  </si>
  <si>
    <t>teljesítés 2020.06.30.</t>
  </si>
  <si>
    <t>1. melléklet a 6/2020. (IX.18.) költségvetési rendelet módosításához</t>
  </si>
  <si>
    <t>2. melléklet a  6/2020. (IX.18.) költségvetési rendelet módosításához</t>
  </si>
  <si>
    <t>3. melléklet a  6/2020. (IX.18.) költségvetési rendelet módosításához</t>
  </si>
  <si>
    <t>4. melléklet a  6/2020. (IX.18.) költségvetési rendelet módosításához</t>
  </si>
  <si>
    <t>5. melléklet a  6/2020. (IX.18.) költségvetési rendelet módosításához</t>
  </si>
  <si>
    <t>6. melléklet a 6/2020. (IX.18.) költségvetési rendelet módosításához</t>
  </si>
  <si>
    <t>7. melléklet a  6/2020. (IX.18.) költségvetési rendelet módosításához</t>
  </si>
  <si>
    <t>8. melléklet a  6/2020. (IX.18.) költségvetési rendelet módosításához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</si>
</sst>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4" fillId="0" borderId="1" xfId="0" applyFont="1" applyBorder="1"/>
    <xf numFmtId="0" fontId="16" fillId="5" borderId="1" xfId="0" applyFont="1" applyFill="1" applyBorder="1"/>
    <xf numFmtId="0" fontId="17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1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6" borderId="1" xfId="0" applyFont="1" applyFill="1" applyBorder="1"/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5" borderId="1" xfId="0" applyFont="1" applyFill="1" applyBorder="1"/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2" fillId="0" borderId="0" xfId="0" applyFont="1"/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16" fillId="8" borderId="1" xfId="0" applyFont="1" applyFill="1" applyBorder="1"/>
    <xf numFmtId="0" fontId="25" fillId="0" borderId="0" xfId="0" applyFont="1"/>
    <xf numFmtId="3" fontId="0" fillId="0" borderId="0" xfId="0" applyNumberFormat="1"/>
    <xf numFmtId="3" fontId="21" fillId="0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3" fontId="21" fillId="0" borderId="1" xfId="0" applyNumberFormat="1" applyFont="1" applyBorder="1" applyAlignment="1">
      <alignment horizontal="center" wrapText="1"/>
    </xf>
    <xf numFmtId="3" fontId="25" fillId="0" borderId="0" xfId="0" applyNumberFormat="1" applyFont="1"/>
    <xf numFmtId="3" fontId="13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0" fillId="0" borderId="0" xfId="0" applyNumberFormat="1" applyBorder="1"/>
    <xf numFmtId="3" fontId="13" fillId="0" borderId="0" xfId="0" applyNumberFormat="1" applyFont="1"/>
    <xf numFmtId="0" fontId="13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3" fontId="26" fillId="0" borderId="0" xfId="0" applyNumberFormat="1" applyFont="1"/>
    <xf numFmtId="3" fontId="26" fillId="0" borderId="2" xfId="0" applyNumberFormat="1" applyFont="1" applyBorder="1"/>
    <xf numFmtId="3" fontId="3" fillId="0" borderId="1" xfId="0" applyNumberFormat="1" applyFont="1" applyFill="1" applyBorder="1" applyAlignment="1">
      <alignment horizontal="center" wrapText="1"/>
    </xf>
    <xf numFmtId="3" fontId="26" fillId="0" borderId="1" xfId="0" applyNumberFormat="1" applyFont="1" applyBorder="1"/>
    <xf numFmtId="0" fontId="26" fillId="0" borderId="0" xfId="0" applyFont="1"/>
    <xf numFmtId="0" fontId="26" fillId="0" borderId="2" xfId="0" applyFont="1" applyBorder="1"/>
    <xf numFmtId="0" fontId="26" fillId="0" borderId="1" xfId="0" applyFont="1" applyBorder="1"/>
    <xf numFmtId="0" fontId="0" fillId="0" borderId="1" xfId="0" applyFill="1" applyBorder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2" xfId="0" applyFont="1" applyBorder="1"/>
    <xf numFmtId="3" fontId="25" fillId="0" borderId="2" xfId="0" applyNumberFormat="1" applyFont="1" applyBorder="1"/>
    <xf numFmtId="0" fontId="0" fillId="0" borderId="5" xfId="0" applyBorder="1"/>
    <xf numFmtId="3" fontId="0" fillId="0" borderId="5" xfId="0" applyNumberFormat="1" applyBorder="1"/>
    <xf numFmtId="3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3" fontId="15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2">
    <cellStyle name="Normál" xfId="0" builtinId="0"/>
    <cellStyle name="Normal_KTRSZJ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m&#337;ke\Borg&#225;ta\2020\el&#337;terjeszt&#233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t"/>
      <sheetName val="2 melléklet"/>
      <sheetName val="3 melléklet"/>
      <sheetName val="4 melléklet"/>
      <sheetName val="5 melléklet"/>
      <sheetName val="6 melléklet"/>
      <sheetName val="7 melléklet"/>
      <sheetName val="8 melléklet"/>
    </sheetNames>
    <sheetDataSet>
      <sheetData sheetId="0"/>
      <sheetData sheetId="1"/>
      <sheetData sheetId="2">
        <row r="63">
          <cell r="C63">
            <v>2875128</v>
          </cell>
        </row>
        <row r="79">
          <cell r="C79">
            <v>16915198</v>
          </cell>
        </row>
      </sheetData>
      <sheetData sheetId="3">
        <row r="37">
          <cell r="C37">
            <v>3035000</v>
          </cell>
        </row>
        <row r="66">
          <cell r="C66">
            <v>295305</v>
          </cell>
        </row>
        <row r="72">
          <cell r="C72">
            <v>250000</v>
          </cell>
        </row>
        <row r="73">
          <cell r="C73">
            <v>44999278</v>
          </cell>
        </row>
        <row r="82">
          <cell r="C82">
            <v>996135</v>
          </cell>
        </row>
        <row r="92">
          <cell r="C92">
            <v>2583181</v>
          </cell>
        </row>
        <row r="96">
          <cell r="C96">
            <v>1306534</v>
          </cell>
        </row>
        <row r="110">
          <cell r="C110">
            <v>1276949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zoomScaleNormal="100" workbookViewId="0"/>
  </sheetViews>
  <sheetFormatPr defaultRowHeight="15" x14ac:dyDescent="0.25"/>
  <cols>
    <col min="1" max="1" width="85.5703125" customWidth="1"/>
    <col min="2" max="2" width="10.140625" bestFit="1" customWidth="1"/>
  </cols>
  <sheetData>
    <row r="1" spans="1:9" x14ac:dyDescent="0.25">
      <c r="A1" t="s">
        <v>537</v>
      </c>
    </row>
    <row r="3" spans="1:9" ht="18" x14ac:dyDescent="0.25">
      <c r="A3" s="61" t="s">
        <v>525</v>
      </c>
    </row>
    <row r="4" spans="1:9" ht="48.75" customHeight="1" x14ac:dyDescent="0.25">
      <c r="A4" s="55" t="s">
        <v>87</v>
      </c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A7" s="41" t="s">
        <v>165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41" t="s">
        <v>166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41" t="s">
        <v>167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41" t="s">
        <v>168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41" t="s">
        <v>169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1" t="s">
        <v>170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41" t="s">
        <v>171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41" t="s">
        <v>172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42" t="s">
        <v>164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2" t="s">
        <v>173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57" t="s">
        <v>85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41" t="s">
        <v>175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41" t="s">
        <v>176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1" t="s">
        <v>177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1" t="s">
        <v>178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1" t="s">
        <v>179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41" t="s">
        <v>180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41" t="s">
        <v>181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42" t="s">
        <v>174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42" t="s">
        <v>182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57" t="s">
        <v>86</v>
      </c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</sheetData>
  <phoneticPr fontId="24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0"/>
  <sheetViews>
    <sheetView zoomScaleNormal="100" workbookViewId="0">
      <pane xSplit="2" ySplit="8" topLeftCell="C87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45.42578125" customWidth="1"/>
    <col min="3" max="3" width="13" style="65" customWidth="1"/>
    <col min="4" max="4" width="14.140625" style="65" customWidth="1"/>
    <col min="5" max="5" width="18.5703125" style="65" customWidth="1"/>
    <col min="6" max="6" width="13.28515625" style="83" customWidth="1"/>
    <col min="7" max="7" width="10.7109375" customWidth="1"/>
    <col min="8" max="8" width="11" customWidth="1"/>
    <col min="10" max="10" width="11.5703125" style="87" customWidth="1"/>
    <col min="11" max="11" width="11" customWidth="1"/>
    <col min="12" max="12" width="11.42578125" customWidth="1"/>
    <col min="14" max="14" width="11.42578125" style="87" customWidth="1"/>
  </cols>
  <sheetData>
    <row r="1" spans="1:15" x14ac:dyDescent="0.25">
      <c r="A1" t="s">
        <v>538</v>
      </c>
    </row>
    <row r="3" spans="1:15" ht="24" customHeight="1" x14ac:dyDescent="0.25">
      <c r="A3" s="101" t="s">
        <v>525</v>
      </c>
      <c r="B3" s="102"/>
      <c r="C3" s="102"/>
      <c r="D3" s="102"/>
      <c r="E3" s="102"/>
      <c r="F3" s="103"/>
    </row>
    <row r="4" spans="1:15" ht="24" customHeight="1" x14ac:dyDescent="0.25">
      <c r="A4" s="104" t="s">
        <v>516</v>
      </c>
      <c r="B4" s="105"/>
      <c r="C4" s="105"/>
      <c r="D4" s="105"/>
      <c r="E4" s="105"/>
      <c r="F4" s="106"/>
      <c r="G4" s="60"/>
    </row>
    <row r="5" spans="1:15" ht="18" x14ac:dyDescent="0.25">
      <c r="A5" s="46"/>
    </row>
    <row r="6" spans="1:15" x14ac:dyDescent="0.25">
      <c r="A6" s="77" t="s">
        <v>0</v>
      </c>
      <c r="B6" s="78"/>
      <c r="C6" s="79"/>
      <c r="D6" s="79"/>
      <c r="E6" s="79"/>
      <c r="F6" s="84"/>
      <c r="G6" s="78"/>
      <c r="H6" s="78"/>
      <c r="I6" s="78"/>
      <c r="J6" s="88"/>
      <c r="K6" s="78"/>
      <c r="L6" s="78"/>
      <c r="M6" s="78"/>
      <c r="N6" s="88"/>
    </row>
    <row r="7" spans="1:15" x14ac:dyDescent="0.25">
      <c r="A7" s="3"/>
      <c r="C7" s="82" t="s">
        <v>529</v>
      </c>
      <c r="G7" s="81" t="s">
        <v>530</v>
      </c>
      <c r="K7" s="81" t="s">
        <v>531</v>
      </c>
      <c r="O7" s="80"/>
    </row>
    <row r="8" spans="1:15" ht="60" x14ac:dyDescent="0.3">
      <c r="A8" s="1" t="s">
        <v>183</v>
      </c>
      <c r="B8" s="2" t="s">
        <v>158</v>
      </c>
      <c r="C8" s="68" t="s">
        <v>122</v>
      </c>
      <c r="D8" s="68" t="s">
        <v>123</v>
      </c>
      <c r="E8" s="68" t="s">
        <v>161</v>
      </c>
      <c r="F8" s="85" t="s">
        <v>152</v>
      </c>
      <c r="G8" s="68" t="s">
        <v>122</v>
      </c>
      <c r="H8" s="68" t="s">
        <v>123</v>
      </c>
      <c r="I8" s="68" t="s">
        <v>161</v>
      </c>
      <c r="J8" s="85" t="s">
        <v>152</v>
      </c>
      <c r="K8" s="68" t="s">
        <v>122</v>
      </c>
      <c r="L8" s="68" t="s">
        <v>123</v>
      </c>
      <c r="M8" s="68" t="s">
        <v>161</v>
      </c>
      <c r="N8" s="85" t="s">
        <v>152</v>
      </c>
    </row>
    <row r="9" spans="1:15" ht="15" customHeight="1" x14ac:dyDescent="0.25">
      <c r="A9" s="30" t="s">
        <v>352</v>
      </c>
      <c r="B9" s="5" t="s">
        <v>353</v>
      </c>
      <c r="C9" s="67">
        <v>22700722</v>
      </c>
      <c r="D9" s="67"/>
      <c r="E9" s="67"/>
      <c r="F9" s="86">
        <f>SUM(C9:E9)</f>
        <v>22700722</v>
      </c>
      <c r="G9" s="26">
        <v>20353722</v>
      </c>
      <c r="H9" s="26"/>
      <c r="I9" s="26"/>
      <c r="J9" s="89">
        <f>SUM(G9:I9)</f>
        <v>20353722</v>
      </c>
      <c r="K9" s="26">
        <v>11188769</v>
      </c>
      <c r="L9" s="26"/>
      <c r="M9" s="26"/>
      <c r="N9" s="89">
        <f>SUM(K9:M9)</f>
        <v>11188769</v>
      </c>
    </row>
    <row r="10" spans="1:15" ht="15" customHeight="1" x14ac:dyDescent="0.25">
      <c r="A10" s="4" t="s">
        <v>354</v>
      </c>
      <c r="B10" s="5" t="s">
        <v>355</v>
      </c>
      <c r="C10" s="67"/>
      <c r="D10" s="67"/>
      <c r="E10" s="67"/>
      <c r="F10" s="86">
        <f t="shared" ref="F10:F14" si="0">SUM(C10:E10)</f>
        <v>0</v>
      </c>
      <c r="G10" s="26"/>
      <c r="H10" s="26"/>
      <c r="I10" s="26"/>
      <c r="J10" s="89">
        <f t="shared" ref="J10:J73" si="1">SUM(G10:I10)</f>
        <v>0</v>
      </c>
      <c r="K10" s="26"/>
      <c r="L10" s="26"/>
      <c r="M10" s="26"/>
      <c r="N10" s="89">
        <f t="shared" ref="N10:N73" si="2">SUM(K10:M10)</f>
        <v>0</v>
      </c>
    </row>
    <row r="11" spans="1:15" ht="15" customHeight="1" x14ac:dyDescent="0.25">
      <c r="A11" s="4" t="s">
        <v>356</v>
      </c>
      <c r="B11" s="5" t="s">
        <v>357</v>
      </c>
      <c r="C11" s="67">
        <v>7423000</v>
      </c>
      <c r="D11" s="67"/>
      <c r="E11" s="67"/>
      <c r="F11" s="86">
        <f t="shared" si="0"/>
        <v>7423000</v>
      </c>
      <c r="G11" s="26">
        <v>7525434</v>
      </c>
      <c r="H11" s="26"/>
      <c r="I11" s="26"/>
      <c r="J11" s="89">
        <f t="shared" si="1"/>
        <v>7525434</v>
      </c>
      <c r="K11" s="26">
        <v>3962393</v>
      </c>
      <c r="L11" s="26"/>
      <c r="M11" s="26"/>
      <c r="N11" s="89">
        <f t="shared" si="2"/>
        <v>3962393</v>
      </c>
    </row>
    <row r="12" spans="1:15" ht="15" customHeight="1" x14ac:dyDescent="0.25">
      <c r="A12" s="4" t="s">
        <v>358</v>
      </c>
      <c r="B12" s="5" t="s">
        <v>359</v>
      </c>
      <c r="C12" s="67">
        <v>1800000</v>
      </c>
      <c r="D12" s="67"/>
      <c r="E12" s="67"/>
      <c r="F12" s="86">
        <f t="shared" si="0"/>
        <v>1800000</v>
      </c>
      <c r="G12" s="26">
        <v>1800000</v>
      </c>
      <c r="H12" s="26"/>
      <c r="I12" s="26"/>
      <c r="J12" s="89">
        <f t="shared" si="1"/>
        <v>1800000</v>
      </c>
      <c r="K12" s="26">
        <v>936000</v>
      </c>
      <c r="L12" s="26"/>
      <c r="M12" s="26"/>
      <c r="N12" s="89">
        <f t="shared" si="2"/>
        <v>936000</v>
      </c>
    </row>
    <row r="13" spans="1:15" ht="15" customHeight="1" x14ac:dyDescent="0.25">
      <c r="A13" s="4" t="s">
        <v>360</v>
      </c>
      <c r="B13" s="5" t="s">
        <v>361</v>
      </c>
      <c r="C13" s="67"/>
      <c r="D13" s="67"/>
      <c r="E13" s="67"/>
      <c r="F13" s="86">
        <f t="shared" si="0"/>
        <v>0</v>
      </c>
      <c r="G13" s="26"/>
      <c r="H13" s="26"/>
      <c r="I13" s="26"/>
      <c r="J13" s="89">
        <f t="shared" si="1"/>
        <v>0</v>
      </c>
      <c r="K13" s="26"/>
      <c r="L13" s="26"/>
      <c r="M13" s="26"/>
      <c r="N13" s="89">
        <f t="shared" si="2"/>
        <v>0</v>
      </c>
    </row>
    <row r="14" spans="1:15" ht="15" customHeight="1" x14ac:dyDescent="0.25">
      <c r="A14" s="4" t="s">
        <v>362</v>
      </c>
      <c r="B14" s="5" t="s">
        <v>363</v>
      </c>
      <c r="C14" s="67"/>
      <c r="D14" s="67"/>
      <c r="E14" s="67"/>
      <c r="F14" s="86">
        <f t="shared" si="0"/>
        <v>0</v>
      </c>
      <c r="G14" s="26"/>
      <c r="H14" s="26"/>
      <c r="I14" s="26"/>
      <c r="J14" s="89">
        <f t="shared" si="1"/>
        <v>0</v>
      </c>
      <c r="K14" s="26"/>
      <c r="L14" s="26"/>
      <c r="M14" s="26"/>
      <c r="N14" s="89">
        <f t="shared" si="2"/>
        <v>0</v>
      </c>
    </row>
    <row r="15" spans="1:15" ht="15" customHeight="1" x14ac:dyDescent="0.25">
      <c r="A15" s="6" t="s">
        <v>88</v>
      </c>
      <c r="B15" s="7" t="s">
        <v>364</v>
      </c>
      <c r="C15" s="67">
        <f>SUM(C9:C14)</f>
        <v>31923722</v>
      </c>
      <c r="D15" s="67">
        <f t="shared" ref="D15:N15" si="3">SUM(D9:D14)</f>
        <v>0</v>
      </c>
      <c r="E15" s="67">
        <f t="shared" si="3"/>
        <v>0</v>
      </c>
      <c r="F15" s="86">
        <f t="shared" si="3"/>
        <v>31923722</v>
      </c>
      <c r="G15" s="67">
        <f t="shared" si="3"/>
        <v>29679156</v>
      </c>
      <c r="H15" s="67">
        <f t="shared" si="3"/>
        <v>0</v>
      </c>
      <c r="I15" s="67">
        <f t="shared" si="3"/>
        <v>0</v>
      </c>
      <c r="J15" s="86">
        <f t="shared" si="3"/>
        <v>29679156</v>
      </c>
      <c r="K15" s="67">
        <f t="shared" si="3"/>
        <v>16087162</v>
      </c>
      <c r="L15" s="67">
        <f t="shared" si="3"/>
        <v>0</v>
      </c>
      <c r="M15" s="67">
        <f t="shared" si="3"/>
        <v>0</v>
      </c>
      <c r="N15" s="86">
        <f t="shared" si="3"/>
        <v>16087162</v>
      </c>
    </row>
    <row r="16" spans="1:15" ht="15" customHeight="1" x14ac:dyDescent="0.25">
      <c r="A16" s="4" t="s">
        <v>365</v>
      </c>
      <c r="B16" s="5" t="s">
        <v>366</v>
      </c>
      <c r="C16" s="67"/>
      <c r="D16" s="67"/>
      <c r="E16" s="67"/>
      <c r="F16" s="86">
        <f>SUM(C16:E16)</f>
        <v>0</v>
      </c>
      <c r="G16" s="26"/>
      <c r="H16" s="26"/>
      <c r="I16" s="26"/>
      <c r="J16" s="89">
        <f t="shared" si="1"/>
        <v>0</v>
      </c>
      <c r="K16" s="26"/>
      <c r="L16" s="26"/>
      <c r="M16" s="26"/>
      <c r="N16" s="89">
        <f t="shared" si="2"/>
        <v>0</v>
      </c>
    </row>
    <row r="17" spans="1:14" ht="15" customHeight="1" x14ac:dyDescent="0.25">
      <c r="A17" s="4" t="s">
        <v>367</v>
      </c>
      <c r="B17" s="5" t="s">
        <v>368</v>
      </c>
      <c r="C17" s="67"/>
      <c r="D17" s="67"/>
      <c r="E17" s="67"/>
      <c r="F17" s="86">
        <f>SUM(C17:E17)</f>
        <v>0</v>
      </c>
      <c r="G17" s="26"/>
      <c r="H17" s="26"/>
      <c r="I17" s="26"/>
      <c r="J17" s="89">
        <f t="shared" si="1"/>
        <v>0</v>
      </c>
      <c r="K17" s="26"/>
      <c r="L17" s="26"/>
      <c r="M17" s="26"/>
      <c r="N17" s="89">
        <f t="shared" si="2"/>
        <v>0</v>
      </c>
    </row>
    <row r="18" spans="1:14" ht="15" customHeight="1" x14ac:dyDescent="0.25">
      <c r="A18" s="4" t="s">
        <v>50</v>
      </c>
      <c r="B18" s="5" t="s">
        <v>369</v>
      </c>
      <c r="C18" s="67"/>
      <c r="D18" s="67"/>
      <c r="E18" s="67"/>
      <c r="F18" s="86">
        <f>SUM(C18:E18)</f>
        <v>0</v>
      </c>
      <c r="G18" s="26"/>
      <c r="H18" s="26"/>
      <c r="I18" s="26"/>
      <c r="J18" s="89">
        <f t="shared" si="1"/>
        <v>0</v>
      </c>
      <c r="K18" s="26"/>
      <c r="L18" s="26"/>
      <c r="M18" s="26"/>
      <c r="N18" s="89">
        <f t="shared" si="2"/>
        <v>0</v>
      </c>
    </row>
    <row r="19" spans="1:14" ht="15" customHeight="1" x14ac:dyDescent="0.25">
      <c r="A19" s="4" t="s">
        <v>51</v>
      </c>
      <c r="B19" s="5" t="s">
        <v>370</v>
      </c>
      <c r="C19" s="67"/>
      <c r="D19" s="67"/>
      <c r="E19" s="67"/>
      <c r="F19" s="86">
        <f>SUM(C19:E19)</f>
        <v>0</v>
      </c>
      <c r="G19" s="26"/>
      <c r="H19" s="26"/>
      <c r="I19" s="26"/>
      <c r="J19" s="89">
        <f t="shared" si="1"/>
        <v>0</v>
      </c>
      <c r="K19" s="26"/>
      <c r="L19" s="26"/>
      <c r="M19" s="26"/>
      <c r="N19" s="89">
        <f t="shared" si="2"/>
        <v>0</v>
      </c>
    </row>
    <row r="20" spans="1:14" ht="15" customHeight="1" x14ac:dyDescent="0.25">
      <c r="A20" s="4" t="s">
        <v>52</v>
      </c>
      <c r="B20" s="5" t="s">
        <v>371</v>
      </c>
      <c r="C20" s="67"/>
      <c r="D20" s="67"/>
      <c r="E20" s="67"/>
      <c r="F20" s="86">
        <f>SUM(C20:E20)</f>
        <v>0</v>
      </c>
      <c r="G20" s="26"/>
      <c r="H20" s="26"/>
      <c r="I20" s="26"/>
      <c r="J20" s="89">
        <f t="shared" si="1"/>
        <v>0</v>
      </c>
      <c r="K20" s="26">
        <v>437658</v>
      </c>
      <c r="L20" s="26"/>
      <c r="M20" s="26"/>
      <c r="N20" s="89">
        <f t="shared" si="2"/>
        <v>437658</v>
      </c>
    </row>
    <row r="21" spans="1:14" ht="15" customHeight="1" x14ac:dyDescent="0.25">
      <c r="A21" s="38" t="s">
        <v>89</v>
      </c>
      <c r="B21" s="48" t="s">
        <v>372</v>
      </c>
      <c r="C21" s="67">
        <f>SUM(C15:C20)</f>
        <v>31923722</v>
      </c>
      <c r="D21" s="67">
        <f t="shared" ref="D21:N21" si="4">SUM(D15:D20)</f>
        <v>0</v>
      </c>
      <c r="E21" s="67">
        <f t="shared" si="4"/>
        <v>0</v>
      </c>
      <c r="F21" s="86">
        <f t="shared" si="4"/>
        <v>31923722</v>
      </c>
      <c r="G21" s="67">
        <f t="shared" si="4"/>
        <v>29679156</v>
      </c>
      <c r="H21" s="67">
        <f t="shared" si="4"/>
        <v>0</v>
      </c>
      <c r="I21" s="67">
        <f t="shared" si="4"/>
        <v>0</v>
      </c>
      <c r="J21" s="86">
        <f t="shared" si="4"/>
        <v>29679156</v>
      </c>
      <c r="K21" s="67">
        <f t="shared" si="4"/>
        <v>16524820</v>
      </c>
      <c r="L21" s="67">
        <f t="shared" si="4"/>
        <v>0</v>
      </c>
      <c r="M21" s="67">
        <f t="shared" si="4"/>
        <v>0</v>
      </c>
      <c r="N21" s="86">
        <f t="shared" si="4"/>
        <v>16524820</v>
      </c>
    </row>
    <row r="22" spans="1:14" ht="15" customHeight="1" x14ac:dyDescent="0.25">
      <c r="A22" s="4" t="s">
        <v>56</v>
      </c>
      <c r="B22" s="5" t="s">
        <v>381</v>
      </c>
      <c r="C22" s="67"/>
      <c r="D22" s="67"/>
      <c r="E22" s="67"/>
      <c r="F22" s="86">
        <f t="shared" ref="F22:F32" si="5">SUM(C22:E22)</f>
        <v>0</v>
      </c>
      <c r="G22" s="26"/>
      <c r="H22" s="26"/>
      <c r="I22" s="26"/>
      <c r="J22" s="89">
        <f t="shared" si="1"/>
        <v>0</v>
      </c>
      <c r="K22" s="26">
        <v>16508</v>
      </c>
      <c r="L22" s="26"/>
      <c r="M22" s="26"/>
      <c r="N22" s="89">
        <f t="shared" si="2"/>
        <v>16508</v>
      </c>
    </row>
    <row r="23" spans="1:14" ht="15" customHeight="1" x14ac:dyDescent="0.25">
      <c r="A23" s="4" t="s">
        <v>57</v>
      </c>
      <c r="B23" s="5" t="s">
        <v>382</v>
      </c>
      <c r="C23" s="67"/>
      <c r="D23" s="67"/>
      <c r="E23" s="67"/>
      <c r="F23" s="86">
        <f t="shared" si="5"/>
        <v>0</v>
      </c>
      <c r="G23" s="26"/>
      <c r="H23" s="26"/>
      <c r="I23" s="26"/>
      <c r="J23" s="89">
        <f t="shared" si="1"/>
        <v>0</v>
      </c>
      <c r="K23" s="26"/>
      <c r="L23" s="26"/>
      <c r="M23" s="26"/>
      <c r="N23" s="89">
        <f t="shared" si="2"/>
        <v>0</v>
      </c>
    </row>
    <row r="24" spans="1:14" ht="15" customHeight="1" x14ac:dyDescent="0.25">
      <c r="A24" s="6" t="s">
        <v>91</v>
      </c>
      <c r="B24" s="7" t="s">
        <v>383</v>
      </c>
      <c r="C24" s="67">
        <f>SUM(C22:C23)</f>
        <v>0</v>
      </c>
      <c r="D24" s="67">
        <f t="shared" ref="D24:N24" si="6">SUM(D22:D23)</f>
        <v>0</v>
      </c>
      <c r="E24" s="67">
        <f t="shared" si="6"/>
        <v>0</v>
      </c>
      <c r="F24" s="67">
        <f t="shared" si="6"/>
        <v>0</v>
      </c>
      <c r="G24" s="67">
        <f t="shared" si="6"/>
        <v>0</v>
      </c>
      <c r="H24" s="67">
        <f t="shared" si="6"/>
        <v>0</v>
      </c>
      <c r="I24" s="67">
        <f t="shared" si="6"/>
        <v>0</v>
      </c>
      <c r="J24" s="67">
        <f t="shared" si="6"/>
        <v>0</v>
      </c>
      <c r="K24" s="67">
        <f t="shared" si="6"/>
        <v>16508</v>
      </c>
      <c r="L24" s="67">
        <f t="shared" si="6"/>
        <v>0</v>
      </c>
      <c r="M24" s="67">
        <f t="shared" si="6"/>
        <v>0</v>
      </c>
      <c r="N24" s="67">
        <f t="shared" si="6"/>
        <v>16508</v>
      </c>
    </row>
    <row r="25" spans="1:14" ht="15" customHeight="1" x14ac:dyDescent="0.25">
      <c r="A25" s="4" t="s">
        <v>58</v>
      </c>
      <c r="B25" s="5" t="s">
        <v>384</v>
      </c>
      <c r="C25" s="67"/>
      <c r="D25" s="67"/>
      <c r="E25" s="67"/>
      <c r="F25" s="86">
        <f t="shared" si="5"/>
        <v>0</v>
      </c>
      <c r="G25" s="26"/>
      <c r="H25" s="26"/>
      <c r="I25" s="26"/>
      <c r="J25" s="89">
        <f t="shared" si="1"/>
        <v>0</v>
      </c>
      <c r="K25" s="26"/>
      <c r="L25" s="26"/>
      <c r="M25" s="26"/>
      <c r="N25" s="89">
        <f t="shared" si="2"/>
        <v>0</v>
      </c>
    </row>
    <row r="26" spans="1:14" ht="15" customHeight="1" x14ac:dyDescent="0.25">
      <c r="A26" s="4" t="s">
        <v>59</v>
      </c>
      <c r="B26" s="5" t="s">
        <v>385</v>
      </c>
      <c r="C26" s="67"/>
      <c r="D26" s="67"/>
      <c r="E26" s="67"/>
      <c r="F26" s="86">
        <f t="shared" si="5"/>
        <v>0</v>
      </c>
      <c r="G26" s="26"/>
      <c r="H26" s="26"/>
      <c r="I26" s="26"/>
      <c r="J26" s="89">
        <f t="shared" si="1"/>
        <v>0</v>
      </c>
      <c r="K26" s="26"/>
      <c r="L26" s="26"/>
      <c r="M26" s="26"/>
      <c r="N26" s="89">
        <f t="shared" si="2"/>
        <v>0</v>
      </c>
    </row>
    <row r="27" spans="1:14" ht="15" customHeight="1" x14ac:dyDescent="0.25">
      <c r="A27" s="4" t="s">
        <v>60</v>
      </c>
      <c r="B27" s="5" t="s">
        <v>386</v>
      </c>
      <c r="C27" s="67">
        <v>9640000</v>
      </c>
      <c r="D27" s="67"/>
      <c r="E27" s="67"/>
      <c r="F27" s="86">
        <f t="shared" si="5"/>
        <v>9640000</v>
      </c>
      <c r="G27" s="26">
        <v>9640000</v>
      </c>
      <c r="H27" s="26"/>
      <c r="I27" s="26"/>
      <c r="J27" s="89">
        <f t="shared" si="1"/>
        <v>9640000</v>
      </c>
      <c r="K27" s="26">
        <v>4677466</v>
      </c>
      <c r="L27" s="26"/>
      <c r="M27" s="26"/>
      <c r="N27" s="89">
        <f t="shared" si="2"/>
        <v>4677466</v>
      </c>
    </row>
    <row r="28" spans="1:14" ht="15" customHeight="1" x14ac:dyDescent="0.25">
      <c r="A28" s="4" t="s">
        <v>61</v>
      </c>
      <c r="B28" s="5" t="s">
        <v>387</v>
      </c>
      <c r="C28" s="67">
        <v>750000</v>
      </c>
      <c r="D28" s="67"/>
      <c r="E28" s="67"/>
      <c r="F28" s="86">
        <f t="shared" si="5"/>
        <v>750000</v>
      </c>
      <c r="G28" s="26">
        <v>750000</v>
      </c>
      <c r="H28" s="26"/>
      <c r="I28" s="26"/>
      <c r="J28" s="89">
        <f t="shared" si="1"/>
        <v>750000</v>
      </c>
      <c r="K28" s="26">
        <v>455756</v>
      </c>
      <c r="L28" s="26"/>
      <c r="M28" s="26"/>
      <c r="N28" s="89">
        <f t="shared" si="2"/>
        <v>455756</v>
      </c>
    </row>
    <row r="29" spans="1:14" ht="15" customHeight="1" x14ac:dyDescent="0.25">
      <c r="A29" s="4" t="s">
        <v>62</v>
      </c>
      <c r="B29" s="5" t="s">
        <v>390</v>
      </c>
      <c r="C29" s="67"/>
      <c r="D29" s="67"/>
      <c r="E29" s="67"/>
      <c r="F29" s="86">
        <f t="shared" si="5"/>
        <v>0</v>
      </c>
      <c r="G29" s="26"/>
      <c r="H29" s="26"/>
      <c r="I29" s="26"/>
      <c r="J29" s="89">
        <f t="shared" si="1"/>
        <v>0</v>
      </c>
      <c r="K29" s="26"/>
      <c r="L29" s="26"/>
      <c r="M29" s="26"/>
      <c r="N29" s="89">
        <f t="shared" si="2"/>
        <v>0</v>
      </c>
    </row>
    <row r="30" spans="1:14" ht="15" customHeight="1" x14ac:dyDescent="0.25">
      <c r="A30" s="4" t="s">
        <v>391</v>
      </c>
      <c r="B30" s="5" t="s">
        <v>392</v>
      </c>
      <c r="C30" s="67"/>
      <c r="D30" s="67"/>
      <c r="E30" s="67"/>
      <c r="F30" s="86">
        <f t="shared" si="5"/>
        <v>0</v>
      </c>
      <c r="G30" s="26"/>
      <c r="H30" s="26"/>
      <c r="I30" s="26"/>
      <c r="J30" s="89">
        <f t="shared" si="1"/>
        <v>0</v>
      </c>
      <c r="K30" s="26"/>
      <c r="L30" s="26"/>
      <c r="M30" s="26"/>
      <c r="N30" s="89">
        <f t="shared" si="2"/>
        <v>0</v>
      </c>
    </row>
    <row r="31" spans="1:14" ht="15" customHeight="1" x14ac:dyDescent="0.25">
      <c r="A31" s="4" t="s">
        <v>63</v>
      </c>
      <c r="B31" s="5" t="s">
        <v>393</v>
      </c>
      <c r="C31" s="67">
        <v>230000</v>
      </c>
      <c r="D31" s="67"/>
      <c r="E31" s="67"/>
      <c r="F31" s="86">
        <f t="shared" si="5"/>
        <v>230000</v>
      </c>
      <c r="G31" s="26">
        <v>230000</v>
      </c>
      <c r="H31" s="26"/>
      <c r="I31" s="26"/>
      <c r="J31" s="89">
        <f t="shared" si="1"/>
        <v>230000</v>
      </c>
      <c r="K31" s="26">
        <v>-210699</v>
      </c>
      <c r="L31" s="26"/>
      <c r="M31" s="26"/>
      <c r="N31" s="89">
        <f t="shared" si="2"/>
        <v>-210699</v>
      </c>
    </row>
    <row r="32" spans="1:14" ht="15" customHeight="1" x14ac:dyDescent="0.25">
      <c r="A32" s="4" t="s">
        <v>64</v>
      </c>
      <c r="B32" s="5" t="s">
        <v>398</v>
      </c>
      <c r="C32" s="67">
        <v>1800000</v>
      </c>
      <c r="D32" s="67"/>
      <c r="E32" s="67"/>
      <c r="F32" s="86">
        <f t="shared" si="5"/>
        <v>1800000</v>
      </c>
      <c r="G32" s="26">
        <v>1800000</v>
      </c>
      <c r="H32" s="26"/>
      <c r="I32" s="26"/>
      <c r="J32" s="89">
        <f t="shared" si="1"/>
        <v>1800000</v>
      </c>
      <c r="K32" s="26">
        <v>7200</v>
      </c>
      <c r="L32" s="26"/>
      <c r="M32" s="26"/>
      <c r="N32" s="89">
        <f t="shared" si="2"/>
        <v>7200</v>
      </c>
    </row>
    <row r="33" spans="1:14" ht="15" customHeight="1" x14ac:dyDescent="0.25">
      <c r="A33" s="6" t="s">
        <v>92</v>
      </c>
      <c r="B33" s="7" t="s">
        <v>401</v>
      </c>
      <c r="C33" s="67">
        <f>SUM(C28:C32)</f>
        <v>2780000</v>
      </c>
      <c r="D33" s="67">
        <f t="shared" ref="D33:N33" si="7">SUM(D28:D32)</f>
        <v>0</v>
      </c>
      <c r="E33" s="67">
        <f t="shared" si="7"/>
        <v>0</v>
      </c>
      <c r="F33" s="67">
        <f t="shared" si="7"/>
        <v>2780000</v>
      </c>
      <c r="G33" s="67">
        <f t="shared" si="7"/>
        <v>2780000</v>
      </c>
      <c r="H33" s="67">
        <f t="shared" si="7"/>
        <v>0</v>
      </c>
      <c r="I33" s="67">
        <f t="shared" si="7"/>
        <v>0</v>
      </c>
      <c r="J33" s="67">
        <f t="shared" si="7"/>
        <v>2780000</v>
      </c>
      <c r="K33" s="67">
        <f t="shared" si="7"/>
        <v>252257</v>
      </c>
      <c r="L33" s="67">
        <f t="shared" si="7"/>
        <v>0</v>
      </c>
      <c r="M33" s="67">
        <f t="shared" si="7"/>
        <v>0</v>
      </c>
      <c r="N33" s="67">
        <f t="shared" si="7"/>
        <v>252257</v>
      </c>
    </row>
    <row r="34" spans="1:14" ht="15" customHeight="1" x14ac:dyDescent="0.25">
      <c r="A34" s="4" t="s">
        <v>65</v>
      </c>
      <c r="B34" s="5" t="s">
        <v>402</v>
      </c>
      <c r="C34" s="67">
        <v>150000</v>
      </c>
      <c r="D34" s="67"/>
      <c r="E34" s="67"/>
      <c r="F34" s="86">
        <f>SUM(C34:E34)</f>
        <v>150000</v>
      </c>
      <c r="G34" s="26">
        <v>150000</v>
      </c>
      <c r="H34" s="26"/>
      <c r="I34" s="26"/>
      <c r="J34" s="89">
        <f t="shared" si="1"/>
        <v>150000</v>
      </c>
      <c r="K34" s="26">
        <v>182779</v>
      </c>
      <c r="L34" s="26"/>
      <c r="M34" s="26"/>
      <c r="N34" s="89">
        <f t="shared" si="2"/>
        <v>182779</v>
      </c>
    </row>
    <row r="35" spans="1:14" ht="15" customHeight="1" x14ac:dyDescent="0.25">
      <c r="A35" s="38" t="s">
        <v>93</v>
      </c>
      <c r="B35" s="48" t="s">
        <v>403</v>
      </c>
      <c r="C35" s="67">
        <f>+C25+C24+C26+C27+C33+C34</f>
        <v>12570000</v>
      </c>
      <c r="D35" s="67">
        <f t="shared" ref="D35:N35" si="8">+D25+D24+D26+D27+D33+D34</f>
        <v>0</v>
      </c>
      <c r="E35" s="67">
        <f t="shared" si="8"/>
        <v>0</v>
      </c>
      <c r="F35" s="67">
        <f t="shared" si="8"/>
        <v>12570000</v>
      </c>
      <c r="G35" s="67">
        <f t="shared" si="8"/>
        <v>12570000</v>
      </c>
      <c r="H35" s="67">
        <f t="shared" si="8"/>
        <v>0</v>
      </c>
      <c r="I35" s="67">
        <f t="shared" si="8"/>
        <v>0</v>
      </c>
      <c r="J35" s="67">
        <f t="shared" si="8"/>
        <v>12570000</v>
      </c>
      <c r="K35" s="67">
        <f t="shared" si="8"/>
        <v>5129010</v>
      </c>
      <c r="L35" s="67">
        <f t="shared" si="8"/>
        <v>0</v>
      </c>
      <c r="M35" s="67">
        <f t="shared" si="8"/>
        <v>0</v>
      </c>
      <c r="N35" s="67">
        <f t="shared" si="8"/>
        <v>5129010</v>
      </c>
    </row>
    <row r="36" spans="1:14" ht="15" customHeight="1" x14ac:dyDescent="0.25">
      <c r="A36" s="12" t="s">
        <v>404</v>
      </c>
      <c r="B36" s="5" t="s">
        <v>405</v>
      </c>
      <c r="C36" s="67"/>
      <c r="D36" s="67"/>
      <c r="E36" s="67"/>
      <c r="F36" s="86">
        <f t="shared" ref="F36:F45" si="9">SUM(C36:E36)</f>
        <v>0</v>
      </c>
      <c r="G36" s="26"/>
      <c r="H36" s="26"/>
      <c r="I36" s="26"/>
      <c r="J36" s="89">
        <f t="shared" si="1"/>
        <v>0</v>
      </c>
      <c r="K36" s="26"/>
      <c r="L36" s="26"/>
      <c r="M36" s="26"/>
      <c r="N36" s="89">
        <f t="shared" si="2"/>
        <v>0</v>
      </c>
    </row>
    <row r="37" spans="1:14" ht="15" customHeight="1" x14ac:dyDescent="0.25">
      <c r="A37" s="36" t="s">
        <v>66</v>
      </c>
      <c r="B37" s="5" t="s">
        <v>406</v>
      </c>
      <c r="C37" s="67"/>
      <c r="D37" s="67"/>
      <c r="E37" s="67"/>
      <c r="F37" s="86">
        <f t="shared" si="9"/>
        <v>0</v>
      </c>
      <c r="G37" s="26"/>
      <c r="H37" s="26"/>
      <c r="I37" s="26"/>
      <c r="J37" s="89">
        <f t="shared" si="1"/>
        <v>0</v>
      </c>
      <c r="K37" s="26"/>
      <c r="L37" s="26"/>
      <c r="M37" s="26"/>
      <c r="N37" s="89">
        <f t="shared" si="2"/>
        <v>0</v>
      </c>
    </row>
    <row r="38" spans="1:14" ht="15" customHeight="1" x14ac:dyDescent="0.25">
      <c r="A38" s="12" t="s">
        <v>67</v>
      </c>
      <c r="B38" s="5" t="s">
        <v>407</v>
      </c>
      <c r="C38" s="67"/>
      <c r="D38" s="67"/>
      <c r="E38" s="67"/>
      <c r="F38" s="86">
        <f t="shared" si="9"/>
        <v>0</v>
      </c>
      <c r="G38" s="26"/>
      <c r="H38" s="26"/>
      <c r="I38" s="26"/>
      <c r="J38" s="89">
        <f t="shared" si="1"/>
        <v>0</v>
      </c>
      <c r="K38" s="26"/>
      <c r="L38" s="26"/>
      <c r="M38" s="26"/>
      <c r="N38" s="89">
        <f t="shared" si="2"/>
        <v>0</v>
      </c>
    </row>
    <row r="39" spans="1:14" ht="15" customHeight="1" x14ac:dyDescent="0.25">
      <c r="A39" s="12" t="s">
        <v>68</v>
      </c>
      <c r="B39" s="5" t="s">
        <v>408</v>
      </c>
      <c r="C39" s="67">
        <v>10600000</v>
      </c>
      <c r="D39" s="67"/>
      <c r="E39" s="67"/>
      <c r="F39" s="86">
        <f t="shared" si="9"/>
        <v>10600000</v>
      </c>
      <c r="G39" s="26">
        <v>10600000</v>
      </c>
      <c r="H39" s="26"/>
      <c r="I39" s="26"/>
      <c r="J39" s="89">
        <f t="shared" si="1"/>
        <v>10600000</v>
      </c>
      <c r="K39" s="26">
        <v>310235</v>
      </c>
      <c r="L39" s="26"/>
      <c r="M39" s="26"/>
      <c r="N39" s="89">
        <f t="shared" si="2"/>
        <v>310235</v>
      </c>
    </row>
    <row r="40" spans="1:14" ht="15" customHeight="1" x14ac:dyDescent="0.25">
      <c r="A40" s="12" t="s">
        <v>409</v>
      </c>
      <c r="B40" s="5" t="s">
        <v>410</v>
      </c>
      <c r="C40" s="67"/>
      <c r="D40" s="67"/>
      <c r="E40" s="67"/>
      <c r="F40" s="86">
        <f t="shared" si="9"/>
        <v>0</v>
      </c>
      <c r="G40" s="26"/>
      <c r="H40" s="26"/>
      <c r="I40" s="26"/>
      <c r="J40" s="89">
        <f t="shared" si="1"/>
        <v>0</v>
      </c>
      <c r="K40" s="26"/>
      <c r="L40" s="26"/>
      <c r="M40" s="26"/>
      <c r="N40" s="89">
        <f t="shared" si="2"/>
        <v>0</v>
      </c>
    </row>
    <row r="41" spans="1:14" ht="15" customHeight="1" x14ac:dyDescent="0.25">
      <c r="A41" s="12" t="s">
        <v>411</v>
      </c>
      <c r="B41" s="5" t="s">
        <v>412</v>
      </c>
      <c r="C41" s="67"/>
      <c r="D41" s="67"/>
      <c r="E41" s="67"/>
      <c r="F41" s="86">
        <f t="shared" si="9"/>
        <v>0</v>
      </c>
      <c r="G41" s="26"/>
      <c r="H41" s="26"/>
      <c r="I41" s="26"/>
      <c r="J41" s="89">
        <f t="shared" si="1"/>
        <v>0</v>
      </c>
      <c r="K41" s="26">
        <v>110389</v>
      </c>
      <c r="L41" s="26"/>
      <c r="M41" s="26"/>
      <c r="N41" s="89">
        <f t="shared" si="2"/>
        <v>110389</v>
      </c>
    </row>
    <row r="42" spans="1:14" ht="15" customHeight="1" x14ac:dyDescent="0.25">
      <c r="A42" s="12" t="s">
        <v>413</v>
      </c>
      <c r="B42" s="5" t="s">
        <v>414</v>
      </c>
      <c r="C42" s="67"/>
      <c r="D42" s="67"/>
      <c r="E42" s="67"/>
      <c r="F42" s="86">
        <f t="shared" si="9"/>
        <v>0</v>
      </c>
      <c r="G42" s="26"/>
      <c r="H42" s="26"/>
      <c r="I42" s="26"/>
      <c r="J42" s="89">
        <f t="shared" si="1"/>
        <v>0</v>
      </c>
      <c r="K42" s="26"/>
      <c r="L42" s="26"/>
      <c r="M42" s="26"/>
      <c r="N42" s="89">
        <f t="shared" si="2"/>
        <v>0</v>
      </c>
    </row>
    <row r="43" spans="1:14" ht="15" customHeight="1" x14ac:dyDescent="0.25">
      <c r="A43" s="12" t="s">
        <v>69</v>
      </c>
      <c r="B43" s="5" t="s">
        <v>415</v>
      </c>
      <c r="C43" s="67"/>
      <c r="D43" s="67"/>
      <c r="E43" s="67"/>
      <c r="F43" s="86">
        <f t="shared" si="9"/>
        <v>0</v>
      </c>
      <c r="G43" s="26"/>
      <c r="H43" s="26"/>
      <c r="I43" s="26"/>
      <c r="J43" s="89">
        <f t="shared" si="1"/>
        <v>0</v>
      </c>
      <c r="K43" s="26">
        <v>3</v>
      </c>
      <c r="L43" s="26"/>
      <c r="M43" s="26"/>
      <c r="N43" s="89">
        <f t="shared" si="2"/>
        <v>3</v>
      </c>
    </row>
    <row r="44" spans="1:14" ht="15" customHeight="1" x14ac:dyDescent="0.25">
      <c r="A44" s="12" t="s">
        <v>70</v>
      </c>
      <c r="B44" s="5" t="s">
        <v>416</v>
      </c>
      <c r="C44" s="67"/>
      <c r="D44" s="67"/>
      <c r="E44" s="67"/>
      <c r="F44" s="86">
        <f t="shared" si="9"/>
        <v>0</v>
      </c>
      <c r="G44" s="26"/>
      <c r="H44" s="26"/>
      <c r="I44" s="26"/>
      <c r="J44" s="89">
        <f t="shared" si="1"/>
        <v>0</v>
      </c>
      <c r="K44" s="26"/>
      <c r="L44" s="26"/>
      <c r="M44" s="26"/>
      <c r="N44" s="89">
        <f t="shared" si="2"/>
        <v>0</v>
      </c>
    </row>
    <row r="45" spans="1:14" ht="15" customHeight="1" x14ac:dyDescent="0.25">
      <c r="A45" s="12" t="s">
        <v>71</v>
      </c>
      <c r="B45" s="5" t="s">
        <v>417</v>
      </c>
      <c r="C45" s="67"/>
      <c r="D45" s="67"/>
      <c r="E45" s="67"/>
      <c r="F45" s="86">
        <f t="shared" si="9"/>
        <v>0</v>
      </c>
      <c r="G45" s="26"/>
      <c r="H45" s="26"/>
      <c r="I45" s="26"/>
      <c r="J45" s="89">
        <f t="shared" si="1"/>
        <v>0</v>
      </c>
      <c r="K45" s="26">
        <v>83279</v>
      </c>
      <c r="L45" s="26"/>
      <c r="M45" s="26"/>
      <c r="N45" s="89">
        <f t="shared" si="2"/>
        <v>83279</v>
      </c>
    </row>
    <row r="46" spans="1:14" ht="15" customHeight="1" x14ac:dyDescent="0.25">
      <c r="A46" s="47" t="s">
        <v>94</v>
      </c>
      <c r="B46" s="48" t="s">
        <v>418</v>
      </c>
      <c r="C46" s="67">
        <f>SUM(C36:C45)</f>
        <v>10600000</v>
      </c>
      <c r="D46" s="67">
        <f t="shared" ref="D46:N46" si="10">SUM(D36:D45)</f>
        <v>0</v>
      </c>
      <c r="E46" s="67">
        <f t="shared" si="10"/>
        <v>0</v>
      </c>
      <c r="F46" s="67">
        <f t="shared" si="10"/>
        <v>10600000</v>
      </c>
      <c r="G46" s="67">
        <f t="shared" si="10"/>
        <v>10600000</v>
      </c>
      <c r="H46" s="67">
        <f t="shared" si="10"/>
        <v>0</v>
      </c>
      <c r="I46" s="67">
        <f t="shared" si="10"/>
        <v>0</v>
      </c>
      <c r="J46" s="67">
        <f t="shared" si="10"/>
        <v>10600000</v>
      </c>
      <c r="K46" s="67">
        <f t="shared" si="10"/>
        <v>503906</v>
      </c>
      <c r="L46" s="67">
        <f t="shared" si="10"/>
        <v>0</v>
      </c>
      <c r="M46" s="67">
        <f t="shared" si="10"/>
        <v>0</v>
      </c>
      <c r="N46" s="67">
        <f t="shared" si="10"/>
        <v>503906</v>
      </c>
    </row>
    <row r="47" spans="1:14" ht="15" customHeight="1" x14ac:dyDescent="0.25">
      <c r="A47" s="12" t="s">
        <v>427</v>
      </c>
      <c r="B47" s="5" t="s">
        <v>428</v>
      </c>
      <c r="C47" s="67"/>
      <c r="D47" s="67"/>
      <c r="E47" s="67"/>
      <c r="F47" s="86">
        <f>SUM(C47:E47)</f>
        <v>0</v>
      </c>
      <c r="G47" s="26"/>
      <c r="H47" s="26"/>
      <c r="I47" s="26"/>
      <c r="J47" s="89">
        <f t="shared" si="1"/>
        <v>0</v>
      </c>
      <c r="K47" s="26"/>
      <c r="L47" s="26"/>
      <c r="M47" s="26"/>
      <c r="N47" s="89">
        <f t="shared" si="2"/>
        <v>0</v>
      </c>
    </row>
    <row r="48" spans="1:14" ht="15" customHeight="1" x14ac:dyDescent="0.25">
      <c r="A48" s="4" t="s">
        <v>75</v>
      </c>
      <c r="B48" s="5" t="s">
        <v>429</v>
      </c>
      <c r="C48" s="67"/>
      <c r="D48" s="67"/>
      <c r="E48" s="67"/>
      <c r="F48" s="86">
        <f>SUM(C48:E48)</f>
        <v>0</v>
      </c>
      <c r="G48" s="26"/>
      <c r="H48" s="26"/>
      <c r="I48" s="26"/>
      <c r="J48" s="89">
        <f t="shared" si="1"/>
        <v>0</v>
      </c>
      <c r="K48" s="26"/>
      <c r="L48" s="26"/>
      <c r="M48" s="26"/>
      <c r="N48" s="89">
        <f t="shared" si="2"/>
        <v>0</v>
      </c>
    </row>
    <row r="49" spans="1:14" ht="15" customHeight="1" x14ac:dyDescent="0.25">
      <c r="A49" s="12" t="s">
        <v>76</v>
      </c>
      <c r="B49" s="5" t="s">
        <v>430</v>
      </c>
      <c r="C49" s="67"/>
      <c r="D49" s="67"/>
      <c r="E49" s="67"/>
      <c r="F49" s="86">
        <f>SUM(C49:E49)</f>
        <v>0</v>
      </c>
      <c r="G49" s="26"/>
      <c r="H49" s="26"/>
      <c r="I49" s="26"/>
      <c r="J49" s="89">
        <f t="shared" si="1"/>
        <v>0</v>
      </c>
      <c r="K49" s="26"/>
      <c r="L49" s="26"/>
      <c r="M49" s="26"/>
      <c r="N49" s="89">
        <f t="shared" si="2"/>
        <v>0</v>
      </c>
    </row>
    <row r="50" spans="1:14" ht="15" customHeight="1" x14ac:dyDescent="0.25">
      <c r="A50" s="38" t="s">
        <v>96</v>
      </c>
      <c r="B50" s="48" t="s">
        <v>431</v>
      </c>
      <c r="C50" s="67"/>
      <c r="D50" s="67"/>
      <c r="E50" s="67"/>
      <c r="F50" s="86">
        <f>SUM(C50:E50)</f>
        <v>0</v>
      </c>
      <c r="G50" s="26"/>
      <c r="H50" s="26"/>
      <c r="I50" s="26"/>
      <c r="J50" s="89">
        <f t="shared" si="1"/>
        <v>0</v>
      </c>
      <c r="K50" s="26"/>
      <c r="L50" s="26"/>
      <c r="M50" s="26"/>
      <c r="N50" s="89">
        <f t="shared" si="2"/>
        <v>0</v>
      </c>
    </row>
    <row r="51" spans="1:14" ht="15" customHeight="1" x14ac:dyDescent="0.25">
      <c r="A51" s="52" t="s">
        <v>121</v>
      </c>
      <c r="B51" s="54"/>
      <c r="C51" s="67">
        <f>+C21+C35+C46+C50</f>
        <v>55093722</v>
      </c>
      <c r="D51" s="67">
        <f>+D21+D35+D46+D50</f>
        <v>0</v>
      </c>
      <c r="E51" s="67">
        <f>+E21+E35+E46+E50</f>
        <v>0</v>
      </c>
      <c r="F51" s="86">
        <f>+F21+F35+F46+F50</f>
        <v>55093722</v>
      </c>
      <c r="G51" s="26"/>
      <c r="H51" s="26"/>
      <c r="I51" s="26"/>
      <c r="J51" s="89">
        <f t="shared" si="1"/>
        <v>0</v>
      </c>
      <c r="K51" s="26"/>
      <c r="L51" s="26"/>
      <c r="M51" s="26"/>
      <c r="N51" s="89">
        <f t="shared" si="2"/>
        <v>0</v>
      </c>
    </row>
    <row r="52" spans="1:14" ht="15" customHeight="1" x14ac:dyDescent="0.25">
      <c r="A52" s="4" t="s">
        <v>373</v>
      </c>
      <c r="B52" s="5" t="s">
        <v>374</v>
      </c>
      <c r="C52" s="67"/>
      <c r="D52" s="67"/>
      <c r="E52" s="67"/>
      <c r="F52" s="86"/>
      <c r="G52" s="26"/>
      <c r="H52" s="26"/>
      <c r="I52" s="26"/>
      <c r="J52" s="89">
        <f t="shared" si="1"/>
        <v>0</v>
      </c>
      <c r="K52" s="26"/>
      <c r="L52" s="26"/>
      <c r="M52" s="26"/>
      <c r="N52" s="89">
        <f t="shared" si="2"/>
        <v>0</v>
      </c>
    </row>
    <row r="53" spans="1:14" ht="15" customHeight="1" x14ac:dyDescent="0.25">
      <c r="A53" s="4" t="s">
        <v>375</v>
      </c>
      <c r="B53" s="5" t="s">
        <v>376</v>
      </c>
      <c r="C53" s="67"/>
      <c r="D53" s="67"/>
      <c r="E53" s="67"/>
      <c r="F53" s="86"/>
      <c r="G53" s="26"/>
      <c r="H53" s="26"/>
      <c r="I53" s="26"/>
      <c r="J53" s="89">
        <f t="shared" si="1"/>
        <v>0</v>
      </c>
      <c r="K53" s="26"/>
      <c r="L53" s="26"/>
      <c r="M53" s="26"/>
      <c r="N53" s="89">
        <f t="shared" si="2"/>
        <v>0</v>
      </c>
    </row>
    <row r="54" spans="1:14" ht="15" customHeight="1" x14ac:dyDescent="0.25">
      <c r="A54" s="4" t="s">
        <v>53</v>
      </c>
      <c r="B54" s="5" t="s">
        <v>377</v>
      </c>
      <c r="C54" s="67"/>
      <c r="D54" s="67"/>
      <c r="E54" s="67"/>
      <c r="F54" s="86"/>
      <c r="G54" s="26"/>
      <c r="H54" s="26"/>
      <c r="I54" s="26"/>
      <c r="J54" s="89">
        <f t="shared" si="1"/>
        <v>0</v>
      </c>
      <c r="K54" s="26"/>
      <c r="L54" s="26"/>
      <c r="M54" s="26"/>
      <c r="N54" s="89">
        <f t="shared" si="2"/>
        <v>0</v>
      </c>
    </row>
    <row r="55" spans="1:14" ht="15" customHeight="1" x14ac:dyDescent="0.25">
      <c r="A55" s="4" t="s">
        <v>54</v>
      </c>
      <c r="B55" s="5" t="s">
        <v>378</v>
      </c>
      <c r="C55" s="67"/>
      <c r="D55" s="67"/>
      <c r="E55" s="67"/>
      <c r="F55" s="86"/>
      <c r="G55" s="26"/>
      <c r="H55" s="26"/>
      <c r="I55" s="26"/>
      <c r="J55" s="89">
        <f t="shared" si="1"/>
        <v>0</v>
      </c>
      <c r="K55" s="26"/>
      <c r="L55" s="26"/>
      <c r="M55" s="26"/>
      <c r="N55" s="89">
        <f t="shared" si="2"/>
        <v>0</v>
      </c>
    </row>
    <row r="56" spans="1:14" ht="15" customHeight="1" x14ac:dyDescent="0.25">
      <c r="A56" s="4" t="s">
        <v>55</v>
      </c>
      <c r="B56" s="5" t="s">
        <v>379</v>
      </c>
      <c r="C56" s="67"/>
      <c r="D56" s="67">
        <v>13616223</v>
      </c>
      <c r="E56" s="67"/>
      <c r="F56" s="86">
        <f>SUM(C56:E56)</f>
        <v>13616223</v>
      </c>
      <c r="G56" s="26"/>
      <c r="H56" s="26">
        <v>13616223</v>
      </c>
      <c r="I56" s="26"/>
      <c r="J56" s="89">
        <f t="shared" si="1"/>
        <v>13616223</v>
      </c>
      <c r="K56" s="26"/>
      <c r="L56" s="26">
        <v>15379119</v>
      </c>
      <c r="M56" s="26"/>
      <c r="N56" s="89">
        <f t="shared" si="2"/>
        <v>15379119</v>
      </c>
    </row>
    <row r="57" spans="1:14" ht="15" customHeight="1" x14ac:dyDescent="0.25">
      <c r="A57" s="38" t="s">
        <v>90</v>
      </c>
      <c r="B57" s="48" t="s">
        <v>380</v>
      </c>
      <c r="C57" s="67">
        <f>SUM(C52:C56)</f>
        <v>0</v>
      </c>
      <c r="D57" s="67">
        <f t="shared" ref="D57:N57" si="11">SUM(D52:D56)</f>
        <v>13616223</v>
      </c>
      <c r="E57" s="67">
        <f t="shared" si="11"/>
        <v>0</v>
      </c>
      <c r="F57" s="86">
        <f t="shared" si="11"/>
        <v>13616223</v>
      </c>
      <c r="G57" s="67">
        <f t="shared" si="11"/>
        <v>0</v>
      </c>
      <c r="H57" s="67">
        <f t="shared" si="11"/>
        <v>13616223</v>
      </c>
      <c r="I57" s="67">
        <f t="shared" si="11"/>
        <v>0</v>
      </c>
      <c r="J57" s="86">
        <f t="shared" si="11"/>
        <v>13616223</v>
      </c>
      <c r="K57" s="67">
        <f t="shared" si="11"/>
        <v>0</v>
      </c>
      <c r="L57" s="67">
        <f t="shared" si="11"/>
        <v>15379119</v>
      </c>
      <c r="M57" s="67">
        <f t="shared" si="11"/>
        <v>0</v>
      </c>
      <c r="N57" s="86">
        <f t="shared" si="11"/>
        <v>15379119</v>
      </c>
    </row>
    <row r="58" spans="1:14" ht="15" customHeight="1" x14ac:dyDescent="0.25">
      <c r="A58" s="12" t="s">
        <v>72</v>
      </c>
      <c r="B58" s="5" t="s">
        <v>419</v>
      </c>
      <c r="C58" s="67"/>
      <c r="D58" s="67"/>
      <c r="E58" s="67"/>
      <c r="F58" s="86"/>
      <c r="G58" s="26"/>
      <c r="H58" s="26"/>
      <c r="I58" s="26"/>
      <c r="J58" s="89">
        <f t="shared" si="1"/>
        <v>0</v>
      </c>
      <c r="K58" s="26"/>
      <c r="L58" s="26"/>
      <c r="M58" s="26"/>
      <c r="N58" s="89">
        <f t="shared" si="2"/>
        <v>0</v>
      </c>
    </row>
    <row r="59" spans="1:14" ht="15" customHeight="1" x14ac:dyDescent="0.25">
      <c r="A59" s="12" t="s">
        <v>73</v>
      </c>
      <c r="B59" s="5" t="s">
        <v>420</v>
      </c>
      <c r="C59" s="67"/>
      <c r="D59" s="67"/>
      <c r="E59" s="67"/>
      <c r="F59" s="86">
        <f>SUM(C59:E59)</f>
        <v>0</v>
      </c>
      <c r="G59" s="26"/>
      <c r="H59" s="26"/>
      <c r="I59" s="26"/>
      <c r="J59" s="89">
        <f t="shared" si="1"/>
        <v>0</v>
      </c>
      <c r="K59" s="26"/>
      <c r="L59" s="26"/>
      <c r="M59" s="26"/>
      <c r="N59" s="89">
        <f t="shared" si="2"/>
        <v>0</v>
      </c>
    </row>
    <row r="60" spans="1:14" ht="15" customHeight="1" x14ac:dyDescent="0.25">
      <c r="A60" s="12" t="s">
        <v>421</v>
      </c>
      <c r="B60" s="5" t="s">
        <v>422</v>
      </c>
      <c r="C60" s="67"/>
      <c r="D60" s="67"/>
      <c r="E60" s="67"/>
      <c r="F60" s="86"/>
      <c r="G60" s="26"/>
      <c r="H60" s="26"/>
      <c r="I60" s="26"/>
      <c r="J60" s="89">
        <f t="shared" si="1"/>
        <v>0</v>
      </c>
      <c r="K60" s="26"/>
      <c r="L60" s="26">
        <v>20000</v>
      </c>
      <c r="M60" s="26"/>
      <c r="N60" s="89">
        <f t="shared" si="2"/>
        <v>20000</v>
      </c>
    </row>
    <row r="61" spans="1:14" ht="15" customHeight="1" x14ac:dyDescent="0.25">
      <c r="A61" s="12" t="s">
        <v>74</v>
      </c>
      <c r="B61" s="5" t="s">
        <v>423</v>
      </c>
      <c r="C61" s="67"/>
      <c r="D61" s="67"/>
      <c r="E61" s="67"/>
      <c r="F61" s="86"/>
      <c r="G61" s="26"/>
      <c r="H61" s="26"/>
      <c r="I61" s="26"/>
      <c r="J61" s="89">
        <f t="shared" si="1"/>
        <v>0</v>
      </c>
      <c r="K61" s="26"/>
      <c r="L61" s="26"/>
      <c r="M61" s="26"/>
      <c r="N61" s="89">
        <f t="shared" si="2"/>
        <v>0</v>
      </c>
    </row>
    <row r="62" spans="1:14" ht="15" customHeight="1" x14ac:dyDescent="0.25">
      <c r="A62" s="12" t="s">
        <v>424</v>
      </c>
      <c r="B62" s="5" t="s">
        <v>425</v>
      </c>
      <c r="C62" s="67"/>
      <c r="D62" s="67"/>
      <c r="E62" s="67"/>
      <c r="F62" s="86"/>
      <c r="G62" s="26"/>
      <c r="H62" s="26"/>
      <c r="I62" s="26"/>
      <c r="J62" s="89">
        <f t="shared" si="1"/>
        <v>0</v>
      </c>
      <c r="K62" s="26"/>
      <c r="L62" s="26"/>
      <c r="M62" s="26"/>
      <c r="N62" s="89">
        <f t="shared" si="2"/>
        <v>0</v>
      </c>
    </row>
    <row r="63" spans="1:14" ht="15" customHeight="1" x14ac:dyDescent="0.25">
      <c r="A63" s="38" t="s">
        <v>95</v>
      </c>
      <c r="B63" s="48" t="s">
        <v>426</v>
      </c>
      <c r="C63" s="67">
        <f>SUM(C58:C62)</f>
        <v>0</v>
      </c>
      <c r="D63" s="67">
        <f t="shared" ref="D63:N63" si="12">SUM(D58:D62)</f>
        <v>0</v>
      </c>
      <c r="E63" s="67">
        <f t="shared" si="12"/>
        <v>0</v>
      </c>
      <c r="F63" s="67">
        <f t="shared" si="12"/>
        <v>0</v>
      </c>
      <c r="G63" s="67">
        <f t="shared" si="12"/>
        <v>0</v>
      </c>
      <c r="H63" s="67">
        <f t="shared" si="12"/>
        <v>0</v>
      </c>
      <c r="I63" s="67">
        <f t="shared" si="12"/>
        <v>0</v>
      </c>
      <c r="J63" s="67">
        <f t="shared" si="12"/>
        <v>0</v>
      </c>
      <c r="K63" s="67">
        <f t="shared" si="12"/>
        <v>0</v>
      </c>
      <c r="L63" s="67">
        <f t="shared" si="12"/>
        <v>20000</v>
      </c>
      <c r="M63" s="67">
        <f t="shared" si="12"/>
        <v>0</v>
      </c>
      <c r="N63" s="67">
        <f t="shared" si="12"/>
        <v>20000</v>
      </c>
    </row>
    <row r="64" spans="1:14" ht="15" customHeight="1" x14ac:dyDescent="0.25">
      <c r="A64" s="12" t="s">
        <v>432</v>
      </c>
      <c r="B64" s="5" t="s">
        <v>433</v>
      </c>
      <c r="C64" s="67"/>
      <c r="D64" s="67"/>
      <c r="E64" s="67"/>
      <c r="F64" s="86"/>
      <c r="G64" s="26"/>
      <c r="H64" s="26"/>
      <c r="I64" s="26"/>
      <c r="J64" s="89">
        <f t="shared" si="1"/>
        <v>0</v>
      </c>
      <c r="K64" s="26"/>
      <c r="L64" s="26"/>
      <c r="M64" s="26"/>
      <c r="N64" s="89">
        <f t="shared" si="2"/>
        <v>0</v>
      </c>
    </row>
    <row r="65" spans="1:14" ht="15" customHeight="1" x14ac:dyDescent="0.25">
      <c r="A65" s="4" t="s">
        <v>77</v>
      </c>
      <c r="B65" s="5" t="s">
        <v>517</v>
      </c>
      <c r="C65" s="67"/>
      <c r="D65" s="67">
        <f>'[1]3 melléklet'!$C$63</f>
        <v>2875128</v>
      </c>
      <c r="E65" s="67"/>
      <c r="F65" s="86">
        <f>SUM(C65:E65)</f>
        <v>2875128</v>
      </c>
      <c r="G65" s="26"/>
      <c r="H65" s="26">
        <v>2875128</v>
      </c>
      <c r="I65" s="26"/>
      <c r="J65" s="89">
        <f t="shared" si="1"/>
        <v>2875128</v>
      </c>
      <c r="K65" s="26"/>
      <c r="L65" s="26">
        <v>25000</v>
      </c>
      <c r="M65" s="26"/>
      <c r="N65" s="89">
        <f t="shared" si="2"/>
        <v>25000</v>
      </c>
    </row>
    <row r="66" spans="1:14" ht="15" customHeight="1" x14ac:dyDescent="0.25">
      <c r="A66" s="12" t="s">
        <v>78</v>
      </c>
      <c r="B66" s="5" t="s">
        <v>526</v>
      </c>
      <c r="C66" s="67"/>
      <c r="D66" s="67">
        <v>5167726</v>
      </c>
      <c r="E66" s="67"/>
      <c r="F66" s="86">
        <f>SUM(C66:E66)</f>
        <v>5167726</v>
      </c>
      <c r="G66" s="26"/>
      <c r="H66" s="26">
        <v>5167726</v>
      </c>
      <c r="I66" s="26"/>
      <c r="J66" s="89">
        <f t="shared" si="1"/>
        <v>5167726</v>
      </c>
      <c r="K66" s="26"/>
      <c r="L66" s="26"/>
      <c r="M66" s="26"/>
      <c r="N66" s="89">
        <f t="shared" si="2"/>
        <v>0</v>
      </c>
    </row>
    <row r="67" spans="1:14" ht="15" customHeight="1" x14ac:dyDescent="0.25">
      <c r="A67" s="38" t="s">
        <v>98</v>
      </c>
      <c r="B67" s="48" t="s">
        <v>434</v>
      </c>
      <c r="C67" s="67">
        <f>SUM(C64:C66)</f>
        <v>0</v>
      </c>
      <c r="D67" s="67">
        <f t="shared" ref="D67:N67" si="13">SUM(D64:D66)</f>
        <v>8042854</v>
      </c>
      <c r="E67" s="67">
        <f t="shared" si="13"/>
        <v>0</v>
      </c>
      <c r="F67" s="67">
        <f t="shared" si="13"/>
        <v>8042854</v>
      </c>
      <c r="G67" s="67">
        <f t="shared" si="13"/>
        <v>0</v>
      </c>
      <c r="H67" s="67">
        <f t="shared" si="13"/>
        <v>8042854</v>
      </c>
      <c r="I67" s="67">
        <f t="shared" si="13"/>
        <v>0</v>
      </c>
      <c r="J67" s="67">
        <f t="shared" si="13"/>
        <v>8042854</v>
      </c>
      <c r="K67" s="67">
        <f t="shared" si="13"/>
        <v>0</v>
      </c>
      <c r="L67" s="67">
        <f t="shared" si="13"/>
        <v>25000</v>
      </c>
      <c r="M67" s="67">
        <f t="shared" si="13"/>
        <v>0</v>
      </c>
      <c r="N67" s="67">
        <f t="shared" si="13"/>
        <v>25000</v>
      </c>
    </row>
    <row r="68" spans="1:14" ht="15" customHeight="1" x14ac:dyDescent="0.25">
      <c r="A68" s="52" t="s">
        <v>120</v>
      </c>
      <c r="B68" s="54"/>
      <c r="C68" s="67">
        <f>+C57+C63+C67</f>
        <v>0</v>
      </c>
      <c r="D68" s="67">
        <f t="shared" ref="D68:N68" si="14">+D57+D63+D67</f>
        <v>21659077</v>
      </c>
      <c r="E68" s="67">
        <f t="shared" si="14"/>
        <v>0</v>
      </c>
      <c r="F68" s="67">
        <f t="shared" si="14"/>
        <v>21659077</v>
      </c>
      <c r="G68" s="67">
        <f t="shared" si="14"/>
        <v>0</v>
      </c>
      <c r="H68" s="67">
        <f t="shared" si="14"/>
        <v>21659077</v>
      </c>
      <c r="I68" s="67">
        <f t="shared" si="14"/>
        <v>0</v>
      </c>
      <c r="J68" s="67">
        <f t="shared" si="14"/>
        <v>21659077</v>
      </c>
      <c r="K68" s="67">
        <f t="shared" si="14"/>
        <v>0</v>
      </c>
      <c r="L68" s="67">
        <f t="shared" si="14"/>
        <v>15424119</v>
      </c>
      <c r="M68" s="67">
        <f t="shared" si="14"/>
        <v>0</v>
      </c>
      <c r="N68" s="67">
        <f t="shared" si="14"/>
        <v>15424119</v>
      </c>
    </row>
    <row r="69" spans="1:14" ht="15.75" x14ac:dyDescent="0.25">
      <c r="A69" s="45" t="s">
        <v>97</v>
      </c>
      <c r="B69" s="34" t="s">
        <v>435</v>
      </c>
      <c r="C69" s="67">
        <f>+C21+C35+C46+C50+C57+C63+C67</f>
        <v>55093722</v>
      </c>
      <c r="D69" s="67">
        <f t="shared" ref="D69:N69" si="15">+D21+D35+D46+D50+D57+D63+D67</f>
        <v>21659077</v>
      </c>
      <c r="E69" s="67">
        <f t="shared" si="15"/>
        <v>0</v>
      </c>
      <c r="F69" s="67">
        <f t="shared" si="15"/>
        <v>76752799</v>
      </c>
      <c r="G69" s="67">
        <f t="shared" si="15"/>
        <v>52849156</v>
      </c>
      <c r="H69" s="67">
        <f t="shared" si="15"/>
        <v>21659077</v>
      </c>
      <c r="I69" s="67">
        <f t="shared" si="15"/>
        <v>0</v>
      </c>
      <c r="J69" s="67">
        <f t="shared" si="15"/>
        <v>74508233</v>
      </c>
      <c r="K69" s="67">
        <f t="shared" si="15"/>
        <v>22157736</v>
      </c>
      <c r="L69" s="67">
        <f t="shared" si="15"/>
        <v>15424119</v>
      </c>
      <c r="M69" s="67">
        <f t="shared" si="15"/>
        <v>0</v>
      </c>
      <c r="N69" s="67">
        <f t="shared" si="15"/>
        <v>37581855</v>
      </c>
    </row>
    <row r="70" spans="1:14" ht="15.75" x14ac:dyDescent="0.25">
      <c r="A70" s="63" t="s">
        <v>162</v>
      </c>
      <c r="B70" s="53"/>
      <c r="C70" s="67">
        <f>+C51-'4. melléklet'!C77</f>
        <v>-28372084</v>
      </c>
      <c r="D70" s="67">
        <f>+D51-'4. melléklet'!D77</f>
        <v>-350000</v>
      </c>
      <c r="E70" s="67">
        <f>+E51-'4. melléklet'!E77</f>
        <v>0</v>
      </c>
      <c r="F70" s="67">
        <f>+F51-'4. melléklet'!F77</f>
        <v>-28722084</v>
      </c>
      <c r="G70" s="67">
        <f>+G51-'4. melléklet'!G77</f>
        <v>-60986149</v>
      </c>
      <c r="H70" s="67">
        <f>+H51-'4. melléklet'!H77</f>
        <v>-350000</v>
      </c>
      <c r="I70" s="67">
        <f>+I51-'4. melléklet'!I77</f>
        <v>0</v>
      </c>
      <c r="J70" s="67">
        <f>+J51-'4. melléklet'!J77</f>
        <v>-61336149</v>
      </c>
      <c r="K70" s="67">
        <f>+K51-'4. melléklet'!K77</f>
        <v>-16499078</v>
      </c>
      <c r="L70" s="67">
        <f>+L51-'4. melléklet'!L77</f>
        <v>-146163</v>
      </c>
      <c r="M70" s="67">
        <f>+M51-'4. melléklet'!M77</f>
        <v>0</v>
      </c>
      <c r="N70" s="67">
        <f>+N51-'4. melléklet'!N77</f>
        <v>-16645241</v>
      </c>
    </row>
    <row r="71" spans="1:14" ht="15.75" x14ac:dyDescent="0.25">
      <c r="A71" s="63" t="s">
        <v>163</v>
      </c>
      <c r="B71" s="53"/>
      <c r="C71" s="67">
        <f>+'4. melléklet'!C100</f>
        <v>8575242</v>
      </c>
      <c r="D71" s="67">
        <f>+'4. melléklet'!D100</f>
        <v>0</v>
      </c>
      <c r="E71" s="67">
        <f>+'4. melléklet'!E100</f>
        <v>0</v>
      </c>
      <c r="F71" s="67">
        <f>+'4. melléklet'!F100</f>
        <v>8575242</v>
      </c>
      <c r="G71" s="67">
        <f>+'4. melléklet'!G100</f>
        <v>28810333</v>
      </c>
      <c r="H71" s="67">
        <f>+'4. melléklet'!H100</f>
        <v>0</v>
      </c>
      <c r="I71" s="67">
        <f>+'4. melléklet'!I100</f>
        <v>0</v>
      </c>
      <c r="J71" s="67">
        <f>+'4. melléklet'!J100</f>
        <v>28810333</v>
      </c>
      <c r="K71" s="67">
        <f>+'4. melléklet'!K100</f>
        <v>19020207</v>
      </c>
      <c r="L71" s="67">
        <f>+'4. melléklet'!L100</f>
        <v>0</v>
      </c>
      <c r="M71" s="67">
        <f>+'4. melléklet'!M100</f>
        <v>0</v>
      </c>
      <c r="N71" s="67">
        <f>+'4. melléklet'!N100</f>
        <v>19020207</v>
      </c>
    </row>
    <row r="72" spans="1:14" x14ac:dyDescent="0.25">
      <c r="A72" s="36" t="s">
        <v>79</v>
      </c>
      <c r="B72" s="4" t="s">
        <v>436</v>
      </c>
      <c r="C72" s="67"/>
      <c r="D72" s="67"/>
      <c r="E72" s="67"/>
      <c r="F72" s="86"/>
      <c r="G72" s="26"/>
      <c r="H72" s="26"/>
      <c r="I72" s="26"/>
      <c r="J72" s="89">
        <f t="shared" si="1"/>
        <v>0</v>
      </c>
      <c r="K72" s="26"/>
      <c r="L72" s="26"/>
      <c r="M72" s="26"/>
      <c r="N72" s="89">
        <f t="shared" si="2"/>
        <v>0</v>
      </c>
    </row>
    <row r="73" spans="1:14" ht="30" x14ac:dyDescent="0.25">
      <c r="A73" s="12" t="s">
        <v>437</v>
      </c>
      <c r="B73" s="4" t="s">
        <v>438</v>
      </c>
      <c r="C73" s="67"/>
      <c r="D73" s="67"/>
      <c r="E73" s="67"/>
      <c r="F73" s="86"/>
      <c r="G73" s="26"/>
      <c r="H73" s="26"/>
      <c r="I73" s="26"/>
      <c r="J73" s="89">
        <f t="shared" si="1"/>
        <v>0</v>
      </c>
      <c r="K73" s="26"/>
      <c r="L73" s="26"/>
      <c r="M73" s="26"/>
      <c r="N73" s="89">
        <f t="shared" si="2"/>
        <v>0</v>
      </c>
    </row>
    <row r="74" spans="1:14" x14ac:dyDescent="0.25">
      <c r="A74" s="36" t="s">
        <v>80</v>
      </c>
      <c r="B74" s="4" t="s">
        <v>439</v>
      </c>
      <c r="C74" s="67"/>
      <c r="D74" s="67"/>
      <c r="E74" s="67"/>
      <c r="F74" s="86"/>
      <c r="G74" s="26"/>
      <c r="H74" s="26"/>
      <c r="I74" s="26"/>
      <c r="J74" s="89">
        <f t="shared" ref="J74:J97" si="16">SUM(G74:I74)</f>
        <v>0</v>
      </c>
      <c r="K74" s="26"/>
      <c r="L74" s="26"/>
      <c r="M74" s="26"/>
      <c r="N74" s="89">
        <f t="shared" ref="N74:N97" si="17">SUM(K74:M74)</f>
        <v>0</v>
      </c>
    </row>
    <row r="75" spans="1:14" ht="25.5" x14ac:dyDescent="0.25">
      <c r="A75" s="14" t="s">
        <v>99</v>
      </c>
      <c r="B75" s="6" t="s">
        <v>440</v>
      </c>
      <c r="C75" s="67"/>
      <c r="D75" s="67"/>
      <c r="E75" s="67"/>
      <c r="F75" s="86"/>
      <c r="G75" s="26"/>
      <c r="H75" s="26"/>
      <c r="I75" s="26"/>
      <c r="J75" s="89">
        <f t="shared" si="16"/>
        <v>0</v>
      </c>
      <c r="K75" s="26"/>
      <c r="L75" s="26"/>
      <c r="M75" s="26"/>
      <c r="N75" s="89">
        <f t="shared" si="17"/>
        <v>0</v>
      </c>
    </row>
    <row r="76" spans="1:14" ht="30" x14ac:dyDescent="0.25">
      <c r="A76" s="12" t="s">
        <v>81</v>
      </c>
      <c r="B76" s="4" t="s">
        <v>441</v>
      </c>
      <c r="C76" s="67"/>
      <c r="D76" s="67"/>
      <c r="E76" s="67"/>
      <c r="F76" s="86">
        <f>SUM(C76:E76)</f>
        <v>0</v>
      </c>
      <c r="G76" s="26"/>
      <c r="H76" s="26"/>
      <c r="I76" s="26"/>
      <c r="J76" s="89">
        <f t="shared" si="16"/>
        <v>0</v>
      </c>
      <c r="K76" s="26"/>
      <c r="L76" s="26"/>
      <c r="M76" s="26"/>
      <c r="N76" s="89">
        <f t="shared" si="17"/>
        <v>0</v>
      </c>
    </row>
    <row r="77" spans="1:14" x14ac:dyDescent="0.25">
      <c r="A77" s="36" t="s">
        <v>442</v>
      </c>
      <c r="B77" s="4" t="s">
        <v>443</v>
      </c>
      <c r="C77" s="67"/>
      <c r="D77" s="67"/>
      <c r="E77" s="67"/>
      <c r="F77" s="86"/>
      <c r="G77" s="26"/>
      <c r="H77" s="26"/>
      <c r="I77" s="26"/>
      <c r="J77" s="89">
        <f t="shared" si="16"/>
        <v>0</v>
      </c>
      <c r="K77" s="26"/>
      <c r="L77" s="26"/>
      <c r="M77" s="26"/>
      <c r="N77" s="89">
        <f t="shared" si="17"/>
        <v>0</v>
      </c>
    </row>
    <row r="78" spans="1:14" ht="30" x14ac:dyDescent="0.25">
      <c r="A78" s="12" t="s">
        <v>82</v>
      </c>
      <c r="B78" s="4" t="s">
        <v>444</v>
      </c>
      <c r="C78" s="67"/>
      <c r="D78" s="67"/>
      <c r="E78" s="67"/>
      <c r="F78" s="86"/>
      <c r="G78" s="26"/>
      <c r="H78" s="26"/>
      <c r="I78" s="26"/>
      <c r="J78" s="89">
        <f t="shared" si="16"/>
        <v>0</v>
      </c>
      <c r="K78" s="26"/>
      <c r="L78" s="26"/>
      <c r="M78" s="26"/>
      <c r="N78" s="89">
        <f t="shared" si="17"/>
        <v>0</v>
      </c>
    </row>
    <row r="79" spans="1:14" x14ac:dyDescent="0.25">
      <c r="A79" s="36" t="s">
        <v>445</v>
      </c>
      <c r="B79" s="4" t="s">
        <v>446</v>
      </c>
      <c r="C79" s="67"/>
      <c r="D79" s="67"/>
      <c r="E79" s="67"/>
      <c r="F79" s="86"/>
      <c r="G79" s="26"/>
      <c r="H79" s="26"/>
      <c r="I79" s="26"/>
      <c r="J79" s="89">
        <f t="shared" si="16"/>
        <v>0</v>
      </c>
      <c r="K79" s="26"/>
      <c r="L79" s="26"/>
      <c r="M79" s="26"/>
      <c r="N79" s="89">
        <f t="shared" si="17"/>
        <v>0</v>
      </c>
    </row>
    <row r="80" spans="1:14" x14ac:dyDescent="0.25">
      <c r="A80" s="13" t="s">
        <v>100</v>
      </c>
      <c r="B80" s="6" t="s">
        <v>447</v>
      </c>
      <c r="C80" s="67">
        <f>SUM(C76:C79)</f>
        <v>0</v>
      </c>
      <c r="D80" s="67">
        <f>SUM(D76:D79)</f>
        <v>0</v>
      </c>
      <c r="E80" s="67">
        <f>SUM(E76:E79)</f>
        <v>0</v>
      </c>
      <c r="F80" s="86">
        <f>SUM(F76:F79)</f>
        <v>0</v>
      </c>
      <c r="G80" s="26"/>
      <c r="H80" s="26"/>
      <c r="I80" s="26"/>
      <c r="J80" s="89">
        <f t="shared" si="16"/>
        <v>0</v>
      </c>
      <c r="K80" s="26"/>
      <c r="L80" s="26"/>
      <c r="M80" s="26"/>
      <c r="N80" s="89">
        <f t="shared" si="17"/>
        <v>0</v>
      </c>
    </row>
    <row r="81" spans="1:14" ht="30" x14ac:dyDescent="0.25">
      <c r="A81" s="4" t="s">
        <v>147</v>
      </c>
      <c r="B81" s="4" t="s">
        <v>448</v>
      </c>
      <c r="C81" s="67">
        <f>'[1]3 melléklet'!$C$79</f>
        <v>16915198</v>
      </c>
      <c r="D81" s="67"/>
      <c r="E81" s="67"/>
      <c r="F81" s="86">
        <f>SUM(C81:E81)</f>
        <v>16915198</v>
      </c>
      <c r="G81" s="26">
        <v>16915198</v>
      </c>
      <c r="H81" s="26"/>
      <c r="I81" s="26"/>
      <c r="J81" s="89">
        <f t="shared" si="16"/>
        <v>16915198</v>
      </c>
      <c r="K81" s="26">
        <v>16839946</v>
      </c>
      <c r="L81" s="26"/>
      <c r="M81" s="26"/>
      <c r="N81" s="89">
        <f t="shared" si="17"/>
        <v>16839946</v>
      </c>
    </row>
    <row r="82" spans="1:14" ht="30" x14ac:dyDescent="0.25">
      <c r="A82" s="4" t="s">
        <v>148</v>
      </c>
      <c r="B82" s="4" t="s">
        <v>448</v>
      </c>
      <c r="C82" s="67"/>
      <c r="D82" s="67"/>
      <c r="E82" s="67"/>
      <c r="F82" s="86"/>
      <c r="G82" s="26"/>
      <c r="H82" s="26"/>
      <c r="I82" s="26"/>
      <c r="J82" s="89">
        <f t="shared" si="16"/>
        <v>0</v>
      </c>
      <c r="K82" s="26"/>
      <c r="L82" s="26"/>
      <c r="M82" s="26"/>
      <c r="N82" s="89">
        <f t="shared" si="17"/>
        <v>0</v>
      </c>
    </row>
    <row r="83" spans="1:14" ht="30" x14ac:dyDescent="0.25">
      <c r="A83" s="4" t="s">
        <v>145</v>
      </c>
      <c r="B83" s="4" t="s">
        <v>449</v>
      </c>
      <c r="C83" s="67"/>
      <c r="D83" s="67"/>
      <c r="E83" s="67"/>
      <c r="F83" s="86"/>
      <c r="G83" s="26"/>
      <c r="H83" s="26"/>
      <c r="I83" s="26"/>
      <c r="J83" s="89">
        <f t="shared" si="16"/>
        <v>0</v>
      </c>
      <c r="K83" s="26"/>
      <c r="L83" s="26"/>
      <c r="M83" s="26"/>
      <c r="N83" s="89">
        <f t="shared" si="17"/>
        <v>0</v>
      </c>
    </row>
    <row r="84" spans="1:14" ht="30" x14ac:dyDescent="0.25">
      <c r="A84" s="4" t="s">
        <v>146</v>
      </c>
      <c r="B84" s="4" t="s">
        <v>449</v>
      </c>
      <c r="C84" s="67"/>
      <c r="D84" s="67"/>
      <c r="E84" s="67"/>
      <c r="F84" s="86"/>
      <c r="G84" s="26"/>
      <c r="H84" s="26"/>
      <c r="I84" s="26"/>
      <c r="J84" s="89">
        <f t="shared" si="16"/>
        <v>0</v>
      </c>
      <c r="K84" s="26"/>
      <c r="L84" s="26"/>
      <c r="M84" s="26"/>
      <c r="N84" s="89">
        <f t="shared" si="17"/>
        <v>0</v>
      </c>
    </row>
    <row r="85" spans="1:14" x14ac:dyDescent="0.25">
      <c r="A85" s="6" t="s">
        <v>101</v>
      </c>
      <c r="B85" s="6" t="s">
        <v>450</v>
      </c>
      <c r="C85" s="67">
        <f>SUM(C81:C84)</f>
        <v>16915198</v>
      </c>
      <c r="D85" s="67">
        <f t="shared" ref="D85:N85" si="18">SUM(D81:D84)</f>
        <v>0</v>
      </c>
      <c r="E85" s="67">
        <f t="shared" si="18"/>
        <v>0</v>
      </c>
      <c r="F85" s="67">
        <f t="shared" si="18"/>
        <v>16915198</v>
      </c>
      <c r="G85" s="67">
        <f t="shared" si="18"/>
        <v>16915198</v>
      </c>
      <c r="H85" s="67">
        <f t="shared" si="18"/>
        <v>0</v>
      </c>
      <c r="I85" s="67">
        <f t="shared" si="18"/>
        <v>0</v>
      </c>
      <c r="J85" s="67">
        <f t="shared" si="18"/>
        <v>16915198</v>
      </c>
      <c r="K85" s="67">
        <f t="shared" si="18"/>
        <v>16839946</v>
      </c>
      <c r="L85" s="67">
        <f t="shared" si="18"/>
        <v>0</v>
      </c>
      <c r="M85" s="67">
        <f t="shared" si="18"/>
        <v>0</v>
      </c>
      <c r="N85" s="67">
        <f t="shared" si="18"/>
        <v>16839946</v>
      </c>
    </row>
    <row r="86" spans="1:14" x14ac:dyDescent="0.25">
      <c r="A86" s="36" t="s">
        <v>451</v>
      </c>
      <c r="B86" s="4" t="s">
        <v>452</v>
      </c>
      <c r="C86" s="67"/>
      <c r="D86" s="67"/>
      <c r="E86" s="67"/>
      <c r="F86" s="86"/>
      <c r="G86" s="26"/>
      <c r="H86" s="26"/>
      <c r="I86" s="26"/>
      <c r="J86" s="89">
        <f t="shared" si="16"/>
        <v>0</v>
      </c>
      <c r="K86" s="26"/>
      <c r="L86" s="26"/>
      <c r="M86" s="26"/>
      <c r="N86" s="89">
        <f t="shared" si="17"/>
        <v>0</v>
      </c>
    </row>
    <row r="87" spans="1:14" x14ac:dyDescent="0.25">
      <c r="A87" s="36" t="s">
        <v>453</v>
      </c>
      <c r="B87" s="4" t="s">
        <v>454</v>
      </c>
      <c r="C87" s="67"/>
      <c r="D87" s="67"/>
      <c r="E87" s="67"/>
      <c r="F87" s="86"/>
      <c r="G87" s="26"/>
      <c r="H87" s="26"/>
      <c r="I87" s="26"/>
      <c r="J87" s="89">
        <f t="shared" si="16"/>
        <v>0</v>
      </c>
      <c r="K87" s="26"/>
      <c r="L87" s="26"/>
      <c r="M87" s="26"/>
      <c r="N87" s="89">
        <f t="shared" si="17"/>
        <v>0</v>
      </c>
    </row>
    <row r="88" spans="1:14" x14ac:dyDescent="0.25">
      <c r="A88" s="36" t="s">
        <v>455</v>
      </c>
      <c r="B88" s="4" t="s">
        <v>456</v>
      </c>
      <c r="C88" s="67"/>
      <c r="D88" s="67"/>
      <c r="E88" s="67"/>
      <c r="F88" s="86"/>
      <c r="G88" s="26"/>
      <c r="H88" s="26"/>
      <c r="I88" s="26"/>
      <c r="J88" s="89">
        <f t="shared" si="16"/>
        <v>0</v>
      </c>
      <c r="K88" s="26"/>
      <c r="L88" s="26"/>
      <c r="M88" s="26"/>
      <c r="N88" s="89">
        <f t="shared" si="17"/>
        <v>0</v>
      </c>
    </row>
    <row r="89" spans="1:14" x14ac:dyDescent="0.25">
      <c r="A89" s="36" t="s">
        <v>457</v>
      </c>
      <c r="B89" s="4" t="s">
        <v>458</v>
      </c>
      <c r="C89" s="67"/>
      <c r="D89" s="67"/>
      <c r="E89" s="67"/>
      <c r="F89" s="86"/>
      <c r="G89" s="26"/>
      <c r="H89" s="26"/>
      <c r="I89" s="26"/>
      <c r="J89" s="89">
        <f t="shared" si="16"/>
        <v>0</v>
      </c>
      <c r="K89" s="26"/>
      <c r="L89" s="26"/>
      <c r="M89" s="26"/>
      <c r="N89" s="89">
        <f t="shared" si="17"/>
        <v>0</v>
      </c>
    </row>
    <row r="90" spans="1:14" ht="30" x14ac:dyDescent="0.25">
      <c r="A90" s="12" t="s">
        <v>83</v>
      </c>
      <c r="B90" s="4" t="s">
        <v>459</v>
      </c>
      <c r="C90" s="67"/>
      <c r="D90" s="67"/>
      <c r="E90" s="67"/>
      <c r="F90" s="86"/>
      <c r="G90" s="26"/>
      <c r="H90" s="26"/>
      <c r="I90" s="26"/>
      <c r="J90" s="89">
        <f t="shared" si="16"/>
        <v>0</v>
      </c>
      <c r="K90" s="26"/>
      <c r="L90" s="26"/>
      <c r="M90" s="26"/>
      <c r="N90" s="89">
        <f t="shared" si="17"/>
        <v>0</v>
      </c>
    </row>
    <row r="91" spans="1:14" x14ac:dyDescent="0.25">
      <c r="A91" s="14" t="s">
        <v>102</v>
      </c>
      <c r="B91" s="6" t="s">
        <v>460</v>
      </c>
      <c r="C91" s="67">
        <f>+C80+C85+C86+C88+C89+C90</f>
        <v>16915198</v>
      </c>
      <c r="D91" s="67">
        <f t="shared" ref="D91:N91" si="19">+D80+D85+D86+D88+D89+D90</f>
        <v>0</v>
      </c>
      <c r="E91" s="67">
        <f t="shared" si="19"/>
        <v>0</v>
      </c>
      <c r="F91" s="67">
        <f t="shared" si="19"/>
        <v>16915198</v>
      </c>
      <c r="G91" s="67">
        <f t="shared" si="19"/>
        <v>16915198</v>
      </c>
      <c r="H91" s="67">
        <f t="shared" si="19"/>
        <v>0</v>
      </c>
      <c r="I91" s="67">
        <f t="shared" si="19"/>
        <v>0</v>
      </c>
      <c r="J91" s="67">
        <f t="shared" si="19"/>
        <v>16915198</v>
      </c>
      <c r="K91" s="67">
        <f t="shared" si="19"/>
        <v>16839946</v>
      </c>
      <c r="L91" s="67">
        <f t="shared" si="19"/>
        <v>0</v>
      </c>
      <c r="M91" s="67">
        <f t="shared" si="19"/>
        <v>0</v>
      </c>
      <c r="N91" s="67">
        <f t="shared" si="19"/>
        <v>16839946</v>
      </c>
    </row>
    <row r="92" spans="1:14" ht="30" x14ac:dyDescent="0.25">
      <c r="A92" s="12" t="s">
        <v>461</v>
      </c>
      <c r="B92" s="4" t="s">
        <v>462</v>
      </c>
      <c r="C92" s="67"/>
      <c r="D92" s="67"/>
      <c r="E92" s="67"/>
      <c r="F92" s="86"/>
      <c r="G92" s="26"/>
      <c r="H92" s="26"/>
      <c r="I92" s="26"/>
      <c r="J92" s="89">
        <f t="shared" si="16"/>
        <v>0</v>
      </c>
      <c r="K92" s="26"/>
      <c r="L92" s="26"/>
      <c r="M92" s="26"/>
      <c r="N92" s="89">
        <f t="shared" si="17"/>
        <v>0</v>
      </c>
    </row>
    <row r="93" spans="1:14" ht="30" x14ac:dyDescent="0.25">
      <c r="A93" s="12" t="s">
        <v>463</v>
      </c>
      <c r="B93" s="4" t="s">
        <v>464</v>
      </c>
      <c r="C93" s="67"/>
      <c r="D93" s="67"/>
      <c r="E93" s="67"/>
      <c r="F93" s="86"/>
      <c r="G93" s="26"/>
      <c r="H93" s="26"/>
      <c r="I93" s="26"/>
      <c r="J93" s="89">
        <f t="shared" si="16"/>
        <v>0</v>
      </c>
      <c r="K93" s="26"/>
      <c r="L93" s="26"/>
      <c r="M93" s="26"/>
      <c r="N93" s="89">
        <f t="shared" si="17"/>
        <v>0</v>
      </c>
    </row>
    <row r="94" spans="1:14" x14ac:dyDescent="0.25">
      <c r="A94" s="36" t="s">
        <v>465</v>
      </c>
      <c r="B94" s="4" t="s">
        <v>466</v>
      </c>
      <c r="C94" s="67"/>
      <c r="D94" s="67"/>
      <c r="E94" s="67"/>
      <c r="F94" s="86"/>
      <c r="G94" s="26"/>
      <c r="H94" s="26"/>
      <c r="I94" s="26"/>
      <c r="J94" s="89">
        <f t="shared" si="16"/>
        <v>0</v>
      </c>
      <c r="K94" s="26"/>
      <c r="L94" s="26"/>
      <c r="M94" s="26"/>
      <c r="N94" s="89">
        <f t="shared" si="17"/>
        <v>0</v>
      </c>
    </row>
    <row r="95" spans="1:14" x14ac:dyDescent="0.25">
      <c r="A95" s="36" t="s">
        <v>84</v>
      </c>
      <c r="B95" s="4" t="s">
        <v>467</v>
      </c>
      <c r="C95" s="67"/>
      <c r="D95" s="67"/>
      <c r="E95" s="67"/>
      <c r="F95" s="86"/>
      <c r="G95" s="26"/>
      <c r="H95" s="26"/>
      <c r="I95" s="26"/>
      <c r="J95" s="89">
        <f t="shared" si="16"/>
        <v>0</v>
      </c>
      <c r="K95" s="26"/>
      <c r="L95" s="26"/>
      <c r="M95" s="26"/>
      <c r="N95" s="89">
        <f t="shared" si="17"/>
        <v>0</v>
      </c>
    </row>
    <row r="96" spans="1:14" x14ac:dyDescent="0.25">
      <c r="A96" s="13" t="s">
        <v>103</v>
      </c>
      <c r="B96" s="6" t="s">
        <v>468</v>
      </c>
      <c r="C96" s="67"/>
      <c r="D96" s="67"/>
      <c r="E96" s="67"/>
      <c r="F96" s="86"/>
      <c r="G96" s="26"/>
      <c r="H96" s="26"/>
      <c r="I96" s="26"/>
      <c r="J96" s="89">
        <f t="shared" si="16"/>
        <v>0</v>
      </c>
      <c r="K96" s="26"/>
      <c r="L96" s="26"/>
      <c r="M96" s="26"/>
      <c r="N96" s="89">
        <f t="shared" si="17"/>
        <v>0</v>
      </c>
    </row>
    <row r="97" spans="1:14" ht="25.5" x14ac:dyDescent="0.25">
      <c r="A97" s="14" t="s">
        <v>469</v>
      </c>
      <c r="B97" s="6" t="s">
        <v>470</v>
      </c>
      <c r="C97" s="67"/>
      <c r="D97" s="67"/>
      <c r="E97" s="67"/>
      <c r="F97" s="86"/>
      <c r="G97" s="26"/>
      <c r="H97" s="26"/>
      <c r="I97" s="26"/>
      <c r="J97" s="89">
        <f t="shared" si="16"/>
        <v>0</v>
      </c>
      <c r="K97" s="26"/>
      <c r="L97" s="26"/>
      <c r="M97" s="26"/>
      <c r="N97" s="89">
        <f t="shared" si="17"/>
        <v>0</v>
      </c>
    </row>
    <row r="98" spans="1:14" ht="15.75" x14ac:dyDescent="0.25">
      <c r="A98" s="39" t="s">
        <v>104</v>
      </c>
      <c r="B98" s="40" t="s">
        <v>471</v>
      </c>
      <c r="C98" s="67">
        <f>+C91+C96+C97</f>
        <v>16915198</v>
      </c>
      <c r="D98" s="67">
        <f t="shared" ref="D98:N98" si="20">+D91+D96+D97</f>
        <v>0</v>
      </c>
      <c r="E98" s="67">
        <f t="shared" si="20"/>
        <v>0</v>
      </c>
      <c r="F98" s="67">
        <f t="shared" si="20"/>
        <v>16915198</v>
      </c>
      <c r="G98" s="67">
        <f t="shared" si="20"/>
        <v>16915198</v>
      </c>
      <c r="H98" s="67">
        <f t="shared" si="20"/>
        <v>0</v>
      </c>
      <c r="I98" s="67">
        <f t="shared" si="20"/>
        <v>0</v>
      </c>
      <c r="J98" s="67">
        <f t="shared" si="20"/>
        <v>16915198</v>
      </c>
      <c r="K98" s="67">
        <f t="shared" si="20"/>
        <v>16839946</v>
      </c>
      <c r="L98" s="67">
        <f t="shared" si="20"/>
        <v>0</v>
      </c>
      <c r="M98" s="67">
        <f t="shared" si="20"/>
        <v>0</v>
      </c>
      <c r="N98" s="67">
        <f t="shared" si="20"/>
        <v>16839946</v>
      </c>
    </row>
    <row r="99" spans="1:14" ht="15.75" x14ac:dyDescent="0.25">
      <c r="A99" s="43" t="s">
        <v>86</v>
      </c>
      <c r="B99" s="44"/>
      <c r="C99" s="67">
        <f>+C69+C98</f>
        <v>72008920</v>
      </c>
      <c r="D99" s="67">
        <f t="shared" ref="D99:N99" si="21">+D69+D98</f>
        <v>21659077</v>
      </c>
      <c r="E99" s="67">
        <f t="shared" si="21"/>
        <v>0</v>
      </c>
      <c r="F99" s="67">
        <f t="shared" si="21"/>
        <v>93667997</v>
      </c>
      <c r="G99" s="67">
        <f t="shared" si="21"/>
        <v>69764354</v>
      </c>
      <c r="H99" s="67">
        <f t="shared" si="21"/>
        <v>21659077</v>
      </c>
      <c r="I99" s="67">
        <f t="shared" si="21"/>
        <v>0</v>
      </c>
      <c r="J99" s="67">
        <f t="shared" si="21"/>
        <v>91423431</v>
      </c>
      <c r="K99" s="67">
        <f t="shared" si="21"/>
        <v>38997682</v>
      </c>
      <c r="L99" s="67">
        <f t="shared" si="21"/>
        <v>15424119</v>
      </c>
      <c r="M99" s="67">
        <f t="shared" si="21"/>
        <v>0</v>
      </c>
      <c r="N99" s="67">
        <f t="shared" si="21"/>
        <v>54421801</v>
      </c>
    </row>
    <row r="100" spans="1:14" x14ac:dyDescent="0.25">
      <c r="G100" s="22"/>
      <c r="H100" s="22"/>
      <c r="I100" s="22"/>
    </row>
  </sheetData>
  <mergeCells count="2">
    <mergeCell ref="A3:F3"/>
    <mergeCell ref="A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zoomScaleNormal="100" workbookViewId="0"/>
  </sheetViews>
  <sheetFormatPr defaultRowHeight="15" x14ac:dyDescent="0.25"/>
  <cols>
    <col min="1" max="1" width="65" customWidth="1"/>
    <col min="3" max="3" width="16.85546875" customWidth="1"/>
    <col min="4" max="4" width="15" customWidth="1"/>
    <col min="5" max="5" width="12" customWidth="1"/>
  </cols>
  <sheetData>
    <row r="1" spans="1:5" x14ac:dyDescent="0.25">
      <c r="A1" t="s">
        <v>539</v>
      </c>
    </row>
    <row r="3" spans="1:5" ht="24" customHeight="1" x14ac:dyDescent="0.25">
      <c r="A3" s="107" t="s">
        <v>525</v>
      </c>
      <c r="B3" s="105"/>
      <c r="C3" s="105"/>
    </row>
    <row r="4" spans="1:5" ht="26.25" customHeight="1" x14ac:dyDescent="0.25">
      <c r="A4" s="104" t="s">
        <v>518</v>
      </c>
      <c r="B4" s="105"/>
      <c r="C4" s="105"/>
    </row>
    <row r="6" spans="1:5" ht="25.5" x14ac:dyDescent="0.25">
      <c r="A6" s="42" t="s">
        <v>150</v>
      </c>
      <c r="B6" s="2" t="s">
        <v>184</v>
      </c>
      <c r="C6" s="58" t="s">
        <v>153</v>
      </c>
      <c r="D6" s="89" t="s">
        <v>532</v>
      </c>
      <c r="E6" s="89" t="s">
        <v>533</v>
      </c>
    </row>
    <row r="7" spans="1:5" x14ac:dyDescent="0.25">
      <c r="A7" s="4" t="s">
        <v>105</v>
      </c>
      <c r="B7" s="4" t="s">
        <v>386</v>
      </c>
      <c r="C7" s="67">
        <v>7500000</v>
      </c>
      <c r="D7" s="26">
        <v>7500000</v>
      </c>
      <c r="E7" s="26">
        <v>3629704</v>
      </c>
    </row>
    <row r="8" spans="1:5" x14ac:dyDescent="0.25">
      <c r="A8" s="4" t="s">
        <v>106</v>
      </c>
      <c r="B8" s="4" t="s">
        <v>386</v>
      </c>
      <c r="C8" s="67"/>
      <c r="D8" s="26"/>
      <c r="E8" s="26"/>
    </row>
    <row r="9" spans="1:5" x14ac:dyDescent="0.25">
      <c r="A9" s="4" t="s">
        <v>107</v>
      </c>
      <c r="B9" s="4" t="s">
        <v>386</v>
      </c>
      <c r="C9" s="67">
        <v>340000</v>
      </c>
      <c r="D9" s="26">
        <v>340000</v>
      </c>
      <c r="E9" s="26">
        <v>187425</v>
      </c>
    </row>
    <row r="10" spans="1:5" x14ac:dyDescent="0.25">
      <c r="A10" s="4" t="s">
        <v>108</v>
      </c>
      <c r="B10" s="4" t="s">
        <v>386</v>
      </c>
      <c r="C10" s="67">
        <v>1800000</v>
      </c>
      <c r="D10" s="26">
        <v>1800000</v>
      </c>
      <c r="E10" s="26">
        <v>860337</v>
      </c>
    </row>
    <row r="11" spans="1:5" x14ac:dyDescent="0.25">
      <c r="A11" s="6" t="s">
        <v>60</v>
      </c>
      <c r="B11" s="7" t="s">
        <v>386</v>
      </c>
      <c r="C11" s="67">
        <f>SUM(C7:C10)</f>
        <v>9640000</v>
      </c>
      <c r="D11" s="67">
        <f t="shared" ref="D11:E11" si="0">SUM(D7:D10)</f>
        <v>9640000</v>
      </c>
      <c r="E11" s="67">
        <f t="shared" si="0"/>
        <v>4677466</v>
      </c>
    </row>
    <row r="12" spans="1:5" x14ac:dyDescent="0.25">
      <c r="A12" s="4" t="s">
        <v>61</v>
      </c>
      <c r="B12" s="5" t="s">
        <v>387</v>
      </c>
      <c r="C12" s="67">
        <f>'2.melléklet'!F28</f>
        <v>750000</v>
      </c>
      <c r="D12" s="26">
        <v>750000</v>
      </c>
      <c r="E12" s="26">
        <v>455756</v>
      </c>
    </row>
    <row r="13" spans="1:5" ht="27" x14ac:dyDescent="0.25">
      <c r="A13" s="51" t="s">
        <v>388</v>
      </c>
      <c r="B13" s="51" t="s">
        <v>387</v>
      </c>
      <c r="C13" s="67">
        <f>C12</f>
        <v>750000</v>
      </c>
      <c r="D13" s="26">
        <v>750000</v>
      </c>
      <c r="E13" s="26">
        <v>455756</v>
      </c>
    </row>
    <row r="14" spans="1:5" ht="27" x14ac:dyDescent="0.25">
      <c r="A14" s="51" t="s">
        <v>389</v>
      </c>
      <c r="B14" s="51" t="s">
        <v>387</v>
      </c>
      <c r="C14" s="67"/>
      <c r="D14" s="26"/>
      <c r="E14" s="26"/>
    </row>
    <row r="15" spans="1:5" x14ac:dyDescent="0.25">
      <c r="A15" s="4" t="s">
        <v>63</v>
      </c>
      <c r="B15" s="5" t="s">
        <v>393</v>
      </c>
      <c r="C15" s="67">
        <v>230000</v>
      </c>
      <c r="D15" s="26">
        <v>230000</v>
      </c>
      <c r="E15" s="26">
        <v>-210699</v>
      </c>
    </row>
    <row r="16" spans="1:5" ht="27" x14ac:dyDescent="0.25">
      <c r="A16" s="51" t="s">
        <v>394</v>
      </c>
      <c r="B16" s="51" t="s">
        <v>393</v>
      </c>
      <c r="C16" s="67"/>
      <c r="D16" s="26"/>
      <c r="E16" s="26"/>
    </row>
    <row r="17" spans="1:5" ht="27" x14ac:dyDescent="0.25">
      <c r="A17" s="51" t="s">
        <v>395</v>
      </c>
      <c r="B17" s="51" t="s">
        <v>393</v>
      </c>
      <c r="C17" s="67">
        <f>C15</f>
        <v>230000</v>
      </c>
      <c r="D17" s="26">
        <v>230000</v>
      </c>
      <c r="E17" s="26">
        <v>-210699</v>
      </c>
    </row>
    <row r="18" spans="1:5" x14ac:dyDescent="0.25">
      <c r="A18" s="51" t="s">
        <v>396</v>
      </c>
      <c r="B18" s="51" t="s">
        <v>393</v>
      </c>
      <c r="C18" s="67"/>
      <c r="D18" s="26"/>
      <c r="E18" s="26"/>
    </row>
    <row r="19" spans="1:5" x14ac:dyDescent="0.25">
      <c r="A19" s="51" t="s">
        <v>397</v>
      </c>
      <c r="B19" s="51" t="s">
        <v>393</v>
      </c>
      <c r="C19" s="67"/>
      <c r="D19" s="26"/>
      <c r="E19" s="26"/>
    </row>
    <row r="20" spans="1:5" x14ac:dyDescent="0.25">
      <c r="A20" s="4" t="s">
        <v>109</v>
      </c>
      <c r="B20" s="5" t="s">
        <v>398</v>
      </c>
      <c r="C20" s="67">
        <v>1800000</v>
      </c>
      <c r="D20" s="26">
        <v>1800000</v>
      </c>
      <c r="E20" s="26">
        <v>7200</v>
      </c>
    </row>
    <row r="21" spans="1:5" x14ac:dyDescent="0.25">
      <c r="A21" s="51" t="s">
        <v>399</v>
      </c>
      <c r="B21" s="51" t="s">
        <v>398</v>
      </c>
      <c r="C21" s="67"/>
      <c r="D21" s="26"/>
      <c r="E21" s="26"/>
    </row>
    <row r="22" spans="1:5" x14ac:dyDescent="0.25">
      <c r="A22" s="51" t="s">
        <v>400</v>
      </c>
      <c r="B22" s="51" t="s">
        <v>398</v>
      </c>
      <c r="C22" s="67"/>
      <c r="D22" s="26"/>
      <c r="E22" s="26"/>
    </row>
    <row r="23" spans="1:5" x14ac:dyDescent="0.25">
      <c r="A23" s="6" t="s">
        <v>92</v>
      </c>
      <c r="B23" s="7" t="s">
        <v>401</v>
      </c>
      <c r="C23" s="67">
        <f>+C15+C20+C12</f>
        <v>2780000</v>
      </c>
      <c r="D23" s="26">
        <v>1800000</v>
      </c>
      <c r="E23" s="26">
        <v>7200</v>
      </c>
    </row>
    <row r="24" spans="1:5" x14ac:dyDescent="0.25">
      <c r="A24" s="4" t="s">
        <v>110</v>
      </c>
      <c r="B24" s="4" t="s">
        <v>402</v>
      </c>
      <c r="C24" s="67"/>
      <c r="D24" s="26"/>
      <c r="E24" s="26"/>
    </row>
    <row r="25" spans="1:5" x14ac:dyDescent="0.25">
      <c r="A25" s="4" t="s">
        <v>111</v>
      </c>
      <c r="B25" s="4" t="s">
        <v>402</v>
      </c>
      <c r="C25" s="67"/>
      <c r="D25" s="26"/>
      <c r="E25" s="26"/>
    </row>
    <row r="26" spans="1:5" x14ac:dyDescent="0.25">
      <c r="A26" s="4" t="s">
        <v>112</v>
      </c>
      <c r="B26" s="4" t="s">
        <v>402</v>
      </c>
      <c r="C26" s="67"/>
      <c r="D26" s="26"/>
      <c r="E26" s="26"/>
    </row>
    <row r="27" spans="1:5" x14ac:dyDescent="0.25">
      <c r="A27" s="4" t="s">
        <v>113</v>
      </c>
      <c r="B27" s="4" t="s">
        <v>402</v>
      </c>
      <c r="C27" s="67"/>
      <c r="D27" s="26"/>
      <c r="E27" s="26"/>
    </row>
    <row r="28" spans="1:5" x14ac:dyDescent="0.25">
      <c r="A28" s="4" t="s">
        <v>114</v>
      </c>
      <c r="B28" s="4" t="s">
        <v>402</v>
      </c>
      <c r="C28" s="67"/>
      <c r="D28" s="26"/>
      <c r="E28" s="26"/>
    </row>
    <row r="29" spans="1:5" x14ac:dyDescent="0.25">
      <c r="A29" s="4" t="s">
        <v>115</v>
      </c>
      <c r="B29" s="4" t="s">
        <v>402</v>
      </c>
      <c r="C29" s="67"/>
      <c r="D29" s="26"/>
      <c r="E29" s="26"/>
    </row>
    <row r="30" spans="1:5" x14ac:dyDescent="0.25">
      <c r="A30" s="4" t="s">
        <v>116</v>
      </c>
      <c r="B30" s="4" t="s">
        <v>402</v>
      </c>
      <c r="C30" s="67"/>
      <c r="D30" s="26"/>
      <c r="E30" s="26"/>
    </row>
    <row r="31" spans="1:5" x14ac:dyDescent="0.25">
      <c r="A31" s="4" t="s">
        <v>117</v>
      </c>
      <c r="B31" s="4" t="s">
        <v>402</v>
      </c>
      <c r="C31" s="67"/>
      <c r="D31" s="26"/>
      <c r="E31" s="26"/>
    </row>
    <row r="32" spans="1:5" ht="45" x14ac:dyDescent="0.25">
      <c r="A32" s="4" t="s">
        <v>118</v>
      </c>
      <c r="B32" s="4" t="s">
        <v>402</v>
      </c>
      <c r="C32" s="67"/>
      <c r="D32" s="26"/>
      <c r="E32" s="26"/>
    </row>
    <row r="33" spans="1:5" x14ac:dyDescent="0.25">
      <c r="A33" s="4" t="s">
        <v>119</v>
      </c>
      <c r="B33" s="4" t="s">
        <v>402</v>
      </c>
      <c r="C33" s="67"/>
      <c r="D33" s="26"/>
      <c r="E33" s="26"/>
    </row>
    <row r="34" spans="1:5" x14ac:dyDescent="0.25">
      <c r="A34" s="6" t="s">
        <v>65</v>
      </c>
      <c r="B34" s="7" t="s">
        <v>402</v>
      </c>
      <c r="C34" s="67">
        <v>150000</v>
      </c>
      <c r="D34" s="26">
        <v>150000</v>
      </c>
      <c r="E34" s="26">
        <v>182779</v>
      </c>
    </row>
  </sheetData>
  <mergeCells count="2">
    <mergeCell ref="A3:C3"/>
    <mergeCell ref="A4:C4"/>
  </mergeCells>
  <phoneticPr fontId="24" type="noConversion"/>
  <pageMargins left="0.7" right="0.7" top="0.75" bottom="0.75" header="0.3" footer="0.3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74"/>
  <sheetViews>
    <sheetView zoomScaleNormal="100" workbookViewId="0"/>
  </sheetViews>
  <sheetFormatPr defaultRowHeight="15" x14ac:dyDescent="0.25"/>
  <cols>
    <col min="1" max="1" width="50.28515625" customWidth="1"/>
    <col min="3" max="6" width="14.5703125" style="65" customWidth="1"/>
    <col min="7" max="7" width="12.7109375" customWidth="1"/>
    <col min="8" max="9" width="10.140625" customWidth="1"/>
    <col min="10" max="10" width="13.5703125" customWidth="1"/>
    <col min="11" max="11" width="13.85546875" customWidth="1"/>
    <col min="12" max="13" width="10.140625" customWidth="1"/>
    <col min="14" max="14" width="14.28515625" customWidth="1"/>
  </cols>
  <sheetData>
    <row r="1" spans="1:15" x14ac:dyDescent="0.25">
      <c r="A1" t="s">
        <v>540</v>
      </c>
    </row>
    <row r="3" spans="1:15" ht="24.75" customHeight="1" x14ac:dyDescent="0.25">
      <c r="A3" s="107" t="s">
        <v>525</v>
      </c>
      <c r="B3" s="105"/>
      <c r="C3" s="105"/>
      <c r="D3" s="105"/>
      <c r="E3" s="105"/>
      <c r="F3" s="106"/>
    </row>
    <row r="4" spans="1:15" ht="21.75" customHeight="1" x14ac:dyDescent="0.25">
      <c r="A4" s="104" t="s">
        <v>519</v>
      </c>
      <c r="B4" s="105"/>
      <c r="C4" s="105"/>
      <c r="D4" s="105"/>
      <c r="E4" s="105"/>
      <c r="F4" s="106"/>
    </row>
    <row r="5" spans="1:15" ht="18" x14ac:dyDescent="0.25">
      <c r="A5" s="46"/>
      <c r="B5" s="64"/>
      <c r="C5" s="69"/>
    </row>
    <row r="6" spans="1:15" ht="15.75" x14ac:dyDescent="0.25">
      <c r="A6" s="77"/>
      <c r="B6" s="95" t="s">
        <v>514</v>
      </c>
      <c r="C6" s="96"/>
      <c r="D6" s="79"/>
      <c r="E6" s="79"/>
      <c r="F6" s="79"/>
      <c r="G6" s="78"/>
      <c r="H6" s="78"/>
      <c r="I6" s="78"/>
      <c r="J6" s="78"/>
      <c r="K6" s="78"/>
      <c r="L6" s="78"/>
      <c r="M6" s="78"/>
      <c r="N6" s="78"/>
    </row>
    <row r="7" spans="1:15" ht="15.75" x14ac:dyDescent="0.25">
      <c r="A7" s="3"/>
      <c r="B7" s="64"/>
      <c r="C7" s="69" t="s">
        <v>534</v>
      </c>
      <c r="F7" s="98"/>
      <c r="G7" t="s">
        <v>535</v>
      </c>
      <c r="J7" s="97"/>
      <c r="K7" t="s">
        <v>536</v>
      </c>
      <c r="O7" s="80"/>
    </row>
    <row r="8" spans="1:15" ht="45" x14ac:dyDescent="0.3">
      <c r="A8" s="1" t="s">
        <v>183</v>
      </c>
      <c r="B8" s="2" t="s">
        <v>184</v>
      </c>
      <c r="C8" s="68" t="s">
        <v>122</v>
      </c>
      <c r="D8" s="68" t="s">
        <v>123</v>
      </c>
      <c r="E8" s="68" t="s">
        <v>161</v>
      </c>
      <c r="F8" s="66" t="s">
        <v>152</v>
      </c>
      <c r="G8" s="68" t="s">
        <v>122</v>
      </c>
      <c r="H8" s="68" t="s">
        <v>123</v>
      </c>
      <c r="I8" s="68" t="s">
        <v>161</v>
      </c>
      <c r="J8" s="66" t="s">
        <v>152</v>
      </c>
      <c r="K8" s="68" t="s">
        <v>122</v>
      </c>
      <c r="L8" s="68" t="s">
        <v>123</v>
      </c>
      <c r="M8" s="68" t="s">
        <v>161</v>
      </c>
      <c r="N8" s="66" t="s">
        <v>152</v>
      </c>
    </row>
    <row r="9" spans="1:15" x14ac:dyDescent="0.25">
      <c r="A9" s="27" t="s">
        <v>185</v>
      </c>
      <c r="B9" s="28" t="s">
        <v>186</v>
      </c>
      <c r="C9" s="70">
        <v>5628654</v>
      </c>
      <c r="D9" s="70"/>
      <c r="E9" s="70"/>
      <c r="F9" s="67">
        <f>SUM(C9:E9)</f>
        <v>5628654</v>
      </c>
      <c r="G9" s="26">
        <v>5731093</v>
      </c>
      <c r="H9" s="26"/>
      <c r="I9" s="26"/>
      <c r="J9" s="26">
        <f>SUM(G9:I9)</f>
        <v>5731093</v>
      </c>
      <c r="K9" s="26">
        <v>3425096</v>
      </c>
      <c r="L9" s="26"/>
      <c r="M9" s="26"/>
      <c r="N9" s="26">
        <f>SUM(K9:M9)</f>
        <v>3425096</v>
      </c>
    </row>
    <row r="10" spans="1:15" x14ac:dyDescent="0.25">
      <c r="A10" s="27" t="s">
        <v>187</v>
      </c>
      <c r="B10" s="29" t="s">
        <v>188</v>
      </c>
      <c r="C10" s="70"/>
      <c r="D10" s="70"/>
      <c r="E10" s="70"/>
      <c r="F10" s="67">
        <f t="shared" ref="F10:F73" si="0">SUM(C10:E10)</f>
        <v>0</v>
      </c>
      <c r="G10" s="26"/>
      <c r="H10" s="26"/>
      <c r="I10" s="26"/>
      <c r="J10" s="26">
        <f t="shared" ref="J10:J73" si="1">SUM(G10:I10)</f>
        <v>0</v>
      </c>
      <c r="K10" s="26"/>
      <c r="L10" s="26"/>
      <c r="M10" s="26"/>
      <c r="N10" s="26">
        <f t="shared" ref="N10:N73" si="2">SUM(K10:M10)</f>
        <v>0</v>
      </c>
    </row>
    <row r="11" spans="1:15" x14ac:dyDescent="0.25">
      <c r="A11" s="27" t="s">
        <v>189</v>
      </c>
      <c r="B11" s="29" t="s">
        <v>190</v>
      </c>
      <c r="C11" s="70"/>
      <c r="D11" s="70"/>
      <c r="E11" s="70"/>
      <c r="F11" s="67">
        <f t="shared" si="0"/>
        <v>0</v>
      </c>
      <c r="G11" s="26"/>
      <c r="H11" s="26"/>
      <c r="I11" s="26"/>
      <c r="J11" s="26">
        <f t="shared" si="1"/>
        <v>0</v>
      </c>
      <c r="K11" s="26"/>
      <c r="L11" s="26"/>
      <c r="M11" s="26"/>
      <c r="N11" s="26">
        <f t="shared" si="2"/>
        <v>0</v>
      </c>
    </row>
    <row r="12" spans="1:15" ht="30" x14ac:dyDescent="0.25">
      <c r="A12" s="30" t="s">
        <v>191</v>
      </c>
      <c r="B12" s="29" t="s">
        <v>192</v>
      </c>
      <c r="C12" s="70"/>
      <c r="D12" s="70"/>
      <c r="E12" s="70"/>
      <c r="F12" s="67">
        <f t="shared" si="0"/>
        <v>0</v>
      </c>
      <c r="G12" s="26"/>
      <c r="H12" s="26"/>
      <c r="I12" s="26"/>
      <c r="J12" s="26">
        <f t="shared" si="1"/>
        <v>0</v>
      </c>
      <c r="K12" s="26"/>
      <c r="L12" s="26"/>
      <c r="M12" s="26"/>
      <c r="N12" s="26">
        <f t="shared" si="2"/>
        <v>0</v>
      </c>
    </row>
    <row r="13" spans="1:15" x14ac:dyDescent="0.25">
      <c r="A13" s="30" t="s">
        <v>193</v>
      </c>
      <c r="B13" s="29" t="s">
        <v>194</v>
      </c>
      <c r="C13" s="70"/>
      <c r="D13" s="70"/>
      <c r="E13" s="70"/>
      <c r="F13" s="67">
        <f t="shared" si="0"/>
        <v>0</v>
      </c>
      <c r="G13" s="26"/>
      <c r="H13" s="26"/>
      <c r="I13" s="26"/>
      <c r="J13" s="26">
        <f t="shared" si="1"/>
        <v>0</v>
      </c>
      <c r="K13" s="26"/>
      <c r="L13" s="26"/>
      <c r="M13" s="26"/>
      <c r="N13" s="26">
        <f t="shared" si="2"/>
        <v>0</v>
      </c>
    </row>
    <row r="14" spans="1:15" x14ac:dyDescent="0.25">
      <c r="A14" s="30" t="s">
        <v>195</v>
      </c>
      <c r="B14" s="29" t="s">
        <v>196</v>
      </c>
      <c r="C14" s="70"/>
      <c r="D14" s="70"/>
      <c r="E14" s="70"/>
      <c r="F14" s="67">
        <f t="shared" si="0"/>
        <v>0</v>
      </c>
      <c r="G14" s="26"/>
      <c r="H14" s="26"/>
      <c r="I14" s="26"/>
      <c r="J14" s="26">
        <f t="shared" si="1"/>
        <v>0</v>
      </c>
      <c r="K14" s="26"/>
      <c r="L14" s="26"/>
      <c r="M14" s="26"/>
      <c r="N14" s="26">
        <f t="shared" si="2"/>
        <v>0</v>
      </c>
    </row>
    <row r="15" spans="1:15" x14ac:dyDescent="0.25">
      <c r="A15" s="30" t="s">
        <v>197</v>
      </c>
      <c r="B15" s="29" t="s">
        <v>198</v>
      </c>
      <c r="C15" s="70"/>
      <c r="D15" s="70"/>
      <c r="E15" s="70"/>
      <c r="F15" s="67">
        <f t="shared" si="0"/>
        <v>0</v>
      </c>
      <c r="G15" s="26"/>
      <c r="H15" s="26"/>
      <c r="I15" s="26"/>
      <c r="J15" s="26">
        <f t="shared" si="1"/>
        <v>0</v>
      </c>
      <c r="K15" s="26"/>
      <c r="L15" s="26"/>
      <c r="M15" s="26"/>
      <c r="N15" s="26">
        <f t="shared" si="2"/>
        <v>0</v>
      </c>
    </row>
    <row r="16" spans="1:15" x14ac:dyDescent="0.25">
      <c r="A16" s="30" t="s">
        <v>199</v>
      </c>
      <c r="B16" s="29" t="s">
        <v>200</v>
      </c>
      <c r="C16" s="70"/>
      <c r="D16" s="70"/>
      <c r="E16" s="70"/>
      <c r="F16" s="67">
        <f t="shared" si="0"/>
        <v>0</v>
      </c>
      <c r="G16" s="26"/>
      <c r="H16" s="26"/>
      <c r="I16" s="26"/>
      <c r="J16" s="26">
        <f t="shared" si="1"/>
        <v>0</v>
      </c>
      <c r="K16" s="26"/>
      <c r="L16" s="26"/>
      <c r="M16" s="26"/>
      <c r="N16" s="26">
        <f t="shared" si="2"/>
        <v>0</v>
      </c>
    </row>
    <row r="17" spans="1:14" x14ac:dyDescent="0.25">
      <c r="A17" s="4" t="s">
        <v>201</v>
      </c>
      <c r="B17" s="29" t="s">
        <v>202</v>
      </c>
      <c r="C17" s="70"/>
      <c r="D17" s="70"/>
      <c r="E17" s="70"/>
      <c r="F17" s="67">
        <f t="shared" si="0"/>
        <v>0</v>
      </c>
      <c r="G17" s="26"/>
      <c r="H17" s="26"/>
      <c r="I17" s="26"/>
      <c r="J17" s="26">
        <f t="shared" si="1"/>
        <v>0</v>
      </c>
      <c r="K17" s="26"/>
      <c r="L17" s="26"/>
      <c r="M17" s="26"/>
      <c r="N17" s="26">
        <f t="shared" si="2"/>
        <v>0</v>
      </c>
    </row>
    <row r="18" spans="1:14" x14ac:dyDescent="0.25">
      <c r="A18" s="4" t="s">
        <v>203</v>
      </c>
      <c r="B18" s="29" t="s">
        <v>204</v>
      </c>
      <c r="C18" s="70"/>
      <c r="D18" s="70"/>
      <c r="E18" s="70"/>
      <c r="F18" s="67">
        <f t="shared" si="0"/>
        <v>0</v>
      </c>
      <c r="G18" s="26"/>
      <c r="H18" s="26"/>
      <c r="I18" s="26"/>
      <c r="J18" s="26">
        <f t="shared" si="1"/>
        <v>0</v>
      </c>
      <c r="K18" s="26"/>
      <c r="L18" s="26"/>
      <c r="M18" s="26"/>
      <c r="N18" s="26">
        <f t="shared" si="2"/>
        <v>0</v>
      </c>
    </row>
    <row r="19" spans="1:14" x14ac:dyDescent="0.25">
      <c r="A19" s="4" t="s">
        <v>205</v>
      </c>
      <c r="B19" s="29" t="s">
        <v>206</v>
      </c>
      <c r="C19" s="70"/>
      <c r="D19" s="70"/>
      <c r="E19" s="70"/>
      <c r="F19" s="67">
        <f t="shared" si="0"/>
        <v>0</v>
      </c>
      <c r="G19" s="26"/>
      <c r="H19" s="26"/>
      <c r="I19" s="26"/>
      <c r="J19" s="26">
        <f t="shared" si="1"/>
        <v>0</v>
      </c>
      <c r="K19" s="26"/>
      <c r="L19" s="26"/>
      <c r="M19" s="26"/>
      <c r="N19" s="26">
        <f t="shared" si="2"/>
        <v>0</v>
      </c>
    </row>
    <row r="20" spans="1:14" x14ac:dyDescent="0.25">
      <c r="A20" s="4" t="s">
        <v>207</v>
      </c>
      <c r="B20" s="29" t="s">
        <v>208</v>
      </c>
      <c r="C20" s="70"/>
      <c r="D20" s="70"/>
      <c r="E20" s="70"/>
      <c r="F20" s="67">
        <f t="shared" si="0"/>
        <v>0</v>
      </c>
      <c r="G20" s="26"/>
      <c r="H20" s="26"/>
      <c r="I20" s="26"/>
      <c r="J20" s="26">
        <f t="shared" si="1"/>
        <v>0</v>
      </c>
      <c r="K20" s="26"/>
      <c r="L20" s="26"/>
      <c r="M20" s="26"/>
      <c r="N20" s="26">
        <f t="shared" si="2"/>
        <v>0</v>
      </c>
    </row>
    <row r="21" spans="1:14" x14ac:dyDescent="0.25">
      <c r="A21" s="4" t="s">
        <v>16</v>
      </c>
      <c r="B21" s="29" t="s">
        <v>209</v>
      </c>
      <c r="C21" s="70"/>
      <c r="D21" s="70"/>
      <c r="E21" s="70"/>
      <c r="F21" s="67">
        <f t="shared" si="0"/>
        <v>0</v>
      </c>
      <c r="G21" s="26"/>
      <c r="H21" s="26"/>
      <c r="I21" s="26"/>
      <c r="J21" s="26">
        <f t="shared" si="1"/>
        <v>0</v>
      </c>
      <c r="K21" s="26"/>
      <c r="L21" s="26"/>
      <c r="M21" s="26"/>
      <c r="N21" s="26">
        <f t="shared" si="2"/>
        <v>0</v>
      </c>
    </row>
    <row r="22" spans="1:14" x14ac:dyDescent="0.25">
      <c r="A22" s="31" t="s">
        <v>472</v>
      </c>
      <c r="B22" s="32" t="s">
        <v>210</v>
      </c>
      <c r="C22" s="67">
        <f>SUM(C9:C21)</f>
        <v>5628654</v>
      </c>
      <c r="D22" s="67">
        <f t="shared" ref="D22:N22" si="3">SUM(D9:D21)</f>
        <v>0</v>
      </c>
      <c r="E22" s="67">
        <f t="shared" si="3"/>
        <v>0</v>
      </c>
      <c r="F22" s="67">
        <f t="shared" si="3"/>
        <v>5628654</v>
      </c>
      <c r="G22" s="67">
        <f t="shared" si="3"/>
        <v>5731093</v>
      </c>
      <c r="H22" s="67">
        <f t="shared" si="3"/>
        <v>0</v>
      </c>
      <c r="I22" s="67">
        <f t="shared" si="3"/>
        <v>0</v>
      </c>
      <c r="J22" s="67">
        <f t="shared" si="3"/>
        <v>5731093</v>
      </c>
      <c r="K22" s="67">
        <f t="shared" si="3"/>
        <v>3425096</v>
      </c>
      <c r="L22" s="67">
        <f t="shared" si="3"/>
        <v>0</v>
      </c>
      <c r="M22" s="67">
        <f t="shared" si="3"/>
        <v>0</v>
      </c>
      <c r="N22" s="67">
        <f t="shared" si="3"/>
        <v>3425096</v>
      </c>
    </row>
    <row r="23" spans="1:14" x14ac:dyDescent="0.25">
      <c r="A23" s="4" t="s">
        <v>211</v>
      </c>
      <c r="B23" s="29" t="s">
        <v>212</v>
      </c>
      <c r="C23" s="70">
        <v>6875288</v>
      </c>
      <c r="D23" s="70"/>
      <c r="E23" s="70"/>
      <c r="F23" s="67">
        <f t="shared" si="0"/>
        <v>6875288</v>
      </c>
      <c r="G23" s="90">
        <v>6875288</v>
      </c>
      <c r="H23" s="26"/>
      <c r="I23" s="26"/>
      <c r="J23" s="26">
        <f t="shared" si="1"/>
        <v>6875288</v>
      </c>
      <c r="K23" s="26">
        <v>3473028</v>
      </c>
      <c r="L23" s="26"/>
      <c r="M23" s="26"/>
      <c r="N23" s="26">
        <f t="shared" si="2"/>
        <v>3473028</v>
      </c>
    </row>
    <row r="24" spans="1:14" ht="30" x14ac:dyDescent="0.25">
      <c r="A24" s="4" t="s">
        <v>213</v>
      </c>
      <c r="B24" s="29" t="s">
        <v>214</v>
      </c>
      <c r="C24" s="70">
        <v>70800</v>
      </c>
      <c r="D24" s="70"/>
      <c r="E24" s="70"/>
      <c r="F24" s="67">
        <f t="shared" si="0"/>
        <v>70800</v>
      </c>
      <c r="G24" s="90">
        <v>720800</v>
      </c>
      <c r="H24" s="26"/>
      <c r="I24" s="26"/>
      <c r="J24" s="26">
        <f t="shared" si="1"/>
        <v>720800</v>
      </c>
      <c r="K24" s="26">
        <v>150470</v>
      </c>
      <c r="L24" s="26"/>
      <c r="M24" s="26"/>
      <c r="N24" s="26">
        <f t="shared" si="2"/>
        <v>150470</v>
      </c>
    </row>
    <row r="25" spans="1:14" x14ac:dyDescent="0.25">
      <c r="A25" s="5" t="s">
        <v>215</v>
      </c>
      <c r="B25" s="29" t="s">
        <v>216</v>
      </c>
      <c r="C25" s="70"/>
      <c r="D25" s="70">
        <v>350000</v>
      </c>
      <c r="E25" s="70"/>
      <c r="F25" s="67">
        <f t="shared" si="0"/>
        <v>350000</v>
      </c>
      <c r="G25" s="90"/>
      <c r="H25" s="26">
        <v>350000</v>
      </c>
      <c r="I25" s="26"/>
      <c r="J25" s="26">
        <f t="shared" si="1"/>
        <v>350000</v>
      </c>
      <c r="K25" s="26"/>
      <c r="L25" s="26">
        <v>146163</v>
      </c>
      <c r="M25" s="26"/>
      <c r="N25" s="26">
        <f t="shared" si="2"/>
        <v>146163</v>
      </c>
    </row>
    <row r="26" spans="1:14" x14ac:dyDescent="0.25">
      <c r="A26" s="6" t="s">
        <v>473</v>
      </c>
      <c r="B26" s="32" t="s">
        <v>217</v>
      </c>
      <c r="C26" s="67">
        <f>SUM(C23:C25)</f>
        <v>6946088</v>
      </c>
      <c r="D26" s="67">
        <f t="shared" ref="D26:N26" si="4">SUM(D23:D25)</f>
        <v>350000</v>
      </c>
      <c r="E26" s="67">
        <f t="shared" si="4"/>
        <v>0</v>
      </c>
      <c r="F26" s="67">
        <f t="shared" si="4"/>
        <v>7296088</v>
      </c>
      <c r="G26" s="67">
        <f t="shared" si="4"/>
        <v>7596088</v>
      </c>
      <c r="H26" s="67">
        <f t="shared" si="4"/>
        <v>350000</v>
      </c>
      <c r="I26" s="67">
        <f t="shared" si="4"/>
        <v>0</v>
      </c>
      <c r="J26" s="67">
        <f t="shared" si="4"/>
        <v>7946088</v>
      </c>
      <c r="K26" s="67">
        <f t="shared" si="4"/>
        <v>3623498</v>
      </c>
      <c r="L26" s="67">
        <f t="shared" si="4"/>
        <v>146163</v>
      </c>
      <c r="M26" s="67">
        <f t="shared" si="4"/>
        <v>0</v>
      </c>
      <c r="N26" s="67">
        <f t="shared" si="4"/>
        <v>3769661</v>
      </c>
    </row>
    <row r="27" spans="1:14" x14ac:dyDescent="0.25">
      <c r="A27" s="49" t="s">
        <v>46</v>
      </c>
      <c r="B27" s="50" t="s">
        <v>218</v>
      </c>
      <c r="C27" s="67">
        <f>+C22+C26</f>
        <v>12574742</v>
      </c>
      <c r="D27" s="67">
        <f t="shared" ref="D27:N27" si="5">+D22+D26</f>
        <v>350000</v>
      </c>
      <c r="E27" s="67">
        <f t="shared" si="5"/>
        <v>0</v>
      </c>
      <c r="F27" s="67">
        <f t="shared" si="5"/>
        <v>12924742</v>
      </c>
      <c r="G27" s="67">
        <f t="shared" si="5"/>
        <v>13327181</v>
      </c>
      <c r="H27" s="67">
        <f t="shared" si="5"/>
        <v>350000</v>
      </c>
      <c r="I27" s="67">
        <f t="shared" si="5"/>
        <v>0</v>
      </c>
      <c r="J27" s="67">
        <f t="shared" si="5"/>
        <v>13677181</v>
      </c>
      <c r="K27" s="67">
        <f t="shared" si="5"/>
        <v>7048594</v>
      </c>
      <c r="L27" s="67">
        <f t="shared" si="5"/>
        <v>146163</v>
      </c>
      <c r="M27" s="67">
        <f t="shared" si="5"/>
        <v>0</v>
      </c>
      <c r="N27" s="67">
        <f t="shared" si="5"/>
        <v>7194757</v>
      </c>
    </row>
    <row r="28" spans="1:14" ht="30" x14ac:dyDescent="0.25">
      <c r="A28" s="38" t="s">
        <v>17</v>
      </c>
      <c r="B28" s="50" t="s">
        <v>219</v>
      </c>
      <c r="C28" s="70">
        <v>2341337</v>
      </c>
      <c r="D28" s="70"/>
      <c r="E28" s="70"/>
      <c r="F28" s="67">
        <f t="shared" si="0"/>
        <v>2341337</v>
      </c>
      <c r="G28" s="90">
        <v>2341337</v>
      </c>
      <c r="H28" s="26"/>
      <c r="I28" s="26"/>
      <c r="J28" s="26">
        <f t="shared" si="1"/>
        <v>2341337</v>
      </c>
      <c r="K28" s="26">
        <v>1251941</v>
      </c>
      <c r="L28" s="26"/>
      <c r="M28" s="26"/>
      <c r="N28" s="26">
        <f t="shared" si="2"/>
        <v>1251941</v>
      </c>
    </row>
    <row r="29" spans="1:14" x14ac:dyDescent="0.25">
      <c r="A29" s="4" t="s">
        <v>220</v>
      </c>
      <c r="B29" s="29" t="s">
        <v>221</v>
      </c>
      <c r="C29" s="70">
        <v>40000</v>
      </c>
      <c r="D29" s="70"/>
      <c r="E29" s="70"/>
      <c r="F29" s="67">
        <f t="shared" si="0"/>
        <v>40000</v>
      </c>
      <c r="G29" s="90">
        <v>340000</v>
      </c>
      <c r="H29" s="26"/>
      <c r="I29" s="26"/>
      <c r="J29" s="26">
        <f t="shared" si="1"/>
        <v>340000</v>
      </c>
      <c r="K29" s="26">
        <v>331261</v>
      </c>
      <c r="L29" s="26"/>
      <c r="M29" s="26"/>
      <c r="N29" s="26">
        <f t="shared" si="2"/>
        <v>331261</v>
      </c>
    </row>
    <row r="30" spans="1:14" x14ac:dyDescent="0.25">
      <c r="A30" s="4" t="s">
        <v>222</v>
      </c>
      <c r="B30" s="29" t="s">
        <v>223</v>
      </c>
      <c r="C30" s="70">
        <v>3390000</v>
      </c>
      <c r="D30" s="70"/>
      <c r="E30" s="70"/>
      <c r="F30" s="67">
        <f t="shared" si="0"/>
        <v>3390000</v>
      </c>
      <c r="G30" s="90">
        <v>3390000</v>
      </c>
      <c r="H30" s="26"/>
      <c r="I30" s="26"/>
      <c r="J30" s="26">
        <f t="shared" si="1"/>
        <v>3390000</v>
      </c>
      <c r="K30" s="26">
        <v>2085730</v>
      </c>
      <c r="L30" s="26"/>
      <c r="M30" s="26"/>
      <c r="N30" s="26">
        <f t="shared" si="2"/>
        <v>2085730</v>
      </c>
    </row>
    <row r="31" spans="1:14" x14ac:dyDescent="0.25">
      <c r="A31" s="4" t="s">
        <v>224</v>
      </c>
      <c r="B31" s="29" t="s">
        <v>225</v>
      </c>
      <c r="C31" s="70"/>
      <c r="D31" s="70"/>
      <c r="E31" s="70"/>
      <c r="F31" s="67">
        <f t="shared" si="0"/>
        <v>0</v>
      </c>
      <c r="G31" s="90"/>
      <c r="H31" s="26"/>
      <c r="I31" s="26"/>
      <c r="J31" s="26">
        <f t="shared" si="1"/>
        <v>0</v>
      </c>
      <c r="K31" s="26"/>
      <c r="L31" s="26"/>
      <c r="M31" s="26"/>
      <c r="N31" s="26">
        <f t="shared" si="2"/>
        <v>0</v>
      </c>
    </row>
    <row r="32" spans="1:14" x14ac:dyDescent="0.25">
      <c r="A32" s="6" t="s">
        <v>474</v>
      </c>
      <c r="B32" s="32" t="s">
        <v>226</v>
      </c>
      <c r="C32" s="70">
        <f>SUM(C29:C31)</f>
        <v>3430000</v>
      </c>
      <c r="D32" s="70">
        <f t="shared" ref="D32:N32" si="6">SUM(D29:D31)</f>
        <v>0</v>
      </c>
      <c r="E32" s="70">
        <f t="shared" si="6"/>
        <v>0</v>
      </c>
      <c r="F32" s="70">
        <f t="shared" si="6"/>
        <v>3430000</v>
      </c>
      <c r="G32" s="70">
        <f t="shared" si="6"/>
        <v>3730000</v>
      </c>
      <c r="H32" s="70">
        <f t="shared" si="6"/>
        <v>0</v>
      </c>
      <c r="I32" s="70">
        <f t="shared" si="6"/>
        <v>0</v>
      </c>
      <c r="J32" s="70">
        <f t="shared" si="6"/>
        <v>3730000</v>
      </c>
      <c r="K32" s="70">
        <f t="shared" si="6"/>
        <v>2416991</v>
      </c>
      <c r="L32" s="70">
        <f t="shared" si="6"/>
        <v>0</v>
      </c>
      <c r="M32" s="70">
        <f t="shared" si="6"/>
        <v>0</v>
      </c>
      <c r="N32" s="70">
        <f t="shared" si="6"/>
        <v>2416991</v>
      </c>
    </row>
    <row r="33" spans="1:14" x14ac:dyDescent="0.25">
      <c r="A33" s="4" t="s">
        <v>227</v>
      </c>
      <c r="B33" s="29" t="s">
        <v>228</v>
      </c>
      <c r="C33" s="70">
        <v>99120</v>
      </c>
      <c r="D33" s="70"/>
      <c r="E33" s="70"/>
      <c r="F33" s="67">
        <f t="shared" si="0"/>
        <v>99120</v>
      </c>
      <c r="G33" s="90">
        <v>99120</v>
      </c>
      <c r="H33" s="26"/>
      <c r="I33" s="26"/>
      <c r="J33" s="26">
        <f t="shared" si="1"/>
        <v>99120</v>
      </c>
      <c r="K33" s="26">
        <v>49560</v>
      </c>
      <c r="L33" s="26"/>
      <c r="M33" s="26"/>
      <c r="N33" s="26">
        <f t="shared" si="2"/>
        <v>49560</v>
      </c>
    </row>
    <row r="34" spans="1:14" x14ac:dyDescent="0.25">
      <c r="A34" s="4" t="s">
        <v>229</v>
      </c>
      <c r="B34" s="29" t="s">
        <v>230</v>
      </c>
      <c r="C34" s="70">
        <v>40000</v>
      </c>
      <c r="D34" s="70"/>
      <c r="E34" s="70"/>
      <c r="F34" s="67">
        <f t="shared" si="0"/>
        <v>40000</v>
      </c>
      <c r="G34" s="90">
        <v>40000</v>
      </c>
      <c r="H34" s="26"/>
      <c r="I34" s="26"/>
      <c r="J34" s="26">
        <f t="shared" si="1"/>
        <v>40000</v>
      </c>
      <c r="K34" s="26">
        <v>17328</v>
      </c>
      <c r="L34" s="26"/>
      <c r="M34" s="26"/>
      <c r="N34" s="26">
        <f t="shared" si="2"/>
        <v>17328</v>
      </c>
    </row>
    <row r="35" spans="1:14" ht="15" customHeight="1" x14ac:dyDescent="0.25">
      <c r="A35" s="6" t="s">
        <v>47</v>
      </c>
      <c r="B35" s="32" t="s">
        <v>231</v>
      </c>
      <c r="C35" s="70">
        <f>SUM(C33:C34)</f>
        <v>139120</v>
      </c>
      <c r="D35" s="70">
        <f t="shared" ref="D35:N35" si="7">SUM(D33:D34)</f>
        <v>0</v>
      </c>
      <c r="E35" s="70">
        <f t="shared" si="7"/>
        <v>0</v>
      </c>
      <c r="F35" s="70">
        <f t="shared" si="7"/>
        <v>139120</v>
      </c>
      <c r="G35" s="70">
        <f t="shared" si="7"/>
        <v>139120</v>
      </c>
      <c r="H35" s="70">
        <f t="shared" si="7"/>
        <v>0</v>
      </c>
      <c r="I35" s="70">
        <f t="shared" si="7"/>
        <v>0</v>
      </c>
      <c r="J35" s="70">
        <f t="shared" si="7"/>
        <v>139120</v>
      </c>
      <c r="K35" s="70">
        <f t="shared" si="7"/>
        <v>66888</v>
      </c>
      <c r="L35" s="70">
        <f t="shared" si="7"/>
        <v>0</v>
      </c>
      <c r="M35" s="70">
        <f t="shared" si="7"/>
        <v>0</v>
      </c>
      <c r="N35" s="70">
        <f t="shared" si="7"/>
        <v>66888</v>
      </c>
    </row>
    <row r="36" spans="1:14" x14ac:dyDescent="0.25">
      <c r="A36" s="4" t="s">
        <v>232</v>
      </c>
      <c r="B36" s="29" t="s">
        <v>233</v>
      </c>
      <c r="C36" s="70">
        <v>1215024</v>
      </c>
      <c r="D36" s="70"/>
      <c r="E36" s="70"/>
      <c r="F36" s="67">
        <f t="shared" si="0"/>
        <v>1215024</v>
      </c>
      <c r="G36" s="90">
        <v>1263164</v>
      </c>
      <c r="H36" s="26"/>
      <c r="I36" s="26"/>
      <c r="J36" s="26">
        <f t="shared" si="1"/>
        <v>1263164</v>
      </c>
      <c r="K36" s="26">
        <v>633726</v>
      </c>
      <c r="L36" s="26"/>
      <c r="M36" s="26"/>
      <c r="N36" s="26">
        <f t="shared" si="2"/>
        <v>633726</v>
      </c>
    </row>
    <row r="37" spans="1:14" x14ac:dyDescent="0.25">
      <c r="A37" s="4" t="s">
        <v>234</v>
      </c>
      <c r="B37" s="29" t="s">
        <v>235</v>
      </c>
      <c r="C37" s="70"/>
      <c r="D37" s="70"/>
      <c r="E37" s="70"/>
      <c r="F37" s="67">
        <f t="shared" si="0"/>
        <v>0</v>
      </c>
      <c r="G37" s="90"/>
      <c r="H37" s="26"/>
      <c r="I37" s="26"/>
      <c r="J37" s="26">
        <f t="shared" si="1"/>
        <v>0</v>
      </c>
      <c r="K37" s="26"/>
      <c r="L37" s="26"/>
      <c r="M37" s="26"/>
      <c r="N37" s="26">
        <f t="shared" si="2"/>
        <v>0</v>
      </c>
    </row>
    <row r="38" spans="1:14" x14ac:dyDescent="0.25">
      <c r="A38" s="4" t="s">
        <v>18</v>
      </c>
      <c r="B38" s="29" t="s">
        <v>236</v>
      </c>
      <c r="C38" s="70">
        <v>175000</v>
      </c>
      <c r="D38" s="70"/>
      <c r="E38" s="70"/>
      <c r="F38" s="67">
        <f t="shared" si="0"/>
        <v>175000</v>
      </c>
      <c r="G38" s="90">
        <v>175000</v>
      </c>
      <c r="H38" s="26"/>
      <c r="I38" s="26"/>
      <c r="J38" s="26">
        <f t="shared" si="1"/>
        <v>175000</v>
      </c>
      <c r="K38" s="26">
        <v>121784</v>
      </c>
      <c r="L38" s="26"/>
      <c r="M38" s="26"/>
      <c r="N38" s="26">
        <f t="shared" si="2"/>
        <v>121784</v>
      </c>
    </row>
    <row r="39" spans="1:14" x14ac:dyDescent="0.25">
      <c r="A39" s="4" t="s">
        <v>237</v>
      </c>
      <c r="B39" s="29" t="s">
        <v>238</v>
      </c>
      <c r="C39" s="70">
        <f>'[1]4 melléklet'!$C$37</f>
        <v>3035000</v>
      </c>
      <c r="D39" s="70"/>
      <c r="E39" s="70"/>
      <c r="F39" s="67">
        <f t="shared" si="0"/>
        <v>3035000</v>
      </c>
      <c r="G39" s="90">
        <v>3035000</v>
      </c>
      <c r="H39" s="26"/>
      <c r="I39" s="26"/>
      <c r="J39" s="26">
        <f t="shared" si="1"/>
        <v>3035000</v>
      </c>
      <c r="K39" s="26">
        <v>986141</v>
      </c>
      <c r="L39" s="26"/>
      <c r="M39" s="26"/>
      <c r="N39" s="26">
        <f t="shared" si="2"/>
        <v>986141</v>
      </c>
    </row>
    <row r="40" spans="1:14" x14ac:dyDescent="0.25">
      <c r="A40" s="9" t="s">
        <v>19</v>
      </c>
      <c r="B40" s="29" t="s">
        <v>239</v>
      </c>
      <c r="C40" s="70"/>
      <c r="D40" s="70"/>
      <c r="E40" s="70"/>
      <c r="F40" s="67">
        <f t="shared" si="0"/>
        <v>0</v>
      </c>
      <c r="G40" s="90"/>
      <c r="H40" s="26"/>
      <c r="I40" s="26"/>
      <c r="J40" s="26">
        <f t="shared" si="1"/>
        <v>0</v>
      </c>
      <c r="K40" s="26"/>
      <c r="L40" s="26"/>
      <c r="M40" s="26"/>
      <c r="N40" s="26">
        <f t="shared" si="2"/>
        <v>0</v>
      </c>
    </row>
    <row r="41" spans="1:14" x14ac:dyDescent="0.25">
      <c r="A41" s="5" t="s">
        <v>240</v>
      </c>
      <c r="B41" s="29" t="s">
        <v>241</v>
      </c>
      <c r="C41" s="70">
        <v>190500</v>
      </c>
      <c r="D41" s="70"/>
      <c r="E41" s="70"/>
      <c r="F41" s="67">
        <f t="shared" si="0"/>
        <v>190500</v>
      </c>
      <c r="G41" s="90">
        <v>290500</v>
      </c>
      <c r="H41" s="26"/>
      <c r="I41" s="26"/>
      <c r="J41" s="26">
        <f t="shared" si="1"/>
        <v>290500</v>
      </c>
      <c r="K41" s="26">
        <v>250000</v>
      </c>
      <c r="L41" s="26"/>
      <c r="M41" s="26"/>
      <c r="N41" s="26">
        <f t="shared" si="2"/>
        <v>250000</v>
      </c>
    </row>
    <row r="42" spans="1:14" x14ac:dyDescent="0.25">
      <c r="A42" s="4" t="s">
        <v>20</v>
      </c>
      <c r="B42" s="29" t="s">
        <v>242</v>
      </c>
      <c r="C42" s="70">
        <v>7430000</v>
      </c>
      <c r="D42" s="70"/>
      <c r="E42" s="70"/>
      <c r="F42" s="67">
        <f t="shared" si="0"/>
        <v>7430000</v>
      </c>
      <c r="G42" s="90">
        <v>5083000</v>
      </c>
      <c r="H42" s="26"/>
      <c r="I42" s="26"/>
      <c r="J42" s="26">
        <f t="shared" si="1"/>
        <v>5083000</v>
      </c>
      <c r="K42" s="26">
        <v>1985261</v>
      </c>
      <c r="L42" s="26"/>
      <c r="M42" s="26"/>
      <c r="N42" s="26">
        <f t="shared" si="2"/>
        <v>1985261</v>
      </c>
    </row>
    <row r="43" spans="1:14" x14ac:dyDescent="0.25">
      <c r="A43" s="6" t="s">
        <v>475</v>
      </c>
      <c r="B43" s="32" t="s">
        <v>243</v>
      </c>
      <c r="C43" s="70">
        <f>SUM(C36:C42)</f>
        <v>12045524</v>
      </c>
      <c r="D43" s="70">
        <f t="shared" ref="D43:N43" si="8">SUM(D36:D42)</f>
        <v>0</v>
      </c>
      <c r="E43" s="70">
        <f t="shared" si="8"/>
        <v>0</v>
      </c>
      <c r="F43" s="70">
        <f t="shared" si="8"/>
        <v>12045524</v>
      </c>
      <c r="G43" s="70">
        <f t="shared" si="8"/>
        <v>9846664</v>
      </c>
      <c r="H43" s="70">
        <f t="shared" si="8"/>
        <v>0</v>
      </c>
      <c r="I43" s="70">
        <f t="shared" si="8"/>
        <v>0</v>
      </c>
      <c r="J43" s="70">
        <f t="shared" si="8"/>
        <v>9846664</v>
      </c>
      <c r="K43" s="70">
        <f t="shared" si="8"/>
        <v>3976912</v>
      </c>
      <c r="L43" s="70">
        <f t="shared" si="8"/>
        <v>0</v>
      </c>
      <c r="M43" s="70">
        <f t="shared" si="8"/>
        <v>0</v>
      </c>
      <c r="N43" s="70">
        <f t="shared" si="8"/>
        <v>3976912</v>
      </c>
    </row>
    <row r="44" spans="1:14" x14ac:dyDescent="0.25">
      <c r="A44" s="4" t="s">
        <v>244</v>
      </c>
      <c r="B44" s="29" t="s">
        <v>245</v>
      </c>
      <c r="C44" s="70"/>
      <c r="D44" s="70"/>
      <c r="E44" s="70"/>
      <c r="F44" s="67">
        <f t="shared" si="0"/>
        <v>0</v>
      </c>
      <c r="G44" s="90"/>
      <c r="H44" s="26"/>
      <c r="I44" s="26"/>
      <c r="J44" s="26">
        <f t="shared" si="1"/>
        <v>0</v>
      </c>
      <c r="K44" s="26"/>
      <c r="L44" s="26"/>
      <c r="M44" s="26"/>
      <c r="N44" s="26">
        <f t="shared" si="2"/>
        <v>0</v>
      </c>
    </row>
    <row r="45" spans="1:14" x14ac:dyDescent="0.25">
      <c r="A45" s="4" t="s">
        <v>246</v>
      </c>
      <c r="B45" s="29" t="s">
        <v>247</v>
      </c>
      <c r="C45" s="70">
        <v>120000</v>
      </c>
      <c r="D45" s="70"/>
      <c r="E45" s="70"/>
      <c r="F45" s="67">
        <f t="shared" si="0"/>
        <v>120000</v>
      </c>
      <c r="G45" s="90">
        <v>120000</v>
      </c>
      <c r="H45" s="26"/>
      <c r="I45" s="26"/>
      <c r="J45" s="26">
        <f t="shared" si="1"/>
        <v>120000</v>
      </c>
      <c r="K45" s="26"/>
      <c r="L45" s="26"/>
      <c r="M45" s="26"/>
      <c r="N45" s="26">
        <f t="shared" si="2"/>
        <v>0</v>
      </c>
    </row>
    <row r="46" spans="1:14" x14ac:dyDescent="0.25">
      <c r="A46" s="6" t="s">
        <v>476</v>
      </c>
      <c r="B46" s="32" t="s">
        <v>248</v>
      </c>
      <c r="C46" s="70">
        <f>SUM(C44:C45)</f>
        <v>120000</v>
      </c>
      <c r="D46" s="70">
        <f t="shared" ref="D46:N46" si="9">SUM(D44:D45)</f>
        <v>0</v>
      </c>
      <c r="E46" s="70">
        <f t="shared" si="9"/>
        <v>0</v>
      </c>
      <c r="F46" s="70">
        <f t="shared" si="9"/>
        <v>120000</v>
      </c>
      <c r="G46" s="70">
        <f t="shared" si="9"/>
        <v>120000</v>
      </c>
      <c r="H46" s="70">
        <f t="shared" si="9"/>
        <v>0</v>
      </c>
      <c r="I46" s="70">
        <f t="shared" si="9"/>
        <v>0</v>
      </c>
      <c r="J46" s="70">
        <f t="shared" si="9"/>
        <v>120000</v>
      </c>
      <c r="K46" s="70">
        <f t="shared" si="9"/>
        <v>0</v>
      </c>
      <c r="L46" s="70">
        <f t="shared" si="9"/>
        <v>0</v>
      </c>
      <c r="M46" s="70">
        <f t="shared" si="9"/>
        <v>0</v>
      </c>
      <c r="N46" s="70">
        <f t="shared" si="9"/>
        <v>0</v>
      </c>
    </row>
    <row r="47" spans="1:14" ht="30" x14ac:dyDescent="0.25">
      <c r="A47" s="4" t="s">
        <v>249</v>
      </c>
      <c r="B47" s="29" t="s">
        <v>250</v>
      </c>
      <c r="C47" s="70">
        <v>3647500</v>
      </c>
      <c r="D47" s="70"/>
      <c r="E47" s="70"/>
      <c r="F47" s="67">
        <f t="shared" si="0"/>
        <v>3647500</v>
      </c>
      <c r="G47" s="90">
        <v>3647500</v>
      </c>
      <c r="H47" s="26"/>
      <c r="I47" s="26"/>
      <c r="J47" s="26">
        <f t="shared" si="1"/>
        <v>3647500</v>
      </c>
      <c r="K47" s="26">
        <v>1351102</v>
      </c>
      <c r="L47" s="26"/>
      <c r="M47" s="26"/>
      <c r="N47" s="26">
        <f t="shared" si="2"/>
        <v>1351102</v>
      </c>
    </row>
    <row r="48" spans="1:14" x14ac:dyDescent="0.25">
      <c r="A48" s="4" t="s">
        <v>251</v>
      </c>
      <c r="B48" s="29" t="s">
        <v>252</v>
      </c>
      <c r="C48" s="70"/>
      <c r="D48" s="70"/>
      <c r="E48" s="70"/>
      <c r="F48" s="67">
        <f t="shared" si="0"/>
        <v>0</v>
      </c>
      <c r="G48" s="90"/>
      <c r="H48" s="26"/>
      <c r="I48" s="26"/>
      <c r="J48" s="26">
        <f t="shared" si="1"/>
        <v>0</v>
      </c>
      <c r="K48" s="26"/>
      <c r="L48" s="26"/>
      <c r="M48" s="26"/>
      <c r="N48" s="26">
        <f t="shared" si="2"/>
        <v>0</v>
      </c>
    </row>
    <row r="49" spans="1:14" x14ac:dyDescent="0.25">
      <c r="A49" s="4" t="s">
        <v>21</v>
      </c>
      <c r="B49" s="29" t="s">
        <v>253</v>
      </c>
      <c r="C49" s="70"/>
      <c r="D49" s="70"/>
      <c r="E49" s="70"/>
      <c r="F49" s="67">
        <f t="shared" si="0"/>
        <v>0</v>
      </c>
      <c r="G49" s="90"/>
      <c r="H49" s="26"/>
      <c r="I49" s="26"/>
      <c r="J49" s="26">
        <f t="shared" si="1"/>
        <v>0</v>
      </c>
      <c r="K49" s="26"/>
      <c r="L49" s="26"/>
      <c r="M49" s="26"/>
      <c r="N49" s="26">
        <f t="shared" si="2"/>
        <v>0</v>
      </c>
    </row>
    <row r="50" spans="1:14" x14ac:dyDescent="0.25">
      <c r="A50" s="4" t="s">
        <v>22</v>
      </c>
      <c r="B50" s="29" t="s">
        <v>254</v>
      </c>
      <c r="C50" s="70"/>
      <c r="D50" s="70"/>
      <c r="E50" s="70"/>
      <c r="F50" s="67">
        <f t="shared" si="0"/>
        <v>0</v>
      </c>
      <c r="G50" s="90"/>
      <c r="H50" s="26"/>
      <c r="I50" s="26"/>
      <c r="J50" s="26">
        <f t="shared" si="1"/>
        <v>0</v>
      </c>
      <c r="K50" s="26"/>
      <c r="L50" s="26"/>
      <c r="M50" s="26"/>
      <c r="N50" s="26">
        <f t="shared" si="2"/>
        <v>0</v>
      </c>
    </row>
    <row r="51" spans="1:14" x14ac:dyDescent="0.25">
      <c r="A51" s="4" t="s">
        <v>255</v>
      </c>
      <c r="B51" s="29" t="s">
        <v>256</v>
      </c>
      <c r="C51" s="70">
        <v>450000</v>
      </c>
      <c r="D51" s="70"/>
      <c r="E51" s="70"/>
      <c r="F51" s="67">
        <f t="shared" si="0"/>
        <v>450000</v>
      </c>
      <c r="G51" s="90">
        <v>450000</v>
      </c>
      <c r="H51" s="26"/>
      <c r="I51" s="26"/>
      <c r="J51" s="26">
        <f t="shared" si="1"/>
        <v>450000</v>
      </c>
      <c r="K51" s="26">
        <v>125000</v>
      </c>
      <c r="L51" s="26"/>
      <c r="M51" s="26"/>
      <c r="N51" s="26">
        <f t="shared" si="2"/>
        <v>125000</v>
      </c>
    </row>
    <row r="52" spans="1:14" x14ac:dyDescent="0.25">
      <c r="A52" s="6" t="s">
        <v>477</v>
      </c>
      <c r="B52" s="32" t="s">
        <v>257</v>
      </c>
      <c r="C52" s="70">
        <v>4097500</v>
      </c>
      <c r="D52" s="70">
        <f>SUM(D47:D51)</f>
        <v>0</v>
      </c>
      <c r="E52" s="70">
        <f>SUM(E47:E51)</f>
        <v>0</v>
      </c>
      <c r="F52" s="67">
        <f t="shared" si="0"/>
        <v>4097500</v>
      </c>
      <c r="G52" s="90">
        <v>4097500</v>
      </c>
      <c r="H52" s="26"/>
      <c r="I52" s="26"/>
      <c r="J52" s="26">
        <f t="shared" si="1"/>
        <v>4097500</v>
      </c>
      <c r="K52" s="26">
        <v>1476102</v>
      </c>
      <c r="L52" s="26"/>
      <c r="M52" s="26"/>
      <c r="N52" s="26">
        <f t="shared" si="2"/>
        <v>1476102</v>
      </c>
    </row>
    <row r="53" spans="1:14" x14ac:dyDescent="0.25">
      <c r="A53" s="38" t="s">
        <v>478</v>
      </c>
      <c r="B53" s="50" t="s">
        <v>258</v>
      </c>
      <c r="C53" s="70">
        <f>+C32+C35+C43+C46+C52</f>
        <v>19832144</v>
      </c>
      <c r="D53" s="70">
        <f t="shared" ref="D53:N53" si="10">+D32+D35+D43+D46+D52</f>
        <v>0</v>
      </c>
      <c r="E53" s="70">
        <f t="shared" si="10"/>
        <v>0</v>
      </c>
      <c r="F53" s="70">
        <f t="shared" si="10"/>
        <v>19832144</v>
      </c>
      <c r="G53" s="70">
        <f t="shared" si="10"/>
        <v>17933284</v>
      </c>
      <c r="H53" s="70">
        <f t="shared" si="10"/>
        <v>0</v>
      </c>
      <c r="I53" s="70">
        <f t="shared" si="10"/>
        <v>0</v>
      </c>
      <c r="J53" s="70">
        <f t="shared" si="10"/>
        <v>17933284</v>
      </c>
      <c r="K53" s="70">
        <f t="shared" si="10"/>
        <v>7936893</v>
      </c>
      <c r="L53" s="70">
        <f t="shared" si="10"/>
        <v>0</v>
      </c>
      <c r="M53" s="70">
        <f t="shared" si="10"/>
        <v>0</v>
      </c>
      <c r="N53" s="70">
        <f t="shared" si="10"/>
        <v>7936893</v>
      </c>
    </row>
    <row r="54" spans="1:14" x14ac:dyDescent="0.25">
      <c r="A54" s="12" t="s">
        <v>259</v>
      </c>
      <c r="B54" s="29" t="s">
        <v>260</v>
      </c>
      <c r="C54" s="70"/>
      <c r="D54" s="70"/>
      <c r="E54" s="70"/>
      <c r="F54" s="67">
        <f t="shared" si="0"/>
        <v>0</v>
      </c>
      <c r="G54" s="90"/>
      <c r="H54" s="26"/>
      <c r="I54" s="26"/>
      <c r="J54" s="26">
        <f t="shared" si="1"/>
        <v>0</v>
      </c>
      <c r="K54" s="26"/>
      <c r="L54" s="26"/>
      <c r="M54" s="26"/>
      <c r="N54" s="26">
        <f t="shared" si="2"/>
        <v>0</v>
      </c>
    </row>
    <row r="55" spans="1:14" x14ac:dyDescent="0.25">
      <c r="A55" s="12" t="s">
        <v>479</v>
      </c>
      <c r="B55" s="29" t="s">
        <v>261</v>
      </c>
      <c r="C55" s="70"/>
      <c r="D55" s="70"/>
      <c r="E55" s="70"/>
      <c r="F55" s="67">
        <f t="shared" si="0"/>
        <v>0</v>
      </c>
      <c r="G55" s="90"/>
      <c r="H55" s="26"/>
      <c r="I55" s="26"/>
      <c r="J55" s="26">
        <f t="shared" si="1"/>
        <v>0</v>
      </c>
      <c r="K55" s="26"/>
      <c r="L55" s="26"/>
      <c r="M55" s="26"/>
      <c r="N55" s="26">
        <f t="shared" si="2"/>
        <v>0</v>
      </c>
    </row>
    <row r="56" spans="1:14" x14ac:dyDescent="0.25">
      <c r="A56" s="16" t="s">
        <v>23</v>
      </c>
      <c r="B56" s="29" t="s">
        <v>262</v>
      </c>
      <c r="C56" s="70"/>
      <c r="D56" s="70"/>
      <c r="E56" s="70"/>
      <c r="F56" s="67">
        <f t="shared" si="0"/>
        <v>0</v>
      </c>
      <c r="G56" s="90"/>
      <c r="H56" s="26"/>
      <c r="I56" s="26"/>
      <c r="J56" s="26">
        <f t="shared" si="1"/>
        <v>0</v>
      </c>
      <c r="K56" s="26"/>
      <c r="L56" s="26"/>
      <c r="M56" s="26"/>
      <c r="N56" s="26">
        <f t="shared" si="2"/>
        <v>0</v>
      </c>
    </row>
    <row r="57" spans="1:14" ht="30" x14ac:dyDescent="0.25">
      <c r="A57" s="16" t="s">
        <v>24</v>
      </c>
      <c r="B57" s="29" t="s">
        <v>263</v>
      </c>
      <c r="C57" s="70"/>
      <c r="D57" s="70"/>
      <c r="E57" s="70"/>
      <c r="F57" s="67">
        <f t="shared" si="0"/>
        <v>0</v>
      </c>
      <c r="G57" s="90"/>
      <c r="H57" s="26"/>
      <c r="I57" s="26"/>
      <c r="J57" s="26">
        <f t="shared" si="1"/>
        <v>0</v>
      </c>
      <c r="K57" s="26"/>
      <c r="L57" s="26"/>
      <c r="M57" s="26"/>
      <c r="N57" s="26">
        <f t="shared" si="2"/>
        <v>0</v>
      </c>
    </row>
    <row r="58" spans="1:14" ht="30" x14ac:dyDescent="0.25">
      <c r="A58" s="16" t="s">
        <v>25</v>
      </c>
      <c r="B58" s="29" t="s">
        <v>264</v>
      </c>
      <c r="C58" s="70"/>
      <c r="D58" s="70"/>
      <c r="E58" s="70"/>
      <c r="F58" s="67">
        <f t="shared" si="0"/>
        <v>0</v>
      </c>
      <c r="G58" s="90"/>
      <c r="H58" s="26"/>
      <c r="I58" s="26"/>
      <c r="J58" s="26">
        <f t="shared" si="1"/>
        <v>0</v>
      </c>
      <c r="K58" s="26"/>
      <c r="L58" s="26"/>
      <c r="M58" s="26"/>
      <c r="N58" s="26">
        <f t="shared" si="2"/>
        <v>0</v>
      </c>
    </row>
    <row r="59" spans="1:14" x14ac:dyDescent="0.25">
      <c r="A59" s="12" t="s">
        <v>26</v>
      </c>
      <c r="B59" s="29" t="s">
        <v>265</v>
      </c>
      <c r="C59" s="70"/>
      <c r="D59" s="70"/>
      <c r="E59" s="70"/>
      <c r="F59" s="67">
        <f t="shared" si="0"/>
        <v>0</v>
      </c>
      <c r="G59" s="90"/>
      <c r="H59" s="26"/>
      <c r="I59" s="26"/>
      <c r="J59" s="26">
        <f t="shared" si="1"/>
        <v>0</v>
      </c>
      <c r="K59" s="26"/>
      <c r="L59" s="26"/>
      <c r="M59" s="26"/>
      <c r="N59" s="26">
        <f t="shared" si="2"/>
        <v>0</v>
      </c>
    </row>
    <row r="60" spans="1:14" x14ac:dyDescent="0.25">
      <c r="A60" s="12" t="s">
        <v>27</v>
      </c>
      <c r="B60" s="29" t="s">
        <v>266</v>
      </c>
      <c r="C60" s="70"/>
      <c r="D60" s="70"/>
      <c r="E60" s="70"/>
      <c r="F60" s="67">
        <f t="shared" si="0"/>
        <v>0</v>
      </c>
      <c r="G60" s="90"/>
      <c r="H60" s="26"/>
      <c r="I60" s="26"/>
      <c r="J60" s="26">
        <f t="shared" si="1"/>
        <v>0</v>
      </c>
      <c r="K60" s="26"/>
      <c r="L60" s="26"/>
      <c r="M60" s="26"/>
      <c r="N60" s="26">
        <f t="shared" si="2"/>
        <v>0</v>
      </c>
    </row>
    <row r="61" spans="1:14" x14ac:dyDescent="0.25">
      <c r="A61" s="12" t="s">
        <v>28</v>
      </c>
      <c r="B61" s="29" t="s">
        <v>267</v>
      </c>
      <c r="C61" s="70">
        <v>3173000</v>
      </c>
      <c r="D61" s="70"/>
      <c r="E61" s="70"/>
      <c r="F61" s="67">
        <f t="shared" si="0"/>
        <v>3173000</v>
      </c>
      <c r="G61" s="90">
        <v>3173000</v>
      </c>
      <c r="H61" s="26"/>
      <c r="I61" s="26"/>
      <c r="J61" s="26">
        <f t="shared" si="1"/>
        <v>3173000</v>
      </c>
      <c r="K61" s="26">
        <v>90000</v>
      </c>
      <c r="L61" s="26"/>
      <c r="M61" s="26"/>
      <c r="N61" s="26">
        <f t="shared" si="2"/>
        <v>90000</v>
      </c>
    </row>
    <row r="62" spans="1:14" x14ac:dyDescent="0.25">
      <c r="A62" s="47" t="s">
        <v>508</v>
      </c>
      <c r="B62" s="50" t="s">
        <v>268</v>
      </c>
      <c r="C62" s="70">
        <f>SUM(C54:C61)</f>
        <v>3173000</v>
      </c>
      <c r="D62" s="70">
        <f t="shared" ref="D62:N62" si="11">SUM(D54:D61)</f>
        <v>0</v>
      </c>
      <c r="E62" s="70">
        <f t="shared" si="11"/>
        <v>0</v>
      </c>
      <c r="F62" s="70">
        <f t="shared" si="11"/>
        <v>3173000</v>
      </c>
      <c r="G62" s="70">
        <f t="shared" si="11"/>
        <v>3173000</v>
      </c>
      <c r="H62" s="70">
        <f t="shared" si="11"/>
        <v>0</v>
      </c>
      <c r="I62" s="70">
        <f t="shared" si="11"/>
        <v>0</v>
      </c>
      <c r="J62" s="70">
        <f t="shared" si="11"/>
        <v>3173000</v>
      </c>
      <c r="K62" s="70">
        <f t="shared" si="11"/>
        <v>90000</v>
      </c>
      <c r="L62" s="70">
        <f t="shared" si="11"/>
        <v>0</v>
      </c>
      <c r="M62" s="70">
        <f t="shared" si="11"/>
        <v>0</v>
      </c>
      <c r="N62" s="70">
        <f t="shared" si="11"/>
        <v>90000</v>
      </c>
    </row>
    <row r="63" spans="1:14" x14ac:dyDescent="0.25">
      <c r="A63" s="11" t="s">
        <v>29</v>
      </c>
      <c r="B63" s="29" t="s">
        <v>269</v>
      </c>
      <c r="C63" s="70"/>
      <c r="D63" s="70"/>
      <c r="E63" s="70"/>
      <c r="F63" s="67">
        <f t="shared" si="0"/>
        <v>0</v>
      </c>
      <c r="G63" s="90"/>
      <c r="H63" s="26"/>
      <c r="I63" s="26"/>
      <c r="J63" s="26">
        <f t="shared" si="1"/>
        <v>0</v>
      </c>
      <c r="K63" s="26"/>
      <c r="L63" s="26"/>
      <c r="M63" s="26"/>
      <c r="N63" s="26">
        <f t="shared" si="2"/>
        <v>0</v>
      </c>
    </row>
    <row r="64" spans="1:14" x14ac:dyDescent="0.25">
      <c r="A64" s="11" t="s">
        <v>270</v>
      </c>
      <c r="B64" s="29" t="s">
        <v>271</v>
      </c>
      <c r="C64" s="70"/>
      <c r="D64" s="70"/>
      <c r="E64" s="70"/>
      <c r="F64" s="67">
        <f t="shared" si="0"/>
        <v>0</v>
      </c>
      <c r="G64" s="90">
        <v>12000</v>
      </c>
      <c r="H64" s="26"/>
      <c r="I64" s="26"/>
      <c r="J64" s="26">
        <f t="shared" si="1"/>
        <v>12000</v>
      </c>
      <c r="K64" s="26">
        <v>12000</v>
      </c>
      <c r="L64" s="26"/>
      <c r="M64" s="26"/>
      <c r="N64" s="26">
        <f t="shared" si="2"/>
        <v>12000</v>
      </c>
    </row>
    <row r="65" spans="1:14" ht="30" x14ac:dyDescent="0.25">
      <c r="A65" s="11" t="s">
        <v>272</v>
      </c>
      <c r="B65" s="29" t="s">
        <v>273</v>
      </c>
      <c r="C65" s="70"/>
      <c r="D65" s="70"/>
      <c r="E65" s="70"/>
      <c r="F65" s="67">
        <f t="shared" si="0"/>
        <v>0</v>
      </c>
      <c r="G65" s="90"/>
      <c r="H65" s="26"/>
      <c r="I65" s="26"/>
      <c r="J65" s="26">
        <f t="shared" si="1"/>
        <v>0</v>
      </c>
      <c r="K65" s="26"/>
      <c r="L65" s="26"/>
      <c r="M65" s="26"/>
      <c r="N65" s="26">
        <f t="shared" si="2"/>
        <v>0</v>
      </c>
    </row>
    <row r="66" spans="1:14" ht="30" x14ac:dyDescent="0.25">
      <c r="A66" s="11" t="s">
        <v>509</v>
      </c>
      <c r="B66" s="29" t="s">
        <v>274</v>
      </c>
      <c r="C66" s="70"/>
      <c r="D66" s="70"/>
      <c r="E66" s="70"/>
      <c r="F66" s="67">
        <f t="shared" si="0"/>
        <v>0</v>
      </c>
      <c r="G66" s="90"/>
      <c r="H66" s="26"/>
      <c r="I66" s="26"/>
      <c r="J66" s="26">
        <f t="shared" si="1"/>
        <v>0</v>
      </c>
      <c r="K66" s="26"/>
      <c r="L66" s="26"/>
      <c r="M66" s="26"/>
      <c r="N66" s="26">
        <f t="shared" si="2"/>
        <v>0</v>
      </c>
    </row>
    <row r="67" spans="1:14" ht="30" x14ac:dyDescent="0.25">
      <c r="A67" s="11" t="s">
        <v>30</v>
      </c>
      <c r="B67" s="29" t="s">
        <v>275</v>
      </c>
      <c r="C67" s="70"/>
      <c r="D67" s="70"/>
      <c r="E67" s="70"/>
      <c r="F67" s="67">
        <f t="shared" si="0"/>
        <v>0</v>
      </c>
      <c r="G67" s="90"/>
      <c r="H67" s="26"/>
      <c r="I67" s="26"/>
      <c r="J67" s="26">
        <f t="shared" si="1"/>
        <v>0</v>
      </c>
      <c r="K67" s="26"/>
      <c r="L67" s="26"/>
      <c r="M67" s="26"/>
      <c r="N67" s="26">
        <f t="shared" si="2"/>
        <v>0</v>
      </c>
    </row>
    <row r="68" spans="1:14" ht="30" x14ac:dyDescent="0.25">
      <c r="A68" s="11" t="s">
        <v>511</v>
      </c>
      <c r="B68" s="29" t="s">
        <v>276</v>
      </c>
      <c r="C68" s="70">
        <f>'[1]4 melléklet'!$C$66</f>
        <v>295305</v>
      </c>
      <c r="D68" s="70"/>
      <c r="E68" s="70"/>
      <c r="F68" s="67">
        <f t="shared" si="0"/>
        <v>295305</v>
      </c>
      <c r="G68" s="90">
        <v>295305</v>
      </c>
      <c r="H68" s="26"/>
      <c r="I68" s="26"/>
      <c r="J68" s="26">
        <f t="shared" si="1"/>
        <v>295305</v>
      </c>
      <c r="K68" s="26">
        <v>27150</v>
      </c>
      <c r="L68" s="26"/>
      <c r="M68" s="26"/>
      <c r="N68" s="26">
        <f t="shared" si="2"/>
        <v>27150</v>
      </c>
    </row>
    <row r="69" spans="1:14" ht="30" x14ac:dyDescent="0.25">
      <c r="A69" s="11" t="s">
        <v>31</v>
      </c>
      <c r="B69" s="29" t="s">
        <v>277</v>
      </c>
      <c r="C69" s="70"/>
      <c r="D69" s="70"/>
      <c r="E69" s="70"/>
      <c r="F69" s="67">
        <f t="shared" si="0"/>
        <v>0</v>
      </c>
      <c r="G69" s="90"/>
      <c r="H69" s="26"/>
      <c r="I69" s="26"/>
      <c r="J69" s="26">
        <f t="shared" si="1"/>
        <v>0</v>
      </c>
      <c r="K69" s="26"/>
      <c r="L69" s="26"/>
      <c r="M69" s="26"/>
      <c r="N69" s="26">
        <f t="shared" si="2"/>
        <v>0</v>
      </c>
    </row>
    <row r="70" spans="1:14" ht="30" x14ac:dyDescent="0.25">
      <c r="A70" s="11" t="s">
        <v>32</v>
      </c>
      <c r="B70" s="29" t="s">
        <v>278</v>
      </c>
      <c r="C70" s="70"/>
      <c r="D70" s="70"/>
      <c r="E70" s="70"/>
      <c r="F70" s="67">
        <f t="shared" si="0"/>
        <v>0</v>
      </c>
      <c r="G70" s="90"/>
      <c r="H70" s="26"/>
      <c r="I70" s="26"/>
      <c r="J70" s="26">
        <f t="shared" si="1"/>
        <v>0</v>
      </c>
      <c r="K70" s="26"/>
      <c r="L70" s="26"/>
      <c r="M70" s="26"/>
      <c r="N70" s="26">
        <f t="shared" si="2"/>
        <v>0</v>
      </c>
    </row>
    <row r="71" spans="1:14" x14ac:dyDescent="0.25">
      <c r="A71" s="11" t="s">
        <v>279</v>
      </c>
      <c r="B71" s="29" t="s">
        <v>280</v>
      </c>
      <c r="C71" s="70"/>
      <c r="D71" s="70"/>
      <c r="E71" s="70"/>
      <c r="F71" s="67">
        <f t="shared" si="0"/>
        <v>0</v>
      </c>
      <c r="G71" s="90"/>
      <c r="H71" s="26"/>
      <c r="I71" s="26"/>
      <c r="J71" s="26">
        <f t="shared" si="1"/>
        <v>0</v>
      </c>
      <c r="K71" s="26"/>
      <c r="L71" s="26"/>
      <c r="M71" s="26"/>
      <c r="N71" s="26">
        <f t="shared" si="2"/>
        <v>0</v>
      </c>
    </row>
    <row r="72" spans="1:14" x14ac:dyDescent="0.25">
      <c r="A72" s="19" t="s">
        <v>281</v>
      </c>
      <c r="B72" s="29" t="s">
        <v>282</v>
      </c>
      <c r="C72" s="70"/>
      <c r="D72" s="70"/>
      <c r="E72" s="70"/>
      <c r="F72" s="67">
        <f t="shared" si="0"/>
        <v>0</v>
      </c>
      <c r="G72" s="90"/>
      <c r="H72" s="26"/>
      <c r="I72" s="26"/>
      <c r="J72" s="26">
        <f t="shared" si="1"/>
        <v>0</v>
      </c>
      <c r="K72" s="26"/>
      <c r="L72" s="26"/>
      <c r="M72" s="26"/>
      <c r="N72" s="26">
        <f t="shared" si="2"/>
        <v>0</v>
      </c>
    </row>
    <row r="73" spans="1:14" ht="30" x14ac:dyDescent="0.25">
      <c r="A73" s="11" t="s">
        <v>33</v>
      </c>
      <c r="B73" s="29" t="s">
        <v>527</v>
      </c>
      <c r="C73" s="70">
        <f>'[1]4 melléklet'!$C$72</f>
        <v>250000</v>
      </c>
      <c r="D73" s="70"/>
      <c r="E73" s="70"/>
      <c r="F73" s="67">
        <f t="shared" si="0"/>
        <v>250000</v>
      </c>
      <c r="G73" s="90">
        <v>250000</v>
      </c>
      <c r="H73" s="26"/>
      <c r="I73" s="26"/>
      <c r="J73" s="26">
        <f t="shared" si="1"/>
        <v>250000</v>
      </c>
      <c r="K73" s="26">
        <v>132500</v>
      </c>
      <c r="L73" s="26"/>
      <c r="M73" s="26"/>
      <c r="N73" s="26">
        <f t="shared" si="2"/>
        <v>132500</v>
      </c>
    </row>
    <row r="74" spans="1:14" x14ac:dyDescent="0.25">
      <c r="A74" s="19" t="s">
        <v>149</v>
      </c>
      <c r="B74" s="29" t="s">
        <v>522</v>
      </c>
      <c r="C74" s="70">
        <f>'[1]4 melléklet'!$C$73</f>
        <v>44999278</v>
      </c>
      <c r="D74" s="70"/>
      <c r="E74" s="70"/>
      <c r="F74" s="67">
        <f t="shared" ref="F74:F123" si="12">SUM(C74:E74)</f>
        <v>44999278</v>
      </c>
      <c r="G74" s="90">
        <v>23654042</v>
      </c>
      <c r="H74" s="26"/>
      <c r="I74" s="26"/>
      <c r="J74" s="26">
        <f t="shared" ref="J74:J123" si="13">SUM(G74:I74)</f>
        <v>23654042</v>
      </c>
      <c r="K74" s="26"/>
      <c r="L74" s="26"/>
      <c r="M74" s="26"/>
      <c r="N74" s="26">
        <f t="shared" ref="N74:N123" si="14">SUM(K74:M74)</f>
        <v>0</v>
      </c>
    </row>
    <row r="75" spans="1:14" x14ac:dyDescent="0.25">
      <c r="A75" s="19"/>
      <c r="B75" s="29"/>
      <c r="C75" s="70"/>
      <c r="D75" s="70"/>
      <c r="E75" s="70"/>
      <c r="F75" s="67">
        <f t="shared" si="12"/>
        <v>0</v>
      </c>
      <c r="G75" s="90"/>
      <c r="H75" s="26"/>
      <c r="I75" s="26"/>
      <c r="J75" s="26">
        <f t="shared" si="13"/>
        <v>0</v>
      </c>
      <c r="K75" s="26"/>
      <c r="L75" s="26"/>
      <c r="M75" s="26"/>
      <c r="N75" s="26">
        <f t="shared" si="14"/>
        <v>0</v>
      </c>
    </row>
    <row r="76" spans="1:14" x14ac:dyDescent="0.25">
      <c r="A76" s="47" t="s">
        <v>1</v>
      </c>
      <c r="B76" s="50" t="s">
        <v>283</v>
      </c>
      <c r="C76" s="70">
        <f>SUM(C63:C75)</f>
        <v>45544583</v>
      </c>
      <c r="D76" s="70">
        <f t="shared" ref="D76:N76" si="15">SUM(D63:D75)</f>
        <v>0</v>
      </c>
      <c r="E76" s="70">
        <f t="shared" si="15"/>
        <v>0</v>
      </c>
      <c r="F76" s="70">
        <f t="shared" si="15"/>
        <v>45544583</v>
      </c>
      <c r="G76" s="70">
        <f t="shared" si="15"/>
        <v>24211347</v>
      </c>
      <c r="H76" s="70">
        <f t="shared" si="15"/>
        <v>0</v>
      </c>
      <c r="I76" s="70">
        <f t="shared" si="15"/>
        <v>0</v>
      </c>
      <c r="J76" s="70">
        <f t="shared" si="15"/>
        <v>24211347</v>
      </c>
      <c r="K76" s="70">
        <f t="shared" si="15"/>
        <v>171650</v>
      </c>
      <c r="L76" s="70">
        <f t="shared" si="15"/>
        <v>0</v>
      </c>
      <c r="M76" s="70">
        <f t="shared" si="15"/>
        <v>0</v>
      </c>
      <c r="N76" s="70">
        <f t="shared" si="15"/>
        <v>171650</v>
      </c>
    </row>
    <row r="77" spans="1:14" ht="15.75" x14ac:dyDescent="0.25">
      <c r="A77" s="52" t="s">
        <v>159</v>
      </c>
      <c r="B77" s="50"/>
      <c r="C77" s="70">
        <f>+C27+C28+C53+C62+C76</f>
        <v>83465806</v>
      </c>
      <c r="D77" s="70">
        <f t="shared" ref="D77:N77" si="16">+D27+D28+D53+D62+D76</f>
        <v>350000</v>
      </c>
      <c r="E77" s="70">
        <f t="shared" si="16"/>
        <v>0</v>
      </c>
      <c r="F77" s="70">
        <f t="shared" si="16"/>
        <v>83815806</v>
      </c>
      <c r="G77" s="70">
        <f t="shared" si="16"/>
        <v>60986149</v>
      </c>
      <c r="H77" s="70">
        <f t="shared" si="16"/>
        <v>350000</v>
      </c>
      <c r="I77" s="70">
        <f t="shared" si="16"/>
        <v>0</v>
      </c>
      <c r="J77" s="70">
        <f t="shared" si="16"/>
        <v>61336149</v>
      </c>
      <c r="K77" s="70">
        <f t="shared" si="16"/>
        <v>16499078</v>
      </c>
      <c r="L77" s="70">
        <f t="shared" si="16"/>
        <v>146163</v>
      </c>
      <c r="M77" s="70">
        <f t="shared" si="16"/>
        <v>0</v>
      </c>
      <c r="N77" s="70">
        <f t="shared" si="16"/>
        <v>16645241</v>
      </c>
    </row>
    <row r="78" spans="1:14" x14ac:dyDescent="0.25">
      <c r="A78" s="33" t="s">
        <v>284</v>
      </c>
      <c r="B78" s="29" t="s">
        <v>285</v>
      </c>
      <c r="C78" s="70"/>
      <c r="D78" s="70"/>
      <c r="E78" s="70"/>
      <c r="F78" s="67">
        <f t="shared" si="12"/>
        <v>0</v>
      </c>
      <c r="G78" s="90"/>
      <c r="H78" s="26"/>
      <c r="I78" s="26"/>
      <c r="J78" s="26">
        <f t="shared" si="13"/>
        <v>0</v>
      </c>
      <c r="K78" s="26"/>
      <c r="L78" s="26"/>
      <c r="M78" s="26"/>
      <c r="N78" s="26">
        <f t="shared" si="14"/>
        <v>0</v>
      </c>
    </row>
    <row r="79" spans="1:14" x14ac:dyDescent="0.25">
      <c r="A79" s="33" t="s">
        <v>34</v>
      </c>
      <c r="B79" s="29" t="s">
        <v>286</v>
      </c>
      <c r="C79" s="70">
        <v>2301992</v>
      </c>
      <c r="D79" s="70"/>
      <c r="E79" s="70"/>
      <c r="F79" s="67">
        <f t="shared" si="12"/>
        <v>2301992</v>
      </c>
      <c r="G79" s="90">
        <v>2951992</v>
      </c>
      <c r="H79" s="26"/>
      <c r="I79" s="26"/>
      <c r="J79" s="26">
        <f t="shared" si="13"/>
        <v>2951992</v>
      </c>
      <c r="K79" s="26">
        <v>2923530</v>
      </c>
      <c r="L79" s="26"/>
      <c r="M79" s="26"/>
      <c r="N79" s="26">
        <f t="shared" si="14"/>
        <v>2923530</v>
      </c>
    </row>
    <row r="80" spans="1:14" x14ac:dyDescent="0.25">
      <c r="A80" s="33" t="s">
        <v>287</v>
      </c>
      <c r="B80" s="29" t="s">
        <v>288</v>
      </c>
      <c r="C80" s="70"/>
      <c r="D80" s="70"/>
      <c r="E80" s="70"/>
      <c r="F80" s="67">
        <f t="shared" si="12"/>
        <v>0</v>
      </c>
      <c r="G80" s="90"/>
      <c r="H80" s="26"/>
      <c r="I80" s="26"/>
      <c r="J80" s="26">
        <f t="shared" si="13"/>
        <v>0</v>
      </c>
      <c r="K80" s="26"/>
      <c r="L80" s="26"/>
      <c r="M80" s="26"/>
      <c r="N80" s="26">
        <f t="shared" si="14"/>
        <v>0</v>
      </c>
    </row>
    <row r="81" spans="1:14" x14ac:dyDescent="0.25">
      <c r="A81" s="33" t="s">
        <v>289</v>
      </c>
      <c r="B81" s="29" t="s">
        <v>290</v>
      </c>
      <c r="C81" s="70">
        <v>1387400</v>
      </c>
      <c r="D81" s="70"/>
      <c r="E81" s="70"/>
      <c r="F81" s="67">
        <f t="shared" si="12"/>
        <v>1387400</v>
      </c>
      <c r="G81" s="90">
        <v>1387400</v>
      </c>
      <c r="H81" s="26"/>
      <c r="I81" s="26"/>
      <c r="J81" s="26">
        <f t="shared" si="13"/>
        <v>1387400</v>
      </c>
      <c r="K81" s="26">
        <v>1109391</v>
      </c>
      <c r="L81" s="26"/>
      <c r="M81" s="26"/>
      <c r="N81" s="26">
        <f t="shared" si="14"/>
        <v>1109391</v>
      </c>
    </row>
    <row r="82" spans="1:14" x14ac:dyDescent="0.25">
      <c r="A82" s="5" t="s">
        <v>291</v>
      </c>
      <c r="B82" s="29" t="s">
        <v>292</v>
      </c>
      <c r="C82" s="70"/>
      <c r="D82" s="70"/>
      <c r="E82" s="70"/>
      <c r="F82" s="67">
        <f t="shared" si="12"/>
        <v>0</v>
      </c>
      <c r="G82" s="90"/>
      <c r="H82" s="26"/>
      <c r="I82" s="26"/>
      <c r="J82" s="26">
        <f t="shared" si="13"/>
        <v>0</v>
      </c>
      <c r="K82" s="26"/>
      <c r="L82" s="26"/>
      <c r="M82" s="26"/>
      <c r="N82" s="26">
        <f t="shared" si="14"/>
        <v>0</v>
      </c>
    </row>
    <row r="83" spans="1:14" x14ac:dyDescent="0.25">
      <c r="A83" s="5" t="s">
        <v>293</v>
      </c>
      <c r="B83" s="29" t="s">
        <v>294</v>
      </c>
      <c r="C83" s="70"/>
      <c r="D83" s="70"/>
      <c r="E83" s="70"/>
      <c r="F83" s="67">
        <f t="shared" si="12"/>
        <v>0</v>
      </c>
      <c r="G83" s="90"/>
      <c r="H83" s="26"/>
      <c r="I83" s="26"/>
      <c r="J83" s="26">
        <f t="shared" si="13"/>
        <v>0</v>
      </c>
      <c r="K83" s="26"/>
      <c r="L83" s="26"/>
      <c r="M83" s="26"/>
      <c r="N83" s="26">
        <f t="shared" si="14"/>
        <v>0</v>
      </c>
    </row>
    <row r="84" spans="1:14" x14ac:dyDescent="0.25">
      <c r="A84" s="5" t="s">
        <v>295</v>
      </c>
      <c r="B84" s="29" t="s">
        <v>296</v>
      </c>
      <c r="C84" s="70">
        <f>'[1]4 melléklet'!$C$82</f>
        <v>996135</v>
      </c>
      <c r="D84" s="70"/>
      <c r="E84" s="70"/>
      <c r="F84" s="67">
        <f t="shared" si="12"/>
        <v>996135</v>
      </c>
      <c r="G84" s="90">
        <v>996135</v>
      </c>
      <c r="H84" s="26"/>
      <c r="I84" s="26"/>
      <c r="J84" s="26">
        <f t="shared" si="13"/>
        <v>996135</v>
      </c>
      <c r="K84" s="26">
        <v>263086</v>
      </c>
      <c r="L84" s="26"/>
      <c r="M84" s="26"/>
      <c r="N84" s="26">
        <f t="shared" si="14"/>
        <v>263086</v>
      </c>
    </row>
    <row r="85" spans="1:14" x14ac:dyDescent="0.25">
      <c r="A85" s="48" t="s">
        <v>3</v>
      </c>
      <c r="B85" s="50" t="s">
        <v>297</v>
      </c>
      <c r="C85" s="70">
        <f>SUM(C78:C84)</f>
        <v>4685527</v>
      </c>
      <c r="D85" s="70">
        <f t="shared" ref="D85:N85" si="17">SUM(D78:D84)</f>
        <v>0</v>
      </c>
      <c r="E85" s="70">
        <f t="shared" si="17"/>
        <v>0</v>
      </c>
      <c r="F85" s="70">
        <f t="shared" si="17"/>
        <v>4685527</v>
      </c>
      <c r="G85" s="70">
        <f t="shared" si="17"/>
        <v>5335527</v>
      </c>
      <c r="H85" s="70">
        <f t="shared" si="17"/>
        <v>0</v>
      </c>
      <c r="I85" s="70">
        <f t="shared" si="17"/>
        <v>0</v>
      </c>
      <c r="J85" s="70">
        <f t="shared" si="17"/>
        <v>5335527</v>
      </c>
      <c r="K85" s="70">
        <f t="shared" si="17"/>
        <v>4296007</v>
      </c>
      <c r="L85" s="70">
        <f t="shared" si="17"/>
        <v>0</v>
      </c>
      <c r="M85" s="70">
        <f t="shared" si="17"/>
        <v>0</v>
      </c>
      <c r="N85" s="70">
        <f t="shared" si="17"/>
        <v>4296007</v>
      </c>
    </row>
    <row r="86" spans="1:14" x14ac:dyDescent="0.25">
      <c r="A86" s="12" t="s">
        <v>298</v>
      </c>
      <c r="B86" s="29" t="s">
        <v>299</v>
      </c>
      <c r="C86" s="70"/>
      <c r="D86" s="70"/>
      <c r="E86" s="70"/>
      <c r="F86" s="67">
        <f t="shared" si="12"/>
        <v>0</v>
      </c>
      <c r="G86" s="90">
        <v>13809629</v>
      </c>
      <c r="H86" s="26"/>
      <c r="I86" s="26"/>
      <c r="J86" s="26">
        <f t="shared" si="13"/>
        <v>13809629</v>
      </c>
      <c r="K86" s="26">
        <v>9979329</v>
      </c>
      <c r="L86" s="26"/>
      <c r="M86" s="26"/>
      <c r="N86" s="26">
        <f t="shared" si="14"/>
        <v>9979329</v>
      </c>
    </row>
    <row r="87" spans="1:14" x14ac:dyDescent="0.25">
      <c r="A87" s="12" t="s">
        <v>300</v>
      </c>
      <c r="B87" s="29" t="s">
        <v>301</v>
      </c>
      <c r="C87" s="70"/>
      <c r="D87" s="70"/>
      <c r="E87" s="70"/>
      <c r="F87" s="67">
        <f t="shared" si="12"/>
        <v>0</v>
      </c>
      <c r="G87" s="90"/>
      <c r="H87" s="26"/>
      <c r="I87" s="26"/>
      <c r="J87" s="26">
        <f t="shared" si="13"/>
        <v>0</v>
      </c>
      <c r="K87" s="26"/>
      <c r="L87" s="26"/>
      <c r="M87" s="26"/>
      <c r="N87" s="26">
        <f t="shared" si="14"/>
        <v>0</v>
      </c>
    </row>
    <row r="88" spans="1:14" x14ac:dyDescent="0.25">
      <c r="A88" s="12" t="s">
        <v>302</v>
      </c>
      <c r="B88" s="29" t="s">
        <v>303</v>
      </c>
      <c r="C88" s="70"/>
      <c r="D88" s="70"/>
      <c r="E88" s="70"/>
      <c r="F88" s="67">
        <f t="shared" si="12"/>
        <v>0</v>
      </c>
      <c r="G88" s="90"/>
      <c r="H88" s="26"/>
      <c r="I88" s="26"/>
      <c r="J88" s="26">
        <f t="shared" si="13"/>
        <v>0</v>
      </c>
      <c r="K88" s="26"/>
      <c r="L88" s="26"/>
      <c r="M88" s="26"/>
      <c r="N88" s="26">
        <f t="shared" si="14"/>
        <v>0</v>
      </c>
    </row>
    <row r="89" spans="1:14" ht="30" x14ac:dyDescent="0.25">
      <c r="A89" s="12" t="s">
        <v>304</v>
      </c>
      <c r="B89" s="29" t="s">
        <v>305</v>
      </c>
      <c r="C89" s="70"/>
      <c r="D89" s="70"/>
      <c r="E89" s="70"/>
      <c r="F89" s="67">
        <f t="shared" si="12"/>
        <v>0</v>
      </c>
      <c r="G89" s="90">
        <v>3715466</v>
      </c>
      <c r="H89" s="26"/>
      <c r="I89" s="26"/>
      <c r="J89" s="26">
        <f t="shared" si="13"/>
        <v>3715466</v>
      </c>
      <c r="K89" s="26">
        <v>2681285</v>
      </c>
      <c r="L89" s="26"/>
      <c r="M89" s="26"/>
      <c r="N89" s="26">
        <f t="shared" si="14"/>
        <v>2681285</v>
      </c>
    </row>
    <row r="90" spans="1:14" x14ac:dyDescent="0.25">
      <c r="A90" s="47" t="s">
        <v>4</v>
      </c>
      <c r="B90" s="50" t="s">
        <v>306</v>
      </c>
      <c r="C90" s="67">
        <f>SUM(C86:C89)</f>
        <v>0</v>
      </c>
      <c r="D90" s="67">
        <f t="shared" ref="D90:N90" si="18">SUM(D86:D89)</f>
        <v>0</v>
      </c>
      <c r="E90" s="67">
        <f t="shared" si="18"/>
        <v>0</v>
      </c>
      <c r="F90" s="67">
        <f t="shared" si="18"/>
        <v>0</v>
      </c>
      <c r="G90" s="67">
        <f t="shared" si="18"/>
        <v>17525095</v>
      </c>
      <c r="H90" s="67">
        <f t="shared" si="18"/>
        <v>0</v>
      </c>
      <c r="I90" s="67">
        <f t="shared" si="18"/>
        <v>0</v>
      </c>
      <c r="J90" s="67">
        <f t="shared" si="18"/>
        <v>17525095</v>
      </c>
      <c r="K90" s="67">
        <f t="shared" si="18"/>
        <v>12660614</v>
      </c>
      <c r="L90" s="67">
        <f t="shared" si="18"/>
        <v>0</v>
      </c>
      <c r="M90" s="67">
        <f t="shared" si="18"/>
        <v>0</v>
      </c>
      <c r="N90" s="67">
        <f t="shared" si="18"/>
        <v>12660614</v>
      </c>
    </row>
    <row r="91" spans="1:14" ht="45" x14ac:dyDescent="0.25">
      <c r="A91" s="12" t="s">
        <v>307</v>
      </c>
      <c r="B91" s="29" t="s">
        <v>308</v>
      </c>
      <c r="C91" s="70"/>
      <c r="D91" s="70"/>
      <c r="E91" s="70"/>
      <c r="F91" s="67">
        <f t="shared" si="12"/>
        <v>0</v>
      </c>
      <c r="G91" s="90"/>
      <c r="H91" s="26"/>
      <c r="I91" s="26"/>
      <c r="J91" s="26">
        <f t="shared" si="13"/>
        <v>0</v>
      </c>
      <c r="K91" s="26"/>
      <c r="L91" s="26"/>
      <c r="M91" s="26"/>
      <c r="N91" s="26">
        <f t="shared" si="14"/>
        <v>0</v>
      </c>
    </row>
    <row r="92" spans="1:14" ht="30" x14ac:dyDescent="0.25">
      <c r="A92" s="12" t="s">
        <v>35</v>
      </c>
      <c r="B92" s="29" t="s">
        <v>309</v>
      </c>
      <c r="C92" s="70"/>
      <c r="D92" s="70"/>
      <c r="E92" s="70"/>
      <c r="F92" s="67">
        <f t="shared" si="12"/>
        <v>0</v>
      </c>
      <c r="G92" s="90"/>
      <c r="H92" s="26"/>
      <c r="I92" s="26"/>
      <c r="J92" s="26">
        <f t="shared" si="13"/>
        <v>0</v>
      </c>
      <c r="K92" s="26"/>
      <c r="L92" s="26"/>
      <c r="M92" s="26"/>
      <c r="N92" s="26">
        <f t="shared" si="14"/>
        <v>0</v>
      </c>
    </row>
    <row r="93" spans="1:14" ht="30" x14ac:dyDescent="0.25">
      <c r="A93" s="12" t="s">
        <v>36</v>
      </c>
      <c r="B93" s="29" t="s">
        <v>310</v>
      </c>
      <c r="C93" s="70"/>
      <c r="D93" s="70"/>
      <c r="E93" s="70"/>
      <c r="F93" s="67">
        <f t="shared" si="12"/>
        <v>0</v>
      </c>
      <c r="G93" s="90"/>
      <c r="H93" s="26"/>
      <c r="I93" s="26"/>
      <c r="J93" s="26">
        <f t="shared" si="13"/>
        <v>0</v>
      </c>
      <c r="K93" s="26"/>
      <c r="L93" s="26"/>
      <c r="M93" s="26"/>
      <c r="N93" s="26">
        <f t="shared" si="14"/>
        <v>0</v>
      </c>
    </row>
    <row r="94" spans="1:14" ht="30" x14ac:dyDescent="0.25">
      <c r="A94" s="12" t="s">
        <v>37</v>
      </c>
      <c r="B94" s="29" t="s">
        <v>311</v>
      </c>
      <c r="C94" s="70">
        <f>'[1]4 melléklet'!$C$92</f>
        <v>2583181</v>
      </c>
      <c r="D94" s="70"/>
      <c r="E94" s="70"/>
      <c r="F94" s="67">
        <f t="shared" si="12"/>
        <v>2583181</v>
      </c>
      <c r="G94" s="90">
        <v>2583181</v>
      </c>
      <c r="H94" s="26"/>
      <c r="I94" s="26"/>
      <c r="J94" s="26">
        <f t="shared" si="13"/>
        <v>2583181</v>
      </c>
      <c r="K94" s="26"/>
      <c r="L94" s="26"/>
      <c r="M94" s="26"/>
      <c r="N94" s="26">
        <f t="shared" si="14"/>
        <v>0</v>
      </c>
    </row>
    <row r="95" spans="1:14" ht="45" x14ac:dyDescent="0.25">
      <c r="A95" s="12" t="s">
        <v>38</v>
      </c>
      <c r="B95" s="29" t="s">
        <v>312</v>
      </c>
      <c r="C95" s="70"/>
      <c r="D95" s="70"/>
      <c r="E95" s="70"/>
      <c r="F95" s="67">
        <f t="shared" si="12"/>
        <v>0</v>
      </c>
      <c r="G95" s="90"/>
      <c r="H95" s="26"/>
      <c r="I95" s="26"/>
      <c r="J95" s="26">
        <f t="shared" si="13"/>
        <v>0</v>
      </c>
      <c r="K95" s="26"/>
      <c r="L95" s="26"/>
      <c r="M95" s="26"/>
      <c r="N95" s="26">
        <f t="shared" si="14"/>
        <v>0</v>
      </c>
    </row>
    <row r="96" spans="1:14" ht="30" x14ac:dyDescent="0.25">
      <c r="A96" s="12" t="s">
        <v>39</v>
      </c>
      <c r="B96" s="29" t="s">
        <v>313</v>
      </c>
      <c r="C96" s="70"/>
      <c r="D96" s="70"/>
      <c r="E96" s="70"/>
      <c r="F96" s="67">
        <f t="shared" si="12"/>
        <v>0</v>
      </c>
      <c r="G96" s="90">
        <v>1750994</v>
      </c>
      <c r="H96" s="26"/>
      <c r="I96" s="26"/>
      <c r="J96" s="26">
        <f t="shared" si="13"/>
        <v>1750994</v>
      </c>
      <c r="K96" s="26">
        <v>1750994</v>
      </c>
      <c r="L96" s="26"/>
      <c r="M96" s="26"/>
      <c r="N96" s="26">
        <f t="shared" si="14"/>
        <v>1750994</v>
      </c>
    </row>
    <row r="97" spans="1:25" x14ac:dyDescent="0.25">
      <c r="A97" s="12" t="s">
        <v>314</v>
      </c>
      <c r="B97" s="29" t="s">
        <v>315</v>
      </c>
      <c r="C97" s="70"/>
      <c r="D97" s="70"/>
      <c r="E97" s="70"/>
      <c r="F97" s="67">
        <f t="shared" si="12"/>
        <v>0</v>
      </c>
      <c r="G97" s="90"/>
      <c r="H97" s="26"/>
      <c r="I97" s="26"/>
      <c r="J97" s="26">
        <f t="shared" si="13"/>
        <v>0</v>
      </c>
      <c r="K97" s="26"/>
      <c r="L97" s="26"/>
      <c r="M97" s="26"/>
      <c r="N97" s="26">
        <f t="shared" si="14"/>
        <v>0</v>
      </c>
    </row>
    <row r="98" spans="1:25" ht="30" x14ac:dyDescent="0.25">
      <c r="A98" s="12" t="s">
        <v>40</v>
      </c>
      <c r="B98" s="29" t="s">
        <v>528</v>
      </c>
      <c r="C98" s="70">
        <f>'[1]4 melléklet'!$C$96</f>
        <v>1306534</v>
      </c>
      <c r="D98" s="70"/>
      <c r="E98" s="70"/>
      <c r="F98" s="67">
        <f t="shared" si="12"/>
        <v>1306534</v>
      </c>
      <c r="G98" s="90">
        <v>1615536</v>
      </c>
      <c r="H98" s="26"/>
      <c r="I98" s="26"/>
      <c r="J98" s="26">
        <f t="shared" si="13"/>
        <v>1615536</v>
      </c>
      <c r="K98" s="26">
        <v>312592</v>
      </c>
      <c r="L98" s="26"/>
      <c r="M98" s="26"/>
      <c r="N98" s="26">
        <f t="shared" si="14"/>
        <v>312592</v>
      </c>
    </row>
    <row r="99" spans="1:25" x14ac:dyDescent="0.25">
      <c r="A99" s="47" t="s">
        <v>5</v>
      </c>
      <c r="B99" s="50" t="s">
        <v>316</v>
      </c>
      <c r="C99" s="70">
        <f>SUM(C91:C98)</f>
        <v>3889715</v>
      </c>
      <c r="D99" s="70">
        <f t="shared" ref="D99:N99" si="19">SUM(D91:D98)</f>
        <v>0</v>
      </c>
      <c r="E99" s="70">
        <f t="shared" si="19"/>
        <v>0</v>
      </c>
      <c r="F99" s="70">
        <f t="shared" si="19"/>
        <v>3889715</v>
      </c>
      <c r="G99" s="70">
        <f t="shared" si="19"/>
        <v>5949711</v>
      </c>
      <c r="H99" s="70">
        <f t="shared" si="19"/>
        <v>0</v>
      </c>
      <c r="I99" s="70">
        <f t="shared" si="19"/>
        <v>0</v>
      </c>
      <c r="J99" s="70">
        <f t="shared" si="19"/>
        <v>5949711</v>
      </c>
      <c r="K99" s="70">
        <f t="shared" si="19"/>
        <v>2063586</v>
      </c>
      <c r="L99" s="70">
        <f t="shared" si="19"/>
        <v>0</v>
      </c>
      <c r="M99" s="70">
        <f t="shared" si="19"/>
        <v>0</v>
      </c>
      <c r="N99" s="70">
        <f t="shared" si="19"/>
        <v>2063586</v>
      </c>
    </row>
    <row r="100" spans="1:25" ht="15.75" x14ac:dyDescent="0.25">
      <c r="A100" s="52" t="s">
        <v>160</v>
      </c>
      <c r="B100" s="50"/>
      <c r="C100" s="70">
        <f>+C85+C90+C99</f>
        <v>8575242</v>
      </c>
      <c r="D100" s="70">
        <f t="shared" ref="D100:N100" si="20">+D85+D90+D99</f>
        <v>0</v>
      </c>
      <c r="E100" s="70">
        <f t="shared" si="20"/>
        <v>0</v>
      </c>
      <c r="F100" s="70">
        <f t="shared" si="20"/>
        <v>8575242</v>
      </c>
      <c r="G100" s="70">
        <f t="shared" si="20"/>
        <v>28810333</v>
      </c>
      <c r="H100" s="70">
        <f t="shared" si="20"/>
        <v>0</v>
      </c>
      <c r="I100" s="70">
        <f t="shared" si="20"/>
        <v>0</v>
      </c>
      <c r="J100" s="70">
        <f t="shared" si="20"/>
        <v>28810333</v>
      </c>
      <c r="K100" s="70">
        <f t="shared" si="20"/>
        <v>19020207</v>
      </c>
      <c r="L100" s="70">
        <f t="shared" si="20"/>
        <v>0</v>
      </c>
      <c r="M100" s="70">
        <f t="shared" si="20"/>
        <v>0</v>
      </c>
      <c r="N100" s="70">
        <f t="shared" si="20"/>
        <v>19020207</v>
      </c>
    </row>
    <row r="101" spans="1:25" ht="15.75" x14ac:dyDescent="0.25">
      <c r="A101" s="34" t="s">
        <v>48</v>
      </c>
      <c r="B101" s="35" t="s">
        <v>317</v>
      </c>
      <c r="C101" s="70">
        <f>+C27+C28+C53+C62+C76+C85+C90+C99</f>
        <v>92041048</v>
      </c>
      <c r="D101" s="70">
        <f t="shared" ref="D101:N101" si="21">+D27+D28+D53+D62+D76+D85+D90+D99</f>
        <v>350000</v>
      </c>
      <c r="E101" s="70">
        <f t="shared" si="21"/>
        <v>0</v>
      </c>
      <c r="F101" s="70">
        <f t="shared" si="21"/>
        <v>92391048</v>
      </c>
      <c r="G101" s="70">
        <f t="shared" si="21"/>
        <v>89796482</v>
      </c>
      <c r="H101" s="70">
        <f t="shared" si="21"/>
        <v>350000</v>
      </c>
      <c r="I101" s="70">
        <f t="shared" si="21"/>
        <v>0</v>
      </c>
      <c r="J101" s="70">
        <f t="shared" si="21"/>
        <v>90146482</v>
      </c>
      <c r="K101" s="70">
        <f t="shared" si="21"/>
        <v>35519285</v>
      </c>
      <c r="L101" s="70">
        <f t="shared" si="21"/>
        <v>146163</v>
      </c>
      <c r="M101" s="70">
        <f t="shared" si="21"/>
        <v>0</v>
      </c>
      <c r="N101" s="70">
        <f t="shared" si="21"/>
        <v>35665448</v>
      </c>
    </row>
    <row r="102" spans="1:25" x14ac:dyDescent="0.25">
      <c r="A102" s="12" t="s">
        <v>41</v>
      </c>
      <c r="B102" s="4" t="s">
        <v>318</v>
      </c>
      <c r="C102" s="71"/>
      <c r="D102" s="71"/>
      <c r="E102" s="71"/>
      <c r="F102" s="67">
        <f t="shared" si="12"/>
        <v>0</v>
      </c>
      <c r="G102" s="90"/>
      <c r="H102" s="91"/>
      <c r="I102" s="91"/>
      <c r="J102" s="26">
        <f t="shared" si="13"/>
        <v>0</v>
      </c>
      <c r="K102" s="91"/>
      <c r="L102" s="91"/>
      <c r="M102" s="91"/>
      <c r="N102" s="26">
        <f t="shared" si="14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</row>
    <row r="103" spans="1:25" ht="30" x14ac:dyDescent="0.25">
      <c r="A103" s="12" t="s">
        <v>319</v>
      </c>
      <c r="B103" s="4" t="s">
        <v>320</v>
      </c>
      <c r="C103" s="71"/>
      <c r="D103" s="71"/>
      <c r="E103" s="71"/>
      <c r="F103" s="67">
        <f t="shared" si="12"/>
        <v>0</v>
      </c>
      <c r="G103" s="90"/>
      <c r="H103" s="91"/>
      <c r="I103" s="91"/>
      <c r="J103" s="26">
        <f t="shared" si="13"/>
        <v>0</v>
      </c>
      <c r="K103" s="91"/>
      <c r="L103" s="91"/>
      <c r="M103" s="91"/>
      <c r="N103" s="26">
        <f t="shared" si="14"/>
        <v>0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2"/>
      <c r="Y103" s="22"/>
    </row>
    <row r="104" spans="1:25" x14ac:dyDescent="0.25">
      <c r="A104" s="12" t="s">
        <v>42</v>
      </c>
      <c r="B104" s="4" t="s">
        <v>321</v>
      </c>
      <c r="C104" s="71"/>
      <c r="D104" s="71"/>
      <c r="E104" s="71"/>
      <c r="F104" s="67">
        <f t="shared" si="12"/>
        <v>0</v>
      </c>
      <c r="G104" s="90"/>
      <c r="H104" s="91"/>
      <c r="I104" s="91"/>
      <c r="J104" s="26">
        <f t="shared" si="13"/>
        <v>0</v>
      </c>
      <c r="K104" s="91"/>
      <c r="L104" s="91"/>
      <c r="M104" s="91"/>
      <c r="N104" s="26">
        <f t="shared" si="14"/>
        <v>0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2"/>
      <c r="Y104" s="22"/>
    </row>
    <row r="105" spans="1:25" ht="25.5" x14ac:dyDescent="0.25">
      <c r="A105" s="14" t="s">
        <v>10</v>
      </c>
      <c r="B105" s="6" t="s">
        <v>322</v>
      </c>
      <c r="C105" s="72">
        <f>SUM(C102:C104)</f>
        <v>0</v>
      </c>
      <c r="D105" s="72">
        <f>SUM(D102:D104)</f>
        <v>0</v>
      </c>
      <c r="E105" s="72">
        <f>SUM(E102:E104)</f>
        <v>0</v>
      </c>
      <c r="F105" s="67">
        <f t="shared" si="12"/>
        <v>0</v>
      </c>
      <c r="G105" s="90"/>
      <c r="H105" s="92"/>
      <c r="I105" s="92"/>
      <c r="J105" s="26">
        <f t="shared" si="13"/>
        <v>0</v>
      </c>
      <c r="K105" s="92"/>
      <c r="L105" s="92"/>
      <c r="M105" s="92"/>
      <c r="N105" s="26">
        <f t="shared" si="14"/>
        <v>0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2"/>
      <c r="Y105" s="22"/>
    </row>
    <row r="106" spans="1:25" x14ac:dyDescent="0.25">
      <c r="A106" s="36" t="s">
        <v>43</v>
      </c>
      <c r="B106" s="4" t="s">
        <v>323</v>
      </c>
      <c r="C106" s="73"/>
      <c r="D106" s="73"/>
      <c r="E106" s="73"/>
      <c r="F106" s="67">
        <f t="shared" si="12"/>
        <v>0</v>
      </c>
      <c r="G106" s="90"/>
      <c r="H106" s="93"/>
      <c r="I106" s="93"/>
      <c r="J106" s="26">
        <f t="shared" si="13"/>
        <v>0</v>
      </c>
      <c r="K106" s="93"/>
      <c r="L106" s="93"/>
      <c r="M106" s="93"/>
      <c r="N106" s="26">
        <f t="shared" si="14"/>
        <v>0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2"/>
      <c r="Y106" s="22"/>
    </row>
    <row r="107" spans="1:25" x14ac:dyDescent="0.25">
      <c r="A107" s="36" t="s">
        <v>13</v>
      </c>
      <c r="B107" s="4" t="s">
        <v>324</v>
      </c>
      <c r="C107" s="73"/>
      <c r="D107" s="73"/>
      <c r="E107" s="73"/>
      <c r="F107" s="67">
        <f t="shared" si="12"/>
        <v>0</v>
      </c>
      <c r="G107" s="90"/>
      <c r="H107" s="93"/>
      <c r="I107" s="93"/>
      <c r="J107" s="26">
        <f t="shared" si="13"/>
        <v>0</v>
      </c>
      <c r="K107" s="93"/>
      <c r="L107" s="93"/>
      <c r="M107" s="93"/>
      <c r="N107" s="26">
        <f t="shared" si="14"/>
        <v>0</v>
      </c>
      <c r="O107" s="24"/>
      <c r="P107" s="24"/>
      <c r="Q107" s="24"/>
      <c r="R107" s="24"/>
      <c r="S107" s="24"/>
      <c r="T107" s="24"/>
      <c r="U107" s="24"/>
      <c r="V107" s="24"/>
      <c r="W107" s="24"/>
      <c r="X107" s="22"/>
      <c r="Y107" s="22"/>
    </row>
    <row r="108" spans="1:25" x14ac:dyDescent="0.25">
      <c r="A108" s="12" t="s">
        <v>325</v>
      </c>
      <c r="B108" s="4" t="s">
        <v>326</v>
      </c>
      <c r="C108" s="71"/>
      <c r="D108" s="71"/>
      <c r="E108" s="71"/>
      <c r="F108" s="67">
        <f t="shared" si="12"/>
        <v>0</v>
      </c>
      <c r="G108" s="90"/>
      <c r="H108" s="91"/>
      <c r="I108" s="91"/>
      <c r="J108" s="26">
        <f t="shared" si="13"/>
        <v>0</v>
      </c>
      <c r="K108" s="91"/>
      <c r="L108" s="91"/>
      <c r="M108" s="91"/>
      <c r="N108" s="26">
        <f t="shared" si="14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</row>
    <row r="109" spans="1:25" x14ac:dyDescent="0.25">
      <c r="A109" s="12" t="s">
        <v>44</v>
      </c>
      <c r="B109" s="4" t="s">
        <v>327</v>
      </c>
      <c r="C109" s="71"/>
      <c r="D109" s="71"/>
      <c r="E109" s="71"/>
      <c r="F109" s="67">
        <f t="shared" si="12"/>
        <v>0</v>
      </c>
      <c r="G109" s="90"/>
      <c r="H109" s="91"/>
      <c r="I109" s="91"/>
      <c r="J109" s="26">
        <f t="shared" si="13"/>
        <v>0</v>
      </c>
      <c r="K109" s="91"/>
      <c r="L109" s="91"/>
      <c r="M109" s="91"/>
      <c r="N109" s="26">
        <f t="shared" si="14"/>
        <v>0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2"/>
      <c r="Y109" s="22"/>
    </row>
    <row r="110" spans="1:25" x14ac:dyDescent="0.25">
      <c r="A110" s="13" t="s">
        <v>11</v>
      </c>
      <c r="B110" s="6" t="s">
        <v>328</v>
      </c>
      <c r="C110" s="74"/>
      <c r="D110" s="74"/>
      <c r="E110" s="74"/>
      <c r="F110" s="67">
        <f t="shared" si="12"/>
        <v>0</v>
      </c>
      <c r="G110" s="90"/>
      <c r="H110" s="94"/>
      <c r="I110" s="94"/>
      <c r="J110" s="26">
        <f t="shared" si="13"/>
        <v>0</v>
      </c>
      <c r="K110" s="94"/>
      <c r="L110" s="94"/>
      <c r="M110" s="94"/>
      <c r="N110" s="26">
        <f t="shared" si="14"/>
        <v>0</v>
      </c>
      <c r="O110" s="25"/>
      <c r="P110" s="25"/>
      <c r="Q110" s="25"/>
      <c r="R110" s="25"/>
      <c r="S110" s="25"/>
      <c r="T110" s="25"/>
      <c r="U110" s="25"/>
      <c r="V110" s="25"/>
      <c r="W110" s="25"/>
      <c r="X110" s="22"/>
      <c r="Y110" s="22"/>
    </row>
    <row r="111" spans="1:25" x14ac:dyDescent="0.25">
      <c r="A111" s="36" t="s">
        <v>329</v>
      </c>
      <c r="B111" s="4" t="s">
        <v>330</v>
      </c>
      <c r="C111" s="73"/>
      <c r="D111" s="73"/>
      <c r="E111" s="73"/>
      <c r="F111" s="67">
        <f t="shared" si="12"/>
        <v>0</v>
      </c>
      <c r="G111" s="90"/>
      <c r="H111" s="93"/>
      <c r="I111" s="93"/>
      <c r="J111" s="26">
        <f t="shared" si="13"/>
        <v>0</v>
      </c>
      <c r="K111" s="93"/>
      <c r="L111" s="93"/>
      <c r="M111" s="93"/>
      <c r="N111" s="26">
        <f t="shared" si="14"/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2"/>
      <c r="Y111" s="22"/>
    </row>
    <row r="112" spans="1:25" x14ac:dyDescent="0.25">
      <c r="A112" s="36" t="s">
        <v>331</v>
      </c>
      <c r="B112" s="4" t="s">
        <v>332</v>
      </c>
      <c r="C112" s="73">
        <f>'[1]4 melléklet'!$C$110</f>
        <v>1276949</v>
      </c>
      <c r="D112" s="73"/>
      <c r="E112" s="73"/>
      <c r="F112" s="67">
        <f t="shared" si="12"/>
        <v>1276949</v>
      </c>
      <c r="G112" s="90">
        <v>1276949</v>
      </c>
      <c r="H112" s="93"/>
      <c r="I112" s="93"/>
      <c r="J112" s="26">
        <f t="shared" si="13"/>
        <v>1276949</v>
      </c>
      <c r="K112" s="93">
        <v>1276949</v>
      </c>
      <c r="L112" s="93"/>
      <c r="M112" s="93"/>
      <c r="N112" s="26">
        <f t="shared" si="14"/>
        <v>1276949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2"/>
      <c r="Y112" s="22"/>
    </row>
    <row r="113" spans="1:25" x14ac:dyDescent="0.25">
      <c r="A113" s="13" t="s">
        <v>333</v>
      </c>
      <c r="B113" s="6" t="s">
        <v>334</v>
      </c>
      <c r="C113" s="73"/>
      <c r="D113" s="73"/>
      <c r="E113" s="73"/>
      <c r="F113" s="67">
        <f t="shared" si="12"/>
        <v>0</v>
      </c>
      <c r="G113" s="90"/>
      <c r="H113" s="93"/>
      <c r="I113" s="93"/>
      <c r="J113" s="26">
        <f t="shared" si="13"/>
        <v>0</v>
      </c>
      <c r="K113" s="93"/>
      <c r="L113" s="93"/>
      <c r="M113" s="93"/>
      <c r="N113" s="26">
        <f t="shared" si="14"/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2"/>
      <c r="Y113" s="22"/>
    </row>
    <row r="114" spans="1:25" x14ac:dyDescent="0.25">
      <c r="A114" s="36" t="s">
        <v>335</v>
      </c>
      <c r="B114" s="4" t="s">
        <v>336</v>
      </c>
      <c r="C114" s="73"/>
      <c r="D114" s="73"/>
      <c r="E114" s="73"/>
      <c r="F114" s="67">
        <f t="shared" si="12"/>
        <v>0</v>
      </c>
      <c r="G114" s="90"/>
      <c r="H114" s="93"/>
      <c r="I114" s="93"/>
      <c r="J114" s="26">
        <f t="shared" si="13"/>
        <v>0</v>
      </c>
      <c r="K114" s="93"/>
      <c r="L114" s="93"/>
      <c r="M114" s="93"/>
      <c r="N114" s="26">
        <f t="shared" si="14"/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2"/>
      <c r="Y114" s="22"/>
    </row>
    <row r="115" spans="1:25" x14ac:dyDescent="0.25">
      <c r="A115" s="36" t="s">
        <v>337</v>
      </c>
      <c r="B115" s="4" t="s">
        <v>338</v>
      </c>
      <c r="C115" s="73"/>
      <c r="D115" s="73"/>
      <c r="E115" s="73"/>
      <c r="F115" s="67">
        <f t="shared" si="12"/>
        <v>0</v>
      </c>
      <c r="G115" s="90"/>
      <c r="H115" s="93"/>
      <c r="I115" s="93"/>
      <c r="J115" s="26">
        <f t="shared" si="13"/>
        <v>0</v>
      </c>
      <c r="K115" s="93"/>
      <c r="L115" s="93"/>
      <c r="M115" s="93"/>
      <c r="N115" s="26">
        <f t="shared" si="14"/>
        <v>0</v>
      </c>
      <c r="O115" s="24"/>
      <c r="P115" s="24"/>
      <c r="Q115" s="24"/>
      <c r="R115" s="24"/>
      <c r="S115" s="24"/>
      <c r="T115" s="24"/>
      <c r="U115" s="24"/>
      <c r="V115" s="24"/>
      <c r="W115" s="24"/>
      <c r="X115" s="22"/>
      <c r="Y115" s="22"/>
    </row>
    <row r="116" spans="1:25" x14ac:dyDescent="0.25">
      <c r="A116" s="36" t="s">
        <v>339</v>
      </c>
      <c r="B116" s="4" t="s">
        <v>340</v>
      </c>
      <c r="C116" s="73"/>
      <c r="D116" s="73"/>
      <c r="E116" s="73"/>
      <c r="F116" s="67">
        <f t="shared" si="12"/>
        <v>0</v>
      </c>
      <c r="G116" s="90"/>
      <c r="H116" s="93"/>
      <c r="I116" s="93"/>
      <c r="J116" s="26">
        <f t="shared" si="13"/>
        <v>0</v>
      </c>
      <c r="K116" s="93"/>
      <c r="L116" s="93"/>
      <c r="M116" s="93"/>
      <c r="N116" s="26">
        <f t="shared" si="14"/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2"/>
      <c r="Y116" s="22"/>
    </row>
    <row r="117" spans="1:25" x14ac:dyDescent="0.25">
      <c r="A117" s="37" t="s">
        <v>12</v>
      </c>
      <c r="B117" s="38" t="s">
        <v>341</v>
      </c>
      <c r="C117" s="74">
        <f>+C105+C110+C111+C112+C113+C114+C115+C116</f>
        <v>1276949</v>
      </c>
      <c r="D117" s="74">
        <f t="shared" ref="D117:N117" si="22">+D105+D110+D111+D112+D113+D114+D115+D116</f>
        <v>0</v>
      </c>
      <c r="E117" s="74">
        <f t="shared" si="22"/>
        <v>0</v>
      </c>
      <c r="F117" s="74">
        <f t="shared" si="22"/>
        <v>1276949</v>
      </c>
      <c r="G117" s="74">
        <f t="shared" si="22"/>
        <v>1276949</v>
      </c>
      <c r="H117" s="74">
        <f t="shared" si="22"/>
        <v>0</v>
      </c>
      <c r="I117" s="74">
        <f t="shared" si="22"/>
        <v>0</v>
      </c>
      <c r="J117" s="74">
        <f t="shared" si="22"/>
        <v>1276949</v>
      </c>
      <c r="K117" s="74">
        <f t="shared" si="22"/>
        <v>1276949</v>
      </c>
      <c r="L117" s="74">
        <f t="shared" si="22"/>
        <v>0</v>
      </c>
      <c r="M117" s="74">
        <f t="shared" si="22"/>
        <v>0</v>
      </c>
      <c r="N117" s="74">
        <f t="shared" si="22"/>
        <v>1276949</v>
      </c>
      <c r="O117" s="25"/>
      <c r="P117" s="25"/>
      <c r="Q117" s="25"/>
      <c r="R117" s="25"/>
      <c r="S117" s="25"/>
      <c r="T117" s="25"/>
      <c r="U117" s="25"/>
      <c r="V117" s="25"/>
      <c r="W117" s="25"/>
      <c r="X117" s="22"/>
      <c r="Y117" s="22"/>
    </row>
    <row r="118" spans="1:25" x14ac:dyDescent="0.25">
      <c r="A118" s="36" t="s">
        <v>342</v>
      </c>
      <c r="B118" s="4" t="s">
        <v>343</v>
      </c>
      <c r="C118" s="73"/>
      <c r="D118" s="73"/>
      <c r="E118" s="73"/>
      <c r="F118" s="67">
        <f t="shared" si="12"/>
        <v>0</v>
      </c>
      <c r="G118" s="90"/>
      <c r="H118" s="93"/>
      <c r="I118" s="93"/>
      <c r="J118" s="26">
        <f t="shared" si="13"/>
        <v>0</v>
      </c>
      <c r="K118" s="93"/>
      <c r="L118" s="93"/>
      <c r="M118" s="93"/>
      <c r="N118" s="26">
        <f t="shared" si="14"/>
        <v>0</v>
      </c>
      <c r="O118" s="24"/>
      <c r="P118" s="24"/>
      <c r="Q118" s="24"/>
      <c r="R118" s="24"/>
      <c r="S118" s="24"/>
      <c r="T118" s="24"/>
      <c r="U118" s="24"/>
      <c r="V118" s="24"/>
      <c r="W118" s="24"/>
      <c r="X118" s="22"/>
      <c r="Y118" s="22"/>
    </row>
    <row r="119" spans="1:25" x14ac:dyDescent="0.25">
      <c r="A119" s="12" t="s">
        <v>344</v>
      </c>
      <c r="B119" s="4" t="s">
        <v>345</v>
      </c>
      <c r="C119" s="71"/>
      <c r="D119" s="71"/>
      <c r="E119" s="71"/>
      <c r="F119" s="67">
        <f t="shared" si="12"/>
        <v>0</v>
      </c>
      <c r="G119" s="90"/>
      <c r="H119" s="91"/>
      <c r="I119" s="91"/>
      <c r="J119" s="26">
        <f t="shared" si="13"/>
        <v>0</v>
      </c>
      <c r="K119" s="91"/>
      <c r="L119" s="91"/>
      <c r="M119" s="91"/>
      <c r="N119" s="26">
        <f t="shared" si="14"/>
        <v>0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2"/>
      <c r="Y119" s="22"/>
    </row>
    <row r="120" spans="1:25" x14ac:dyDescent="0.25">
      <c r="A120" s="36" t="s">
        <v>45</v>
      </c>
      <c r="B120" s="4" t="s">
        <v>346</v>
      </c>
      <c r="C120" s="73"/>
      <c r="D120" s="73"/>
      <c r="E120" s="73"/>
      <c r="F120" s="67">
        <f t="shared" si="12"/>
        <v>0</v>
      </c>
      <c r="G120" s="90"/>
      <c r="H120" s="93"/>
      <c r="I120" s="93"/>
      <c r="J120" s="26">
        <f t="shared" si="13"/>
        <v>0</v>
      </c>
      <c r="K120" s="93"/>
      <c r="L120" s="93"/>
      <c r="M120" s="93"/>
      <c r="N120" s="26">
        <f t="shared" si="14"/>
        <v>0</v>
      </c>
      <c r="O120" s="24"/>
      <c r="P120" s="24"/>
      <c r="Q120" s="24"/>
      <c r="R120" s="24"/>
      <c r="S120" s="24"/>
      <c r="T120" s="24"/>
      <c r="U120" s="24"/>
      <c r="V120" s="24"/>
      <c r="W120" s="24"/>
      <c r="X120" s="22"/>
      <c r="Y120" s="22"/>
    </row>
    <row r="121" spans="1:25" x14ac:dyDescent="0.25">
      <c r="A121" s="36" t="s">
        <v>14</v>
      </c>
      <c r="B121" s="4" t="s">
        <v>347</v>
      </c>
      <c r="C121" s="73"/>
      <c r="D121" s="73"/>
      <c r="E121" s="73"/>
      <c r="F121" s="67">
        <f t="shared" si="12"/>
        <v>0</v>
      </c>
      <c r="G121" s="90"/>
      <c r="H121" s="93"/>
      <c r="I121" s="93"/>
      <c r="J121" s="26">
        <f t="shared" si="13"/>
        <v>0</v>
      </c>
      <c r="K121" s="93"/>
      <c r="L121" s="93"/>
      <c r="M121" s="93"/>
      <c r="N121" s="26">
        <f t="shared" si="14"/>
        <v>0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2"/>
      <c r="Y121" s="22"/>
    </row>
    <row r="122" spans="1:25" x14ac:dyDescent="0.25">
      <c r="A122" s="37" t="s">
        <v>15</v>
      </c>
      <c r="B122" s="38" t="s">
        <v>348</v>
      </c>
      <c r="C122" s="74">
        <f>SUM(C118:C121)</f>
        <v>0</v>
      </c>
      <c r="D122" s="74">
        <f>SUM(D118:D121)</f>
        <v>0</v>
      </c>
      <c r="E122" s="74">
        <f>SUM(E118:E121)</f>
        <v>0</v>
      </c>
      <c r="F122" s="67">
        <f t="shared" si="12"/>
        <v>0</v>
      </c>
      <c r="G122" s="90"/>
      <c r="H122" s="94"/>
      <c r="I122" s="94"/>
      <c r="J122" s="26">
        <f t="shared" si="13"/>
        <v>0</v>
      </c>
      <c r="K122" s="94"/>
      <c r="L122" s="94"/>
      <c r="M122" s="94"/>
      <c r="N122" s="26">
        <f t="shared" si="14"/>
        <v>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2"/>
      <c r="Y122" s="22"/>
    </row>
    <row r="123" spans="1:25" ht="30" x14ac:dyDescent="0.25">
      <c r="A123" s="12" t="s">
        <v>349</v>
      </c>
      <c r="B123" s="4" t="s">
        <v>350</v>
      </c>
      <c r="C123" s="71"/>
      <c r="D123" s="71"/>
      <c r="E123" s="71"/>
      <c r="F123" s="67">
        <f t="shared" si="12"/>
        <v>0</v>
      </c>
      <c r="G123" s="90"/>
      <c r="H123" s="91"/>
      <c r="I123" s="91"/>
      <c r="J123" s="26">
        <f t="shared" si="13"/>
        <v>0</v>
      </c>
      <c r="K123" s="91"/>
      <c r="L123" s="91"/>
      <c r="M123" s="91"/>
      <c r="N123" s="26">
        <f t="shared" si="14"/>
        <v>0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2"/>
      <c r="Y123" s="22"/>
    </row>
    <row r="124" spans="1:25" ht="15.75" x14ac:dyDescent="0.25">
      <c r="A124" s="39" t="s">
        <v>49</v>
      </c>
      <c r="B124" s="40" t="s">
        <v>351</v>
      </c>
      <c r="C124" s="74">
        <f>+C117+C122+C123</f>
        <v>1276949</v>
      </c>
      <c r="D124" s="74">
        <f t="shared" ref="D124:N124" si="23">+D117+D122+D123</f>
        <v>0</v>
      </c>
      <c r="E124" s="74">
        <f t="shared" si="23"/>
        <v>0</v>
      </c>
      <c r="F124" s="74">
        <f t="shared" si="23"/>
        <v>1276949</v>
      </c>
      <c r="G124" s="74">
        <f t="shared" si="23"/>
        <v>1276949</v>
      </c>
      <c r="H124" s="74">
        <f t="shared" si="23"/>
        <v>0</v>
      </c>
      <c r="I124" s="74">
        <f t="shared" si="23"/>
        <v>0</v>
      </c>
      <c r="J124" s="74">
        <f t="shared" si="23"/>
        <v>1276949</v>
      </c>
      <c r="K124" s="74">
        <f t="shared" si="23"/>
        <v>1276949</v>
      </c>
      <c r="L124" s="74">
        <f t="shared" si="23"/>
        <v>0</v>
      </c>
      <c r="M124" s="74">
        <f t="shared" si="23"/>
        <v>0</v>
      </c>
      <c r="N124" s="74">
        <f t="shared" si="23"/>
        <v>1276949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2"/>
      <c r="Y124" s="22"/>
    </row>
    <row r="125" spans="1:25" ht="15.75" x14ac:dyDescent="0.25">
      <c r="A125" s="43" t="s">
        <v>85</v>
      </c>
      <c r="B125" s="44"/>
      <c r="C125" s="70">
        <f>+C101+C124</f>
        <v>93317997</v>
      </c>
      <c r="D125" s="70">
        <f t="shared" ref="D125:N125" si="24">+D101+D124</f>
        <v>350000</v>
      </c>
      <c r="E125" s="70">
        <f t="shared" si="24"/>
        <v>0</v>
      </c>
      <c r="F125" s="70">
        <f t="shared" si="24"/>
        <v>93667997</v>
      </c>
      <c r="G125" s="70">
        <f t="shared" si="24"/>
        <v>91073431</v>
      </c>
      <c r="H125" s="70">
        <f t="shared" si="24"/>
        <v>350000</v>
      </c>
      <c r="I125" s="70">
        <f t="shared" si="24"/>
        <v>0</v>
      </c>
      <c r="J125" s="70">
        <f t="shared" si="24"/>
        <v>91423431</v>
      </c>
      <c r="K125" s="70">
        <f t="shared" si="24"/>
        <v>36796234</v>
      </c>
      <c r="L125" s="70">
        <f t="shared" si="24"/>
        <v>146163</v>
      </c>
      <c r="M125" s="70">
        <f t="shared" si="24"/>
        <v>0</v>
      </c>
      <c r="N125" s="70">
        <f t="shared" si="24"/>
        <v>36942397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75"/>
      <c r="D126" s="75"/>
      <c r="E126" s="75"/>
      <c r="F126" s="75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75"/>
      <c r="D127" s="75"/>
      <c r="E127" s="75"/>
      <c r="F127" s="75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75"/>
      <c r="D128" s="75"/>
      <c r="E128" s="75"/>
      <c r="F128" s="75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75"/>
      <c r="D129" s="75"/>
      <c r="E129" s="75"/>
      <c r="F129" s="75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75"/>
      <c r="D130" s="75"/>
      <c r="E130" s="75"/>
      <c r="F130" s="75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75"/>
      <c r="D131" s="75"/>
      <c r="E131" s="75"/>
      <c r="F131" s="75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75"/>
      <c r="D132" s="75"/>
      <c r="E132" s="75"/>
      <c r="F132" s="75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75"/>
      <c r="D133" s="75"/>
      <c r="E133" s="75"/>
      <c r="F133" s="75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75"/>
      <c r="D134" s="75"/>
      <c r="E134" s="75"/>
      <c r="F134" s="75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75"/>
      <c r="D135" s="75"/>
      <c r="E135" s="75"/>
      <c r="F135" s="75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75"/>
      <c r="D136" s="75"/>
      <c r="E136" s="75"/>
      <c r="F136" s="75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75"/>
      <c r="D137" s="75"/>
      <c r="E137" s="75"/>
      <c r="F137" s="75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75"/>
      <c r="D138" s="75"/>
      <c r="E138" s="75"/>
      <c r="F138" s="75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75"/>
      <c r="D139" s="75"/>
      <c r="E139" s="75"/>
      <c r="F139" s="75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75"/>
      <c r="D140" s="75"/>
      <c r="E140" s="75"/>
      <c r="F140" s="75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75"/>
      <c r="D141" s="75"/>
      <c r="E141" s="75"/>
      <c r="F141" s="75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75"/>
      <c r="D142" s="75"/>
      <c r="E142" s="75"/>
      <c r="F142" s="75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75"/>
      <c r="D143" s="75"/>
      <c r="E143" s="75"/>
      <c r="F143" s="75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75"/>
      <c r="D144" s="75"/>
      <c r="E144" s="75"/>
      <c r="F144" s="75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75"/>
      <c r="D145" s="75"/>
      <c r="E145" s="75"/>
      <c r="F145" s="75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75"/>
      <c r="D146" s="75"/>
      <c r="E146" s="75"/>
      <c r="F146" s="75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75"/>
      <c r="D147" s="75"/>
      <c r="E147" s="75"/>
      <c r="F147" s="75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75"/>
      <c r="D148" s="75"/>
      <c r="E148" s="75"/>
      <c r="F148" s="75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75"/>
      <c r="D149" s="75"/>
      <c r="E149" s="75"/>
      <c r="F149" s="75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75"/>
      <c r="D150" s="75"/>
      <c r="E150" s="75"/>
      <c r="F150" s="75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75"/>
      <c r="D151" s="75"/>
      <c r="E151" s="75"/>
      <c r="F151" s="75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75"/>
      <c r="D152" s="75"/>
      <c r="E152" s="75"/>
      <c r="F152" s="75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75"/>
      <c r="D153" s="75"/>
      <c r="E153" s="75"/>
      <c r="F153" s="75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75"/>
      <c r="D154" s="75"/>
      <c r="E154" s="75"/>
      <c r="F154" s="75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75"/>
      <c r="D155" s="75"/>
      <c r="E155" s="75"/>
      <c r="F155" s="75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75"/>
      <c r="D156" s="75"/>
      <c r="E156" s="75"/>
      <c r="F156" s="75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75"/>
      <c r="D157" s="75"/>
      <c r="E157" s="75"/>
      <c r="F157" s="75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75"/>
      <c r="D158" s="75"/>
      <c r="E158" s="75"/>
      <c r="F158" s="75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75"/>
      <c r="D159" s="75"/>
      <c r="E159" s="75"/>
      <c r="F159" s="75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75"/>
      <c r="D160" s="75"/>
      <c r="E160" s="75"/>
      <c r="F160" s="75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75"/>
      <c r="D161" s="75"/>
      <c r="E161" s="75"/>
      <c r="F161" s="75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75"/>
      <c r="D162" s="75"/>
      <c r="E162" s="75"/>
      <c r="F162" s="75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75"/>
      <c r="D163" s="75"/>
      <c r="E163" s="75"/>
      <c r="F163" s="75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75"/>
      <c r="D164" s="75"/>
      <c r="E164" s="75"/>
      <c r="F164" s="75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75"/>
      <c r="D165" s="75"/>
      <c r="E165" s="75"/>
      <c r="F165" s="75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75"/>
      <c r="D166" s="75"/>
      <c r="E166" s="75"/>
      <c r="F166" s="75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75"/>
      <c r="D167" s="75"/>
      <c r="E167" s="75"/>
      <c r="F167" s="75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75"/>
      <c r="D168" s="75"/>
      <c r="E168" s="75"/>
      <c r="F168" s="75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75"/>
      <c r="D169" s="75"/>
      <c r="E169" s="75"/>
      <c r="F169" s="75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75"/>
      <c r="D170" s="75"/>
      <c r="E170" s="75"/>
      <c r="F170" s="75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75"/>
      <c r="D171" s="75"/>
      <c r="E171" s="75"/>
      <c r="F171" s="75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75"/>
      <c r="D172" s="75"/>
      <c r="E172" s="75"/>
      <c r="F172" s="75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  <row r="173" spans="2:25" x14ac:dyDescent="0.25">
      <c r="B173" s="22"/>
      <c r="C173" s="75"/>
      <c r="D173" s="75"/>
      <c r="E173" s="75"/>
      <c r="F173" s="75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</row>
    <row r="174" spans="2:25" x14ac:dyDescent="0.25">
      <c r="B174" s="22"/>
      <c r="C174" s="75"/>
      <c r="D174" s="75"/>
      <c r="E174" s="75"/>
      <c r="F174" s="75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</row>
  </sheetData>
  <mergeCells count="2">
    <mergeCell ref="A3:F3"/>
    <mergeCell ref="A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rowBreaks count="2" manualBreakCount="2">
    <brk id="46" max="13" man="1"/>
    <brk id="9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9"/>
  <sheetViews>
    <sheetView zoomScaleNormal="100" workbookViewId="0"/>
  </sheetViews>
  <sheetFormatPr defaultRowHeight="15" x14ac:dyDescent="0.25"/>
  <cols>
    <col min="1" max="1" width="64.7109375" customWidth="1"/>
    <col min="2" max="2" width="9.42578125" customWidth="1"/>
    <col min="3" max="3" width="22.42578125" style="65" customWidth="1"/>
    <col min="4" max="5" width="23.28515625" customWidth="1"/>
  </cols>
  <sheetData>
    <row r="1" spans="1:5" x14ac:dyDescent="0.25">
      <c r="A1" t="s">
        <v>541</v>
      </c>
    </row>
    <row r="3" spans="1:5" ht="21.75" customHeight="1" x14ac:dyDescent="0.25">
      <c r="A3" s="107" t="s">
        <v>525</v>
      </c>
      <c r="B3" s="108"/>
      <c r="C3" s="108"/>
    </row>
    <row r="4" spans="1:5" ht="26.25" customHeight="1" x14ac:dyDescent="0.25">
      <c r="A4" s="104" t="s">
        <v>523</v>
      </c>
      <c r="B4" s="105"/>
      <c r="C4" s="105"/>
    </row>
    <row r="6" spans="1:5" ht="25.5" x14ac:dyDescent="0.3">
      <c r="A6" s="1" t="s">
        <v>183</v>
      </c>
      <c r="B6" s="2" t="s">
        <v>184</v>
      </c>
      <c r="C6" s="99" t="s">
        <v>534</v>
      </c>
      <c r="D6" s="26" t="s">
        <v>535</v>
      </c>
      <c r="E6" s="26" t="s">
        <v>533</v>
      </c>
    </row>
    <row r="7" spans="1:5" x14ac:dyDescent="0.25">
      <c r="A7" s="26"/>
      <c r="B7" s="26"/>
      <c r="C7" s="67"/>
      <c r="D7" s="26"/>
      <c r="E7" s="26"/>
    </row>
    <row r="8" spans="1:5" x14ac:dyDescent="0.25">
      <c r="A8" s="26"/>
      <c r="B8" s="26"/>
      <c r="C8" s="67"/>
      <c r="D8" s="26"/>
      <c r="E8" s="26"/>
    </row>
    <row r="9" spans="1:5" x14ac:dyDescent="0.25">
      <c r="A9" s="26"/>
      <c r="B9" s="26"/>
      <c r="C9" s="67"/>
      <c r="D9" s="26"/>
      <c r="E9" s="26"/>
    </row>
    <row r="10" spans="1:5" x14ac:dyDescent="0.25">
      <c r="A10" s="26"/>
      <c r="B10" s="26"/>
      <c r="C10" s="67"/>
      <c r="D10" s="26"/>
      <c r="E10" s="26"/>
    </row>
    <row r="11" spans="1:5" x14ac:dyDescent="0.25">
      <c r="A11" s="12" t="s">
        <v>284</v>
      </c>
      <c r="B11" s="5" t="s">
        <v>285</v>
      </c>
      <c r="C11" s="67"/>
      <c r="D11" s="26"/>
      <c r="E11" s="26"/>
    </row>
    <row r="12" spans="1:5" x14ac:dyDescent="0.25">
      <c r="A12" s="12" t="s">
        <v>2</v>
      </c>
      <c r="B12" s="5" t="s">
        <v>286</v>
      </c>
      <c r="C12" s="67">
        <v>2301992</v>
      </c>
      <c r="D12" s="26">
        <v>2951992</v>
      </c>
      <c r="E12" s="26">
        <v>2923530</v>
      </c>
    </row>
    <row r="13" spans="1:5" x14ac:dyDescent="0.25">
      <c r="A13" s="4" t="s">
        <v>287</v>
      </c>
      <c r="B13" s="5" t="s">
        <v>288</v>
      </c>
      <c r="C13" s="67"/>
      <c r="D13" s="26"/>
      <c r="E13" s="26"/>
    </row>
    <row r="14" spans="1:5" x14ac:dyDescent="0.25">
      <c r="A14" s="12" t="s">
        <v>289</v>
      </c>
      <c r="B14" s="5" t="s">
        <v>290</v>
      </c>
      <c r="C14" s="67">
        <f>'4. melléklet'!F81</f>
        <v>1387400</v>
      </c>
      <c r="D14" s="26">
        <v>1387400</v>
      </c>
      <c r="E14" s="26">
        <v>1109391</v>
      </c>
    </row>
    <row r="15" spans="1:5" x14ac:dyDescent="0.25">
      <c r="A15" s="12" t="s">
        <v>291</v>
      </c>
      <c r="B15" s="5" t="s">
        <v>292</v>
      </c>
      <c r="C15" s="67">
        <f>'4. melléklet'!F82</f>
        <v>0</v>
      </c>
      <c r="D15" s="26"/>
      <c r="E15" s="26"/>
    </row>
    <row r="16" spans="1:5" x14ac:dyDescent="0.25">
      <c r="A16" s="4" t="s">
        <v>293</v>
      </c>
      <c r="B16" s="5" t="s">
        <v>294</v>
      </c>
      <c r="C16" s="67">
        <f>'4. melléklet'!F83</f>
        <v>0</v>
      </c>
      <c r="D16" s="26"/>
      <c r="E16" s="26"/>
    </row>
    <row r="17" spans="1:5" x14ac:dyDescent="0.25">
      <c r="A17" s="4" t="s">
        <v>295</v>
      </c>
      <c r="B17" s="5" t="s">
        <v>296</v>
      </c>
      <c r="C17" s="67">
        <f>'4. melléklet'!F84</f>
        <v>996135</v>
      </c>
      <c r="D17" s="26">
        <v>996135</v>
      </c>
      <c r="E17" s="26">
        <v>263086</v>
      </c>
    </row>
    <row r="18" spans="1:5" ht="15.75" x14ac:dyDescent="0.25">
      <c r="A18" s="18" t="s">
        <v>3</v>
      </c>
      <c r="B18" s="8" t="s">
        <v>297</v>
      </c>
      <c r="C18" s="67">
        <f>+C11+C12+C13+C14+C15+C16+C17</f>
        <v>4685527</v>
      </c>
      <c r="D18" s="67">
        <f t="shared" ref="D18:E18" si="0">+D11+D12+D13+D14+D15+D16+D17</f>
        <v>5335527</v>
      </c>
      <c r="E18" s="67">
        <f t="shared" si="0"/>
        <v>4296007</v>
      </c>
    </row>
    <row r="19" spans="1:5" ht="15.75" x14ac:dyDescent="0.25">
      <c r="A19" s="20"/>
      <c r="B19" s="7"/>
      <c r="C19" s="67"/>
      <c r="D19" s="26"/>
      <c r="E19" s="26"/>
    </row>
    <row r="20" spans="1:5" x14ac:dyDescent="0.25">
      <c r="A20" s="12" t="s">
        <v>298</v>
      </c>
      <c r="B20" s="5" t="s">
        <v>299</v>
      </c>
      <c r="C20" s="67">
        <f>'4. melléklet'!F86</f>
        <v>0</v>
      </c>
      <c r="D20" s="26">
        <v>13809629</v>
      </c>
      <c r="E20" s="26">
        <v>9979329</v>
      </c>
    </row>
    <row r="21" spans="1:5" x14ac:dyDescent="0.25">
      <c r="A21" s="12"/>
      <c r="B21" s="5"/>
      <c r="C21" s="67"/>
      <c r="D21" s="26"/>
      <c r="E21" s="26"/>
    </row>
    <row r="22" spans="1:5" x14ac:dyDescent="0.25">
      <c r="A22" s="12" t="s">
        <v>300</v>
      </c>
      <c r="B22" s="5" t="s">
        <v>301</v>
      </c>
      <c r="C22" s="67">
        <f>'4. melléklet'!F87</f>
        <v>0</v>
      </c>
      <c r="D22" s="26"/>
      <c r="E22" s="26"/>
    </row>
    <row r="23" spans="1:5" x14ac:dyDescent="0.25">
      <c r="A23" s="12" t="s">
        <v>302</v>
      </c>
      <c r="B23" s="5" t="s">
        <v>303</v>
      </c>
      <c r="C23" s="67">
        <f>'4. melléklet'!F88</f>
        <v>0</v>
      </c>
      <c r="D23" s="26"/>
      <c r="E23" s="26"/>
    </row>
    <row r="24" spans="1:5" x14ac:dyDescent="0.25">
      <c r="A24" s="12" t="s">
        <v>304</v>
      </c>
      <c r="B24" s="5" t="s">
        <v>305</v>
      </c>
      <c r="C24" s="67">
        <f>'4. melléklet'!F89</f>
        <v>0</v>
      </c>
      <c r="D24" s="26">
        <v>3715466</v>
      </c>
      <c r="E24" s="26">
        <v>2681285</v>
      </c>
    </row>
    <row r="25" spans="1:5" ht="15.75" x14ac:dyDescent="0.25">
      <c r="A25" s="18" t="s">
        <v>4</v>
      </c>
      <c r="B25" s="8" t="s">
        <v>306</v>
      </c>
      <c r="C25" s="67">
        <f>SUM(C20:C24)</f>
        <v>0</v>
      </c>
      <c r="D25" s="67">
        <f t="shared" ref="D25:E25" si="1">SUM(D20:D24)</f>
        <v>17525095</v>
      </c>
      <c r="E25" s="67">
        <f t="shared" si="1"/>
        <v>12660614</v>
      </c>
    </row>
    <row r="27" spans="1:5" x14ac:dyDescent="0.25">
      <c r="A27" s="3"/>
      <c r="B27" s="3"/>
      <c r="C27" s="76"/>
    </row>
    <row r="28" spans="1:5" x14ac:dyDescent="0.25">
      <c r="A28" s="3"/>
      <c r="B28" s="3"/>
      <c r="C28" s="76"/>
    </row>
    <row r="29" spans="1:5" x14ac:dyDescent="0.25">
      <c r="A29" s="3"/>
      <c r="B29" s="3"/>
      <c r="C29" s="76"/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40"/>
  <sheetViews>
    <sheetView zoomScaleNormal="100" workbookViewId="0"/>
  </sheetViews>
  <sheetFormatPr defaultRowHeight="15" x14ac:dyDescent="0.25"/>
  <cols>
    <col min="1" max="1" width="100" customWidth="1"/>
    <col min="3" max="3" width="17" customWidth="1"/>
    <col min="4" max="5" width="14.85546875" customWidth="1"/>
  </cols>
  <sheetData>
    <row r="1" spans="1:5" x14ac:dyDescent="0.25">
      <c r="A1" t="s">
        <v>542</v>
      </c>
    </row>
    <row r="3" spans="1:5" ht="28.5" customHeight="1" x14ac:dyDescent="0.25">
      <c r="A3" s="107" t="s">
        <v>525</v>
      </c>
      <c r="B3" s="108"/>
      <c r="C3" s="108"/>
    </row>
    <row r="4" spans="1:5" ht="26.25" customHeight="1" x14ac:dyDescent="0.25">
      <c r="A4" s="104" t="s">
        <v>524</v>
      </c>
      <c r="B4" s="104"/>
      <c r="C4" s="104"/>
    </row>
    <row r="5" spans="1:5" ht="18.75" customHeight="1" x14ac:dyDescent="0.3">
      <c r="A5" s="59"/>
      <c r="B5" s="62"/>
      <c r="C5" s="62"/>
    </row>
    <row r="6" spans="1:5" ht="23.25" customHeight="1" x14ac:dyDescent="0.25">
      <c r="A6" s="3" t="s">
        <v>151</v>
      </c>
    </row>
    <row r="7" spans="1:5" ht="25.5" x14ac:dyDescent="0.25">
      <c r="A7" s="42" t="s">
        <v>150</v>
      </c>
      <c r="B7" s="2" t="s">
        <v>184</v>
      </c>
      <c r="C7" s="58" t="s">
        <v>153</v>
      </c>
      <c r="D7" s="26" t="s">
        <v>532</v>
      </c>
      <c r="E7" s="26" t="s">
        <v>533</v>
      </c>
    </row>
    <row r="8" spans="1:5" x14ac:dyDescent="0.25">
      <c r="A8" s="11" t="s">
        <v>480</v>
      </c>
      <c r="B8" s="5" t="s">
        <v>263</v>
      </c>
      <c r="C8" s="26"/>
      <c r="D8" s="26"/>
      <c r="E8" s="26"/>
    </row>
    <row r="9" spans="1:5" x14ac:dyDescent="0.25">
      <c r="A9" s="11" t="s">
        <v>481</v>
      </c>
      <c r="B9" s="5" t="s">
        <v>263</v>
      </c>
      <c r="C9" s="26"/>
      <c r="D9" s="26"/>
      <c r="E9" s="26"/>
    </row>
    <row r="10" spans="1:5" x14ac:dyDescent="0.25">
      <c r="A10" s="11" t="s">
        <v>482</v>
      </c>
      <c r="B10" s="5" t="s">
        <v>263</v>
      </c>
      <c r="C10" s="26"/>
      <c r="D10" s="26"/>
      <c r="E10" s="26"/>
    </row>
    <row r="11" spans="1:5" x14ac:dyDescent="0.25">
      <c r="A11" s="11" t="s">
        <v>483</v>
      </c>
      <c r="B11" s="5" t="s">
        <v>263</v>
      </c>
      <c r="C11" s="26"/>
      <c r="D11" s="26"/>
      <c r="E11" s="26"/>
    </row>
    <row r="12" spans="1:5" x14ac:dyDescent="0.25">
      <c r="A12" s="12" t="s">
        <v>484</v>
      </c>
      <c r="B12" s="5" t="s">
        <v>263</v>
      </c>
      <c r="C12" s="26"/>
      <c r="D12" s="26"/>
      <c r="E12" s="26"/>
    </row>
    <row r="13" spans="1:5" x14ac:dyDescent="0.25">
      <c r="A13" s="12" t="s">
        <v>485</v>
      </c>
      <c r="B13" s="5" t="s">
        <v>263</v>
      </c>
      <c r="C13" s="26"/>
      <c r="D13" s="26"/>
      <c r="E13" s="26"/>
    </row>
    <row r="14" spans="1:5" x14ac:dyDescent="0.25">
      <c r="A14" s="14" t="s">
        <v>157</v>
      </c>
      <c r="B14" s="13" t="s">
        <v>263</v>
      </c>
      <c r="C14" s="26">
        <f>SUM(C8:C13)</f>
        <v>0</v>
      </c>
      <c r="D14" s="26"/>
      <c r="E14" s="26"/>
    </row>
    <row r="15" spans="1:5" x14ac:dyDescent="0.25">
      <c r="A15" s="11" t="s">
        <v>486</v>
      </c>
      <c r="B15" s="5" t="s">
        <v>264</v>
      </c>
      <c r="C15" s="26"/>
      <c r="D15" s="26"/>
      <c r="E15" s="26"/>
    </row>
    <row r="16" spans="1:5" x14ac:dyDescent="0.25">
      <c r="A16" s="15" t="s">
        <v>156</v>
      </c>
      <c r="B16" s="13" t="s">
        <v>264</v>
      </c>
      <c r="C16" s="26">
        <f>SUM(C15)</f>
        <v>0</v>
      </c>
      <c r="D16" s="26"/>
      <c r="E16" s="26"/>
    </row>
    <row r="17" spans="1:5" x14ac:dyDescent="0.25">
      <c r="A17" s="11" t="s">
        <v>487</v>
      </c>
      <c r="B17" s="5" t="s">
        <v>265</v>
      </c>
      <c r="C17" s="26"/>
      <c r="D17" s="26"/>
      <c r="E17" s="26"/>
    </row>
    <row r="18" spans="1:5" x14ac:dyDescent="0.25">
      <c r="A18" s="11" t="s">
        <v>488</v>
      </c>
      <c r="B18" s="5" t="s">
        <v>265</v>
      </c>
      <c r="C18" s="26"/>
      <c r="D18" s="26"/>
      <c r="E18" s="26"/>
    </row>
    <row r="19" spans="1:5" x14ac:dyDescent="0.25">
      <c r="A19" s="12" t="s">
        <v>489</v>
      </c>
      <c r="B19" s="5" t="s">
        <v>265</v>
      </c>
      <c r="C19" s="26"/>
      <c r="D19" s="26"/>
      <c r="E19" s="26"/>
    </row>
    <row r="20" spans="1:5" x14ac:dyDescent="0.25">
      <c r="A20" s="12" t="s">
        <v>490</v>
      </c>
      <c r="B20" s="5" t="s">
        <v>265</v>
      </c>
      <c r="C20" s="26"/>
      <c r="D20" s="26"/>
      <c r="E20" s="26"/>
    </row>
    <row r="21" spans="1:5" x14ac:dyDescent="0.25">
      <c r="A21" s="12" t="s">
        <v>491</v>
      </c>
      <c r="B21" s="5" t="s">
        <v>265</v>
      </c>
      <c r="C21" s="26"/>
      <c r="D21" s="26"/>
      <c r="E21" s="26"/>
    </row>
    <row r="22" spans="1:5" ht="30" x14ac:dyDescent="0.25">
      <c r="A22" s="16" t="s">
        <v>492</v>
      </c>
      <c r="B22" s="5" t="s">
        <v>265</v>
      </c>
      <c r="C22" s="26"/>
      <c r="D22" s="26"/>
      <c r="E22" s="26"/>
    </row>
    <row r="23" spans="1:5" x14ac:dyDescent="0.25">
      <c r="A23" s="10" t="s">
        <v>155</v>
      </c>
      <c r="B23" s="13" t="s">
        <v>265</v>
      </c>
      <c r="C23" s="26">
        <f>SUM(C17:C22)</f>
        <v>0</v>
      </c>
      <c r="D23" s="26"/>
      <c r="E23" s="26"/>
    </row>
    <row r="24" spans="1:5" x14ac:dyDescent="0.25">
      <c r="A24" s="11" t="s">
        <v>493</v>
      </c>
      <c r="B24" s="5" t="s">
        <v>266</v>
      </c>
      <c r="C24" s="26"/>
      <c r="D24" s="26"/>
      <c r="E24" s="26"/>
    </row>
    <row r="25" spans="1:5" x14ac:dyDescent="0.25">
      <c r="A25" s="11" t="s">
        <v>494</v>
      </c>
      <c r="B25" s="5" t="s">
        <v>266</v>
      </c>
      <c r="C25" s="26"/>
      <c r="D25" s="26"/>
      <c r="E25" s="26"/>
    </row>
    <row r="26" spans="1:5" x14ac:dyDescent="0.25">
      <c r="A26" s="10" t="s">
        <v>154</v>
      </c>
      <c r="B26" s="7" t="s">
        <v>266</v>
      </c>
      <c r="C26" s="26">
        <f>SUM(C24:C25)</f>
        <v>0</v>
      </c>
      <c r="D26" s="26"/>
      <c r="E26" s="26"/>
    </row>
    <row r="27" spans="1:5" x14ac:dyDescent="0.25">
      <c r="A27" s="11" t="s">
        <v>495</v>
      </c>
      <c r="B27" s="5" t="s">
        <v>267</v>
      </c>
      <c r="C27" s="26"/>
      <c r="D27" s="26"/>
      <c r="E27" s="26"/>
    </row>
    <row r="28" spans="1:5" x14ac:dyDescent="0.25">
      <c r="A28" s="11" t="s">
        <v>496</v>
      </c>
      <c r="B28" s="5" t="s">
        <v>267</v>
      </c>
      <c r="C28" s="26"/>
      <c r="D28" s="26"/>
      <c r="E28" s="26"/>
    </row>
    <row r="29" spans="1:5" x14ac:dyDescent="0.25">
      <c r="A29" s="12" t="s">
        <v>497</v>
      </c>
      <c r="B29" s="5" t="s">
        <v>267</v>
      </c>
      <c r="C29" s="26"/>
      <c r="D29" s="26"/>
      <c r="E29" s="26"/>
    </row>
    <row r="30" spans="1:5" x14ac:dyDescent="0.25">
      <c r="A30" s="12" t="s">
        <v>498</v>
      </c>
      <c r="B30" s="5" t="s">
        <v>267</v>
      </c>
      <c r="C30" s="26"/>
      <c r="D30" s="26"/>
      <c r="E30" s="26"/>
    </row>
    <row r="31" spans="1:5" x14ac:dyDescent="0.25">
      <c r="A31" s="12" t="s">
        <v>499</v>
      </c>
      <c r="B31" s="5" t="s">
        <v>267</v>
      </c>
      <c r="C31" s="26"/>
      <c r="D31" s="26"/>
      <c r="E31" s="26"/>
    </row>
    <row r="32" spans="1:5" x14ac:dyDescent="0.25">
      <c r="A32" s="12" t="s">
        <v>500</v>
      </c>
      <c r="B32" s="5" t="s">
        <v>267</v>
      </c>
      <c r="C32" s="26"/>
      <c r="D32" s="26"/>
      <c r="E32" s="26"/>
    </row>
    <row r="33" spans="1:5" x14ac:dyDescent="0.25">
      <c r="A33" s="12" t="s">
        <v>501</v>
      </c>
      <c r="B33" s="5" t="s">
        <v>267</v>
      </c>
      <c r="C33" s="26"/>
      <c r="D33" s="26"/>
      <c r="E33" s="26"/>
    </row>
    <row r="34" spans="1:5" x14ac:dyDescent="0.25">
      <c r="A34" s="12" t="s">
        <v>502</v>
      </c>
      <c r="B34" s="5" t="s">
        <v>267</v>
      </c>
      <c r="C34" s="26"/>
      <c r="D34" s="26"/>
      <c r="E34" s="26"/>
    </row>
    <row r="35" spans="1:5" x14ac:dyDescent="0.25">
      <c r="A35" s="12" t="s">
        <v>503</v>
      </c>
      <c r="B35" s="5" t="s">
        <v>267</v>
      </c>
      <c r="C35" s="26"/>
      <c r="D35" s="26"/>
      <c r="E35" s="26"/>
    </row>
    <row r="36" spans="1:5" x14ac:dyDescent="0.25">
      <c r="A36" s="12" t="s">
        <v>504</v>
      </c>
      <c r="B36" s="5" t="s">
        <v>267</v>
      </c>
      <c r="C36" s="26"/>
      <c r="D36" s="26"/>
      <c r="E36" s="26"/>
    </row>
    <row r="37" spans="1:5" ht="30" x14ac:dyDescent="0.25">
      <c r="A37" s="12" t="s">
        <v>505</v>
      </c>
      <c r="B37" s="5" t="s">
        <v>267</v>
      </c>
      <c r="C37" s="26"/>
      <c r="D37" s="26"/>
      <c r="E37" s="26"/>
    </row>
    <row r="38" spans="1:5" ht="30" x14ac:dyDescent="0.25">
      <c r="A38" s="12" t="s">
        <v>506</v>
      </c>
      <c r="B38" s="5" t="s">
        <v>267</v>
      </c>
      <c r="C38" s="26"/>
      <c r="D38" s="26"/>
      <c r="E38" s="26"/>
    </row>
    <row r="39" spans="1:5" x14ac:dyDescent="0.25">
      <c r="A39" s="10" t="s">
        <v>507</v>
      </c>
      <c r="B39" s="13" t="s">
        <v>267</v>
      </c>
      <c r="C39" s="26">
        <v>3173000</v>
      </c>
      <c r="D39" s="26">
        <v>3173000</v>
      </c>
      <c r="E39" s="26">
        <v>90000</v>
      </c>
    </row>
    <row r="40" spans="1:5" ht="15.75" x14ac:dyDescent="0.25">
      <c r="A40" s="17" t="s">
        <v>508</v>
      </c>
      <c r="B40" s="8" t="s">
        <v>268</v>
      </c>
      <c r="C40" s="26">
        <f>+C14+C16+C23+C26+C39</f>
        <v>3173000</v>
      </c>
      <c r="D40" s="26">
        <f t="shared" ref="D40:E40" si="0">+D14+D16+D23+D26+D39</f>
        <v>3173000</v>
      </c>
      <c r="E40" s="26">
        <f t="shared" si="0"/>
        <v>90000</v>
      </c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7"/>
  <sheetViews>
    <sheetView zoomScaleNormal="100" workbookViewId="0"/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5" width="22" customWidth="1"/>
  </cols>
  <sheetData>
    <row r="1" spans="1:5" x14ac:dyDescent="0.25">
      <c r="A1" t="s">
        <v>543</v>
      </c>
    </row>
    <row r="3" spans="1:5" ht="24" customHeight="1" x14ac:dyDescent="0.25">
      <c r="A3" s="107" t="s">
        <v>525</v>
      </c>
      <c r="B3" s="108"/>
      <c r="C3" s="108"/>
    </row>
    <row r="4" spans="1:5" ht="23.25" customHeight="1" x14ac:dyDescent="0.25">
      <c r="A4" s="104" t="s">
        <v>520</v>
      </c>
      <c r="B4" s="105"/>
      <c r="C4" s="105"/>
    </row>
    <row r="5" spans="1:5" ht="18" x14ac:dyDescent="0.25">
      <c r="A5" s="46"/>
    </row>
    <row r="7" spans="1:5" ht="30" x14ac:dyDescent="0.3">
      <c r="A7" s="1" t="s">
        <v>183</v>
      </c>
      <c r="B7" s="2" t="s">
        <v>184</v>
      </c>
      <c r="C7" s="100" t="s">
        <v>534</v>
      </c>
      <c r="D7" s="26" t="s">
        <v>535</v>
      </c>
      <c r="E7" s="26" t="s">
        <v>533</v>
      </c>
    </row>
    <row r="8" spans="1:5" x14ac:dyDescent="0.25">
      <c r="A8" s="26"/>
      <c r="B8" s="26"/>
      <c r="C8" s="26"/>
      <c r="D8" s="26"/>
      <c r="E8" s="26"/>
    </row>
    <row r="9" spans="1:5" x14ac:dyDescent="0.25">
      <c r="A9" s="26"/>
      <c r="B9" s="26"/>
      <c r="C9" s="26"/>
      <c r="D9" s="26"/>
      <c r="E9" s="26"/>
    </row>
    <row r="10" spans="1:5" x14ac:dyDescent="0.25">
      <c r="A10" s="26"/>
      <c r="B10" s="26"/>
      <c r="C10" s="26"/>
      <c r="D10" s="26"/>
      <c r="E10" s="26"/>
    </row>
    <row r="11" spans="1:5" x14ac:dyDescent="0.25">
      <c r="A11" s="26"/>
      <c r="B11" s="26"/>
      <c r="C11" s="26"/>
      <c r="D11" s="26"/>
      <c r="E11" s="26"/>
    </row>
    <row r="12" spans="1:5" x14ac:dyDescent="0.25">
      <c r="A12" s="14" t="s">
        <v>515</v>
      </c>
      <c r="B12" s="7" t="s">
        <v>522</v>
      </c>
      <c r="C12" s="67">
        <f>'[1]4 melléklet'!$C$73</f>
        <v>44999278</v>
      </c>
      <c r="D12" s="26">
        <v>23654042</v>
      </c>
      <c r="E12" s="26">
        <v>0</v>
      </c>
    </row>
    <row r="13" spans="1:5" x14ac:dyDescent="0.25">
      <c r="A13" s="14"/>
      <c r="B13" s="7"/>
      <c r="C13" s="26"/>
      <c r="D13" s="26"/>
      <c r="E13" s="26"/>
    </row>
    <row r="14" spans="1:5" x14ac:dyDescent="0.25">
      <c r="A14" s="14"/>
      <c r="B14" s="7"/>
      <c r="C14" s="26"/>
      <c r="D14" s="26"/>
      <c r="E14" s="26"/>
    </row>
    <row r="15" spans="1:5" x14ac:dyDescent="0.25">
      <c r="A15" s="14"/>
      <c r="B15" s="7"/>
      <c r="C15" s="26"/>
      <c r="D15" s="26"/>
      <c r="E15" s="26"/>
    </row>
    <row r="16" spans="1:5" x14ac:dyDescent="0.25">
      <c r="A16" s="14"/>
      <c r="B16" s="7"/>
      <c r="C16" s="26"/>
      <c r="D16" s="26"/>
      <c r="E16" s="26"/>
    </row>
    <row r="17" spans="1:5" x14ac:dyDescent="0.25">
      <c r="A17" s="14"/>
      <c r="B17" s="7"/>
      <c r="C17" s="26"/>
      <c r="D17" s="26"/>
      <c r="E17" s="26"/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tabSelected="1" zoomScaleNormal="100" workbookViewId="0"/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3.7109375" customWidth="1"/>
  </cols>
  <sheetData>
    <row r="1" spans="1:5" x14ac:dyDescent="0.25">
      <c r="A1" t="s">
        <v>544</v>
      </c>
    </row>
    <row r="3" spans="1:5" ht="27" customHeight="1" x14ac:dyDescent="0.25">
      <c r="A3" s="107" t="s">
        <v>525</v>
      </c>
      <c r="B3" s="105"/>
      <c r="C3" s="105"/>
    </row>
    <row r="4" spans="1:5" ht="27" customHeight="1" x14ac:dyDescent="0.25">
      <c r="A4" s="104" t="s">
        <v>521</v>
      </c>
      <c r="B4" s="105"/>
      <c r="C4" s="105"/>
    </row>
    <row r="5" spans="1:5" ht="19.5" customHeight="1" x14ac:dyDescent="0.25">
      <c r="A5" s="55"/>
      <c r="C5" s="56"/>
    </row>
    <row r="6" spans="1:5" x14ac:dyDescent="0.25">
      <c r="A6" s="3" t="s">
        <v>151</v>
      </c>
    </row>
    <row r="7" spans="1:5" ht="25.5" x14ac:dyDescent="0.25">
      <c r="A7" s="42" t="s">
        <v>150</v>
      </c>
      <c r="B7" s="2" t="s">
        <v>184</v>
      </c>
      <c r="C7" s="58" t="s">
        <v>153</v>
      </c>
      <c r="D7" s="26" t="s">
        <v>532</v>
      </c>
      <c r="E7" s="26" t="s">
        <v>533</v>
      </c>
    </row>
    <row r="8" spans="1:5" x14ac:dyDescent="0.25">
      <c r="A8" s="12" t="s">
        <v>124</v>
      </c>
      <c r="B8" s="5" t="s">
        <v>274</v>
      </c>
      <c r="C8" s="26"/>
      <c r="D8" s="26"/>
      <c r="E8" s="26"/>
    </row>
    <row r="9" spans="1:5" x14ac:dyDescent="0.25">
      <c r="A9" s="12" t="s">
        <v>125</v>
      </c>
      <c r="B9" s="5" t="s">
        <v>274</v>
      </c>
      <c r="C9" s="26"/>
      <c r="D9" s="26"/>
      <c r="E9" s="26"/>
    </row>
    <row r="10" spans="1:5" x14ac:dyDescent="0.25">
      <c r="A10" s="12" t="s">
        <v>126</v>
      </c>
      <c r="B10" s="5" t="s">
        <v>274</v>
      </c>
      <c r="C10" s="26"/>
      <c r="D10" s="26"/>
      <c r="E10" s="26"/>
    </row>
    <row r="11" spans="1:5" x14ac:dyDescent="0.25">
      <c r="A11" s="12" t="s">
        <v>127</v>
      </c>
      <c r="B11" s="5" t="s">
        <v>274</v>
      </c>
      <c r="C11" s="26"/>
      <c r="D11" s="26"/>
      <c r="E11" s="26"/>
    </row>
    <row r="12" spans="1:5" x14ac:dyDescent="0.25">
      <c r="A12" s="12" t="s">
        <v>128</v>
      </c>
      <c r="B12" s="5" t="s">
        <v>274</v>
      </c>
      <c r="C12" s="26"/>
      <c r="D12" s="26"/>
      <c r="E12" s="26"/>
    </row>
    <row r="13" spans="1:5" x14ac:dyDescent="0.25">
      <c r="A13" s="12" t="s">
        <v>129</v>
      </c>
      <c r="B13" s="5" t="s">
        <v>274</v>
      </c>
      <c r="C13" s="26"/>
      <c r="D13" s="26"/>
      <c r="E13" s="26"/>
    </row>
    <row r="14" spans="1:5" x14ac:dyDescent="0.25">
      <c r="A14" s="12" t="s">
        <v>130</v>
      </c>
      <c r="B14" s="5" t="s">
        <v>274</v>
      </c>
      <c r="C14" s="26"/>
      <c r="D14" s="26"/>
      <c r="E14" s="26"/>
    </row>
    <row r="15" spans="1:5" x14ac:dyDescent="0.25">
      <c r="A15" s="12" t="s">
        <v>131</v>
      </c>
      <c r="B15" s="5" t="s">
        <v>274</v>
      </c>
      <c r="C15" s="26"/>
      <c r="D15" s="26"/>
      <c r="E15" s="26"/>
    </row>
    <row r="16" spans="1:5" x14ac:dyDescent="0.25">
      <c r="A16" s="12" t="s">
        <v>132</v>
      </c>
      <c r="B16" s="5" t="s">
        <v>274</v>
      </c>
      <c r="C16" s="26"/>
      <c r="D16" s="26"/>
      <c r="E16" s="26"/>
    </row>
    <row r="17" spans="1:5" x14ac:dyDescent="0.25">
      <c r="A17" s="12" t="s">
        <v>133</v>
      </c>
      <c r="B17" s="5" t="s">
        <v>274</v>
      </c>
      <c r="C17" s="26"/>
      <c r="D17" s="26"/>
      <c r="E17" s="26"/>
    </row>
    <row r="18" spans="1:5" ht="25.5" x14ac:dyDescent="0.25">
      <c r="A18" s="10" t="s">
        <v>509</v>
      </c>
      <c r="B18" s="7" t="s">
        <v>274</v>
      </c>
      <c r="C18" s="26">
        <f>SUM(C8:C17)</f>
        <v>0</v>
      </c>
      <c r="D18" s="26"/>
      <c r="E18" s="26"/>
    </row>
    <row r="19" spans="1:5" x14ac:dyDescent="0.25">
      <c r="A19" s="12" t="s">
        <v>124</v>
      </c>
      <c r="B19" s="5" t="s">
        <v>275</v>
      </c>
      <c r="C19" s="26"/>
      <c r="D19" s="26"/>
      <c r="E19" s="26"/>
    </row>
    <row r="20" spans="1:5" x14ac:dyDescent="0.25">
      <c r="A20" s="12" t="s">
        <v>125</v>
      </c>
      <c r="B20" s="5" t="s">
        <v>275</v>
      </c>
      <c r="C20" s="26"/>
      <c r="D20" s="26"/>
      <c r="E20" s="26"/>
    </row>
    <row r="21" spans="1:5" x14ac:dyDescent="0.25">
      <c r="A21" s="12" t="s">
        <v>126</v>
      </c>
      <c r="B21" s="5" t="s">
        <v>275</v>
      </c>
      <c r="C21" s="26"/>
      <c r="D21" s="26"/>
      <c r="E21" s="26"/>
    </row>
    <row r="22" spans="1:5" x14ac:dyDescent="0.25">
      <c r="A22" s="12" t="s">
        <v>127</v>
      </c>
      <c r="B22" s="5" t="s">
        <v>275</v>
      </c>
      <c r="C22" s="26"/>
      <c r="D22" s="26"/>
      <c r="E22" s="26"/>
    </row>
    <row r="23" spans="1:5" x14ac:dyDescent="0.25">
      <c r="A23" s="12" t="s">
        <v>128</v>
      </c>
      <c r="B23" s="5" t="s">
        <v>275</v>
      </c>
      <c r="C23" s="26"/>
      <c r="D23" s="26"/>
      <c r="E23" s="26"/>
    </row>
    <row r="24" spans="1:5" x14ac:dyDescent="0.25">
      <c r="A24" s="12" t="s">
        <v>129</v>
      </c>
      <c r="B24" s="5" t="s">
        <v>275</v>
      </c>
      <c r="C24" s="26"/>
      <c r="D24" s="26"/>
      <c r="E24" s="26"/>
    </row>
    <row r="25" spans="1:5" x14ac:dyDescent="0.25">
      <c r="A25" s="12" t="s">
        <v>130</v>
      </c>
      <c r="B25" s="5" t="s">
        <v>275</v>
      </c>
      <c r="C25" s="26"/>
      <c r="D25" s="26"/>
      <c r="E25" s="26"/>
    </row>
    <row r="26" spans="1:5" x14ac:dyDescent="0.25">
      <c r="A26" s="12" t="s">
        <v>131</v>
      </c>
      <c r="B26" s="5" t="s">
        <v>275</v>
      </c>
      <c r="C26" s="26"/>
      <c r="D26" s="26"/>
      <c r="E26" s="26"/>
    </row>
    <row r="27" spans="1:5" x14ac:dyDescent="0.25">
      <c r="A27" s="12" t="s">
        <v>132</v>
      </c>
      <c r="B27" s="5" t="s">
        <v>275</v>
      </c>
      <c r="C27" s="26"/>
      <c r="D27" s="26"/>
      <c r="E27" s="26"/>
    </row>
    <row r="28" spans="1:5" x14ac:dyDescent="0.25">
      <c r="A28" s="12" t="s">
        <v>133</v>
      </c>
      <c r="B28" s="5" t="s">
        <v>275</v>
      </c>
      <c r="C28" s="26"/>
      <c r="D28" s="26"/>
      <c r="E28" s="26"/>
    </row>
    <row r="29" spans="1:5" ht="25.5" x14ac:dyDescent="0.25">
      <c r="A29" s="10" t="s">
        <v>510</v>
      </c>
      <c r="B29" s="7" t="s">
        <v>275</v>
      </c>
      <c r="C29" s="26">
        <f>SUM(C19:C28)</f>
        <v>0</v>
      </c>
      <c r="D29" s="26"/>
      <c r="E29" s="26"/>
    </row>
    <row r="30" spans="1:5" x14ac:dyDescent="0.25">
      <c r="A30" s="12" t="s">
        <v>124</v>
      </c>
      <c r="B30" s="5" t="s">
        <v>276</v>
      </c>
      <c r="C30" s="26"/>
      <c r="D30" s="26"/>
      <c r="E30" s="26"/>
    </row>
    <row r="31" spans="1:5" x14ac:dyDescent="0.25">
      <c r="A31" s="12" t="s">
        <v>125</v>
      </c>
      <c r="B31" s="5" t="s">
        <v>276</v>
      </c>
      <c r="C31" s="26"/>
      <c r="D31" s="26"/>
      <c r="E31" s="26"/>
    </row>
    <row r="32" spans="1:5" x14ac:dyDescent="0.25">
      <c r="A32" s="12" t="s">
        <v>126</v>
      </c>
      <c r="B32" s="5" t="s">
        <v>276</v>
      </c>
      <c r="C32" s="26"/>
      <c r="D32" s="26"/>
      <c r="E32" s="26"/>
    </row>
    <row r="33" spans="1:5" x14ac:dyDescent="0.25">
      <c r="A33" s="12" t="s">
        <v>127</v>
      </c>
      <c r="B33" s="5" t="s">
        <v>276</v>
      </c>
      <c r="C33" s="26"/>
      <c r="D33" s="26"/>
      <c r="E33" s="26"/>
    </row>
    <row r="34" spans="1:5" x14ac:dyDescent="0.25">
      <c r="A34" s="12" t="s">
        <v>128</v>
      </c>
      <c r="B34" s="5" t="s">
        <v>276</v>
      </c>
      <c r="C34" s="26"/>
      <c r="D34" s="26"/>
      <c r="E34" s="26"/>
    </row>
    <row r="35" spans="1:5" x14ac:dyDescent="0.25">
      <c r="A35" s="12" t="s">
        <v>129</v>
      </c>
      <c r="B35" s="5" t="s">
        <v>276</v>
      </c>
      <c r="C35" s="26"/>
      <c r="D35" s="26"/>
      <c r="E35" s="26"/>
    </row>
    <row r="36" spans="1:5" x14ac:dyDescent="0.25">
      <c r="A36" s="12" t="s">
        <v>130</v>
      </c>
      <c r="B36" s="5" t="s">
        <v>276</v>
      </c>
      <c r="C36" s="26"/>
      <c r="D36" s="26"/>
      <c r="E36" s="26"/>
    </row>
    <row r="37" spans="1:5" x14ac:dyDescent="0.25">
      <c r="A37" s="12" t="s">
        <v>131</v>
      </c>
      <c r="B37" s="5" t="s">
        <v>276</v>
      </c>
      <c r="C37" s="67">
        <f>'[1]4 melléklet'!$C$66</f>
        <v>295305</v>
      </c>
      <c r="D37" s="26">
        <v>295305</v>
      </c>
      <c r="E37" s="26">
        <v>27150</v>
      </c>
    </row>
    <row r="38" spans="1:5" x14ac:dyDescent="0.25">
      <c r="A38" s="12" t="s">
        <v>132</v>
      </c>
      <c r="B38" s="5" t="s">
        <v>276</v>
      </c>
      <c r="C38" s="26"/>
      <c r="D38" s="26"/>
      <c r="E38" s="26"/>
    </row>
    <row r="39" spans="1:5" x14ac:dyDescent="0.25">
      <c r="A39" s="12" t="s">
        <v>133</v>
      </c>
      <c r="B39" s="5" t="s">
        <v>276</v>
      </c>
      <c r="C39" s="26"/>
      <c r="D39" s="26"/>
      <c r="E39" s="26"/>
    </row>
    <row r="40" spans="1:5" x14ac:dyDescent="0.25">
      <c r="A40" s="10" t="s">
        <v>511</v>
      </c>
      <c r="B40" s="7" t="s">
        <v>276</v>
      </c>
      <c r="C40" s="26">
        <f>SUM(C30:C39)</f>
        <v>295305</v>
      </c>
      <c r="D40" s="26">
        <f t="shared" ref="D40:E40" si="0">SUM(D30:D39)</f>
        <v>295305</v>
      </c>
      <c r="E40" s="26">
        <f t="shared" si="0"/>
        <v>27150</v>
      </c>
    </row>
    <row r="41" spans="1:5" x14ac:dyDescent="0.25">
      <c r="A41" s="12" t="s">
        <v>134</v>
      </c>
      <c r="B41" s="4" t="s">
        <v>278</v>
      </c>
      <c r="C41" s="26"/>
      <c r="D41" s="26"/>
      <c r="E41" s="26"/>
    </row>
    <row r="42" spans="1:5" x14ac:dyDescent="0.25">
      <c r="A42" s="12" t="s">
        <v>135</v>
      </c>
      <c r="B42" s="4" t="s">
        <v>278</v>
      </c>
      <c r="C42" s="26"/>
      <c r="D42" s="26"/>
      <c r="E42" s="26"/>
    </row>
    <row r="43" spans="1:5" x14ac:dyDescent="0.25">
      <c r="A43" s="12" t="s">
        <v>136</v>
      </c>
      <c r="B43" s="4" t="s">
        <v>278</v>
      </c>
      <c r="C43" s="26"/>
      <c r="D43" s="26"/>
      <c r="E43" s="26"/>
    </row>
    <row r="44" spans="1:5" x14ac:dyDescent="0.25">
      <c r="A44" s="4" t="s">
        <v>137</v>
      </c>
      <c r="B44" s="4" t="s">
        <v>278</v>
      </c>
      <c r="C44" s="26"/>
      <c r="D44" s="26"/>
      <c r="E44" s="26"/>
    </row>
    <row r="45" spans="1:5" x14ac:dyDescent="0.25">
      <c r="A45" s="4" t="s">
        <v>138</v>
      </c>
      <c r="B45" s="4" t="s">
        <v>278</v>
      </c>
      <c r="C45" s="26"/>
      <c r="D45" s="26"/>
      <c r="E45" s="26"/>
    </row>
    <row r="46" spans="1:5" x14ac:dyDescent="0.25">
      <c r="A46" s="4" t="s">
        <v>139</v>
      </c>
      <c r="B46" s="4" t="s">
        <v>278</v>
      </c>
      <c r="C46" s="26"/>
      <c r="D46" s="26"/>
      <c r="E46" s="26"/>
    </row>
    <row r="47" spans="1:5" x14ac:dyDescent="0.25">
      <c r="A47" s="12" t="s">
        <v>140</v>
      </c>
      <c r="B47" s="4" t="s">
        <v>278</v>
      </c>
      <c r="C47" s="26"/>
      <c r="D47" s="26"/>
      <c r="E47" s="26"/>
    </row>
    <row r="48" spans="1:5" x14ac:dyDescent="0.25">
      <c r="A48" s="12" t="s">
        <v>141</v>
      </c>
      <c r="B48" s="4" t="s">
        <v>278</v>
      </c>
      <c r="C48" s="26"/>
      <c r="D48" s="26"/>
      <c r="E48" s="26"/>
    </row>
    <row r="49" spans="1:5" x14ac:dyDescent="0.25">
      <c r="A49" s="12" t="s">
        <v>142</v>
      </c>
      <c r="B49" s="4" t="s">
        <v>278</v>
      </c>
      <c r="C49" s="26"/>
      <c r="D49" s="26"/>
      <c r="E49" s="26"/>
    </row>
    <row r="50" spans="1:5" x14ac:dyDescent="0.25">
      <c r="A50" s="12" t="s">
        <v>143</v>
      </c>
      <c r="B50" s="4" t="s">
        <v>278</v>
      </c>
      <c r="C50" s="26"/>
      <c r="D50" s="26"/>
      <c r="E50" s="26"/>
    </row>
    <row r="51" spans="1:5" ht="25.5" x14ac:dyDescent="0.25">
      <c r="A51" s="10" t="s">
        <v>512</v>
      </c>
      <c r="B51" s="7" t="s">
        <v>278</v>
      </c>
      <c r="C51" s="26">
        <f>SUM(C41:C50)</f>
        <v>0</v>
      </c>
      <c r="D51" s="26"/>
      <c r="E51" s="26"/>
    </row>
    <row r="52" spans="1:5" x14ac:dyDescent="0.25">
      <c r="A52" s="12" t="s">
        <v>134</v>
      </c>
      <c r="B52" s="4" t="s">
        <v>527</v>
      </c>
      <c r="C52" s="26"/>
      <c r="D52" s="26"/>
      <c r="E52" s="26"/>
    </row>
    <row r="53" spans="1:5" x14ac:dyDescent="0.25">
      <c r="A53" s="12" t="s">
        <v>135</v>
      </c>
      <c r="B53" s="4" t="s">
        <v>527</v>
      </c>
      <c r="C53" s="67">
        <f>'[1]4 melléklet'!$C$72</f>
        <v>250000</v>
      </c>
      <c r="D53" s="26">
        <v>250000</v>
      </c>
      <c r="E53" s="26">
        <v>132500</v>
      </c>
    </row>
    <row r="54" spans="1:5" x14ac:dyDescent="0.25">
      <c r="A54" s="12" t="s">
        <v>136</v>
      </c>
      <c r="B54" s="4" t="s">
        <v>527</v>
      </c>
      <c r="C54" s="26"/>
      <c r="D54" s="26"/>
      <c r="E54" s="26"/>
    </row>
    <row r="55" spans="1:5" x14ac:dyDescent="0.25">
      <c r="A55" s="4" t="s">
        <v>137</v>
      </c>
      <c r="B55" s="4" t="s">
        <v>527</v>
      </c>
      <c r="C55" s="26"/>
      <c r="D55" s="26"/>
      <c r="E55" s="26"/>
    </row>
    <row r="56" spans="1:5" x14ac:dyDescent="0.25">
      <c r="A56" s="4" t="s">
        <v>138</v>
      </c>
      <c r="B56" s="4" t="s">
        <v>527</v>
      </c>
      <c r="C56" s="26"/>
      <c r="D56" s="26"/>
      <c r="E56" s="26"/>
    </row>
    <row r="57" spans="1:5" x14ac:dyDescent="0.25">
      <c r="A57" s="4" t="s">
        <v>139</v>
      </c>
      <c r="B57" s="4" t="s">
        <v>527</v>
      </c>
      <c r="C57" s="26"/>
      <c r="D57" s="26"/>
      <c r="E57" s="26"/>
    </row>
    <row r="58" spans="1:5" x14ac:dyDescent="0.25">
      <c r="A58" s="12" t="s">
        <v>140</v>
      </c>
      <c r="B58" s="4" t="s">
        <v>527</v>
      </c>
      <c r="C58" s="26"/>
      <c r="D58" s="26"/>
      <c r="E58" s="26"/>
    </row>
    <row r="59" spans="1:5" x14ac:dyDescent="0.25">
      <c r="A59" s="12" t="s">
        <v>144</v>
      </c>
      <c r="B59" s="4" t="s">
        <v>527</v>
      </c>
      <c r="C59" s="26"/>
      <c r="D59" s="26"/>
      <c r="E59" s="26"/>
    </row>
    <row r="60" spans="1:5" x14ac:dyDescent="0.25">
      <c r="A60" s="12" t="s">
        <v>142</v>
      </c>
      <c r="B60" s="4" t="s">
        <v>527</v>
      </c>
      <c r="C60" s="26"/>
      <c r="D60" s="26"/>
      <c r="E60" s="26"/>
    </row>
    <row r="61" spans="1:5" x14ac:dyDescent="0.25">
      <c r="A61" s="12" t="s">
        <v>143</v>
      </c>
      <c r="B61" s="4" t="s">
        <v>527</v>
      </c>
      <c r="C61" s="26"/>
      <c r="D61" s="26"/>
      <c r="E61" s="26"/>
    </row>
    <row r="62" spans="1:5" x14ac:dyDescent="0.25">
      <c r="A62" s="14" t="s">
        <v>513</v>
      </c>
      <c r="B62" s="4" t="s">
        <v>527</v>
      </c>
      <c r="C62" s="26">
        <f>SUM(C52:C61)</f>
        <v>250000</v>
      </c>
      <c r="D62" s="26">
        <f t="shared" ref="D62:E62" si="1">SUM(D52:D61)</f>
        <v>250000</v>
      </c>
      <c r="E62" s="26">
        <f t="shared" si="1"/>
        <v>132500</v>
      </c>
    </row>
    <row r="63" spans="1:5" x14ac:dyDescent="0.25">
      <c r="A63" s="12" t="s">
        <v>124</v>
      </c>
      <c r="B63" s="5" t="s">
        <v>309</v>
      </c>
      <c r="C63" s="26"/>
      <c r="D63" s="26"/>
      <c r="E63" s="26"/>
    </row>
    <row r="64" spans="1:5" x14ac:dyDescent="0.25">
      <c r="A64" s="12" t="s">
        <v>125</v>
      </c>
      <c r="B64" s="5" t="s">
        <v>309</v>
      </c>
      <c r="C64" s="26"/>
      <c r="D64" s="26"/>
      <c r="E64" s="26"/>
    </row>
    <row r="65" spans="1:5" x14ac:dyDescent="0.25">
      <c r="A65" s="12" t="s">
        <v>126</v>
      </c>
      <c r="B65" s="5" t="s">
        <v>309</v>
      </c>
      <c r="C65" s="26"/>
      <c r="D65" s="26"/>
      <c r="E65" s="26"/>
    </row>
    <row r="66" spans="1:5" x14ac:dyDescent="0.25">
      <c r="A66" s="12" t="s">
        <v>127</v>
      </c>
      <c r="B66" s="5" t="s">
        <v>309</v>
      </c>
      <c r="C66" s="26"/>
      <c r="D66" s="26"/>
      <c r="E66" s="26"/>
    </row>
    <row r="67" spans="1:5" x14ac:dyDescent="0.25">
      <c r="A67" s="12" t="s">
        <v>128</v>
      </c>
      <c r="B67" s="5" t="s">
        <v>309</v>
      </c>
      <c r="C67" s="26"/>
      <c r="D67" s="26"/>
      <c r="E67" s="26"/>
    </row>
    <row r="68" spans="1:5" x14ac:dyDescent="0.25">
      <c r="A68" s="12" t="s">
        <v>129</v>
      </c>
      <c r="B68" s="5" t="s">
        <v>309</v>
      </c>
      <c r="C68" s="26"/>
      <c r="D68" s="26"/>
      <c r="E68" s="26"/>
    </row>
    <row r="69" spans="1:5" x14ac:dyDescent="0.25">
      <c r="A69" s="12" t="s">
        <v>130</v>
      </c>
      <c r="B69" s="5" t="s">
        <v>309</v>
      </c>
      <c r="C69" s="26"/>
      <c r="D69" s="26"/>
      <c r="E69" s="26"/>
    </row>
    <row r="70" spans="1:5" x14ac:dyDescent="0.25">
      <c r="A70" s="12" t="s">
        <v>131</v>
      </c>
      <c r="B70" s="5" t="s">
        <v>309</v>
      </c>
      <c r="C70" s="26"/>
      <c r="D70" s="26"/>
      <c r="E70" s="26"/>
    </row>
    <row r="71" spans="1:5" x14ac:dyDescent="0.25">
      <c r="A71" s="12" t="s">
        <v>132</v>
      </c>
      <c r="B71" s="5" t="s">
        <v>309</v>
      </c>
      <c r="C71" s="26"/>
      <c r="D71" s="26"/>
      <c r="E71" s="26"/>
    </row>
    <row r="72" spans="1:5" x14ac:dyDescent="0.25">
      <c r="A72" s="12" t="s">
        <v>133</v>
      </c>
      <c r="B72" s="5" t="s">
        <v>309</v>
      </c>
      <c r="C72" s="26"/>
      <c r="D72" s="26"/>
      <c r="E72" s="26"/>
    </row>
    <row r="73" spans="1:5" ht="25.5" x14ac:dyDescent="0.25">
      <c r="A73" s="10" t="s">
        <v>9</v>
      </c>
      <c r="B73" s="7" t="s">
        <v>309</v>
      </c>
      <c r="C73" s="26">
        <f>SUM(C63:C72)</f>
        <v>0</v>
      </c>
      <c r="D73" s="26"/>
      <c r="E73" s="26"/>
    </row>
    <row r="74" spans="1:5" x14ac:dyDescent="0.25">
      <c r="A74" s="12" t="s">
        <v>124</v>
      </c>
      <c r="B74" s="5" t="s">
        <v>310</v>
      </c>
      <c r="C74" s="26"/>
      <c r="D74" s="26"/>
      <c r="E74" s="26"/>
    </row>
    <row r="75" spans="1:5" x14ac:dyDescent="0.25">
      <c r="A75" s="12" t="s">
        <v>125</v>
      </c>
      <c r="B75" s="5" t="s">
        <v>310</v>
      </c>
      <c r="C75" s="26"/>
      <c r="D75" s="26"/>
      <c r="E75" s="26"/>
    </row>
    <row r="76" spans="1:5" x14ac:dyDescent="0.25">
      <c r="A76" s="12" t="s">
        <v>126</v>
      </c>
      <c r="B76" s="5" t="s">
        <v>310</v>
      </c>
      <c r="C76" s="26"/>
      <c r="D76" s="26"/>
      <c r="E76" s="26"/>
    </row>
    <row r="77" spans="1:5" x14ac:dyDescent="0.25">
      <c r="A77" s="12" t="s">
        <v>127</v>
      </c>
      <c r="B77" s="5" t="s">
        <v>310</v>
      </c>
      <c r="C77" s="26"/>
      <c r="D77" s="26"/>
      <c r="E77" s="26"/>
    </row>
    <row r="78" spans="1:5" x14ac:dyDescent="0.25">
      <c r="A78" s="12" t="s">
        <v>128</v>
      </c>
      <c r="B78" s="5" t="s">
        <v>310</v>
      </c>
      <c r="C78" s="26"/>
      <c r="D78" s="26"/>
      <c r="E78" s="26"/>
    </row>
    <row r="79" spans="1:5" x14ac:dyDescent="0.25">
      <c r="A79" s="12" t="s">
        <v>129</v>
      </c>
      <c r="B79" s="5" t="s">
        <v>310</v>
      </c>
      <c r="C79" s="26"/>
      <c r="D79" s="26"/>
      <c r="E79" s="26"/>
    </row>
    <row r="80" spans="1:5" x14ac:dyDescent="0.25">
      <c r="A80" s="12" t="s">
        <v>130</v>
      </c>
      <c r="B80" s="5" t="s">
        <v>310</v>
      </c>
      <c r="C80" s="26"/>
      <c r="D80" s="26"/>
      <c r="E80" s="26"/>
    </row>
    <row r="81" spans="1:5" x14ac:dyDescent="0.25">
      <c r="A81" s="12" t="s">
        <v>131</v>
      </c>
      <c r="B81" s="5" t="s">
        <v>310</v>
      </c>
      <c r="C81" s="26"/>
      <c r="D81" s="26"/>
      <c r="E81" s="26"/>
    </row>
    <row r="82" spans="1:5" x14ac:dyDescent="0.25">
      <c r="A82" s="12" t="s">
        <v>132</v>
      </c>
      <c r="B82" s="5" t="s">
        <v>310</v>
      </c>
      <c r="C82" s="26"/>
      <c r="D82" s="26"/>
      <c r="E82" s="26"/>
    </row>
    <row r="83" spans="1:5" x14ac:dyDescent="0.25">
      <c r="A83" s="12" t="s">
        <v>133</v>
      </c>
      <c r="B83" s="5" t="s">
        <v>310</v>
      </c>
      <c r="C83" s="26"/>
      <c r="D83" s="26"/>
      <c r="E83" s="26"/>
    </row>
    <row r="84" spans="1:5" ht="25.5" x14ac:dyDescent="0.25">
      <c r="A84" s="10" t="s">
        <v>8</v>
      </c>
      <c r="B84" s="7" t="s">
        <v>310</v>
      </c>
      <c r="C84" s="26"/>
      <c r="D84" s="26"/>
      <c r="E84" s="26"/>
    </row>
    <row r="85" spans="1:5" x14ac:dyDescent="0.25">
      <c r="A85" s="12" t="s">
        <v>124</v>
      </c>
      <c r="B85" s="5" t="s">
        <v>311</v>
      </c>
      <c r="C85" s="26"/>
      <c r="D85" s="26"/>
      <c r="E85" s="26"/>
    </row>
    <row r="86" spans="1:5" x14ac:dyDescent="0.25">
      <c r="A86" s="12" t="s">
        <v>125</v>
      </c>
      <c r="B86" s="5" t="s">
        <v>311</v>
      </c>
      <c r="C86" s="26"/>
      <c r="D86" s="26"/>
      <c r="E86" s="26"/>
    </row>
    <row r="87" spans="1:5" x14ac:dyDescent="0.25">
      <c r="A87" s="12" t="s">
        <v>126</v>
      </c>
      <c r="B87" s="5" t="s">
        <v>311</v>
      </c>
      <c r="C87" s="26"/>
      <c r="D87" s="26"/>
      <c r="E87" s="26"/>
    </row>
    <row r="88" spans="1:5" x14ac:dyDescent="0.25">
      <c r="A88" s="12" t="s">
        <v>127</v>
      </c>
      <c r="B88" s="5" t="s">
        <v>311</v>
      </c>
      <c r="C88" s="26"/>
      <c r="D88" s="26"/>
      <c r="E88" s="26"/>
    </row>
    <row r="89" spans="1:5" x14ac:dyDescent="0.25">
      <c r="A89" s="12" t="s">
        <v>128</v>
      </c>
      <c r="B89" s="5" t="s">
        <v>311</v>
      </c>
      <c r="C89" s="26"/>
      <c r="D89" s="26"/>
      <c r="E89" s="26"/>
    </row>
    <row r="90" spans="1:5" x14ac:dyDescent="0.25">
      <c r="A90" s="12" t="s">
        <v>129</v>
      </c>
      <c r="B90" s="5" t="s">
        <v>311</v>
      </c>
      <c r="C90" s="26"/>
      <c r="D90" s="26"/>
      <c r="E90" s="26"/>
    </row>
    <row r="91" spans="1:5" x14ac:dyDescent="0.25">
      <c r="A91" s="12" t="s">
        <v>130</v>
      </c>
      <c r="B91" s="5" t="s">
        <v>311</v>
      </c>
      <c r="C91" s="26"/>
      <c r="D91" s="26"/>
      <c r="E91" s="26"/>
    </row>
    <row r="92" spans="1:5" x14ac:dyDescent="0.25">
      <c r="A92" s="12" t="s">
        <v>131</v>
      </c>
      <c r="B92" s="5" t="s">
        <v>311</v>
      </c>
      <c r="C92" s="26"/>
      <c r="D92" s="26"/>
      <c r="E92" s="26"/>
    </row>
    <row r="93" spans="1:5" x14ac:dyDescent="0.25">
      <c r="A93" s="12" t="s">
        <v>132</v>
      </c>
      <c r="B93" s="5" t="s">
        <v>311</v>
      </c>
      <c r="C93" s="26"/>
      <c r="D93" s="26"/>
      <c r="E93" s="26"/>
    </row>
    <row r="94" spans="1:5" x14ac:dyDescent="0.25">
      <c r="A94" s="12" t="s">
        <v>133</v>
      </c>
      <c r="B94" s="5" t="s">
        <v>311</v>
      </c>
      <c r="C94" s="26"/>
      <c r="D94" s="26"/>
      <c r="E94" s="26"/>
    </row>
    <row r="95" spans="1:5" x14ac:dyDescent="0.25">
      <c r="A95" s="10" t="s">
        <v>7</v>
      </c>
      <c r="B95" s="7" t="s">
        <v>311</v>
      </c>
      <c r="C95" s="26">
        <f>SUM(C85:C94)</f>
        <v>0</v>
      </c>
      <c r="D95" s="26"/>
      <c r="E95" s="26"/>
    </row>
    <row r="96" spans="1:5" x14ac:dyDescent="0.25">
      <c r="A96" s="12" t="s">
        <v>134</v>
      </c>
      <c r="B96" s="4" t="s">
        <v>313</v>
      </c>
      <c r="C96" s="26"/>
      <c r="D96" s="26"/>
      <c r="E96" s="26"/>
    </row>
    <row r="97" spans="1:5" x14ac:dyDescent="0.25">
      <c r="A97" s="12" t="s">
        <v>135</v>
      </c>
      <c r="B97" s="5" t="s">
        <v>313</v>
      </c>
      <c r="C97" s="26"/>
      <c r="D97" s="26"/>
      <c r="E97" s="26"/>
    </row>
    <row r="98" spans="1:5" x14ac:dyDescent="0.25">
      <c r="A98" s="12" t="s">
        <v>136</v>
      </c>
      <c r="B98" s="4" t="s">
        <v>313</v>
      </c>
      <c r="C98" s="26"/>
      <c r="D98" s="26"/>
      <c r="E98" s="26"/>
    </row>
    <row r="99" spans="1:5" x14ac:dyDescent="0.25">
      <c r="A99" s="4" t="s">
        <v>137</v>
      </c>
      <c r="B99" s="5" t="s">
        <v>313</v>
      </c>
      <c r="C99" s="26"/>
      <c r="D99" s="26"/>
      <c r="E99" s="26"/>
    </row>
    <row r="100" spans="1:5" x14ac:dyDescent="0.25">
      <c r="A100" s="4" t="s">
        <v>138</v>
      </c>
      <c r="B100" s="4" t="s">
        <v>313</v>
      </c>
      <c r="C100" s="26"/>
      <c r="D100" s="26"/>
      <c r="E100" s="26"/>
    </row>
    <row r="101" spans="1:5" x14ac:dyDescent="0.25">
      <c r="A101" s="4" t="s">
        <v>139</v>
      </c>
      <c r="B101" s="5" t="s">
        <v>313</v>
      </c>
      <c r="C101" s="26"/>
      <c r="D101" s="26"/>
      <c r="E101" s="26"/>
    </row>
    <row r="102" spans="1:5" x14ac:dyDescent="0.25">
      <c r="A102" s="12" t="s">
        <v>140</v>
      </c>
      <c r="B102" s="4" t="s">
        <v>313</v>
      </c>
      <c r="C102" s="26"/>
      <c r="D102" s="26"/>
      <c r="E102" s="26"/>
    </row>
    <row r="103" spans="1:5" x14ac:dyDescent="0.25">
      <c r="A103" s="12" t="s">
        <v>144</v>
      </c>
      <c r="B103" s="5" t="s">
        <v>313</v>
      </c>
      <c r="C103" s="26"/>
      <c r="D103" s="26"/>
      <c r="E103" s="26"/>
    </row>
    <row r="104" spans="1:5" x14ac:dyDescent="0.25">
      <c r="A104" s="12" t="s">
        <v>142</v>
      </c>
      <c r="B104" s="4" t="s">
        <v>313</v>
      </c>
      <c r="C104" s="26"/>
      <c r="D104" s="26"/>
      <c r="E104" s="26"/>
    </row>
    <row r="105" spans="1:5" x14ac:dyDescent="0.25">
      <c r="A105" s="12" t="s">
        <v>143</v>
      </c>
      <c r="B105" s="5" t="s">
        <v>313</v>
      </c>
      <c r="C105" s="26"/>
      <c r="D105" s="26"/>
      <c r="E105" s="26"/>
    </row>
    <row r="106" spans="1:5" ht="25.5" x14ac:dyDescent="0.25">
      <c r="A106" s="10" t="s">
        <v>6</v>
      </c>
      <c r="B106" s="7" t="s">
        <v>313</v>
      </c>
      <c r="C106" s="26">
        <f>SUM(C96:C105)</f>
        <v>0</v>
      </c>
      <c r="D106" s="26"/>
      <c r="E106" s="26"/>
    </row>
    <row r="107" spans="1:5" x14ac:dyDescent="0.25">
      <c r="A107" s="12" t="s">
        <v>134</v>
      </c>
      <c r="B107" s="4" t="s">
        <v>315</v>
      </c>
      <c r="C107" s="26"/>
      <c r="D107" s="26"/>
      <c r="E107" s="26"/>
    </row>
    <row r="108" spans="1:5" x14ac:dyDescent="0.25">
      <c r="A108" s="12" t="s">
        <v>135</v>
      </c>
      <c r="B108" s="4" t="s">
        <v>315</v>
      </c>
      <c r="C108" s="26"/>
      <c r="D108" s="26"/>
      <c r="E108" s="26"/>
    </row>
    <row r="109" spans="1:5" x14ac:dyDescent="0.25">
      <c r="A109" s="12" t="s">
        <v>136</v>
      </c>
      <c r="B109" s="4" t="s">
        <v>315</v>
      </c>
      <c r="C109" s="26"/>
      <c r="D109" s="26"/>
      <c r="E109" s="26"/>
    </row>
    <row r="110" spans="1:5" x14ac:dyDescent="0.25">
      <c r="A110" s="4" t="s">
        <v>137</v>
      </c>
      <c r="B110" s="4" t="s">
        <v>315</v>
      </c>
      <c r="C110" s="26"/>
      <c r="D110" s="26"/>
      <c r="E110" s="26"/>
    </row>
    <row r="111" spans="1:5" x14ac:dyDescent="0.25">
      <c r="A111" s="4" t="s">
        <v>138</v>
      </c>
      <c r="B111" s="4" t="s">
        <v>315</v>
      </c>
      <c r="C111" s="26"/>
      <c r="D111" s="26"/>
      <c r="E111" s="26"/>
    </row>
    <row r="112" spans="1:5" x14ac:dyDescent="0.25">
      <c r="A112" s="4" t="s">
        <v>139</v>
      </c>
      <c r="B112" s="4" t="s">
        <v>315</v>
      </c>
      <c r="C112" s="26"/>
      <c r="D112" s="26"/>
      <c r="E112" s="26"/>
    </row>
    <row r="113" spans="1:5" x14ac:dyDescent="0.25">
      <c r="A113" s="12" t="s">
        <v>140</v>
      </c>
      <c r="B113" s="4" t="s">
        <v>315</v>
      </c>
      <c r="C113" s="26"/>
      <c r="D113" s="26"/>
      <c r="E113" s="26"/>
    </row>
    <row r="114" spans="1:5" x14ac:dyDescent="0.25">
      <c r="A114" s="12" t="s">
        <v>144</v>
      </c>
      <c r="B114" s="4" t="s">
        <v>315</v>
      </c>
      <c r="C114" s="26"/>
      <c r="D114" s="26"/>
      <c r="E114" s="26"/>
    </row>
    <row r="115" spans="1:5" x14ac:dyDescent="0.25">
      <c r="A115" s="12" t="s">
        <v>142</v>
      </c>
      <c r="B115" s="4" t="s">
        <v>315</v>
      </c>
      <c r="C115" s="26"/>
      <c r="D115" s="26"/>
      <c r="E115" s="26"/>
    </row>
    <row r="116" spans="1:5" x14ac:dyDescent="0.25">
      <c r="A116" s="12" t="s">
        <v>143</v>
      </c>
      <c r="B116" s="4" t="s">
        <v>315</v>
      </c>
      <c r="C116" s="26"/>
      <c r="D116" s="26"/>
      <c r="E116" s="26"/>
    </row>
    <row r="117" spans="1:5" x14ac:dyDescent="0.25">
      <c r="A117" s="14" t="s">
        <v>40</v>
      </c>
      <c r="B117" s="4" t="s">
        <v>315</v>
      </c>
      <c r="C117" s="26">
        <f>SUM(C107:C116)</f>
        <v>0</v>
      </c>
      <c r="D117" s="26"/>
      <c r="E117" s="26"/>
    </row>
  </sheetData>
  <mergeCells count="2">
    <mergeCell ref="A3:C3"/>
    <mergeCell ref="A4:C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1.melléklet</vt:lpstr>
      <vt:lpstr>2.melléklet</vt:lpstr>
      <vt:lpstr>3.melléklet</vt:lpstr>
      <vt:lpstr>4. melléklet</vt:lpstr>
      <vt:lpstr>5.melléklet</vt:lpstr>
      <vt:lpstr>6.melléklet</vt:lpstr>
      <vt:lpstr>7.melléklet</vt:lpstr>
      <vt:lpstr>8.melléklet</vt:lpstr>
      <vt:lpstr>'1.melléklet'!Nyomtatási_terület</vt:lpstr>
      <vt:lpstr>'2.melléklet'!Nyomtatási_terület</vt:lpstr>
      <vt:lpstr>'4. melléklet'!Nyomtatási_terület</vt:lpstr>
      <vt:lpstr>'5.melléklet'!Nyomtatási_terület</vt:lpstr>
      <vt:lpstr>'6.melléklet'!Nyomtatási_terület</vt:lpstr>
      <vt:lpstr>'7.melléklet'!Nyomtatási_terület</vt:lpstr>
      <vt:lpstr>'8.melléklet'!Nyomtatási_terület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Baráthné Kosztolánci Krisztina</cp:lastModifiedBy>
  <cp:lastPrinted>2020-09-10T13:32:13Z</cp:lastPrinted>
  <dcterms:created xsi:type="dcterms:W3CDTF">2014-01-03T21:48:14Z</dcterms:created>
  <dcterms:modified xsi:type="dcterms:W3CDTF">2020-09-14T06:25:28Z</dcterms:modified>
</cp:coreProperties>
</file>