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9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_2_jogszabályok\_GYT_Ör\"/>
    </mc:Choice>
  </mc:AlternateContent>
  <bookViews>
    <workbookView xWindow="360" yWindow="34" windowWidth="11349" windowHeight="8700" tabRatio="769" activeTab="11"/>
  </bookViews>
  <sheets>
    <sheet name="01" sheetId="75" r:id="rId1"/>
    <sheet name="02" sheetId="76" r:id="rId2"/>
    <sheet name="03" sheetId="77" r:id="rId3"/>
    <sheet name="04-06" sheetId="78" r:id="rId4"/>
    <sheet name="07" sheetId="79" r:id="rId5"/>
    <sheet name="08" sheetId="80" r:id="rId6"/>
    <sheet name="09" sheetId="81" r:id="rId7"/>
    <sheet name="10" sheetId="82" r:id="rId8"/>
    <sheet name="11-13" sheetId="48" r:id="rId9"/>
    <sheet name="14-15" sheetId="53" r:id="rId10"/>
    <sheet name="16" sheetId="54" r:id="rId11"/>
    <sheet name="17" sheetId="84" r:id="rId12"/>
  </sheets>
  <definedNames>
    <definedName name="_xlnm.Print_Area" localSheetId="7">'10'!$A$1:$N$26</definedName>
  </definedNames>
  <calcPr calcId="162913"/>
</workbook>
</file>

<file path=xl/calcChain.xml><?xml version="1.0" encoding="utf-8"?>
<calcChain xmlns="http://schemas.openxmlformats.org/spreadsheetml/2006/main">
  <c r="D24" i="48" l="1"/>
  <c r="C39" i="84"/>
  <c r="B39" i="84"/>
  <c r="D39" i="84" s="1"/>
  <c r="D38" i="84"/>
  <c r="D37" i="84"/>
  <c r="D36" i="84"/>
  <c r="D35" i="84"/>
  <c r="D34" i="84"/>
  <c r="D33" i="84"/>
  <c r="D32" i="84"/>
  <c r="C24" i="84"/>
  <c r="C13" i="84"/>
  <c r="B13" i="84"/>
  <c r="B24" i="84" s="1"/>
  <c r="D10" i="84"/>
  <c r="D9" i="84"/>
  <c r="D13" i="84" s="1"/>
  <c r="D24" i="84" s="1"/>
  <c r="D8" i="84"/>
  <c r="L25" i="82"/>
  <c r="J25" i="82"/>
  <c r="H25" i="82"/>
  <c r="F25" i="82"/>
  <c r="D25" i="82"/>
  <c r="B25" i="82"/>
  <c r="M24" i="82"/>
  <c r="L24" i="82"/>
  <c r="K24" i="82"/>
  <c r="J24" i="82"/>
  <c r="I24" i="82"/>
  <c r="H24" i="82"/>
  <c r="G24" i="82"/>
  <c r="F24" i="82"/>
  <c r="E24" i="82"/>
  <c r="D24" i="82"/>
  <c r="C24" i="82"/>
  <c r="B24" i="82"/>
  <c r="N24" i="82" s="1"/>
  <c r="N23" i="82"/>
  <c r="N22" i="82"/>
  <c r="N21" i="82"/>
  <c r="N20" i="82"/>
  <c r="N19" i="82"/>
  <c r="N18" i="82"/>
  <c r="N17" i="82"/>
  <c r="N16" i="82"/>
  <c r="N15" i="82"/>
  <c r="M14" i="82"/>
  <c r="M25" i="82" s="1"/>
  <c r="L14" i="82"/>
  <c r="K14" i="82"/>
  <c r="K25" i="82" s="1"/>
  <c r="J14" i="82"/>
  <c r="I14" i="82"/>
  <c r="I25" i="82" s="1"/>
  <c r="H14" i="82"/>
  <c r="G14" i="82"/>
  <c r="G25" i="82" s="1"/>
  <c r="F14" i="82"/>
  <c r="E14" i="82"/>
  <c r="E25" i="82" s="1"/>
  <c r="D14" i="82"/>
  <c r="C14" i="82"/>
  <c r="C25" i="82" s="1"/>
  <c r="B14" i="82"/>
  <c r="B26" i="82" s="1"/>
  <c r="C26" i="82" s="1"/>
  <c r="D26" i="82" s="1"/>
  <c r="N13" i="82"/>
  <c r="N12" i="82"/>
  <c r="N11" i="82"/>
  <c r="N10" i="82"/>
  <c r="N9" i="82"/>
  <c r="N8" i="82"/>
  <c r="N7" i="82"/>
  <c r="Q29" i="81"/>
  <c r="M29" i="81"/>
  <c r="L29" i="81"/>
  <c r="D29" i="81"/>
  <c r="B29" i="81"/>
  <c r="P28" i="81"/>
  <c r="N28" i="81"/>
  <c r="R28" i="81" s="1"/>
  <c r="R27" i="81"/>
  <c r="N27" i="81"/>
  <c r="P27" i="81" s="1"/>
  <c r="N26" i="81"/>
  <c r="N25" i="81"/>
  <c r="P24" i="81"/>
  <c r="N24" i="81"/>
  <c r="R24" i="81" s="1"/>
  <c r="R23" i="81"/>
  <c r="O23" i="81"/>
  <c r="P23" i="81" s="1"/>
  <c r="N23" i="81"/>
  <c r="R22" i="81"/>
  <c r="N22" i="81"/>
  <c r="P22" i="81" s="1"/>
  <c r="P21" i="81"/>
  <c r="O21" i="81"/>
  <c r="N21" i="81"/>
  <c r="R21" i="81" s="1"/>
  <c r="O20" i="81"/>
  <c r="K20" i="81"/>
  <c r="K29" i="81" s="1"/>
  <c r="J20" i="81"/>
  <c r="J29" i="81" s="1"/>
  <c r="I20" i="81"/>
  <c r="I29" i="81" s="1"/>
  <c r="H20" i="81"/>
  <c r="H29" i="81" s="1"/>
  <c r="G20" i="81"/>
  <c r="G29" i="81" s="1"/>
  <c r="F20" i="81"/>
  <c r="F29" i="81" s="1"/>
  <c r="E20" i="81"/>
  <c r="E29" i="81" s="1"/>
  <c r="C20" i="81"/>
  <c r="N20" i="81" s="1"/>
  <c r="B20" i="81"/>
  <c r="R19" i="81"/>
  <c r="O19" i="81"/>
  <c r="P19" i="81" s="1"/>
  <c r="N19" i="81"/>
  <c r="O16" i="81"/>
  <c r="M16" i="81"/>
  <c r="M30" i="81" s="1"/>
  <c r="L16" i="81"/>
  <c r="L30" i="81" s="1"/>
  <c r="K16" i="81"/>
  <c r="K30" i="81" s="1"/>
  <c r="J16" i="81"/>
  <c r="I16" i="81"/>
  <c r="I30" i="81" s="1"/>
  <c r="H16" i="81"/>
  <c r="G16" i="81"/>
  <c r="G30" i="81" s="1"/>
  <c r="F16" i="81"/>
  <c r="E16" i="81"/>
  <c r="E30" i="81" s="1"/>
  <c r="D16" i="81"/>
  <c r="D30" i="81" s="1"/>
  <c r="C16" i="81"/>
  <c r="B16" i="81"/>
  <c r="B30" i="81" s="1"/>
  <c r="P15" i="81"/>
  <c r="N15" i="81"/>
  <c r="P14" i="81"/>
  <c r="N14" i="81"/>
  <c r="P13" i="81"/>
  <c r="N13" i="81"/>
  <c r="P12" i="81"/>
  <c r="N12" i="81"/>
  <c r="P11" i="81"/>
  <c r="N11" i="81"/>
  <c r="P10" i="81"/>
  <c r="N10" i="81"/>
  <c r="P9" i="81"/>
  <c r="N9" i="81"/>
  <c r="F41" i="80"/>
  <c r="D41" i="80"/>
  <c r="D40" i="80"/>
  <c r="F39" i="80"/>
  <c r="D39" i="80"/>
  <c r="D38" i="80"/>
  <c r="F37" i="80"/>
  <c r="D37" i="80"/>
  <c r="F35" i="80"/>
  <c r="E35" i="80"/>
  <c r="F29" i="80"/>
  <c r="F28" i="80"/>
  <c r="G27" i="80"/>
  <c r="G35" i="80" s="1"/>
  <c r="E27" i="80"/>
  <c r="D27" i="80"/>
  <c r="C27" i="80"/>
  <c r="B27" i="80"/>
  <c r="F25" i="80"/>
  <c r="E24" i="80"/>
  <c r="G22" i="80"/>
  <c r="C22" i="80"/>
  <c r="C35" i="80" s="1"/>
  <c r="E21" i="80"/>
  <c r="G20" i="80"/>
  <c r="E20" i="80"/>
  <c r="D20" i="80"/>
  <c r="D22" i="80" s="1"/>
  <c r="C20" i="80"/>
  <c r="F23" i="80" s="1"/>
  <c r="B20" i="80"/>
  <c r="B22" i="80" s="1"/>
  <c r="B35" i="80" s="1"/>
  <c r="F19" i="80"/>
  <c r="E18" i="80"/>
  <c r="F17" i="80"/>
  <c r="E17" i="80"/>
  <c r="G16" i="80"/>
  <c r="E16" i="80"/>
  <c r="D16" i="80"/>
  <c r="C16" i="80"/>
  <c r="B16" i="80"/>
  <c r="E10" i="80"/>
  <c r="E9" i="80"/>
  <c r="F6" i="80"/>
  <c r="E6" i="80"/>
  <c r="E41" i="80" s="1"/>
  <c r="E43" i="80" s="1"/>
  <c r="E44" i="80" s="1"/>
  <c r="E32" i="79"/>
  <c r="D32" i="79"/>
  <c r="C31" i="79"/>
  <c r="C33" i="79" s="1"/>
  <c r="D30" i="79"/>
  <c r="E30" i="79" s="1"/>
  <c r="D29" i="79"/>
  <c r="E29" i="79" s="1"/>
  <c r="D28" i="79"/>
  <c r="E28" i="79" s="1"/>
  <c r="D27" i="79"/>
  <c r="E27" i="79" s="1"/>
  <c r="D26" i="79"/>
  <c r="E26" i="79" s="1"/>
  <c r="D25" i="79"/>
  <c r="E25" i="79" s="1"/>
  <c r="D24" i="79"/>
  <c r="E24" i="79" s="1"/>
  <c r="D23" i="79"/>
  <c r="E23" i="79" s="1"/>
  <c r="D22" i="79"/>
  <c r="E22" i="79" s="1"/>
  <c r="E18" i="79"/>
  <c r="D18" i="79"/>
  <c r="C17" i="79"/>
  <c r="C19" i="79" s="1"/>
  <c r="D16" i="79"/>
  <c r="E16" i="79" s="1"/>
  <c r="D15" i="79"/>
  <c r="E15" i="79" s="1"/>
  <c r="D14" i="79"/>
  <c r="E14" i="79" s="1"/>
  <c r="D13" i="79"/>
  <c r="E13" i="79" s="1"/>
  <c r="D12" i="79"/>
  <c r="E12" i="79" s="1"/>
  <c r="D11" i="79"/>
  <c r="E11" i="79" s="1"/>
  <c r="D10" i="79"/>
  <c r="E10" i="79" s="1"/>
  <c r="F9" i="78"/>
  <c r="E9" i="78"/>
  <c r="D9" i="78"/>
  <c r="C9" i="78"/>
  <c r="G8" i="78"/>
  <c r="G7" i="78"/>
  <c r="G6" i="78"/>
  <c r="G9" i="78" s="1"/>
  <c r="P74" i="77"/>
  <c r="O74" i="77"/>
  <c r="M74" i="77"/>
  <c r="M73" i="77"/>
  <c r="N73" i="77" s="1"/>
  <c r="M72" i="77"/>
  <c r="N72" i="77" s="1"/>
  <c r="M71" i="77"/>
  <c r="N71" i="77" s="1"/>
  <c r="M70" i="77"/>
  <c r="N70" i="77" s="1"/>
  <c r="M69" i="77"/>
  <c r="N69" i="77" s="1"/>
  <c r="N74" i="77" s="1"/>
  <c r="I59" i="77"/>
  <c r="F59" i="77"/>
  <c r="D59" i="77"/>
  <c r="B59" i="77"/>
  <c r="K58" i="77"/>
  <c r="I57" i="77"/>
  <c r="H57" i="77"/>
  <c r="H59" i="77" s="1"/>
  <c r="F57" i="77"/>
  <c r="E57" i="77"/>
  <c r="E59" i="77" s="1"/>
  <c r="D57" i="77"/>
  <c r="C57" i="77"/>
  <c r="C59" i="77" s="1"/>
  <c r="B57" i="77"/>
  <c r="K56" i="77"/>
  <c r="K57" i="77" s="1"/>
  <c r="K59" i="77" s="1"/>
  <c r="K55" i="77"/>
  <c r="K54" i="77"/>
  <c r="K53" i="77"/>
  <c r="K52" i="77"/>
  <c r="J51" i="77"/>
  <c r="J60" i="77" s="1"/>
  <c r="K50" i="77"/>
  <c r="I48" i="77"/>
  <c r="H48" i="77"/>
  <c r="G48" i="77"/>
  <c r="F48" i="77"/>
  <c r="E48" i="77"/>
  <c r="D48" i="77"/>
  <c r="C48" i="77"/>
  <c r="B48" i="77"/>
  <c r="K48" i="77" s="1"/>
  <c r="K47" i="77"/>
  <c r="K46" i="77"/>
  <c r="K45" i="77"/>
  <c r="K44" i="77"/>
  <c r="K43" i="77"/>
  <c r="K42" i="77"/>
  <c r="K41" i="77"/>
  <c r="K40" i="77"/>
  <c r="K39" i="77"/>
  <c r="I37" i="77"/>
  <c r="H37" i="77"/>
  <c r="G37" i="77"/>
  <c r="F37" i="77"/>
  <c r="F51" i="77" s="1"/>
  <c r="E37" i="77"/>
  <c r="D37" i="77"/>
  <c r="C37" i="77"/>
  <c r="B37" i="77"/>
  <c r="B51" i="77" s="1"/>
  <c r="K36" i="77"/>
  <c r="K35" i="77"/>
  <c r="K34" i="77"/>
  <c r="K33" i="77"/>
  <c r="J31" i="77"/>
  <c r="I31" i="77"/>
  <c r="I51" i="77" s="1"/>
  <c r="H31" i="77"/>
  <c r="H51" i="77" s="1"/>
  <c r="G31" i="77"/>
  <c r="G51" i="77" s="1"/>
  <c r="G60" i="77" s="1"/>
  <c r="F31" i="77"/>
  <c r="E31" i="77"/>
  <c r="E51" i="77" s="1"/>
  <c r="D31" i="77"/>
  <c r="D51" i="77" s="1"/>
  <c r="C31" i="77"/>
  <c r="C51" i="77" s="1"/>
  <c r="B31" i="77"/>
  <c r="K31" i="77" s="1"/>
  <c r="K30" i="77"/>
  <c r="K29" i="77"/>
  <c r="K28" i="77"/>
  <c r="K27" i="77"/>
  <c r="K26" i="77"/>
  <c r="K25" i="77"/>
  <c r="K24" i="77"/>
  <c r="K23" i="77"/>
  <c r="K22" i="77"/>
  <c r="K21" i="77"/>
  <c r="K20" i="77"/>
  <c r="K19" i="77"/>
  <c r="K18" i="77"/>
  <c r="K17" i="77"/>
  <c r="K16" i="77"/>
  <c r="K15" i="77"/>
  <c r="K14" i="77"/>
  <c r="K13" i="77"/>
  <c r="K12" i="77"/>
  <c r="K11" i="77"/>
  <c r="I9" i="77"/>
  <c r="H9" i="77"/>
  <c r="F9" i="77"/>
  <c r="E9" i="77"/>
  <c r="D9" i="77"/>
  <c r="C9" i="77"/>
  <c r="B9" i="77"/>
  <c r="K8" i="77"/>
  <c r="K7" i="77"/>
  <c r="K9" i="77" s="1"/>
  <c r="I43" i="76"/>
  <c r="H43" i="76"/>
  <c r="G43" i="76"/>
  <c r="F43" i="76"/>
  <c r="E43" i="76"/>
  <c r="D43" i="76"/>
  <c r="C43" i="76"/>
  <c r="B43" i="76"/>
  <c r="J42" i="76"/>
  <c r="J41" i="76"/>
  <c r="J43" i="76" s="1"/>
  <c r="J40" i="76"/>
  <c r="I37" i="76"/>
  <c r="H37" i="76"/>
  <c r="G37" i="76"/>
  <c r="F37" i="76"/>
  <c r="E37" i="76"/>
  <c r="D37" i="76"/>
  <c r="C37" i="76"/>
  <c r="B37" i="76"/>
  <c r="J36" i="76"/>
  <c r="J35" i="76"/>
  <c r="J34" i="76"/>
  <c r="J33" i="76"/>
  <c r="J37" i="76" s="1"/>
  <c r="I32" i="76"/>
  <c r="H32" i="76"/>
  <c r="G32" i="76"/>
  <c r="F32" i="76"/>
  <c r="E32" i="76"/>
  <c r="D32" i="76"/>
  <c r="C32" i="76"/>
  <c r="I30" i="76"/>
  <c r="H30" i="76"/>
  <c r="G30" i="76"/>
  <c r="F30" i="76"/>
  <c r="E30" i="76"/>
  <c r="D30" i="76"/>
  <c r="C30" i="76"/>
  <c r="B30" i="76"/>
  <c r="J29" i="76"/>
  <c r="J28" i="76"/>
  <c r="J30" i="76" s="1"/>
  <c r="I25" i="76"/>
  <c r="I38" i="76" s="1"/>
  <c r="I44" i="76" s="1"/>
  <c r="H25" i="76"/>
  <c r="H38" i="76" s="1"/>
  <c r="H44" i="76" s="1"/>
  <c r="G25" i="76"/>
  <c r="G38" i="76" s="1"/>
  <c r="G44" i="76" s="1"/>
  <c r="F25" i="76"/>
  <c r="F38" i="76" s="1"/>
  <c r="F44" i="76" s="1"/>
  <c r="E25" i="76"/>
  <c r="E38" i="76" s="1"/>
  <c r="E44" i="76" s="1"/>
  <c r="D25" i="76"/>
  <c r="D38" i="76" s="1"/>
  <c r="D44" i="76" s="1"/>
  <c r="C25" i="76"/>
  <c r="C38" i="76" s="1"/>
  <c r="C44" i="76" s="1"/>
  <c r="B25" i="76"/>
  <c r="B38" i="76" s="1"/>
  <c r="B44" i="76" s="1"/>
  <c r="J24" i="76"/>
  <c r="J22" i="76"/>
  <c r="J21" i="76"/>
  <c r="J20" i="76"/>
  <c r="J19" i="76"/>
  <c r="J18" i="76"/>
  <c r="J17" i="76"/>
  <c r="J16" i="76"/>
  <c r="J15" i="76"/>
  <c r="J14" i="76"/>
  <c r="J13" i="76"/>
  <c r="J12" i="76"/>
  <c r="J25" i="76" s="1"/>
  <c r="J38" i="76" s="1"/>
  <c r="I9" i="76"/>
  <c r="H9" i="76"/>
  <c r="G9" i="76"/>
  <c r="F9" i="76"/>
  <c r="E9" i="76"/>
  <c r="D9" i="76"/>
  <c r="C9" i="76"/>
  <c r="B9" i="76"/>
  <c r="J9" i="76" s="1"/>
  <c r="J8" i="76"/>
  <c r="J7" i="76"/>
  <c r="G84" i="75"/>
  <c r="G83" i="75"/>
  <c r="I82" i="75"/>
  <c r="H82" i="75"/>
  <c r="I81" i="75"/>
  <c r="I80" i="75"/>
  <c r="I79" i="75"/>
  <c r="I78" i="75"/>
  <c r="I77" i="75"/>
  <c r="H76" i="75"/>
  <c r="G76" i="75"/>
  <c r="F76" i="75"/>
  <c r="I76" i="75" s="1"/>
  <c r="I75" i="75"/>
  <c r="I74" i="75"/>
  <c r="I73" i="75"/>
  <c r="I72" i="75"/>
  <c r="I71" i="75"/>
  <c r="I70" i="75"/>
  <c r="I69" i="75"/>
  <c r="I68" i="75"/>
  <c r="H65" i="75"/>
  <c r="H66" i="75" s="1"/>
  <c r="G65" i="75"/>
  <c r="G66" i="75" s="1"/>
  <c r="F65" i="75"/>
  <c r="F84" i="75" s="1"/>
  <c r="I64" i="75"/>
  <c r="I63" i="75"/>
  <c r="I62" i="75"/>
  <c r="I61" i="75"/>
  <c r="I60" i="75"/>
  <c r="I59" i="75"/>
  <c r="I58" i="75"/>
  <c r="I57" i="75"/>
  <c r="I56" i="75"/>
  <c r="I55" i="75"/>
  <c r="I54" i="75"/>
  <c r="I53" i="75"/>
  <c r="I52" i="75"/>
  <c r="I51" i="75"/>
  <c r="I50" i="75"/>
  <c r="I49" i="75"/>
  <c r="I48" i="75"/>
  <c r="I47" i="75"/>
  <c r="I46" i="75"/>
  <c r="I45" i="75"/>
  <c r="I44" i="75"/>
  <c r="I43" i="75"/>
  <c r="I42" i="75"/>
  <c r="I41" i="75"/>
  <c r="I40" i="75"/>
  <c r="I39" i="75"/>
  <c r="I38" i="75"/>
  <c r="H37" i="75"/>
  <c r="H83" i="75" s="1"/>
  <c r="G37" i="75"/>
  <c r="F37" i="75"/>
  <c r="F83" i="75" s="1"/>
  <c r="I36" i="75"/>
  <c r="I35" i="75"/>
  <c r="I34" i="75"/>
  <c r="I33" i="75"/>
  <c r="I32" i="75"/>
  <c r="I31" i="75"/>
  <c r="I30" i="75"/>
  <c r="I29" i="75"/>
  <c r="I28" i="75"/>
  <c r="I27" i="75"/>
  <c r="I26" i="75"/>
  <c r="I25" i="75"/>
  <c r="I24" i="75"/>
  <c r="I23" i="75"/>
  <c r="I22" i="75"/>
  <c r="I21" i="75"/>
  <c r="I20" i="75"/>
  <c r="I18" i="75"/>
  <c r="I17" i="75"/>
  <c r="I16" i="75"/>
  <c r="I15" i="75"/>
  <c r="I14" i="75"/>
  <c r="I13" i="75"/>
  <c r="I12" i="75"/>
  <c r="I11" i="75"/>
  <c r="I37" i="75" s="1"/>
  <c r="F8" i="48"/>
  <c r="F9" i="48"/>
  <c r="F10" i="48"/>
  <c r="F11" i="48"/>
  <c r="F12" i="48"/>
  <c r="F13" i="48"/>
  <c r="F7" i="48"/>
  <c r="G35" i="53"/>
  <c r="E35" i="53"/>
  <c r="C20" i="53"/>
  <c r="I24" i="54"/>
  <c r="N29" i="81" l="1"/>
  <c r="P20" i="81"/>
  <c r="R20" i="81"/>
  <c r="C60" i="77"/>
  <c r="H60" i="77"/>
  <c r="D60" i="77"/>
  <c r="E45" i="80"/>
  <c r="E46" i="80"/>
  <c r="H30" i="81"/>
  <c r="E26" i="82"/>
  <c r="F26" i="82" s="1"/>
  <c r="G26" i="82" s="1"/>
  <c r="H26" i="82" s="1"/>
  <c r="I26" i="82" s="1"/>
  <c r="J26" i="82" s="1"/>
  <c r="K26" i="82" s="1"/>
  <c r="L26" i="82" s="1"/>
  <c r="M26" i="82" s="1"/>
  <c r="D35" i="80"/>
  <c r="E26" i="80"/>
  <c r="J44" i="76"/>
  <c r="F60" i="77"/>
  <c r="B60" i="77"/>
  <c r="I83" i="75"/>
  <c r="E60" i="77"/>
  <c r="I60" i="77"/>
  <c r="F30" i="81"/>
  <c r="J30" i="81"/>
  <c r="F66" i="75"/>
  <c r="K37" i="77"/>
  <c r="K51" i="77" s="1"/>
  <c r="K60" i="77" s="1"/>
  <c r="H84" i="75"/>
  <c r="I84" i="75" s="1"/>
  <c r="D31" i="79"/>
  <c r="C29" i="81"/>
  <c r="C30" i="81" s="1"/>
  <c r="N30" i="81" s="1"/>
  <c r="O29" i="81"/>
  <c r="I65" i="75"/>
  <c r="I66" i="75" s="1"/>
  <c r="D17" i="79"/>
  <c r="N16" i="81"/>
  <c r="N14" i="82"/>
  <c r="N26" i="82" l="1"/>
  <c r="N25" i="82"/>
  <c r="E17" i="79"/>
  <c r="E19" i="79" s="1"/>
  <c r="D19" i="79"/>
  <c r="D33" i="79"/>
  <c r="E31" i="79"/>
  <c r="E33" i="79" s="1"/>
</calcChain>
</file>

<file path=xl/sharedStrings.xml><?xml version="1.0" encoding="utf-8"?>
<sst xmlns="http://schemas.openxmlformats.org/spreadsheetml/2006/main" count="586" uniqueCount="454">
  <si>
    <t>Támogatás megnevezése</t>
  </si>
  <si>
    <t>ÓVODAI TÁMOGATÁS ÖSSZESEN:</t>
  </si>
  <si>
    <t>Megnevezés</t>
  </si>
  <si>
    <t>Személyi juttatás</t>
  </si>
  <si>
    <t>Ellátottak juttatásai</t>
  </si>
  <si>
    <t>Szociális étkeztetés</t>
  </si>
  <si>
    <t xml:space="preserve">   Cím, alcím neve</t>
  </si>
  <si>
    <t xml:space="preserve">ÖSSZESEN </t>
  </si>
  <si>
    <t>CÍM, ALCIM</t>
  </si>
  <si>
    <t>Közvilágítás</t>
  </si>
  <si>
    <t>Összesen:</t>
  </si>
  <si>
    <t>Munkaadókat terhelő járulékok</t>
  </si>
  <si>
    <r>
      <t>MIND ÖSSZESEN</t>
    </r>
    <r>
      <rPr>
        <sz val="9"/>
        <rFont val="Times New Roman"/>
        <family val="1"/>
      </rPr>
      <t>:</t>
    </r>
  </si>
  <si>
    <t>Feladat megnevezése</t>
  </si>
  <si>
    <t>KIADÁSOK</t>
  </si>
  <si>
    <t>Összesen</t>
  </si>
  <si>
    <t>Önkormány-zati  támogatás</t>
  </si>
  <si>
    <t>Átengedett központi adók</t>
  </si>
  <si>
    <t>január</t>
  </si>
  <si>
    <t>február</t>
  </si>
  <si>
    <t>március</t>
  </si>
  <si>
    <t>április</t>
  </si>
  <si>
    <t>május</t>
  </si>
  <si>
    <t>június</t>
  </si>
  <si>
    <t>július</t>
  </si>
  <si>
    <t>aug.</t>
  </si>
  <si>
    <t>szept.</t>
  </si>
  <si>
    <t>október</t>
  </si>
  <si>
    <t>november</t>
  </si>
  <si>
    <t>december</t>
  </si>
  <si>
    <t>BEVÉTELEK</t>
  </si>
  <si>
    <t>BEVÉTEL ÖSSZESEN</t>
  </si>
  <si>
    <t>Munkaadót terh.járulékok</t>
  </si>
  <si>
    <t>Dologi kiadások</t>
  </si>
  <si>
    <t>Felújítási kiadások</t>
  </si>
  <si>
    <t>KIADÁS ÖSSZESEN</t>
  </si>
  <si>
    <t>Nyitó pénzeszköz</t>
  </si>
  <si>
    <t>Összes bevétel</t>
  </si>
  <si>
    <t>Összes kiadás</t>
  </si>
  <si>
    <t>Tárgyhavi egyenleg</t>
  </si>
  <si>
    <t>Halmozott egyenleg</t>
  </si>
  <si>
    <t>Beruházási kiadások</t>
  </si>
  <si>
    <t>ÁLTALÁNOS TÁMOGATÁSOK ÖSSZESEN:</t>
  </si>
  <si>
    <t>TÖBBÉVES KIHATÁSSAL JÁRÓ KÖTELEZETTSÉGEK</t>
  </si>
  <si>
    <t>Adatok ezer forintban!</t>
  </si>
  <si>
    <t>Eltérés</t>
  </si>
  <si>
    <t>ÖSSZESEN:</t>
  </si>
  <si>
    <t>Hosszúlejáratú hiteltörlesztés*</t>
  </si>
  <si>
    <t>TÖBBÉVES KIHATÁSSAL JÁRÓ ADÓKEDVEZMÉNYEK</t>
  </si>
  <si>
    <t>*Adónemek</t>
  </si>
  <si>
    <t>Lakott külterülettel kapcsolatos feladatok</t>
  </si>
  <si>
    <t>F</t>
  </si>
  <si>
    <t>Város,községgazd.m.n.s.szolg.</t>
  </si>
  <si>
    <t>Víztermelés,-kezelés,-ellátás</t>
  </si>
  <si>
    <t>Köztemető- fenntart.és műk.</t>
  </si>
  <si>
    <t>Önkormányzatok elszámolásai</t>
  </si>
  <si>
    <t>Fejezeti és ált.tartalékok elszám.</t>
  </si>
  <si>
    <t>Óvodai int. étkeztetés</t>
  </si>
  <si>
    <t>Iskolai int. étkeztetés</t>
  </si>
  <si>
    <t>Pénzfor-galom nélküli bevétel</t>
  </si>
  <si>
    <t>Háziorvosi ügyeleti ellátás</t>
  </si>
  <si>
    <t>Sportlétesítmények műk.fenntart.</t>
  </si>
  <si>
    <t>Rendkívüli gyermekvédelmi tám.</t>
  </si>
  <si>
    <t>Temetési segély</t>
  </si>
  <si>
    <t>Közgyógyellátás</t>
  </si>
  <si>
    <t>Dologi és egyéb folyó kiadások</t>
  </si>
  <si>
    <t>Munkaadót terh. jár.</t>
  </si>
  <si>
    <t>Megnevezése</t>
  </si>
  <si>
    <t>a) Engedélyezett létszámkeret
    (álláshely)</t>
  </si>
  <si>
    <t>a) pontban feltüntetett engedélyezett                 álláshelyek közül:
január 1.napján üres álláshely</t>
  </si>
  <si>
    <t>b) Átlagos statisztikai 
    állományi létszám</t>
  </si>
  <si>
    <t>c) December 31.napján munkajogi záró létszám</t>
  </si>
  <si>
    <t>d) Közhasznú, közcélú foglalkoztatottak
     átlagos statisztikai létszáma</t>
  </si>
  <si>
    <t>Intézményi engedélyezett álláshely</t>
  </si>
  <si>
    <t>a) pontban engedélyezett álláshelyek
közül:
január 1. napján tartósan üres álláshely</t>
  </si>
  <si>
    <t xml:space="preserve">Önkormányzatok sajátos felhalmozási és tőke bevételei </t>
  </si>
  <si>
    <t>Bírságok, pótlékok és egyéb sajátos bevételek</t>
  </si>
  <si>
    <t>2011.</t>
  </si>
  <si>
    <t>2016.</t>
  </si>
  <si>
    <t xml:space="preserve">         -ebből pedagógus álláshelyek száma</t>
  </si>
  <si>
    <t>Önkormányzat összesen</t>
  </si>
  <si>
    <t>A. költségvetési kiadások és B. költségvetési bevételek összesítésének egyenlege (hiány vagy többlet): A. – B.</t>
  </si>
  <si>
    <t>A.</t>
  </si>
  <si>
    <t>Költségvetési kiadások</t>
  </si>
  <si>
    <t>I.</t>
  </si>
  <si>
    <t>Működési kiadások</t>
  </si>
  <si>
    <t>1.</t>
  </si>
  <si>
    <t>2.</t>
  </si>
  <si>
    <t>3.</t>
  </si>
  <si>
    <t>4.</t>
  </si>
  <si>
    <t xml:space="preserve"> 4.1.</t>
  </si>
  <si>
    <t xml:space="preserve"> 4.2.</t>
  </si>
  <si>
    <t xml:space="preserve"> 4.3.</t>
  </si>
  <si>
    <t xml:space="preserve"> 4.4.</t>
  </si>
  <si>
    <t>Ellátottak pénzbeli juttatásai</t>
  </si>
  <si>
    <t>II.</t>
  </si>
  <si>
    <t>Felhalmozási kiadások</t>
  </si>
  <si>
    <t>Beruházási kiadások ÁFÁ-val</t>
  </si>
  <si>
    <t xml:space="preserve"> 3.1.</t>
  </si>
  <si>
    <t xml:space="preserve"> 3.2.</t>
  </si>
  <si>
    <t xml:space="preserve"> 3.3.</t>
  </si>
  <si>
    <t>III.</t>
  </si>
  <si>
    <t>Támogatási kölcsönök nyújtása, törlesztése</t>
  </si>
  <si>
    <t>IV.</t>
  </si>
  <si>
    <t>Pénzforgalom nélküli kiadások</t>
  </si>
  <si>
    <t>Költségvetési kiadások összesen: I. + II. + III. + IV.</t>
  </si>
  <si>
    <t>B.</t>
  </si>
  <si>
    <t>Költségvetési bevételek</t>
  </si>
  <si>
    <t>Működési bevételek</t>
  </si>
  <si>
    <t xml:space="preserve"> 2.1.</t>
  </si>
  <si>
    <t xml:space="preserve"> 2.2.</t>
  </si>
  <si>
    <t xml:space="preserve"> 2.3.</t>
  </si>
  <si>
    <t>Helyi adók</t>
  </si>
  <si>
    <t xml:space="preserve"> Működési támogatások</t>
  </si>
  <si>
    <t>Egyéb működési bevételek</t>
  </si>
  <si>
    <t xml:space="preserve">Támogatásértékű működési bevételek összesen </t>
  </si>
  <si>
    <t xml:space="preserve">Működési célú pénzeszköz átvétel államháztartáson kívülről </t>
  </si>
  <si>
    <t xml:space="preserve">Előző évi költségvetési kiegészítések, visszatérülések </t>
  </si>
  <si>
    <t>Felhalmozási bevételek</t>
  </si>
  <si>
    <t xml:space="preserve"> 1.1.</t>
  </si>
  <si>
    <t xml:space="preserve"> 1.2.</t>
  </si>
  <si>
    <t>Felhalmozási és tőkejellegű bevételek</t>
  </si>
  <si>
    <t>Felhalmozási támogatások</t>
  </si>
  <si>
    <t>Központosított előirányzatokból fejlesztési célúak</t>
  </si>
  <si>
    <t xml:space="preserve">Fejlesztési célú támogatások </t>
  </si>
  <si>
    <t>Egyéb felhalmozási bevételek</t>
  </si>
  <si>
    <t>Támogatásértékű felhalmozási bevételek összesen</t>
  </si>
  <si>
    <t>Felhalmozási célú pénzeszköz átvétel államháztartáson kívülről</t>
  </si>
  <si>
    <t>Támogatási kölcsönök visszatérülése, igénybevétele</t>
  </si>
  <si>
    <t>Pénzforgalom nélküli bevételek</t>
  </si>
  <si>
    <t>Költségvetési bevételek összesen</t>
  </si>
  <si>
    <t>C.</t>
  </si>
  <si>
    <t>Költségvetési hiány belső finanszírozására szolgáló pénzforgalom nélküli bevételek</t>
  </si>
  <si>
    <t>V.</t>
  </si>
  <si>
    <t>Működési célra</t>
  </si>
  <si>
    <t>Felhalmozási célra</t>
  </si>
  <si>
    <t>D.</t>
  </si>
  <si>
    <t>Költségvetési hiány belső finanszírozását meghaladó összegének külső finanszírozására szolgáló bevételek</t>
  </si>
  <si>
    <t>VI.</t>
  </si>
  <si>
    <t>Értékpapírok értékesítésének bevétele</t>
  </si>
  <si>
    <t>Hitelek felvétele és kötvénykibocsátás bevételei</t>
  </si>
  <si>
    <t>VII.</t>
  </si>
  <si>
    <t>Működési célú hitel felvétele és kötvénykibocsátás működési célra</t>
  </si>
  <si>
    <t>Felhalmozási célú hitel felvétele és kötvénykibocsátás felhalmozási célra</t>
  </si>
  <si>
    <t>Finanszírozási bevételek összesen: V.+VI.+VII.</t>
  </si>
  <si>
    <t>E.</t>
  </si>
  <si>
    <t>A költségvetési többlet felhasználásához kapcsolódó finanszírozási kiadások</t>
  </si>
  <si>
    <t>Értékpapírok vásárlásának kiadásai</t>
  </si>
  <si>
    <t>Hitelek törlesztése és kötvénykbeváltás bevételei</t>
  </si>
  <si>
    <t>Működési célú hitel törlesztése és működési célú kötvénybeváltás kiadása</t>
  </si>
  <si>
    <t>Felhalmozási célú hitel törlesztése és felhalmozási célú kötvénybeváltás kiadása</t>
  </si>
  <si>
    <t xml:space="preserve">Finanszírozási kiadások összesen: VI. +VII. </t>
  </si>
  <si>
    <r>
      <t>Tárgyi eszközök, immateriális</t>
    </r>
    <r>
      <rPr>
        <i/>
        <sz val="11"/>
        <rFont val="Times New Roman"/>
        <family val="1"/>
        <charset val="238"/>
      </rPr>
      <t xml:space="preserve"> </t>
    </r>
    <r>
      <rPr>
        <sz val="11"/>
        <rFont val="Times New Roman"/>
        <family val="1"/>
        <charset val="238"/>
      </rPr>
      <t xml:space="preserve">javak értékesítése </t>
    </r>
  </si>
  <si>
    <t>KIADÁSOK MINDÖSSZESEN</t>
  </si>
  <si>
    <t>BEVÉTELEK MINDÖSSZESEN</t>
  </si>
  <si>
    <t>KIADÁSOK ÉS BEVÉTELEK MÉRLEGE</t>
  </si>
  <si>
    <t xml:space="preserve">Előző évi felhalmozási célú pénzmaradvány átvétel </t>
  </si>
  <si>
    <t>Előző évek pénzmaradványának igénybevétele</t>
  </si>
  <si>
    <t>ű</t>
  </si>
  <si>
    <t>Jogcímek</t>
  </si>
  <si>
    <t>Összeg</t>
  </si>
  <si>
    <t xml:space="preserve">A környezetvédelmi alap tervezett bevételei </t>
  </si>
  <si>
    <t>A környezetvédelmi alap tervezett kiadásai</t>
  </si>
  <si>
    <t>Talajterhelési díj</t>
  </si>
  <si>
    <t>2.Önkormányzat</t>
  </si>
  <si>
    <t>2. Önkormányzat  összesen</t>
  </si>
  <si>
    <t>3.1 Napköziott.Óvoda</t>
  </si>
  <si>
    <t>3.1 Napköziott.Óvoda összesen</t>
  </si>
  <si>
    <t>2.1. Önkormányzat összesen</t>
  </si>
  <si>
    <t>2.2.Eü. ellátás összesen</t>
  </si>
  <si>
    <t>2.3. Szociális ellátás</t>
  </si>
  <si>
    <t>2 Önkormányzat összesen</t>
  </si>
  <si>
    <t>31 Napköziott.Óvoda</t>
  </si>
  <si>
    <t>2.2. Eü.ellátás</t>
  </si>
  <si>
    <t>2.2. Eü.ellátás összesen</t>
  </si>
  <si>
    <t>2.3. Szociális ellátás összesen</t>
  </si>
  <si>
    <t xml:space="preserve">Önkormányzat </t>
  </si>
  <si>
    <t>GYÖNGYÖSTARJÁN  KÖZSÉG  ÖNKORMÁNYZAT KÖRNYEZETVÉDELMI ALAPJÁNAK BEVÉTELEI ÉS KIADÁSA 2012. ÉVBEN</t>
  </si>
  <si>
    <t>Csatornadíjak rendezése</t>
  </si>
  <si>
    <t>Önkormányzat</t>
  </si>
  <si>
    <t>A</t>
  </si>
  <si>
    <t>B</t>
  </si>
  <si>
    <t>Tartalék összege</t>
  </si>
  <si>
    <t>3. Gyt-i Napköziotthonos Óvoda</t>
  </si>
  <si>
    <t>3.2 Családi napközi</t>
  </si>
  <si>
    <t>3.3 Konyha összesen</t>
  </si>
  <si>
    <t>3. Óvoda összesen</t>
  </si>
  <si>
    <t>Önkormányzati jogalkotás</t>
  </si>
  <si>
    <t>Zöldterület kezelés</t>
  </si>
  <si>
    <t>Közművelődési tevékenység</t>
  </si>
  <si>
    <t>Bursa Hungarica</t>
  </si>
  <si>
    <t xml:space="preserve">3. Óvoda </t>
  </si>
  <si>
    <t>Közfoglalkoztatás</t>
  </si>
  <si>
    <t xml:space="preserve"> Gyöngyöstarjáni Napköziotthonos Óvoda </t>
  </si>
  <si>
    <t xml:space="preserve">Nyitóállomány </t>
  </si>
  <si>
    <t>2014. év</t>
  </si>
  <si>
    <t>2017.</t>
  </si>
  <si>
    <t>Óvoda</t>
  </si>
  <si>
    <t>Zöldterület gazdálkodás</t>
  </si>
  <si>
    <t>Köztemető fenntartás</t>
  </si>
  <si>
    <t>Közutak fenntartása</t>
  </si>
  <si>
    <t>Egyéb önkormányzati feladat</t>
  </si>
  <si>
    <t>ÓVODAI TÁMOGATÁS, CSANA  ÖSSZESEN:</t>
  </si>
  <si>
    <t xml:space="preserve">ÉTKEZÉS TÁMOGATÁSA </t>
  </si>
  <si>
    <t>Hozzájárulás a pénzbeli szociális ellátásokhoz</t>
  </si>
  <si>
    <t>C</t>
  </si>
  <si>
    <t xml:space="preserve">Adósságot keletkeztető ügyletekkel kapcsolatos kötelezettségvállalás </t>
  </si>
  <si>
    <t>Az Európai Uniós forrásból finanszírozott programok, projektek költségvetése</t>
  </si>
  <si>
    <t>Bevételi előirányzat</t>
  </si>
  <si>
    <t>Kiadási   előirányzat</t>
  </si>
  <si>
    <t>Adatok eFt-ban</t>
  </si>
  <si>
    <t>I. Intézményi működési bevételek körébe tartozó közvetett támogatások</t>
  </si>
  <si>
    <t>1. Szolgáltatások ellenértékéből adott kedvezmények, mentességek</t>
  </si>
  <si>
    <t>II. Intézmények egyéb sajátos bevételeihez kapcsolódó közvetett támogatások</t>
  </si>
  <si>
    <t>1. Bérleti és lízing dijbevételhez kapcsolódó közvetett támogatás</t>
  </si>
  <si>
    <t>2. Intézményi ellátási díj kedvezmény, mentesség</t>
  </si>
  <si>
    <t>3. Alkalmazottak térítésének kedvezménye</t>
  </si>
  <si>
    <t>III. Kamatbevételekkel összefüggő kedvezmény közvetett támogatása</t>
  </si>
  <si>
    <t>IV. Helyi adókhoz kapcsolódó kedvezmények hez kapcsolódó közvetett támogatás</t>
  </si>
  <si>
    <t>V. Átengedett központi adóhoz kapcsolódó közvetett támogatás</t>
  </si>
  <si>
    <t>VI. Talajterhelési díjhoz kapcsolódó közvetett támogatások</t>
  </si>
  <si>
    <t>VII. Egyéb sajátos folyó bevételekhez kapcsolódó közvetett támogatások</t>
  </si>
  <si>
    <t>Gépjármű adó</t>
  </si>
  <si>
    <t>1. Önkoprmányzati lakások lakbérbevétele kedvezmény</t>
  </si>
  <si>
    <t xml:space="preserve">VIII. Kölcsön elengedéséhez kapcsolódó közvetett támogatások </t>
  </si>
  <si>
    <t>IX. Közvetett támogatás összesen</t>
  </si>
  <si>
    <t xml:space="preserve">Pénzforgalom nélküli </t>
  </si>
  <si>
    <t>Munkaadót terh.jár</t>
  </si>
  <si>
    <t>Adónem: Magánszemélyek kommunális adója</t>
  </si>
  <si>
    <t>Pótlék, bírság</t>
  </si>
  <si>
    <t>Általános tartalék</t>
  </si>
  <si>
    <t>Mind összesen</t>
  </si>
  <si>
    <t xml:space="preserve"> 1.3.</t>
  </si>
  <si>
    <t>Támogatási célú kiadások</t>
  </si>
  <si>
    <t>Civil szervezetek tám</t>
  </si>
  <si>
    <t>1. Gyöngyöstarján</t>
  </si>
  <si>
    <t>1.2 Gyöngyösoroszi</t>
  </si>
  <si>
    <t>1.1. Közös Hivatal</t>
  </si>
  <si>
    <t>Család és nővédelmi szolg</t>
  </si>
  <si>
    <t>Működési célú támogatások</t>
  </si>
  <si>
    <t>Felhalm. Célú támogatások</t>
  </si>
  <si>
    <t>Közhatalmi bevételek</t>
  </si>
  <si>
    <t>Működési célú átvett pénzeszközök</t>
  </si>
  <si>
    <t>2.3 Konyha</t>
  </si>
  <si>
    <t>Önkorm. működési támogatása</t>
  </si>
  <si>
    <t>1.Közös Önkormányzati Hivatal</t>
  </si>
  <si>
    <t>1.1 Gyöngyöstarján</t>
  </si>
  <si>
    <t>Egyéb működési célú kiadások</t>
  </si>
  <si>
    <t>Beruházások</t>
  </si>
  <si>
    <t>Felújítások</t>
  </si>
  <si>
    <t>Család és nővédelmi eü gondoz</t>
  </si>
  <si>
    <t>Közművelődés IKSZT Működtetés</t>
  </si>
  <si>
    <t>Fogorvosi alapellátás</t>
  </si>
  <si>
    <t>2.4 Konyha kiadásai</t>
  </si>
  <si>
    <t>Óvodai nevelés szakmai tev</t>
  </si>
  <si>
    <t>Óvodai nevelés üzemelt</t>
  </si>
  <si>
    <t>Tartalékok</t>
  </si>
  <si>
    <t xml:space="preserve">Közös  Hivatal </t>
  </si>
  <si>
    <t>Céltartalék</t>
  </si>
  <si>
    <t>Közös Hivatal</t>
  </si>
  <si>
    <t>2.2</t>
  </si>
  <si>
    <t>2.1</t>
  </si>
  <si>
    <t>Működési célú kiadások</t>
  </si>
  <si>
    <t>2.3</t>
  </si>
  <si>
    <t>3.1</t>
  </si>
  <si>
    <t>Fogorvosi társulás</t>
  </si>
  <si>
    <t>3.2</t>
  </si>
  <si>
    <t>Egészségügyi társulás</t>
  </si>
  <si>
    <t xml:space="preserve">Közhatalmi bevételek </t>
  </si>
  <si>
    <t>Helyi önkormányzat támogatása</t>
  </si>
  <si>
    <t>2018.</t>
  </si>
  <si>
    <t>Nyilvános könyvtár és közművelődés támogatása</t>
  </si>
  <si>
    <t>Működési célú támog</t>
  </si>
  <si>
    <t>Közös Önkormányzati Hivatal településenkénti költségvetés adatai</t>
  </si>
  <si>
    <t>Kiadások</t>
  </si>
  <si>
    <t>Települések</t>
  </si>
  <si>
    <t xml:space="preserve">Gytarján </t>
  </si>
  <si>
    <t xml:space="preserve">Gyoroszi </t>
  </si>
  <si>
    <t xml:space="preserve">1. Személyi jellegű kiadások </t>
  </si>
  <si>
    <t xml:space="preserve">3. Dologi és dologi jellegű kiadások </t>
  </si>
  <si>
    <t xml:space="preserve">4. Ellátottak pénzbeli juttatásai </t>
  </si>
  <si>
    <t xml:space="preserve">5. Egyéb működési célú kiadások </t>
  </si>
  <si>
    <t xml:space="preserve">7. Intézményi beruházások </t>
  </si>
  <si>
    <t xml:space="preserve">8. Felújítások </t>
  </si>
  <si>
    <t xml:space="preserve">9. Kormányzati beruházások </t>
  </si>
  <si>
    <t xml:space="preserve">10. Lakástámogatás </t>
  </si>
  <si>
    <t xml:space="preserve">11. Egyéb felhalmozási kiadások </t>
  </si>
  <si>
    <t xml:space="preserve">12. Felhalmozási költségvetés </t>
  </si>
  <si>
    <t xml:space="preserve">13. Kölcsönök </t>
  </si>
  <si>
    <t xml:space="preserve">14. Egyéb kiadások </t>
  </si>
  <si>
    <t>15. Tartalékok, pénzmaradvány</t>
  </si>
  <si>
    <t>16. Finanszírozás</t>
  </si>
  <si>
    <t xml:space="preserve">17. Kiadások összesen </t>
  </si>
  <si>
    <t>Bevételek</t>
  </si>
  <si>
    <t>1. Irányító szerv költségvetésből kapott támogatás</t>
  </si>
  <si>
    <t>Ebből:  Gyöngyöstarján támogatása</t>
  </si>
  <si>
    <t xml:space="preserve">             Gyöngyösoroszi támogatása</t>
  </si>
  <si>
    <t>Gépjármű adó (mozgáskorlátozotti kedvezmény)</t>
  </si>
  <si>
    <t>6. Működési költségvetés összesen:</t>
  </si>
  <si>
    <t xml:space="preserve">2. Munkaadókat terhelő szociális hozzájárulási adó </t>
  </si>
  <si>
    <t>Személyi juttatások</t>
  </si>
  <si>
    <t>Működési célú támogatás, átvett pénzeszköz</t>
  </si>
  <si>
    <t>Ellátottak pénzbeli juttatása</t>
  </si>
  <si>
    <t>Felújítási kiadások összesen</t>
  </si>
  <si>
    <t xml:space="preserve">BEVÉTELEK ÖSSZESEN </t>
  </si>
  <si>
    <t xml:space="preserve">Folyó évi bevételek összesen </t>
  </si>
  <si>
    <t xml:space="preserve">Folyó évi kiadások összesen </t>
  </si>
  <si>
    <t xml:space="preserve">KIADÁSOK ÖSSZESEN </t>
  </si>
  <si>
    <t>Önkormányzat működési támogatása</t>
  </si>
  <si>
    <t>Felhalmozási  célú támogatások</t>
  </si>
  <si>
    <t>Működési célú átvett pénzeszköz</t>
  </si>
  <si>
    <t>2.2.Ellátás</t>
  </si>
  <si>
    <t>Szociális juttatások ellátásai</t>
  </si>
  <si>
    <t>Társulásban ellátott feladatok</t>
  </si>
  <si>
    <t>Egyéb felhalmozási célú kiadás</t>
  </si>
  <si>
    <t>Térfigyelő kamerák</t>
  </si>
  <si>
    <t>2.4</t>
  </si>
  <si>
    <t>Szociális ellátások támogatása</t>
  </si>
  <si>
    <t>Egyéb felhalmozási kiadás</t>
  </si>
  <si>
    <t>2. Saját bevétel</t>
  </si>
  <si>
    <t xml:space="preserve">Készült a Magyarország gazdasági stabilitásáról szóló 2011. évi CXCIV. törvény 10.§-a, </t>
  </si>
  <si>
    <t>SAJÁT BEVÉTELEK</t>
  </si>
  <si>
    <t>EFt</t>
  </si>
  <si>
    <t>Osztalékok, koncessziós díjak, hozambevétel</t>
  </si>
  <si>
    <t>Díjak, pótlékok, bírságok</t>
  </si>
  <si>
    <t xml:space="preserve">LEHETŐSÉGÉNEK LEVEZETÉSE </t>
  </si>
  <si>
    <t xml:space="preserve">és Az adósságot keletkeztető ügyletekhez történő hozzájárulás részletes szabályairól szóló  </t>
  </si>
  <si>
    <t xml:space="preserve">Tárgyi eszközök, immateriális javak értékesítése </t>
  </si>
  <si>
    <t>Részvények, részesedések értékesítése</t>
  </si>
  <si>
    <t>Vállalatértékesítésből, privatizációból származó bevételek</t>
  </si>
  <si>
    <t>Kezességvállalással kapcsolatos megtérülés</t>
  </si>
  <si>
    <t xml:space="preserve">Helyi adóbevétel </t>
  </si>
  <si>
    <t>Bevételek összesen:</t>
  </si>
  <si>
    <t>Sorszám</t>
  </si>
  <si>
    <t>Mezőőri szolgálat</t>
  </si>
  <si>
    <t>IKSZT</t>
  </si>
  <si>
    <t>Vagyongazdálkodás</t>
  </si>
  <si>
    <t>Egyéb étkezés</t>
  </si>
  <si>
    <t>Önkormányzati segély</t>
  </si>
  <si>
    <t>3.3</t>
  </si>
  <si>
    <t>Civil szervezetk támogatása</t>
  </si>
  <si>
    <t>Gyöngyössolymos társulás</t>
  </si>
  <si>
    <t>Közös Önkormányzati Hivatal</t>
  </si>
  <si>
    <t>2019.</t>
  </si>
  <si>
    <t>2017 évi terv</t>
  </si>
  <si>
    <t>2015. év</t>
  </si>
  <si>
    <t>Általános támogatásokat növelő tétel</t>
  </si>
  <si>
    <t>Szociális feladatok támogatása</t>
  </si>
  <si>
    <t>Tartalék képzés</t>
  </si>
  <si>
    <t>353/2011(XII.30.) Kormányrendelet előírásai alapján.</t>
  </si>
  <si>
    <t xml:space="preserve">GYÖNGYÖSTARJÁN KÖZSÉG ÖNKORMÁNYZATÁT MEGILLETŐ NORMATÍV ÁLLAMI HOZZÁJÁRULÁSOK JOGCÍMENKÉNT 2016-ban </t>
  </si>
  <si>
    <t>2016. év</t>
  </si>
  <si>
    <t>2015. évi bérkompenzáció</t>
  </si>
  <si>
    <t>Szünidei gyermekétkeztetés</t>
  </si>
  <si>
    <t>GYÖNGYÖSTARJÁN KÖZSÉG ÖNKORMÁNYZATA 2016. ÉVI  KÖLTSÉGVETÉSI</t>
  </si>
  <si>
    <t>2016. évi terv</t>
  </si>
  <si>
    <t>Számítógép vásárlás</t>
  </si>
  <si>
    <t>Szerszámok vásárlása</t>
  </si>
  <si>
    <t>IKSZT pince</t>
  </si>
  <si>
    <t>Művelődési ház</t>
  </si>
  <si>
    <t>Háborús emlékmű</t>
  </si>
  <si>
    <t>2.5</t>
  </si>
  <si>
    <t>2.6</t>
  </si>
  <si>
    <t xml:space="preserve">Konyha </t>
  </si>
  <si>
    <t>PH gázóra</t>
  </si>
  <si>
    <t xml:space="preserve">V. </t>
  </si>
  <si>
    <t>Előző évi támogatás rendezése</t>
  </si>
  <si>
    <t>Gyöngyös Kistérség</t>
  </si>
  <si>
    <t>3.4</t>
  </si>
  <si>
    <t>3.5</t>
  </si>
  <si>
    <t>Egyéb szervezetek támogatása</t>
  </si>
  <si>
    <t>GYÖNGYÖSTARJÁN KÖZSÉG ÖNKORMÁNYZATA  2016. ÉVI  BEVÉTELEI</t>
  </si>
  <si>
    <t>Önkormányzatok bevételei</t>
  </si>
  <si>
    <t>GYÖNGYÖSTARJÁN KÖZSÉG ÖNKORMÁNYZATA 2016. ÉVI KIADÁSAI FELADATONKÉNT</t>
  </si>
  <si>
    <t xml:space="preserve">3.2 Családi napközi </t>
  </si>
  <si>
    <t>Államháztartás ellenőrzése</t>
  </si>
  <si>
    <t>Önk. vagyonnal kapcs gazd</t>
  </si>
  <si>
    <t>Kiemelt rendezvények</t>
  </si>
  <si>
    <t>Elsz a központi költségvetéssel</t>
  </si>
  <si>
    <t>Közutak üzemeltetése</t>
  </si>
  <si>
    <t>Ár- és belvízvédelem</t>
  </si>
  <si>
    <t>Községgazdálkodás</t>
  </si>
  <si>
    <t xml:space="preserve">Civil szervezetek </t>
  </si>
  <si>
    <t>Időskorúak</t>
  </si>
  <si>
    <t>GYÖNGYÖSTARJÁN KÖZSÉG ÖNKORMÁNYZATA BEVÉTELEK ÉS KIADÁSOK ÖSSZESITÉSE 2016. ÉV</t>
  </si>
  <si>
    <t>2016. év kiadási ei.</t>
  </si>
  <si>
    <t>2016. év állami támogatás</t>
  </si>
  <si>
    <t>2016. évi saját bevétel</t>
  </si>
  <si>
    <t>2015. évi záró-állomány</t>
  </si>
  <si>
    <t>2020.</t>
  </si>
  <si>
    <t>2016. évi ei</t>
  </si>
  <si>
    <t>2018 évi terv</t>
  </si>
  <si>
    <t>Gyöngyöstarján Község Önkormányzatának 3 éves pénzforgalmi mérlege</t>
  </si>
  <si>
    <t>GYÖNGYÖSTARJÁN KÖZSÉG ÖNKORMÁNYZATÁNAK ELŐIRÁNYZAT FELHASZNÁLÁSI ÜTEMTERVE 2016. ÉVRE</t>
  </si>
  <si>
    <t>Működési célú átvát</t>
  </si>
  <si>
    <t>GYÖNGYÖSTARJÁN KÖZSÉG ÖNKORMÁNYZATÁNAK 2016. ÉVI LIKVIDITÁSI TERVE</t>
  </si>
  <si>
    <t>Normatív támogatás</t>
  </si>
  <si>
    <t>Felhalmozási célú bev</t>
  </si>
  <si>
    <t>GYÖNGYÖSTARJÁN  KÖZSÉG  ÖNKORMÁNYZATÁNAK  LÉTSZÁMALAKULÁS 2016. ÉVBEN</t>
  </si>
  <si>
    <t>2016. évi tartalékok</t>
  </si>
  <si>
    <t>AZ ÖNKORMÁNYZAT 2016. ÉVI HITELFELVÉTELI</t>
  </si>
  <si>
    <t>Hitelfelvételi lehetőség (Saját bevételének 50%-a):  21.540 e Ft.</t>
  </si>
  <si>
    <t>Az Önkormányzat közvetett támogatásai 2016-ban</t>
  </si>
  <si>
    <t>2016. évi várható        e Ft</t>
  </si>
  <si>
    <t>Közös Önkormányzati Hivatal működtetése</t>
  </si>
  <si>
    <t>Üdülőhelyi feladatok támogatása</t>
  </si>
  <si>
    <t>Gyermekétkeztetés üzemeltetési feladatok</t>
  </si>
  <si>
    <t>Gyermekétkeztetés elismert létszám bértámogatás</t>
  </si>
  <si>
    <t>Óvodapedagógusok elismert létszám bértámogatása</t>
  </si>
  <si>
    <t>Óvodai kisegítő dolgozók bértámogatása</t>
  </si>
  <si>
    <t>Óvodaműködtetés támogatása</t>
  </si>
  <si>
    <t>Családi napközi működtetés támogatása</t>
  </si>
  <si>
    <t>6. melléklet az 1/2016. (II. 18.) önkormányzati rendelethez</t>
  </si>
  <si>
    <t>5. melléklet az 1/2016. (II. 18.) önkormányzati rendelethez</t>
  </si>
  <si>
    <t>11. melléklet az 1   /2016. (II. 18 .) önkormányzati rendelethez</t>
  </si>
  <si>
    <t>13.  melléklet az 1    /2016. (II. 18  .) önkormányzati rendelethez</t>
  </si>
  <si>
    <t>14. melléklet az 1   /2016. (II. 18 .) önkormányzati rendelethez</t>
  </si>
  <si>
    <t>15 melléklet az 1   /2016. (II. 18 .) önkormányzati rendelethez</t>
  </si>
  <si>
    <t>16. melléklet az 1  /2016. (II. 18 .) önkormányzati rendelethez</t>
  </si>
  <si>
    <t>1. melléklet a   1/2016. (II.18.)önkormányzati rendelethez</t>
  </si>
  <si>
    <t>2.melléklet a   1/2016. (II.18.) önkormányzati rendelethez</t>
  </si>
  <si>
    <t>3. melléklet a 1/2016. (II.18.) önkormányzati rendelethez</t>
  </si>
  <si>
    <t>4. melléklet a  1/2016. (II.18.) önkormányzati rendelethez</t>
  </si>
  <si>
    <t>7. melléklet a    1/2016. (II.18.) önkormányzati rendelethez</t>
  </si>
  <si>
    <t xml:space="preserve"> 8. melléklet a  1/2016. (II.18.) önkormányzati rendelethez</t>
  </si>
  <si>
    <t>2016. évi bérkompenzáció</t>
  </si>
  <si>
    <t>2015. évi normatíva elszámolás</t>
  </si>
  <si>
    <t>10. melléklet a   1/2016. (II.18.) önkormányzati rendelethez</t>
  </si>
  <si>
    <t>1. Közös Hiv összesen</t>
  </si>
  <si>
    <t>Szociális célú tüzifa</t>
  </si>
  <si>
    <t>Gyermekvédelmi erzsébet utalvány</t>
  </si>
  <si>
    <t xml:space="preserve">3. Népszavazás </t>
  </si>
  <si>
    <t>4. 2015. évi negatív maradvány</t>
  </si>
  <si>
    <t>5. Pénzmaradvány</t>
  </si>
  <si>
    <t>6. Bevételek összesen</t>
  </si>
  <si>
    <t>1. melléklet a   6 /2017. (V. 4.)önkormányzati rendelethez</t>
  </si>
  <si>
    <t xml:space="preserve"> 1.4.</t>
  </si>
  <si>
    <t>Konyhaeszközök vásárlása</t>
  </si>
  <si>
    <t>2.melléklet a  6/2017. (V.  4.) önkormányzati rendelethez</t>
  </si>
  <si>
    <t>Következő évi támogatási el</t>
  </si>
  <si>
    <t>3. melléklet a  6/2017. (V. 4.) önkormányzati rendelethez</t>
  </si>
  <si>
    <t>4.  melléklet a   6/2016. (V. 4.) önkormányzati rendelethez</t>
  </si>
  <si>
    <t>5. melléklet a    6/2016. (V. 4.) önkormányzati rendelethez</t>
  </si>
  <si>
    <t xml:space="preserve"> 6. melléklet a  6/2017. (V. 4.) önkormányzati rendelethez</t>
  </si>
  <si>
    <t>Renkkívüli önkormányzati támogatás</t>
  </si>
  <si>
    <t>7.melléklet a 6/2017. (V. 4.) önkormányzati rendelethez</t>
  </si>
  <si>
    <t>9. melléklet az 1/2016. (II.18.) önkormányzati rendelethez</t>
  </si>
  <si>
    <t>Támogatás értékű bevét</t>
  </si>
  <si>
    <t>8. melléklet a   6/2017. (V. 4.) önkormányzati rendelethez</t>
  </si>
  <si>
    <t>Támogatási célú kiad</t>
  </si>
  <si>
    <t>9. melléklet a  6/2017. (V. 4.) önkormányzati rendelethez</t>
  </si>
  <si>
    <t>12.melléklet a   1/2016. (II.18.) önkormányzati rendelethez</t>
  </si>
  <si>
    <t>10.  melléklet a   6/2017. (V. 4.) önkormányzati rendelethez</t>
  </si>
  <si>
    <t>17.  melléklet a   1/2016. (II.18.)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</si>
</sst>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-* #,##0\ _F_t_-;\-* #,##0\ _F_t_-;_-* &quot;-&quot;\ _F_t_-;_-@_-"/>
    <numFmt numFmtId="43" formatCode="_-* #,##0.00\ _F_t_-;\-* #,##0.00\ _F_t_-;_-* &quot;-&quot;??\ _F_t_-;_-@_-"/>
    <numFmt numFmtId="164" formatCode="#,##0\ _F_t"/>
    <numFmt numFmtId="165" formatCode="_-* #,##0\ _F_t_-;\-* #,##0\ _F_t_-;_-* &quot;-&quot;??\ _F_t_-;_-@_-"/>
  </numFmts>
  <fonts count="30" x14ac:knownFonts="1">
    <font>
      <sz val="10"/>
      <name val="Arial"/>
      <charset val="238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b/>
      <sz val="12"/>
      <name val="Times New Roman"/>
      <family val="1"/>
    </font>
    <font>
      <sz val="12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name val="Times New Roman"/>
      <family val="1"/>
      <charset val="238"/>
    </font>
    <font>
      <b/>
      <i/>
      <sz val="14"/>
      <name val="Arial"/>
      <family val="2"/>
      <charset val="238"/>
    </font>
    <font>
      <b/>
      <sz val="9"/>
      <name val="Arial CE"/>
      <charset val="238"/>
    </font>
    <font>
      <b/>
      <sz val="9"/>
      <name val="Times New Roman"/>
      <family val="1"/>
    </font>
    <font>
      <sz val="9"/>
      <name val="Times New Roman"/>
      <family val="1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sz val="9"/>
      <name val="Arial"/>
      <charset val="238"/>
    </font>
    <font>
      <b/>
      <sz val="8"/>
      <name val="Times New Roman"/>
      <family val="1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8"/>
      <name val="Arial"/>
      <charset val="238"/>
    </font>
    <font>
      <i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0"/>
      <name val="Arial"/>
      <family val="2"/>
      <charset val="238"/>
    </font>
    <font>
      <i/>
      <sz val="12"/>
      <name val="Times New Roman"/>
      <family val="1"/>
      <charset val="238"/>
    </font>
    <font>
      <i/>
      <sz val="10"/>
      <name val="Times New Roman"/>
      <family val="1"/>
      <charset val="238"/>
    </font>
    <font>
      <i/>
      <sz val="10"/>
      <name val="Arial"/>
      <family val="2"/>
      <charset val="238"/>
    </font>
    <font>
      <sz val="10"/>
      <name val="Arial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9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0" fontId="6" fillId="0" borderId="0"/>
    <xf numFmtId="0" fontId="29" fillId="0" borderId="0"/>
    <xf numFmtId="43" fontId="29" fillId="0" borderId="0" applyFont="0" applyFill="0" applyBorder="0" applyAlignment="0" applyProtection="0"/>
  </cellStyleXfs>
  <cellXfs count="410">
    <xf numFmtId="0" fontId="0" fillId="0" borderId="0" xfId="0"/>
    <xf numFmtId="0" fontId="0" fillId="0" borderId="0" xfId="0" applyBorder="1"/>
    <xf numFmtId="164" fontId="0" fillId="0" borderId="0" xfId="0" applyNumberFormat="1"/>
    <xf numFmtId="0" fontId="6" fillId="0" borderId="0" xfId="1"/>
    <xf numFmtId="0" fontId="5" fillId="0" borderId="0" xfId="1" applyFont="1"/>
    <xf numFmtId="164" fontId="10" fillId="0" borderId="1" xfId="1" applyNumberFormat="1" applyFont="1" applyBorder="1" applyAlignment="1">
      <alignment vertical="top" wrapText="1"/>
    </xf>
    <xf numFmtId="164" fontId="10" fillId="0" borderId="2" xfId="1" applyNumberFormat="1" applyFont="1" applyBorder="1" applyAlignment="1">
      <alignment vertical="top" wrapText="1"/>
    </xf>
    <xf numFmtId="164" fontId="1" fillId="0" borderId="1" xfId="1" applyNumberFormat="1" applyFont="1" applyBorder="1" applyAlignment="1">
      <alignment vertical="top" wrapText="1"/>
    </xf>
    <xf numFmtId="0" fontId="3" fillId="0" borderId="0" xfId="1" applyFont="1" applyAlignment="1">
      <alignment horizontal="center"/>
    </xf>
    <xf numFmtId="164" fontId="11" fillId="0" borderId="3" xfId="1" applyNumberFormat="1" applyFont="1" applyBorder="1" applyAlignment="1">
      <alignment vertical="top" wrapText="1"/>
    </xf>
    <xf numFmtId="0" fontId="7" fillId="0" borderId="3" xfId="1" applyFont="1" applyBorder="1" applyAlignment="1">
      <alignment vertical="top" wrapText="1"/>
    </xf>
    <xf numFmtId="0" fontId="7" fillId="0" borderId="4" xfId="1" applyFont="1" applyBorder="1" applyAlignment="1">
      <alignment vertical="top" wrapText="1"/>
    </xf>
    <xf numFmtId="0" fontId="13" fillId="0" borderId="0" xfId="1" applyFont="1" applyAlignment="1">
      <alignment wrapText="1"/>
    </xf>
    <xf numFmtId="0" fontId="18" fillId="0" borderId="0" xfId="0" applyFont="1" applyAlignment="1">
      <alignment wrapText="1"/>
    </xf>
    <xf numFmtId="0" fontId="3" fillId="0" borderId="0" xfId="1" applyFont="1"/>
    <xf numFmtId="0" fontId="1" fillId="0" borderId="4" xfId="1" applyFont="1" applyBorder="1" applyAlignment="1">
      <alignment vertical="top" wrapText="1"/>
    </xf>
    <xf numFmtId="0" fontId="2" fillId="0" borderId="0" xfId="1" applyFont="1"/>
    <xf numFmtId="0" fontId="12" fillId="0" borderId="0" xfId="0" applyFont="1" applyAlignment="1">
      <alignment horizontal="center"/>
    </xf>
    <xf numFmtId="164" fontId="9" fillId="0" borderId="0" xfId="1" applyNumberFormat="1" applyFont="1" applyFill="1" applyBorder="1" applyAlignment="1">
      <alignment vertical="top" wrapText="1"/>
    </xf>
    <xf numFmtId="0" fontId="0" fillId="0" borderId="0" xfId="0" applyAlignment="1"/>
    <xf numFmtId="0" fontId="8" fillId="0" borderId="0" xfId="0" applyFont="1" applyFill="1" applyBorder="1" applyAlignment="1">
      <alignment vertical="center" wrapText="1"/>
    </xf>
    <xf numFmtId="0" fontId="11" fillId="0" borderId="5" xfId="1" applyFont="1" applyBorder="1" applyAlignment="1">
      <alignment vertical="top" wrapText="1"/>
    </xf>
    <xf numFmtId="0" fontId="1" fillId="0" borderId="5" xfId="1" applyFont="1" applyBorder="1" applyAlignment="1">
      <alignment vertical="top" wrapText="1"/>
    </xf>
    <xf numFmtId="0" fontId="2" fillId="0" borderId="0" xfId="0" applyFont="1"/>
    <xf numFmtId="0" fontId="11" fillId="0" borderId="4" xfId="1" applyFont="1" applyBorder="1" applyAlignment="1">
      <alignment vertical="top" wrapText="1"/>
    </xf>
    <xf numFmtId="3" fontId="1" fillId="0" borderId="4" xfId="1" applyNumberFormat="1" applyFont="1" applyBorder="1" applyAlignment="1">
      <alignment vertical="top" wrapText="1"/>
    </xf>
    <xf numFmtId="3" fontId="11" fillId="0" borderId="4" xfId="1" applyNumberFormat="1" applyFont="1" applyBorder="1" applyAlignment="1">
      <alignment vertical="top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1" fillId="0" borderId="6" xfId="0" applyFont="1" applyBorder="1" applyAlignment="1">
      <alignment horizontal="center" wrapText="1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1" applyFont="1" applyBorder="1" applyAlignment="1">
      <alignment horizontal="right"/>
    </xf>
    <xf numFmtId="164" fontId="9" fillId="0" borderId="13" xfId="1" applyNumberFormat="1" applyFont="1" applyBorder="1" applyAlignment="1">
      <alignment vertical="top" wrapText="1"/>
    </xf>
    <xf numFmtId="0" fontId="15" fillId="0" borderId="5" xfId="1" applyFont="1" applyBorder="1" applyAlignment="1">
      <alignment vertical="top" wrapText="1"/>
    </xf>
    <xf numFmtId="0" fontId="16" fillId="0" borderId="14" xfId="1" applyFont="1" applyBorder="1" applyAlignment="1">
      <alignment vertical="top" wrapText="1"/>
    </xf>
    <xf numFmtId="0" fontId="17" fillId="0" borderId="5" xfId="1" applyFont="1" applyBorder="1" applyAlignment="1">
      <alignment vertical="top" wrapText="1"/>
    </xf>
    <xf numFmtId="0" fontId="14" fillId="0" borderId="5" xfId="1" applyFont="1" applyBorder="1" applyAlignment="1">
      <alignment vertical="top" wrapText="1"/>
    </xf>
    <xf numFmtId="0" fontId="14" fillId="0" borderId="14" xfId="1" applyFont="1" applyBorder="1" applyAlignment="1">
      <alignment vertical="top" wrapText="1"/>
    </xf>
    <xf numFmtId="0" fontId="14" fillId="0" borderId="15" xfId="1" applyFont="1" applyBorder="1" applyAlignment="1">
      <alignment vertical="top" wrapText="1"/>
    </xf>
    <xf numFmtId="164" fontId="10" fillId="0" borderId="16" xfId="1" applyNumberFormat="1" applyFont="1" applyBorder="1" applyAlignment="1">
      <alignment vertical="top" wrapText="1"/>
    </xf>
    <xf numFmtId="0" fontId="19" fillId="0" borderId="15" xfId="1" applyFont="1" applyBorder="1" applyAlignment="1">
      <alignment horizontal="center" vertical="center" wrapText="1"/>
    </xf>
    <xf numFmtId="0" fontId="19" fillId="0" borderId="16" xfId="1" applyFont="1" applyBorder="1" applyAlignment="1">
      <alignment horizontal="center" vertical="center" wrapText="1"/>
    </xf>
    <xf numFmtId="0" fontId="19" fillId="0" borderId="17" xfId="1" applyFont="1" applyBorder="1" applyAlignment="1">
      <alignment horizontal="center" vertical="center" wrapText="1"/>
    </xf>
    <xf numFmtId="0" fontId="19" fillId="0" borderId="18" xfId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3" fillId="0" borderId="27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 wrapText="1"/>
    </xf>
    <xf numFmtId="0" fontId="1" fillId="0" borderId="4" xfId="1" applyFont="1" applyBorder="1"/>
    <xf numFmtId="3" fontId="1" fillId="0" borderId="4" xfId="1" applyNumberFormat="1" applyFont="1" applyBorder="1"/>
    <xf numFmtId="0" fontId="21" fillId="0" borderId="5" xfId="0" applyFont="1" applyBorder="1" applyAlignment="1">
      <alignment horizontal="center" vertical="center" wrapText="1"/>
    </xf>
    <xf numFmtId="0" fontId="21" fillId="0" borderId="20" xfId="0" applyFont="1" applyBorder="1" applyAlignment="1">
      <alignment horizontal="center" vertical="center" wrapText="1"/>
    </xf>
    <xf numFmtId="0" fontId="20" fillId="0" borderId="26" xfId="0" applyFont="1" applyBorder="1" applyAlignment="1">
      <alignment horizontal="right" vertical="center"/>
    </xf>
    <xf numFmtId="0" fontId="20" fillId="0" borderId="26" xfId="0" applyFont="1" applyBorder="1" applyAlignment="1">
      <alignment vertical="center" wrapText="1"/>
    </xf>
    <xf numFmtId="0" fontId="20" fillId="0" borderId="25" xfId="0" applyFont="1" applyBorder="1" applyAlignment="1">
      <alignment horizontal="center" vertical="center" wrapText="1"/>
    </xf>
    <xf numFmtId="0" fontId="21" fillId="0" borderId="20" xfId="0" applyFont="1" applyBorder="1" applyAlignment="1">
      <alignment wrapText="1"/>
    </xf>
    <xf numFmtId="41" fontId="0" fillId="0" borderId="0" xfId="0" applyNumberFormat="1" applyBorder="1"/>
    <xf numFmtId="3" fontId="5" fillId="0" borderId="0" xfId="1" applyNumberFormat="1" applyFont="1"/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3" fontId="0" fillId="0" borderId="0" xfId="0" applyNumberFormat="1"/>
    <xf numFmtId="0" fontId="16" fillId="0" borderId="5" xfId="1" applyFont="1" applyBorder="1" applyAlignment="1">
      <alignment vertical="top" wrapText="1"/>
    </xf>
    <xf numFmtId="0" fontId="17" fillId="0" borderId="14" xfId="1" applyFont="1" applyBorder="1" applyAlignment="1">
      <alignment vertical="top" wrapText="1"/>
    </xf>
    <xf numFmtId="164" fontId="11" fillId="0" borderId="1" xfId="1" applyNumberFormat="1" applyFont="1" applyBorder="1" applyAlignment="1">
      <alignment vertical="top" wrapText="1"/>
    </xf>
    <xf numFmtId="164" fontId="1" fillId="0" borderId="1" xfId="1" applyNumberFormat="1" applyFont="1" applyFill="1" applyBorder="1" applyAlignment="1">
      <alignment vertical="top" wrapText="1"/>
    </xf>
    <xf numFmtId="164" fontId="1" fillId="0" borderId="19" xfId="1" applyNumberFormat="1" applyFont="1" applyFill="1" applyBorder="1" applyAlignment="1">
      <alignment vertical="top" wrapText="1"/>
    </xf>
    <xf numFmtId="3" fontId="21" fillId="0" borderId="4" xfId="0" applyNumberFormat="1" applyFont="1" applyBorder="1" applyAlignment="1">
      <alignment vertical="center" wrapText="1"/>
    </xf>
    <xf numFmtId="0" fontId="21" fillId="0" borderId="4" xfId="0" applyFont="1" applyFill="1" applyBorder="1" applyAlignment="1">
      <alignment vertical="center" wrapText="1"/>
    </xf>
    <xf numFmtId="0" fontId="21" fillId="0" borderId="10" xfId="0" applyFont="1" applyFill="1" applyBorder="1" applyAlignment="1">
      <alignment vertical="center" wrapText="1"/>
    </xf>
    <xf numFmtId="0" fontId="11" fillId="0" borderId="8" xfId="0" applyFont="1" applyBorder="1" applyAlignment="1">
      <alignment horizontal="center" vertical="center" wrapText="1"/>
    </xf>
    <xf numFmtId="0" fontId="21" fillId="0" borderId="0" xfId="1" applyFont="1"/>
    <xf numFmtId="0" fontId="21" fillId="0" borderId="0" xfId="1" applyFont="1" applyBorder="1"/>
    <xf numFmtId="3" fontId="21" fillId="0" borderId="4" xfId="1" applyNumberFormat="1" applyFont="1" applyBorder="1" applyAlignment="1">
      <alignment horizontal="center" vertical="top" wrapText="1"/>
    </xf>
    <xf numFmtId="0" fontId="21" fillId="0" borderId="4" xfId="1" applyFont="1" applyBorder="1" applyAlignment="1">
      <alignment horizontal="center"/>
    </xf>
    <xf numFmtId="0" fontId="21" fillId="0" borderId="4" xfId="1" applyFont="1" applyBorder="1" applyAlignment="1">
      <alignment horizontal="center" vertical="top" wrapText="1"/>
    </xf>
    <xf numFmtId="3" fontId="20" fillId="0" borderId="10" xfId="1" applyNumberFormat="1" applyFont="1" applyBorder="1" applyAlignment="1">
      <alignment horizontal="center" vertical="center" wrapText="1"/>
    </xf>
    <xf numFmtId="0" fontId="21" fillId="0" borderId="3" xfId="1" applyFont="1" applyBorder="1" applyAlignment="1">
      <alignment vertical="top" wrapText="1"/>
    </xf>
    <xf numFmtId="0" fontId="21" fillId="0" borderId="3" xfId="0" applyFont="1" applyBorder="1"/>
    <xf numFmtId="0" fontId="20" fillId="0" borderId="29" xfId="1" applyFont="1" applyBorder="1" applyAlignment="1">
      <alignment horizontal="center" vertical="center"/>
    </xf>
    <xf numFmtId="3" fontId="20" fillId="0" borderId="6" xfId="1" applyNumberFormat="1" applyFont="1" applyBorder="1" applyAlignment="1">
      <alignment horizontal="center" vertical="center" wrapText="1"/>
    </xf>
    <xf numFmtId="0" fontId="20" fillId="0" borderId="30" xfId="1" applyFont="1" applyBorder="1" applyAlignment="1">
      <alignment vertical="top" wrapText="1"/>
    </xf>
    <xf numFmtId="0" fontId="20" fillId="0" borderId="2" xfId="1" applyFont="1" applyBorder="1" applyAlignment="1">
      <alignment horizontal="center" vertical="center" wrapText="1"/>
    </xf>
    <xf numFmtId="0" fontId="20" fillId="0" borderId="13" xfId="1" applyFont="1" applyBorder="1" applyAlignment="1">
      <alignment horizontal="center" vertical="center" wrapText="1"/>
    </xf>
    <xf numFmtId="0" fontId="20" fillId="0" borderId="30" xfId="1" applyFont="1" applyBorder="1"/>
    <xf numFmtId="0" fontId="20" fillId="0" borderId="31" xfId="1" applyFont="1" applyBorder="1" applyAlignment="1">
      <alignment horizontal="left" vertical="center"/>
    </xf>
    <xf numFmtId="3" fontId="20" fillId="0" borderId="17" xfId="1" applyNumberFormat="1" applyFont="1" applyBorder="1" applyAlignment="1">
      <alignment horizontal="center" vertical="center" wrapText="1"/>
    </xf>
    <xf numFmtId="3" fontId="20" fillId="0" borderId="32" xfId="1" applyNumberFormat="1" applyFont="1" applyBorder="1" applyAlignment="1">
      <alignment horizontal="center" vertical="center" wrapText="1"/>
    </xf>
    <xf numFmtId="0" fontId="20" fillId="0" borderId="31" xfId="1" applyFont="1" applyBorder="1" applyAlignment="1">
      <alignment horizontal="center" vertical="center"/>
    </xf>
    <xf numFmtId="3" fontId="21" fillId="0" borderId="33" xfId="1" applyNumberFormat="1" applyFont="1" applyBorder="1" applyAlignment="1">
      <alignment horizontal="center" vertical="top" wrapText="1"/>
    </xf>
    <xf numFmtId="0" fontId="1" fillId="0" borderId="0" xfId="0" applyFont="1" applyBorder="1" applyAlignment="1">
      <alignment horizontal="left" vertical="center"/>
    </xf>
    <xf numFmtId="3" fontId="21" fillId="0" borderId="4" xfId="1" applyNumberFormat="1" applyFont="1" applyFill="1" applyBorder="1" applyAlignment="1">
      <alignment horizontal="center" vertical="top" wrapText="1"/>
    </xf>
    <xf numFmtId="49" fontId="1" fillId="0" borderId="0" xfId="0" applyNumberFormat="1" applyFont="1" applyBorder="1"/>
    <xf numFmtId="0" fontId="1" fillId="0" borderId="0" xfId="0" applyFont="1" applyBorder="1" applyAlignment="1">
      <alignment horizontal="left"/>
    </xf>
    <xf numFmtId="0" fontId="20" fillId="0" borderId="0" xfId="1" applyFont="1" applyAlignment="1">
      <alignment horizontal="right" vertical="top"/>
    </xf>
    <xf numFmtId="0" fontId="20" fillId="0" borderId="0" xfId="1" applyFont="1" applyAlignment="1">
      <alignment vertical="top"/>
    </xf>
    <xf numFmtId="0" fontId="21" fillId="0" borderId="34" xfId="0" applyFont="1" applyBorder="1" applyAlignment="1">
      <alignment horizontal="center" vertical="center" wrapText="1"/>
    </xf>
    <xf numFmtId="0" fontId="21" fillId="0" borderId="33" xfId="0" applyFont="1" applyFill="1" applyBorder="1" applyAlignment="1">
      <alignment vertical="center" wrapText="1"/>
    </xf>
    <xf numFmtId="0" fontId="11" fillId="0" borderId="4" xfId="0" applyFont="1" applyBorder="1" applyAlignment="1">
      <alignment horizontal="center"/>
    </xf>
    <xf numFmtId="0" fontId="21" fillId="0" borderId="0" xfId="1" applyFont="1" applyAlignment="1">
      <alignment horizontal="center"/>
    </xf>
    <xf numFmtId="3" fontId="20" fillId="0" borderId="3" xfId="1" applyNumberFormat="1" applyFont="1" applyBorder="1" applyAlignment="1">
      <alignment horizontal="center" vertical="center" wrapText="1"/>
    </xf>
    <xf numFmtId="3" fontId="20" fillId="0" borderId="4" xfId="1" applyNumberFormat="1" applyFont="1" applyBorder="1" applyAlignment="1">
      <alignment horizontal="center" vertical="center" wrapText="1"/>
    </xf>
    <xf numFmtId="3" fontId="20" fillId="0" borderId="19" xfId="1" applyNumberFormat="1" applyFont="1" applyBorder="1" applyAlignment="1">
      <alignment horizontal="center"/>
    </xf>
    <xf numFmtId="3" fontId="20" fillId="0" borderId="4" xfId="1" applyNumberFormat="1" applyFont="1" applyBorder="1" applyAlignment="1">
      <alignment horizontal="center" vertical="top" wrapText="1"/>
    </xf>
    <xf numFmtId="3" fontId="24" fillId="0" borderId="32" xfId="1" applyNumberFormat="1" applyFont="1" applyBorder="1" applyAlignment="1">
      <alignment horizontal="center" vertical="top" wrapText="1"/>
    </xf>
    <xf numFmtId="3" fontId="21" fillId="0" borderId="2" xfId="1" applyNumberFormat="1" applyFont="1" applyBorder="1" applyAlignment="1">
      <alignment horizontal="center" vertical="top" wrapText="1"/>
    </xf>
    <xf numFmtId="0" fontId="21" fillId="0" borderId="4" xfId="1" applyFont="1" applyFill="1" applyBorder="1" applyAlignment="1">
      <alignment horizontal="center" vertical="top" wrapText="1"/>
    </xf>
    <xf numFmtId="3" fontId="20" fillId="0" borderId="33" xfId="1" applyNumberFormat="1" applyFont="1" applyBorder="1" applyAlignment="1">
      <alignment horizontal="center" vertical="top" wrapText="1"/>
    </xf>
    <xf numFmtId="3" fontId="20" fillId="0" borderId="2" xfId="1" applyNumberFormat="1" applyFont="1" applyBorder="1" applyAlignment="1">
      <alignment horizontal="center" vertical="top" wrapText="1"/>
    </xf>
    <xf numFmtId="0" fontId="21" fillId="0" borderId="0" xfId="1" applyFont="1" applyBorder="1" applyAlignment="1">
      <alignment horizontal="center"/>
    </xf>
    <xf numFmtId="0" fontId="21" fillId="0" borderId="3" xfId="1" applyFont="1" applyBorder="1"/>
    <xf numFmtId="0" fontId="11" fillId="0" borderId="4" xfId="1" applyFont="1" applyBorder="1" applyAlignment="1">
      <alignment horizontal="center" vertical="center" wrapText="1"/>
    </xf>
    <xf numFmtId="3" fontId="11" fillId="0" borderId="4" xfId="1" applyNumberFormat="1" applyFont="1" applyBorder="1"/>
    <xf numFmtId="0" fontId="14" fillId="0" borderId="4" xfId="1" applyFont="1" applyBorder="1" applyAlignment="1">
      <alignment vertical="top" wrapText="1"/>
    </xf>
    <xf numFmtId="0" fontId="17" fillId="0" borderId="4" xfId="1" applyFont="1" applyBorder="1" applyAlignment="1">
      <alignment vertical="top" wrapText="1"/>
    </xf>
    <xf numFmtId="0" fontId="11" fillId="0" borderId="4" xfId="0" applyFont="1" applyBorder="1" applyAlignment="1">
      <alignment wrapText="1"/>
    </xf>
    <xf numFmtId="0" fontId="1" fillId="0" borderId="0" xfId="0" applyFont="1" applyAlignment="1">
      <alignment horizontal="left"/>
    </xf>
    <xf numFmtId="164" fontId="1" fillId="2" borderId="1" xfId="1" applyNumberFormat="1" applyFont="1" applyFill="1" applyBorder="1" applyAlignment="1">
      <alignment vertical="top" wrapText="1"/>
    </xf>
    <xf numFmtId="164" fontId="11" fillId="2" borderId="1" xfId="1" applyNumberFormat="1" applyFont="1" applyFill="1" applyBorder="1" applyAlignment="1">
      <alignment vertical="top" wrapText="1"/>
    </xf>
    <xf numFmtId="0" fontId="11" fillId="2" borderId="4" xfId="1" applyFont="1" applyFill="1" applyBorder="1" applyAlignment="1">
      <alignment vertical="top" wrapText="1"/>
    </xf>
    <xf numFmtId="3" fontId="11" fillId="2" borderId="4" xfId="1" applyNumberFormat="1" applyFont="1" applyFill="1" applyBorder="1" applyAlignment="1">
      <alignment vertical="top" wrapText="1"/>
    </xf>
    <xf numFmtId="3" fontId="1" fillId="2" borderId="4" xfId="1" applyNumberFormat="1" applyFont="1" applyFill="1" applyBorder="1" applyAlignment="1">
      <alignment vertical="top" wrapText="1"/>
    </xf>
    <xf numFmtId="0" fontId="1" fillId="2" borderId="4" xfId="1" applyFont="1" applyFill="1" applyBorder="1"/>
    <xf numFmtId="3" fontId="1" fillId="2" borderId="4" xfId="1" applyNumberFormat="1" applyFont="1" applyFill="1" applyBorder="1"/>
    <xf numFmtId="0" fontId="1" fillId="2" borderId="4" xfId="1" applyFont="1" applyFill="1" applyBorder="1" applyAlignment="1">
      <alignment vertical="top" wrapText="1"/>
    </xf>
    <xf numFmtId="0" fontId="16" fillId="2" borderId="4" xfId="1" applyFont="1" applyFill="1" applyBorder="1" applyAlignment="1">
      <alignment vertical="top" wrapText="1"/>
    </xf>
    <xf numFmtId="0" fontId="15" fillId="2" borderId="4" xfId="1" applyFont="1" applyFill="1" applyBorder="1" applyAlignment="1">
      <alignment vertical="top" wrapText="1"/>
    </xf>
    <xf numFmtId="164" fontId="11" fillId="2" borderId="3" xfId="1" applyNumberFormat="1" applyFont="1" applyFill="1" applyBorder="1" applyAlignment="1">
      <alignment vertical="top" wrapText="1"/>
    </xf>
    <xf numFmtId="164" fontId="1" fillId="0" borderId="4" xfId="1" applyNumberFormat="1" applyFont="1" applyBorder="1" applyAlignment="1">
      <alignment vertical="top" wrapText="1"/>
    </xf>
    <xf numFmtId="164" fontId="1" fillId="0" borderId="35" xfId="1" applyNumberFormat="1" applyFont="1" applyBorder="1" applyAlignment="1">
      <alignment vertical="top" wrapText="1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4" xfId="0" applyBorder="1"/>
    <xf numFmtId="0" fontId="0" fillId="0" borderId="4" xfId="0" applyBorder="1" applyAlignment="1">
      <alignment horizontal="center"/>
    </xf>
    <xf numFmtId="0" fontId="0" fillId="0" borderId="35" xfId="0" applyBorder="1" applyAlignment="1">
      <alignment horizontal="center"/>
    </xf>
    <xf numFmtId="0" fontId="25" fillId="0" borderId="4" xfId="0" applyFont="1" applyBorder="1" applyAlignment="1"/>
    <xf numFmtId="0" fontId="2" fillId="0" borderId="0" xfId="0" applyFont="1" applyBorder="1" applyAlignment="1">
      <alignment horizontal="center"/>
    </xf>
    <xf numFmtId="0" fontId="2" fillId="0" borderId="36" xfId="0" applyFont="1" applyBorder="1" applyAlignment="1">
      <alignment horizontal="center"/>
    </xf>
    <xf numFmtId="0" fontId="11" fillId="0" borderId="4" xfId="0" applyFont="1" applyBorder="1" applyAlignment="1">
      <alignment horizontal="center" vertical="center" wrapText="1"/>
    </xf>
    <xf numFmtId="0" fontId="21" fillId="0" borderId="3" xfId="1" applyFont="1" applyBorder="1" applyAlignment="1">
      <alignment horizontal="left" vertical="top" wrapText="1"/>
    </xf>
    <xf numFmtId="0" fontId="1" fillId="0" borderId="4" xfId="0" applyFont="1" applyBorder="1" applyAlignment="1">
      <alignment horizontal="center" wrapText="1"/>
    </xf>
    <xf numFmtId="0" fontId="5" fillId="0" borderId="4" xfId="0" applyFont="1" applyBorder="1"/>
    <xf numFmtId="0" fontId="1" fillId="0" borderId="0" xfId="1" applyFont="1" applyBorder="1" applyAlignment="1">
      <alignment horizontal="right"/>
    </xf>
    <xf numFmtId="164" fontId="11" fillId="0" borderId="19" xfId="1" applyNumberFormat="1" applyFont="1" applyFill="1" applyBorder="1" applyAlignment="1">
      <alignment vertical="top" wrapText="1"/>
    </xf>
    <xf numFmtId="0" fontId="21" fillId="0" borderId="4" xfId="1" applyFont="1" applyBorder="1" applyAlignment="1">
      <alignment horizontal="left" vertical="top" wrapText="1"/>
    </xf>
    <xf numFmtId="0" fontId="19" fillId="0" borderId="37" xfId="1" applyFont="1" applyBorder="1" applyAlignment="1">
      <alignment horizontal="center" vertical="center" wrapText="1"/>
    </xf>
    <xf numFmtId="164" fontId="10" fillId="0" borderId="38" xfId="1" applyNumberFormat="1" applyFont="1" applyBorder="1" applyAlignment="1">
      <alignment vertical="top" wrapText="1"/>
    </xf>
    <xf numFmtId="164" fontId="11" fillId="0" borderId="35" xfId="1" applyNumberFormat="1" applyFont="1" applyBorder="1" applyAlignment="1">
      <alignment vertical="top" wrapText="1"/>
    </xf>
    <xf numFmtId="164" fontId="1" fillId="2" borderId="35" xfId="1" applyNumberFormat="1" applyFont="1" applyFill="1" applyBorder="1" applyAlignment="1">
      <alignment vertical="top" wrapText="1"/>
    </xf>
    <xf numFmtId="164" fontId="11" fillId="2" borderId="35" xfId="1" applyNumberFormat="1" applyFont="1" applyFill="1" applyBorder="1" applyAlignment="1">
      <alignment vertical="top" wrapText="1"/>
    </xf>
    <xf numFmtId="164" fontId="11" fillId="2" borderId="39" xfId="1" applyNumberFormat="1" applyFont="1" applyFill="1" applyBorder="1" applyAlignment="1">
      <alignment vertical="top" wrapText="1"/>
    </xf>
    <xf numFmtId="164" fontId="11" fillId="0" borderId="39" xfId="1" applyNumberFormat="1" applyFont="1" applyBorder="1" applyAlignment="1">
      <alignment vertical="top" wrapText="1"/>
    </xf>
    <xf numFmtId="0" fontId="7" fillId="0" borderId="40" xfId="1" applyFont="1" applyBorder="1" applyAlignment="1">
      <alignment vertical="top" wrapText="1"/>
    </xf>
    <xf numFmtId="164" fontId="1" fillId="0" borderId="35" xfId="1" applyNumberFormat="1" applyFont="1" applyFill="1" applyBorder="1" applyAlignment="1">
      <alignment vertical="top" wrapText="1"/>
    </xf>
    <xf numFmtId="164" fontId="1" fillId="0" borderId="40" xfId="1" applyNumberFormat="1" applyFont="1" applyBorder="1" applyAlignment="1">
      <alignment vertical="top" wrapText="1"/>
    </xf>
    <xf numFmtId="49" fontId="21" fillId="0" borderId="3" xfId="1" applyNumberFormat="1" applyFont="1" applyBorder="1" applyAlignment="1"/>
    <xf numFmtId="3" fontId="0" fillId="0" borderId="4" xfId="0" applyNumberFormat="1" applyBorder="1"/>
    <xf numFmtId="0" fontId="0" fillId="0" borderId="33" xfId="0" applyBorder="1"/>
    <xf numFmtId="3" fontId="0" fillId="0" borderId="33" xfId="0" applyNumberFormat="1" applyBorder="1"/>
    <xf numFmtId="3" fontId="0" fillId="0" borderId="0" xfId="0" applyNumberFormat="1" applyBorder="1"/>
    <xf numFmtId="0" fontId="25" fillId="0" borderId="4" xfId="0" applyFont="1" applyBorder="1" applyAlignment="1">
      <alignment horizontal="center"/>
    </xf>
    <xf numFmtId="0" fontId="4" fillId="0" borderId="0" xfId="0" applyFont="1" applyAlignment="1"/>
    <xf numFmtId="0" fontId="25" fillId="0" borderId="4" xfId="0" applyFont="1" applyBorder="1"/>
    <xf numFmtId="3" fontId="25" fillId="0" borderId="4" xfId="0" applyNumberFormat="1" applyFont="1" applyBorder="1"/>
    <xf numFmtId="3" fontId="0" fillId="0" borderId="4" xfId="0" applyNumberFormat="1" applyBorder="1" applyAlignment="1">
      <alignment horizontal="center"/>
    </xf>
    <xf numFmtId="0" fontId="25" fillId="0" borderId="0" xfId="0" applyFont="1" applyBorder="1" applyAlignment="1">
      <alignment wrapText="1"/>
    </xf>
    <xf numFmtId="0" fontId="25" fillId="0" borderId="38" xfId="0" applyFont="1" applyBorder="1" applyAlignment="1">
      <alignment wrapText="1"/>
    </xf>
    <xf numFmtId="0" fontId="25" fillId="0" borderId="35" xfId="0" applyFont="1" applyBorder="1" applyAlignment="1">
      <alignment wrapText="1"/>
    </xf>
    <xf numFmtId="0" fontId="25" fillId="0" borderId="1" xfId="0" applyFont="1" applyBorder="1" applyAlignment="1">
      <alignment wrapText="1"/>
    </xf>
    <xf numFmtId="0" fontId="25" fillId="0" borderId="2" xfId="0" applyFont="1" applyBorder="1" applyAlignment="1"/>
    <xf numFmtId="0" fontId="0" fillId="0" borderId="0" xfId="0" applyBorder="1" applyAlignment="1"/>
    <xf numFmtId="0" fontId="3" fillId="0" borderId="24" xfId="0" applyFont="1" applyBorder="1" applyAlignment="1">
      <alignment horizontal="center"/>
    </xf>
    <xf numFmtId="0" fontId="3" fillId="0" borderId="41" xfId="0" applyFont="1" applyBorder="1" applyAlignment="1">
      <alignment horizontal="center"/>
    </xf>
    <xf numFmtId="0" fontId="1" fillId="0" borderId="5" xfId="0" applyFont="1" applyBorder="1"/>
    <xf numFmtId="0" fontId="1" fillId="0" borderId="34" xfId="0" applyFont="1" applyBorder="1"/>
    <xf numFmtId="0" fontId="27" fillId="0" borderId="34" xfId="0" applyFont="1" applyBorder="1"/>
    <xf numFmtId="0" fontId="1" fillId="0" borderId="43" xfId="0" applyFont="1" applyBorder="1"/>
    <xf numFmtId="0" fontId="11" fillId="0" borderId="15" xfId="0" applyFont="1" applyBorder="1"/>
    <xf numFmtId="0" fontId="11" fillId="0" borderId="5" xfId="0" applyFont="1" applyBorder="1"/>
    <xf numFmtId="0" fontId="1" fillId="0" borderId="14" xfId="0" applyFont="1" applyBorder="1"/>
    <xf numFmtId="0" fontId="11" fillId="0" borderId="25" xfId="0" applyFont="1" applyBorder="1"/>
    <xf numFmtId="0" fontId="20" fillId="0" borderId="25" xfId="0" applyFont="1" applyBorder="1"/>
    <xf numFmtId="0" fontId="20" fillId="0" borderId="15" xfId="1" applyFont="1" applyBorder="1" applyAlignment="1">
      <alignment vertical="center" wrapText="1"/>
    </xf>
    <xf numFmtId="0" fontId="20" fillId="0" borderId="17" xfId="1" applyFont="1" applyBorder="1" applyAlignment="1">
      <alignment vertical="center" wrapText="1"/>
    </xf>
    <xf numFmtId="0" fontId="20" fillId="0" borderId="18" xfId="1" applyFont="1" applyBorder="1" applyAlignment="1">
      <alignment vertical="center" wrapText="1"/>
    </xf>
    <xf numFmtId="0" fontId="20" fillId="0" borderId="45" xfId="1" applyFont="1" applyBorder="1" applyAlignment="1">
      <alignment vertical="center" wrapText="1"/>
    </xf>
    <xf numFmtId="0" fontId="21" fillId="0" borderId="32" xfId="1" applyFont="1" applyBorder="1" applyAlignment="1">
      <alignment horizontal="center"/>
    </xf>
    <xf numFmtId="0" fontId="25" fillId="0" borderId="0" xfId="0" applyFont="1" applyAlignment="1">
      <alignment horizontal="right"/>
    </xf>
    <xf numFmtId="0" fontId="25" fillId="0" borderId="0" xfId="0" applyFont="1"/>
    <xf numFmtId="0" fontId="29" fillId="0" borderId="0" xfId="0" applyFont="1"/>
    <xf numFmtId="0" fontId="29" fillId="0" borderId="0" xfId="2"/>
    <xf numFmtId="0" fontId="4" fillId="0" borderId="0" xfId="2" applyFont="1" applyBorder="1" applyAlignment="1"/>
    <xf numFmtId="0" fontId="29" fillId="0" borderId="0" xfId="2" applyBorder="1" applyAlignment="1"/>
    <xf numFmtId="0" fontId="29" fillId="0" borderId="0" xfId="2" applyFont="1"/>
    <xf numFmtId="41" fontId="2" fillId="0" borderId="19" xfId="3" applyNumberFormat="1" applyFont="1" applyBorder="1" applyAlignment="1">
      <alignment horizontal="right"/>
    </xf>
    <xf numFmtId="41" fontId="29" fillId="0" borderId="0" xfId="2" applyNumberFormat="1" applyFont="1"/>
    <xf numFmtId="41" fontId="29" fillId="0" borderId="0" xfId="2" applyNumberFormat="1"/>
    <xf numFmtId="41" fontId="2" fillId="0" borderId="19" xfId="3" applyNumberFormat="1" applyFont="1" applyBorder="1"/>
    <xf numFmtId="41" fontId="2" fillId="0" borderId="42" xfId="3" applyNumberFormat="1" applyFont="1" applyBorder="1"/>
    <xf numFmtId="41" fontId="26" fillId="0" borderId="42" xfId="3" applyNumberFormat="1" applyFont="1" applyBorder="1"/>
    <xf numFmtId="41" fontId="2" fillId="0" borderId="42" xfId="3" applyNumberFormat="1" applyFont="1" applyBorder="1" applyAlignment="1">
      <alignment horizontal="right"/>
    </xf>
    <xf numFmtId="41" fontId="2" fillId="0" borderId="44" xfId="3" applyNumberFormat="1" applyFont="1" applyBorder="1" applyAlignment="1">
      <alignment horizontal="right"/>
    </xf>
    <xf numFmtId="41" fontId="3" fillId="0" borderId="45" xfId="3" applyNumberFormat="1" applyFont="1" applyBorder="1"/>
    <xf numFmtId="41" fontId="3" fillId="0" borderId="19" xfId="3" applyNumberFormat="1" applyFont="1" applyBorder="1"/>
    <xf numFmtId="41" fontId="2" fillId="0" borderId="44" xfId="3" applyNumberFormat="1" applyFont="1" applyBorder="1"/>
    <xf numFmtId="41" fontId="2" fillId="0" borderId="13" xfId="3" applyNumberFormat="1" applyFont="1" applyBorder="1"/>
    <xf numFmtId="41" fontId="3" fillId="0" borderId="46" xfId="3" applyNumberFormat="1" applyFont="1" applyBorder="1"/>
    <xf numFmtId="0" fontId="29" fillId="0" borderId="0" xfId="2" applyBorder="1"/>
    <xf numFmtId="165" fontId="29" fillId="0" borderId="0" xfId="3" applyNumberFormat="1" applyBorder="1"/>
    <xf numFmtId="41" fontId="29" fillId="0" borderId="0" xfId="2" applyNumberFormat="1" applyBorder="1"/>
    <xf numFmtId="0" fontId="29" fillId="0" borderId="0" xfId="2" applyAlignment="1">
      <alignment horizontal="left"/>
    </xf>
    <xf numFmtId="0" fontId="3" fillId="0" borderId="15" xfId="2" applyFont="1" applyBorder="1" applyAlignment="1">
      <alignment horizontal="center" vertical="center"/>
    </xf>
    <xf numFmtId="0" fontId="3" fillId="0" borderId="17" xfId="2" applyFont="1" applyBorder="1" applyAlignment="1">
      <alignment horizontal="center" vertical="center"/>
    </xf>
    <xf numFmtId="0" fontId="3" fillId="0" borderId="18" xfId="2" applyFont="1" applyBorder="1" applyAlignment="1">
      <alignment horizontal="center" vertical="center"/>
    </xf>
    <xf numFmtId="0" fontId="3" fillId="0" borderId="14" xfId="2" applyFont="1" applyBorder="1"/>
    <xf numFmtId="0" fontId="2" fillId="0" borderId="2" xfId="2" applyFont="1" applyBorder="1"/>
    <xf numFmtId="0" fontId="2" fillId="0" borderId="13" xfId="2" applyFont="1" applyBorder="1"/>
    <xf numFmtId="0" fontId="2" fillId="0" borderId="5" xfId="2" applyFont="1" applyBorder="1"/>
    <xf numFmtId="3" fontId="2" fillId="0" borderId="4" xfId="2" applyNumberFormat="1" applyFont="1" applyBorder="1"/>
    <xf numFmtId="3" fontId="3" fillId="0" borderId="19" xfId="2" applyNumberFormat="1" applyFont="1" applyBorder="1"/>
    <xf numFmtId="3" fontId="2" fillId="0" borderId="28" xfId="2" applyNumberFormat="1" applyFont="1" applyFill="1" applyBorder="1"/>
    <xf numFmtId="0" fontId="2" fillId="0" borderId="4" xfId="2" applyFont="1" applyBorder="1"/>
    <xf numFmtId="0" fontId="3" fillId="0" borderId="20" xfId="2" applyFont="1" applyBorder="1"/>
    <xf numFmtId="3" fontId="3" fillId="0" borderId="10" xfId="2" applyNumberFormat="1" applyFont="1" applyBorder="1"/>
    <xf numFmtId="0" fontId="2" fillId="0" borderId="21" xfId="2" applyFont="1" applyBorder="1"/>
    <xf numFmtId="3" fontId="2" fillId="0" borderId="22" xfId="2" applyNumberFormat="1" applyFont="1" applyBorder="1"/>
    <xf numFmtId="0" fontId="2" fillId="0" borderId="23" xfId="2" applyFont="1" applyBorder="1"/>
    <xf numFmtId="0" fontId="3" fillId="0" borderId="24" xfId="2" applyFont="1" applyBorder="1"/>
    <xf numFmtId="3" fontId="2" fillId="0" borderId="6" xfId="2" applyNumberFormat="1" applyFont="1" applyBorder="1"/>
    <xf numFmtId="0" fontId="2" fillId="0" borderId="7" xfId="2" applyFont="1" applyBorder="1"/>
    <xf numFmtId="3" fontId="2" fillId="0" borderId="0" xfId="2" applyNumberFormat="1" applyFont="1" applyFill="1" applyBorder="1"/>
    <xf numFmtId="3" fontId="3" fillId="0" borderId="0" xfId="2" applyNumberFormat="1" applyFont="1" applyFill="1" applyBorder="1"/>
    <xf numFmtId="0" fontId="2" fillId="0" borderId="25" xfId="2" applyFont="1" applyBorder="1"/>
    <xf numFmtId="3" fontId="2" fillId="0" borderId="26" xfId="2" applyNumberFormat="1" applyFont="1" applyBorder="1"/>
    <xf numFmtId="0" fontId="2" fillId="0" borderId="14" xfId="2" applyFont="1" applyBorder="1"/>
    <xf numFmtId="0" fontId="3" fillId="0" borderId="19" xfId="2" applyFont="1" applyBorder="1"/>
    <xf numFmtId="0" fontId="2" fillId="0" borderId="28" xfId="2" applyFont="1" applyFill="1" applyBorder="1"/>
    <xf numFmtId="0" fontId="3" fillId="0" borderId="10" xfId="2" applyFont="1" applyBorder="1"/>
    <xf numFmtId="0" fontId="3" fillId="0" borderId="28" xfId="2" applyFont="1" applyFill="1" applyBorder="1"/>
    <xf numFmtId="0" fontId="3" fillId="0" borderId="13" xfId="2" applyFont="1" applyBorder="1"/>
    <xf numFmtId="0" fontId="2" fillId="0" borderId="0" xfId="2" applyFont="1" applyFill="1" applyBorder="1"/>
    <xf numFmtId="0" fontId="3" fillId="0" borderId="11" xfId="2" applyFont="1" applyBorder="1"/>
    <xf numFmtId="0" fontId="2" fillId="0" borderId="20" xfId="2" applyFont="1" applyBorder="1"/>
    <xf numFmtId="0" fontId="2" fillId="0" borderId="10" xfId="2" applyFont="1" applyBorder="1"/>
    <xf numFmtId="0" fontId="21" fillId="0" borderId="47" xfId="1" applyFont="1" applyBorder="1" applyAlignment="1">
      <alignment horizontal="right"/>
    </xf>
    <xf numFmtId="0" fontId="21" fillId="0" borderId="36" xfId="1" applyFont="1" applyBorder="1" applyAlignment="1">
      <alignment horizontal="right"/>
    </xf>
    <xf numFmtId="0" fontId="21" fillId="0" borderId="50" xfId="0" applyFont="1" applyBorder="1" applyAlignment="1">
      <alignment horizontal="left" wrapText="1"/>
    </xf>
    <xf numFmtId="0" fontId="21" fillId="0" borderId="56" xfId="0" applyFont="1" applyBorder="1" applyAlignment="1">
      <alignment horizontal="left" wrapText="1"/>
    </xf>
    <xf numFmtId="0" fontId="20" fillId="0" borderId="16" xfId="0" applyFont="1" applyBorder="1" applyAlignment="1">
      <alignment horizontal="left" vertical="center"/>
    </xf>
    <xf numFmtId="0" fontId="20" fillId="0" borderId="17" xfId="0" applyFont="1" applyBorder="1" applyAlignment="1">
      <alignment horizontal="left" vertical="center"/>
    </xf>
    <xf numFmtId="0" fontId="20" fillId="0" borderId="24" xfId="1" applyFont="1" applyBorder="1" applyAlignment="1">
      <alignment horizontal="center"/>
    </xf>
    <xf numFmtId="0" fontId="20" fillId="0" borderId="6" xfId="1" applyFont="1" applyBorder="1" applyAlignment="1">
      <alignment horizontal="center"/>
    </xf>
    <xf numFmtId="0" fontId="20" fillId="0" borderId="20" xfId="1" applyFont="1" applyBorder="1" applyAlignment="1">
      <alignment horizontal="center"/>
    </xf>
    <xf numFmtId="0" fontId="20" fillId="0" borderId="10" xfId="1" applyFont="1" applyBorder="1" applyAlignment="1">
      <alignment horizontal="center"/>
    </xf>
    <xf numFmtId="0" fontId="20" fillId="0" borderId="29" xfId="1" applyFont="1" applyBorder="1" applyAlignment="1">
      <alignment horizontal="right"/>
    </xf>
    <xf numFmtId="0" fontId="20" fillId="0" borderId="39" xfId="1" applyFont="1" applyBorder="1" applyAlignment="1">
      <alignment horizontal="right"/>
    </xf>
    <xf numFmtId="0" fontId="20" fillId="0" borderId="3" xfId="0" applyFont="1" applyBorder="1" applyAlignment="1">
      <alignment horizontal="left"/>
    </xf>
    <xf numFmtId="0" fontId="20" fillId="0" borderId="4" xfId="0" applyFont="1" applyBorder="1" applyAlignment="1">
      <alignment horizontal="left"/>
    </xf>
    <xf numFmtId="0" fontId="21" fillId="0" borderId="29" xfId="1" applyFont="1" applyBorder="1" applyAlignment="1">
      <alignment horizontal="right"/>
    </xf>
    <xf numFmtId="0" fontId="21" fillId="0" borderId="39" xfId="1" applyFont="1" applyBorder="1" applyAlignment="1">
      <alignment horizontal="right"/>
    </xf>
    <xf numFmtId="0" fontId="21" fillId="0" borderId="3" xfId="0" applyFont="1" applyBorder="1" applyAlignment="1">
      <alignment horizontal="left"/>
    </xf>
    <xf numFmtId="0" fontId="21" fillId="0" borderId="4" xfId="0" applyFont="1" applyBorder="1" applyAlignment="1">
      <alignment horizontal="left"/>
    </xf>
    <xf numFmtId="0" fontId="21" fillId="0" borderId="48" xfId="0" applyFont="1" applyBorder="1" applyAlignment="1">
      <alignment horizontal="left"/>
    </xf>
    <xf numFmtId="0" fontId="21" fillId="0" borderId="33" xfId="0" applyFont="1" applyBorder="1" applyAlignment="1">
      <alignment horizontal="left"/>
    </xf>
    <xf numFmtId="0" fontId="20" fillId="0" borderId="1" xfId="0" applyFont="1" applyBorder="1" applyAlignment="1">
      <alignment horizontal="left"/>
    </xf>
    <xf numFmtId="0" fontId="20" fillId="0" borderId="2" xfId="0" applyFont="1" applyBorder="1" applyAlignment="1">
      <alignment horizontal="left"/>
    </xf>
    <xf numFmtId="0" fontId="20" fillId="0" borderId="3" xfId="0" applyFont="1" applyBorder="1" applyAlignment="1">
      <alignment horizontal="left" wrapText="1"/>
    </xf>
    <xf numFmtId="0" fontId="20" fillId="0" borderId="4" xfId="0" applyFont="1" applyBorder="1" applyAlignment="1">
      <alignment horizontal="left" wrapText="1"/>
    </xf>
    <xf numFmtId="0" fontId="20" fillId="0" borderId="43" xfId="0" applyFont="1" applyBorder="1" applyAlignment="1">
      <alignment horizontal="left" vertical="center" wrapText="1"/>
    </xf>
    <xf numFmtId="0" fontId="20" fillId="0" borderId="32" xfId="0" applyFont="1" applyBorder="1" applyAlignment="1">
      <alignment horizontal="left" vertical="center" wrapText="1"/>
    </xf>
    <xf numFmtId="0" fontId="20" fillId="0" borderId="51" xfId="0" applyFont="1" applyBorder="1" applyAlignment="1">
      <alignment horizontal="left" vertical="center" wrapText="1"/>
    </xf>
    <xf numFmtId="0" fontId="20" fillId="0" borderId="16" xfId="0" applyFont="1" applyBorder="1" applyAlignment="1">
      <alignment horizontal="left" vertical="center" wrapText="1"/>
    </xf>
    <xf numFmtId="0" fontId="20" fillId="0" borderId="30" xfId="1" applyFont="1" applyBorder="1" applyAlignment="1">
      <alignment horizontal="right"/>
    </xf>
    <xf numFmtId="0" fontId="20" fillId="0" borderId="35" xfId="1" applyFont="1" applyBorder="1" applyAlignment="1">
      <alignment horizontal="right"/>
    </xf>
    <xf numFmtId="0" fontId="20" fillId="0" borderId="47" xfId="1" applyFont="1" applyBorder="1" applyAlignment="1">
      <alignment horizontal="right"/>
    </xf>
    <xf numFmtId="0" fontId="20" fillId="0" borderId="36" xfId="1" applyFont="1" applyBorder="1" applyAlignment="1">
      <alignment horizontal="right"/>
    </xf>
    <xf numFmtId="0" fontId="20" fillId="0" borderId="48" xfId="0" applyFont="1" applyBorder="1" applyAlignment="1">
      <alignment horizontal="left"/>
    </xf>
    <xf numFmtId="0" fontId="20" fillId="0" borderId="33" xfId="0" applyFont="1" applyBorder="1" applyAlignment="1">
      <alignment horizontal="left"/>
    </xf>
    <xf numFmtId="16" fontId="21" fillId="0" borderId="29" xfId="1" applyNumberFormat="1" applyFont="1" applyBorder="1" applyAlignment="1">
      <alignment horizontal="right"/>
    </xf>
    <xf numFmtId="16" fontId="21" fillId="0" borderId="39" xfId="1" applyNumberFormat="1" applyFont="1" applyBorder="1" applyAlignment="1">
      <alignment horizontal="right"/>
    </xf>
    <xf numFmtId="0" fontId="20" fillId="0" borderId="49" xfId="1" applyFont="1" applyBorder="1" applyAlignment="1">
      <alignment horizontal="center"/>
    </xf>
    <xf numFmtId="0" fontId="20" fillId="0" borderId="50" xfId="1" applyFont="1" applyBorder="1" applyAlignment="1">
      <alignment horizontal="center"/>
    </xf>
    <xf numFmtId="0" fontId="20" fillId="0" borderId="12" xfId="1" applyFont="1" applyBorder="1" applyAlignment="1">
      <alignment horizontal="left" vertical="top" wrapText="1"/>
    </xf>
    <xf numFmtId="0" fontId="20" fillId="0" borderId="53" xfId="1" applyFont="1" applyBorder="1" applyAlignment="1">
      <alignment horizontal="left" vertical="top" wrapText="1"/>
    </xf>
    <xf numFmtId="0" fontId="20" fillId="0" borderId="1" xfId="1" applyFont="1" applyBorder="1" applyAlignment="1">
      <alignment horizontal="left"/>
    </xf>
    <xf numFmtId="0" fontId="20" fillId="0" borderId="2" xfId="1" applyFont="1" applyBorder="1" applyAlignment="1">
      <alignment horizontal="left"/>
    </xf>
    <xf numFmtId="0" fontId="20" fillId="0" borderId="3" xfId="1" applyFont="1" applyBorder="1" applyAlignment="1">
      <alignment horizontal="left" vertical="top" wrapText="1"/>
    </xf>
    <xf numFmtId="0" fontId="20" fillId="0" borderId="4" xfId="1" applyFont="1" applyBorder="1" applyAlignment="1">
      <alignment horizontal="left" vertical="top" wrapText="1"/>
    </xf>
    <xf numFmtId="49" fontId="21" fillId="0" borderId="29" xfId="1" applyNumberFormat="1" applyFont="1" applyBorder="1" applyAlignment="1">
      <alignment horizontal="right"/>
    </xf>
    <xf numFmtId="49" fontId="21" fillId="0" borderId="39" xfId="1" applyNumberFormat="1" applyFont="1" applyBorder="1" applyAlignment="1">
      <alignment horizontal="right"/>
    </xf>
    <xf numFmtId="0" fontId="20" fillId="0" borderId="29" xfId="1" applyFont="1" applyBorder="1" applyAlignment="1">
      <alignment horizontal="center"/>
    </xf>
    <xf numFmtId="0" fontId="20" fillId="0" borderId="39" xfId="1" applyFont="1" applyBorder="1" applyAlignment="1">
      <alignment horizontal="center"/>
    </xf>
    <xf numFmtId="49" fontId="20" fillId="0" borderId="29" xfId="1" applyNumberFormat="1" applyFont="1" applyBorder="1" applyAlignment="1">
      <alignment horizontal="center"/>
    </xf>
    <xf numFmtId="49" fontId="20" fillId="0" borderId="39" xfId="1" applyNumberFormat="1" applyFont="1" applyBorder="1" applyAlignment="1">
      <alignment horizontal="center"/>
    </xf>
    <xf numFmtId="49" fontId="20" fillId="0" borderId="39" xfId="1" applyNumberFormat="1" applyFont="1" applyBorder="1" applyAlignment="1"/>
    <xf numFmtId="49" fontId="20" fillId="0" borderId="3" xfId="1" applyNumberFormat="1" applyFont="1" applyBorder="1" applyAlignment="1"/>
    <xf numFmtId="0" fontId="21" fillId="0" borderId="3" xfId="1" applyFont="1" applyBorder="1" applyAlignment="1">
      <alignment horizontal="left" vertical="top" wrapText="1"/>
    </xf>
    <xf numFmtId="0" fontId="21" fillId="0" borderId="4" xfId="1" applyFont="1" applyBorder="1" applyAlignment="1">
      <alignment horizontal="left" vertical="top" wrapText="1"/>
    </xf>
    <xf numFmtId="49" fontId="21" fillId="0" borderId="3" xfId="1" applyNumberFormat="1" applyFont="1" applyBorder="1" applyAlignment="1">
      <alignment horizontal="right"/>
    </xf>
    <xf numFmtId="16" fontId="21" fillId="0" borderId="29" xfId="1" applyNumberFormat="1" applyFont="1" applyBorder="1" applyAlignment="1">
      <alignment horizontal="right" vertical="top" wrapText="1"/>
    </xf>
    <xf numFmtId="16" fontId="21" fillId="0" borderId="39" xfId="1" applyNumberFormat="1" applyFont="1" applyBorder="1" applyAlignment="1">
      <alignment horizontal="right" vertical="top" wrapText="1"/>
    </xf>
    <xf numFmtId="0" fontId="21" fillId="0" borderId="1" xfId="1" applyFont="1" applyBorder="1" applyAlignment="1">
      <alignment horizontal="left" vertical="top" wrapText="1"/>
    </xf>
    <xf numFmtId="0" fontId="20" fillId="0" borderId="1" xfId="1" applyFont="1" applyBorder="1" applyAlignment="1">
      <alignment horizontal="left" vertical="top" wrapText="1"/>
    </xf>
    <xf numFmtId="0" fontId="20" fillId="0" borderId="2" xfId="1" applyFont="1" applyBorder="1" applyAlignment="1">
      <alignment horizontal="left" vertical="top" wrapText="1"/>
    </xf>
    <xf numFmtId="0" fontId="20" fillId="0" borderId="39" xfId="1" applyFont="1" applyBorder="1" applyAlignment="1">
      <alignment horizontal="left" vertical="center" wrapText="1"/>
    </xf>
    <xf numFmtId="0" fontId="20" fillId="0" borderId="3" xfId="1" applyFont="1" applyBorder="1" applyAlignment="1">
      <alignment horizontal="left" vertical="center" wrapText="1"/>
    </xf>
    <xf numFmtId="0" fontId="21" fillId="0" borderId="39" xfId="1" applyFont="1" applyBorder="1" applyAlignment="1">
      <alignment horizontal="left" vertical="top" wrapText="1"/>
    </xf>
    <xf numFmtId="0" fontId="21" fillId="0" borderId="0" xfId="1" applyFont="1" applyAlignment="1">
      <alignment horizontal="right"/>
    </xf>
    <xf numFmtId="0" fontId="20" fillId="0" borderId="0" xfId="1" applyFont="1" applyAlignment="1">
      <alignment horizontal="right"/>
    </xf>
    <xf numFmtId="0" fontId="20" fillId="0" borderId="0" xfId="1" applyFont="1" applyAlignment="1">
      <alignment horizontal="center"/>
    </xf>
    <xf numFmtId="0" fontId="21" fillId="0" borderId="12" xfId="1" applyFont="1" applyBorder="1" applyAlignment="1">
      <alignment horizontal="right"/>
    </xf>
    <xf numFmtId="0" fontId="20" fillId="0" borderId="24" xfId="1" applyFont="1" applyBorder="1" applyAlignment="1">
      <alignment horizontal="center" vertical="center" wrapText="1"/>
    </xf>
    <xf numFmtId="0" fontId="20" fillId="0" borderId="6" xfId="1" applyFont="1" applyBorder="1" applyAlignment="1">
      <alignment horizontal="center" vertical="center" wrapText="1"/>
    </xf>
    <xf numFmtId="0" fontId="20" fillId="0" borderId="54" xfId="1" applyFont="1" applyBorder="1" applyAlignment="1">
      <alignment horizontal="center" vertical="center" wrapText="1"/>
    </xf>
    <xf numFmtId="0" fontId="20" fillId="0" borderId="20" xfId="1" applyFont="1" applyBorder="1" applyAlignment="1">
      <alignment horizontal="center" vertical="center" wrapText="1"/>
    </xf>
    <xf numFmtId="0" fontId="20" fillId="0" borderId="10" xfId="1" applyFont="1" applyBorder="1" applyAlignment="1">
      <alignment horizontal="center" vertical="center" wrapText="1"/>
    </xf>
    <xf numFmtId="0" fontId="20" fillId="0" borderId="55" xfId="1" applyFont="1" applyBorder="1" applyAlignment="1">
      <alignment horizontal="center" vertical="center" wrapText="1"/>
    </xf>
    <xf numFmtId="0" fontId="20" fillId="0" borderId="31" xfId="1" applyFont="1" applyBorder="1" applyAlignment="1">
      <alignment horizontal="center" vertical="center" wrapText="1"/>
    </xf>
    <xf numFmtId="0" fontId="20" fillId="0" borderId="51" xfId="1" applyFont="1" applyBorder="1" applyAlignment="1">
      <alignment horizontal="center" vertical="center" wrapText="1"/>
    </xf>
    <xf numFmtId="0" fontId="20" fillId="0" borderId="52" xfId="1" applyFont="1" applyBorder="1" applyAlignment="1">
      <alignment horizontal="center" vertical="center" wrapText="1"/>
    </xf>
    <xf numFmtId="0" fontId="5" fillId="0" borderId="0" xfId="1" applyFont="1" applyAlignment="1">
      <alignment horizontal="right"/>
    </xf>
    <xf numFmtId="0" fontId="25" fillId="0" borderId="0" xfId="1" applyFont="1" applyAlignment="1">
      <alignment horizontal="right"/>
    </xf>
    <xf numFmtId="0" fontId="25" fillId="0" borderId="0" xfId="0" applyFont="1" applyAlignment="1">
      <alignment horizontal="right"/>
    </xf>
    <xf numFmtId="0" fontId="3" fillId="0" borderId="0" xfId="1" applyFont="1" applyAlignment="1">
      <alignment horizontal="center"/>
    </xf>
    <xf numFmtId="0" fontId="2" fillId="0" borderId="0" xfId="1" applyFont="1" applyBorder="1" applyAlignment="1">
      <alignment horizontal="right"/>
    </xf>
    <xf numFmtId="0" fontId="0" fillId="0" borderId="0" xfId="0" applyAlignment="1">
      <alignment horizontal="right"/>
    </xf>
    <xf numFmtId="0" fontId="11" fillId="0" borderId="24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1" fillId="0" borderId="22" xfId="0" applyFont="1" applyBorder="1" applyAlignment="1">
      <alignment horizontal="left"/>
    </xf>
    <xf numFmtId="0" fontId="3" fillId="0" borderId="0" xfId="1" applyFont="1" applyAlignment="1">
      <alignment horizontal="center" wrapText="1"/>
    </xf>
    <xf numFmtId="0" fontId="1" fillId="0" borderId="0" xfId="0" applyFont="1" applyBorder="1" applyAlignment="1">
      <alignment horizontal="right"/>
    </xf>
    <xf numFmtId="0" fontId="0" fillId="0" borderId="35" xfId="0" applyBorder="1" applyAlignment="1">
      <alignment horizontal="center"/>
    </xf>
    <xf numFmtId="0" fontId="4" fillId="0" borderId="57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 wrapText="1"/>
    </xf>
    <xf numFmtId="0" fontId="4" fillId="0" borderId="48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58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0" xfId="2" applyFont="1" applyBorder="1" applyAlignment="1">
      <alignment horizontal="center"/>
    </xf>
    <xf numFmtId="0" fontId="29" fillId="0" borderId="0" xfId="2" applyBorder="1" applyAlignment="1">
      <alignment horizontal="center"/>
    </xf>
    <xf numFmtId="0" fontId="25" fillId="0" borderId="0" xfId="2" applyFont="1" applyAlignment="1">
      <alignment horizontal="right"/>
    </xf>
    <xf numFmtId="0" fontId="3" fillId="0" borderId="0" xfId="1" applyFont="1" applyBorder="1" applyAlignment="1">
      <alignment horizontal="center" vertical="center" wrapText="1"/>
    </xf>
    <xf numFmtId="0" fontId="0" fillId="0" borderId="0" xfId="2" applyFont="1" applyAlignment="1"/>
    <xf numFmtId="0" fontId="0" fillId="0" borderId="0" xfId="0" applyAlignment="1"/>
    <xf numFmtId="0" fontId="29" fillId="0" borderId="0" xfId="2" applyAlignment="1">
      <alignment horizontal="center"/>
    </xf>
    <xf numFmtId="0" fontId="21" fillId="0" borderId="0" xfId="1" applyFont="1" applyAlignment="1">
      <alignment horizontal="right" vertical="top"/>
    </xf>
    <xf numFmtId="0" fontId="29" fillId="0" borderId="0" xfId="0" applyFont="1" applyAlignment="1">
      <alignment horizontal="right"/>
    </xf>
    <xf numFmtId="0" fontId="20" fillId="0" borderId="0" xfId="1" applyFont="1" applyAlignment="1">
      <alignment horizontal="right" vertical="top"/>
    </xf>
    <xf numFmtId="0" fontId="2" fillId="0" borderId="36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35" xfId="0" applyFont="1" applyBorder="1" applyAlignment="1">
      <alignment horizontal="center"/>
    </xf>
    <xf numFmtId="0" fontId="2" fillId="0" borderId="40" xfId="0" applyFont="1" applyBorder="1" applyAlignment="1">
      <alignment horizontal="center"/>
    </xf>
    <xf numFmtId="0" fontId="2" fillId="0" borderId="39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1" fillId="0" borderId="4" xfId="0" applyFont="1" applyBorder="1" applyAlignment="1">
      <alignment horizontal="center" wrapText="1"/>
    </xf>
    <xf numFmtId="0" fontId="3" fillId="0" borderId="40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1" fillId="0" borderId="40" xfId="0" applyFont="1" applyBorder="1" applyAlignment="1">
      <alignment horizontal="center"/>
    </xf>
    <xf numFmtId="0" fontId="11" fillId="0" borderId="39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5" fillId="0" borderId="0" xfId="0" applyFont="1" applyAlignment="1">
      <alignment horizontal="right"/>
    </xf>
    <xf numFmtId="0" fontId="3" fillId="0" borderId="0" xfId="0" applyFont="1" applyBorder="1" applyAlignment="1">
      <alignment horizontal="center"/>
    </xf>
    <xf numFmtId="0" fontId="3" fillId="0" borderId="40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0" fillId="0" borderId="4" xfId="0" applyBorder="1" applyAlignment="1">
      <alignment horizontal="center"/>
    </xf>
    <xf numFmtId="0" fontId="0" fillId="0" borderId="39" xfId="0" applyBorder="1" applyAlignment="1">
      <alignment horizontal="center"/>
    </xf>
    <xf numFmtId="0" fontId="25" fillId="0" borderId="57" xfId="0" applyFont="1" applyBorder="1" applyAlignment="1">
      <alignment horizontal="center" wrapText="1"/>
    </xf>
    <xf numFmtId="0" fontId="25" fillId="0" borderId="36" xfId="0" applyFont="1" applyBorder="1" applyAlignment="1">
      <alignment horizontal="center" wrapText="1"/>
    </xf>
    <xf numFmtId="0" fontId="25" fillId="0" borderId="48" xfId="0" applyFont="1" applyBorder="1" applyAlignment="1">
      <alignment horizontal="center" wrapText="1"/>
    </xf>
    <xf numFmtId="0" fontId="25" fillId="0" borderId="28" xfId="0" applyFont="1" applyBorder="1" applyAlignment="1">
      <alignment horizontal="center" wrapText="1"/>
    </xf>
    <xf numFmtId="0" fontId="25" fillId="0" borderId="0" xfId="0" applyFont="1" applyBorder="1" applyAlignment="1">
      <alignment horizontal="center" wrapText="1"/>
    </xf>
    <xf numFmtId="0" fontId="25" fillId="0" borderId="58" xfId="0" applyFont="1" applyBorder="1" applyAlignment="1">
      <alignment horizontal="center" wrapText="1"/>
    </xf>
    <xf numFmtId="0" fontId="25" fillId="0" borderId="38" xfId="0" applyFont="1" applyBorder="1" applyAlignment="1">
      <alignment horizontal="center" wrapText="1"/>
    </xf>
    <xf numFmtId="0" fontId="25" fillId="0" borderId="35" xfId="0" applyFont="1" applyBorder="1" applyAlignment="1">
      <alignment horizontal="center" wrapText="1"/>
    </xf>
    <xf numFmtId="0" fontId="25" fillId="0" borderId="1" xfId="0" applyFont="1" applyBorder="1" applyAlignment="1">
      <alignment horizontal="center" wrapText="1"/>
    </xf>
    <xf numFmtId="0" fontId="25" fillId="0" borderId="4" xfId="0" applyFont="1" applyBorder="1" applyAlignment="1">
      <alignment horizontal="center" wrapText="1"/>
    </xf>
    <xf numFmtId="0" fontId="0" fillId="0" borderId="4" xfId="0" applyBorder="1" applyAlignment="1">
      <alignment horizontal="left"/>
    </xf>
    <xf numFmtId="0" fontId="25" fillId="0" borderId="0" xfId="0" applyFont="1" applyBorder="1" applyAlignment="1">
      <alignment horizontal="center"/>
    </xf>
    <xf numFmtId="0" fontId="25" fillId="0" borderId="40" xfId="0" applyFont="1" applyBorder="1" applyAlignment="1">
      <alignment horizontal="left"/>
    </xf>
    <xf numFmtId="0" fontId="25" fillId="0" borderId="39" xfId="0" applyFont="1" applyBorder="1" applyAlignment="1">
      <alignment horizontal="left"/>
    </xf>
    <xf numFmtId="0" fontId="25" fillId="0" borderId="4" xfId="0" applyFont="1" applyBorder="1" applyAlignment="1">
      <alignment horizontal="left"/>
    </xf>
    <xf numFmtId="0" fontId="0" fillId="0" borderId="0" xfId="0" applyAlignment="1">
      <alignment horizontal="center"/>
    </xf>
    <xf numFmtId="0" fontId="25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25" fillId="0" borderId="40" xfId="0" applyFont="1" applyBorder="1" applyAlignment="1">
      <alignment horizontal="center"/>
    </xf>
    <xf numFmtId="0" fontId="25" fillId="0" borderId="39" xfId="0" applyFont="1" applyBorder="1" applyAlignment="1">
      <alignment horizontal="center"/>
    </xf>
    <xf numFmtId="0" fontId="0" fillId="0" borderId="0" xfId="0" applyBorder="1" applyAlignment="1">
      <alignment horizontal="right"/>
    </xf>
    <xf numFmtId="0" fontId="25" fillId="0" borderId="0" xfId="0" applyFont="1" applyAlignment="1">
      <alignment horizontal="left"/>
    </xf>
    <xf numFmtId="0" fontId="0" fillId="0" borderId="0" xfId="0" applyAlignment="1">
      <alignment horizontal="left"/>
    </xf>
    <xf numFmtId="0" fontId="5" fillId="0" borderId="4" xfId="0" applyFont="1" applyBorder="1" applyAlignment="1">
      <alignment horizontal="right"/>
    </xf>
    <xf numFmtId="0" fontId="25" fillId="0" borderId="3" xfId="0" applyFont="1" applyBorder="1" applyAlignment="1">
      <alignment horizontal="center"/>
    </xf>
    <xf numFmtId="0" fontId="5" fillId="0" borderId="4" xfId="0" applyFont="1" applyBorder="1" applyAlignment="1">
      <alignment horizontal="left"/>
    </xf>
    <xf numFmtId="0" fontId="5" fillId="0" borderId="40" xfId="0" applyFont="1" applyBorder="1" applyAlignment="1">
      <alignment horizontal="left"/>
    </xf>
    <xf numFmtId="0" fontId="5" fillId="0" borderId="39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25" fillId="0" borderId="4" xfId="0" applyFont="1" applyBorder="1" applyAlignment="1">
      <alignment horizontal="center"/>
    </xf>
    <xf numFmtId="0" fontId="28" fillId="0" borderId="40" xfId="0" applyFont="1" applyBorder="1" applyAlignment="1">
      <alignment horizontal="center"/>
    </xf>
    <xf numFmtId="0" fontId="28" fillId="0" borderId="3" xfId="0" applyFont="1" applyBorder="1" applyAlignment="1">
      <alignment horizontal="center"/>
    </xf>
    <xf numFmtId="0" fontId="5" fillId="0" borderId="40" xfId="0" applyFont="1" applyBorder="1" applyAlignment="1">
      <alignment horizontal="center"/>
    </xf>
    <xf numFmtId="0" fontId="5" fillId="0" borderId="3" xfId="0" applyFont="1" applyBorder="1" applyAlignment="1">
      <alignment horizontal="center"/>
    </xf>
  </cellXfs>
  <cellStyles count="4">
    <cellStyle name="Ezres 2" xfId="3"/>
    <cellStyle name="Normál" xfId="0" builtinId="0"/>
    <cellStyle name="Normál_költségvetés részletes terv_végl 2" xfId="2"/>
    <cellStyle name="Normál_Költségvetés1_12 melléklet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3"/>
  <sheetViews>
    <sheetView view="pageBreakPreview" topLeftCell="B1" zoomScaleNormal="100" zoomScaleSheetLayoutView="100" workbookViewId="0">
      <selection activeCell="A3" sqref="A3:I3"/>
    </sheetView>
  </sheetViews>
  <sheetFormatPr defaultColWidth="9.15234375" defaultRowHeight="14.15" x14ac:dyDescent="0.35"/>
  <cols>
    <col min="1" max="1" width="2.69140625" style="73" customWidth="1"/>
    <col min="2" max="2" width="4.3046875" style="73" customWidth="1"/>
    <col min="3" max="3" width="2.53515625" style="73" customWidth="1"/>
    <col min="4" max="4" width="6.3046875" style="73" customWidth="1"/>
    <col min="5" max="5" width="55.69140625" style="73" customWidth="1"/>
    <col min="6" max="6" width="14.53515625" style="101" customWidth="1"/>
    <col min="7" max="7" width="14.69140625" style="101" customWidth="1"/>
    <col min="8" max="8" width="15.84375" style="101" customWidth="1"/>
    <col min="9" max="9" width="16" style="101" customWidth="1"/>
    <col min="10" max="16384" width="9.15234375" style="73"/>
  </cols>
  <sheetData>
    <row r="1" spans="1:9" x14ac:dyDescent="0.35">
      <c r="A1" s="309" t="s">
        <v>435</v>
      </c>
      <c r="B1" s="309"/>
      <c r="C1" s="309"/>
      <c r="D1" s="309"/>
      <c r="E1" s="309"/>
      <c r="F1" s="309"/>
      <c r="G1" s="309"/>
      <c r="H1" s="309"/>
      <c r="I1" s="309"/>
    </row>
    <row r="2" spans="1:9" x14ac:dyDescent="0.35">
      <c r="A2" s="310" t="s">
        <v>419</v>
      </c>
      <c r="B2" s="310"/>
      <c r="C2" s="310"/>
      <c r="D2" s="310"/>
      <c r="E2" s="310"/>
      <c r="F2" s="310"/>
      <c r="G2" s="310"/>
      <c r="H2" s="310"/>
      <c r="I2" s="310"/>
    </row>
    <row r="3" spans="1:9" x14ac:dyDescent="0.35">
      <c r="A3" s="311" t="s">
        <v>354</v>
      </c>
      <c r="B3" s="311"/>
      <c r="C3" s="311"/>
      <c r="D3" s="311"/>
      <c r="E3" s="311"/>
      <c r="F3" s="311"/>
      <c r="G3" s="311"/>
      <c r="H3" s="311"/>
      <c r="I3" s="311"/>
    </row>
    <row r="4" spans="1:9" x14ac:dyDescent="0.35">
      <c r="A4" s="311" t="s">
        <v>155</v>
      </c>
      <c r="B4" s="311"/>
      <c r="C4" s="311"/>
      <c r="D4" s="311"/>
      <c r="E4" s="311"/>
      <c r="F4" s="311"/>
      <c r="G4" s="311"/>
      <c r="H4" s="311"/>
      <c r="I4" s="311"/>
    </row>
    <row r="6" spans="1:9" ht="13.5" customHeight="1" thickBot="1" x14ac:dyDescent="0.4">
      <c r="E6" s="312" t="s">
        <v>44</v>
      </c>
      <c r="F6" s="312"/>
      <c r="G6" s="312"/>
      <c r="H6" s="312"/>
      <c r="I6" s="312"/>
    </row>
    <row r="7" spans="1:9" ht="17.25" customHeight="1" thickBot="1" x14ac:dyDescent="0.4">
      <c r="A7" s="313" t="s">
        <v>2</v>
      </c>
      <c r="B7" s="314"/>
      <c r="C7" s="314"/>
      <c r="D7" s="314"/>
      <c r="E7" s="315"/>
      <c r="F7" s="319" t="s">
        <v>355</v>
      </c>
      <c r="G7" s="320"/>
      <c r="H7" s="320"/>
      <c r="I7" s="321"/>
    </row>
    <row r="8" spans="1:9" ht="14.6" thickBot="1" x14ac:dyDescent="0.4">
      <c r="A8" s="316"/>
      <c r="B8" s="317"/>
      <c r="C8" s="317"/>
      <c r="D8" s="317"/>
      <c r="E8" s="318"/>
      <c r="F8" s="184" t="s">
        <v>197</v>
      </c>
      <c r="G8" s="185" t="s">
        <v>259</v>
      </c>
      <c r="H8" s="186" t="s">
        <v>176</v>
      </c>
      <c r="I8" s="187" t="s">
        <v>15</v>
      </c>
    </row>
    <row r="9" spans="1:9" ht="16.5" customHeight="1" x14ac:dyDescent="0.35">
      <c r="A9" s="83" t="s">
        <v>82</v>
      </c>
      <c r="B9" s="304" t="s">
        <v>83</v>
      </c>
      <c r="C9" s="305"/>
      <c r="D9" s="305"/>
      <c r="E9" s="305"/>
      <c r="F9" s="84"/>
      <c r="G9" s="84"/>
      <c r="H9" s="84"/>
      <c r="I9" s="85"/>
    </row>
    <row r="10" spans="1:9" x14ac:dyDescent="0.35">
      <c r="A10" s="256" t="s">
        <v>84</v>
      </c>
      <c r="B10" s="257"/>
      <c r="C10" s="306" t="s">
        <v>85</v>
      </c>
      <c r="D10" s="306"/>
      <c r="E10" s="307"/>
      <c r="F10" s="102"/>
      <c r="G10" s="102"/>
      <c r="H10" s="103"/>
      <c r="I10" s="104"/>
    </row>
    <row r="11" spans="1:9" x14ac:dyDescent="0.35">
      <c r="A11" s="260" t="s">
        <v>86</v>
      </c>
      <c r="B11" s="261"/>
      <c r="C11" s="261"/>
      <c r="D11" s="308" t="s">
        <v>3</v>
      </c>
      <c r="E11" s="298"/>
      <c r="F11" s="75">
        <v>36757</v>
      </c>
      <c r="G11" s="75">
        <v>43688</v>
      </c>
      <c r="H11" s="76">
        <v>44735</v>
      </c>
      <c r="I11" s="104">
        <f>SUM(F11:H11)</f>
        <v>125180</v>
      </c>
    </row>
    <row r="12" spans="1:9" x14ac:dyDescent="0.35">
      <c r="A12" s="260" t="s">
        <v>87</v>
      </c>
      <c r="B12" s="261"/>
      <c r="C12" s="261"/>
      <c r="D12" s="298" t="s">
        <v>11</v>
      </c>
      <c r="E12" s="299"/>
      <c r="F12" s="75">
        <v>9942</v>
      </c>
      <c r="G12" s="75">
        <v>12122</v>
      </c>
      <c r="H12" s="76">
        <v>10210</v>
      </c>
      <c r="I12" s="104">
        <f t="shared" ref="I12:I76" si="0">SUM(F12:H12)</f>
        <v>32274</v>
      </c>
    </row>
    <row r="13" spans="1:9" x14ac:dyDescent="0.35">
      <c r="A13" s="260" t="s">
        <v>88</v>
      </c>
      <c r="B13" s="261"/>
      <c r="C13" s="261" t="s">
        <v>88</v>
      </c>
      <c r="D13" s="298" t="s">
        <v>65</v>
      </c>
      <c r="E13" s="299"/>
      <c r="F13" s="75">
        <v>6447</v>
      </c>
      <c r="G13" s="75">
        <v>7730</v>
      </c>
      <c r="H13" s="76">
        <v>62299</v>
      </c>
      <c r="I13" s="104">
        <f t="shared" si="0"/>
        <v>76476</v>
      </c>
    </row>
    <row r="14" spans="1:9" x14ac:dyDescent="0.35">
      <c r="A14" s="260" t="s">
        <v>89</v>
      </c>
      <c r="B14" s="261"/>
      <c r="C14" s="261"/>
      <c r="D14" s="303" t="s">
        <v>94</v>
      </c>
      <c r="E14" s="299"/>
      <c r="F14" s="75"/>
      <c r="G14" s="75"/>
      <c r="H14" s="76">
        <v>19429</v>
      </c>
      <c r="I14" s="104">
        <f t="shared" si="0"/>
        <v>19429</v>
      </c>
    </row>
    <row r="15" spans="1:9" x14ac:dyDescent="0.35">
      <c r="A15" s="256" t="s">
        <v>95</v>
      </c>
      <c r="B15" s="257"/>
      <c r="C15" s="288" t="s">
        <v>96</v>
      </c>
      <c r="D15" s="289"/>
      <c r="E15" s="289"/>
      <c r="F15" s="105"/>
      <c r="G15" s="105"/>
      <c r="H15" s="105"/>
      <c r="I15" s="104">
        <f t="shared" si="0"/>
        <v>0</v>
      </c>
    </row>
    <row r="16" spans="1:9" x14ac:dyDescent="0.35">
      <c r="A16" s="260" t="s">
        <v>86</v>
      </c>
      <c r="B16" s="261"/>
      <c r="C16" s="261"/>
      <c r="D16" s="298" t="s">
        <v>97</v>
      </c>
      <c r="E16" s="299"/>
      <c r="F16" s="75"/>
      <c r="G16" s="75"/>
      <c r="H16" s="75"/>
      <c r="I16" s="104">
        <f t="shared" si="0"/>
        <v>0</v>
      </c>
    </row>
    <row r="17" spans="1:9" x14ac:dyDescent="0.35">
      <c r="A17" s="301" t="s">
        <v>119</v>
      </c>
      <c r="B17" s="302"/>
      <c r="C17" s="302"/>
      <c r="D17" s="302"/>
      <c r="E17" s="141" t="s">
        <v>356</v>
      </c>
      <c r="F17" s="75">
        <v>226</v>
      </c>
      <c r="G17" s="75"/>
      <c r="H17" s="75">
        <v>3647</v>
      </c>
      <c r="I17" s="104">
        <f>SUM(F17+G17+H17)</f>
        <v>3873</v>
      </c>
    </row>
    <row r="18" spans="1:9" x14ac:dyDescent="0.35">
      <c r="A18" s="301" t="s">
        <v>120</v>
      </c>
      <c r="B18" s="302"/>
      <c r="C18" s="302"/>
      <c r="D18" s="302"/>
      <c r="E18" s="112" t="s">
        <v>315</v>
      </c>
      <c r="F18" s="75"/>
      <c r="G18" s="75"/>
      <c r="H18" s="75">
        <v>1000</v>
      </c>
      <c r="I18" s="104">
        <f>SUM(H18)</f>
        <v>1000</v>
      </c>
    </row>
    <row r="19" spans="1:9" x14ac:dyDescent="0.35">
      <c r="A19" s="301" t="s">
        <v>232</v>
      </c>
      <c r="B19" s="302"/>
      <c r="C19" s="302"/>
      <c r="D19" s="302"/>
      <c r="E19" s="112" t="s">
        <v>357</v>
      </c>
      <c r="F19" s="75"/>
      <c r="G19" s="75"/>
      <c r="H19" s="75">
        <v>250</v>
      </c>
      <c r="I19" s="104"/>
    </row>
    <row r="20" spans="1:9" x14ac:dyDescent="0.35">
      <c r="A20" s="301" t="s">
        <v>436</v>
      </c>
      <c r="B20" s="302"/>
      <c r="C20" s="302"/>
      <c r="D20" s="302"/>
      <c r="E20" s="112" t="s">
        <v>437</v>
      </c>
      <c r="F20" s="75"/>
      <c r="G20" s="75"/>
      <c r="H20" s="76">
        <v>6701</v>
      </c>
      <c r="I20" s="104">
        <f t="shared" si="0"/>
        <v>6701</v>
      </c>
    </row>
    <row r="21" spans="1:9" ht="15" customHeight="1" x14ac:dyDescent="0.35">
      <c r="A21" s="260" t="s">
        <v>87</v>
      </c>
      <c r="B21" s="261"/>
      <c r="C21" s="261" t="s">
        <v>102</v>
      </c>
      <c r="D21" s="298" t="s">
        <v>34</v>
      </c>
      <c r="E21" s="299"/>
      <c r="F21" s="105"/>
      <c r="G21" s="105"/>
      <c r="H21" s="76"/>
      <c r="I21" s="104">
        <f t="shared" si="0"/>
        <v>0</v>
      </c>
    </row>
    <row r="22" spans="1:9" ht="15" customHeight="1" x14ac:dyDescent="0.35">
      <c r="A22" s="290" t="s">
        <v>261</v>
      </c>
      <c r="B22" s="291"/>
      <c r="C22" s="291"/>
      <c r="D22" s="300"/>
      <c r="E22" s="146" t="s">
        <v>358</v>
      </c>
      <c r="F22" s="105"/>
      <c r="G22" s="105"/>
      <c r="H22" s="75">
        <v>500</v>
      </c>
      <c r="I22" s="104">
        <f t="shared" si="0"/>
        <v>500</v>
      </c>
    </row>
    <row r="23" spans="1:9" ht="15" customHeight="1" x14ac:dyDescent="0.35">
      <c r="A23" s="290" t="s">
        <v>260</v>
      </c>
      <c r="B23" s="291"/>
      <c r="C23" s="291"/>
      <c r="D23" s="300"/>
      <c r="E23" s="146" t="s">
        <v>359</v>
      </c>
      <c r="F23" s="105"/>
      <c r="G23" s="105"/>
      <c r="H23" s="75">
        <v>1500</v>
      </c>
      <c r="I23" s="104">
        <f t="shared" si="0"/>
        <v>1500</v>
      </c>
    </row>
    <row r="24" spans="1:9" ht="15" customHeight="1" x14ac:dyDescent="0.35">
      <c r="A24" s="290" t="s">
        <v>263</v>
      </c>
      <c r="B24" s="291"/>
      <c r="C24" s="291"/>
      <c r="D24" s="300"/>
      <c r="E24" s="146" t="s">
        <v>360</v>
      </c>
      <c r="F24" s="105"/>
      <c r="G24" s="105"/>
      <c r="H24" s="75">
        <v>200</v>
      </c>
      <c r="I24" s="104">
        <f>SUM(F24:H24)</f>
        <v>200</v>
      </c>
    </row>
    <row r="25" spans="1:9" ht="15" customHeight="1" x14ac:dyDescent="0.35">
      <c r="A25" s="290" t="s">
        <v>316</v>
      </c>
      <c r="B25" s="291"/>
      <c r="C25" s="291"/>
      <c r="D25" s="300"/>
      <c r="E25" s="146" t="s">
        <v>9</v>
      </c>
      <c r="F25" s="105"/>
      <c r="G25" s="105"/>
      <c r="H25" s="75">
        <v>3000</v>
      </c>
      <c r="I25" s="104">
        <f t="shared" si="0"/>
        <v>3000</v>
      </c>
    </row>
    <row r="26" spans="1:9" ht="15" customHeight="1" x14ac:dyDescent="0.35">
      <c r="A26" s="290" t="s">
        <v>361</v>
      </c>
      <c r="B26" s="291"/>
      <c r="C26" s="291"/>
      <c r="D26" s="291"/>
      <c r="E26" s="141" t="s">
        <v>363</v>
      </c>
      <c r="F26" s="105"/>
      <c r="G26" s="105"/>
      <c r="H26" s="75">
        <v>9430</v>
      </c>
      <c r="I26" s="104">
        <f t="shared" si="0"/>
        <v>9430</v>
      </c>
    </row>
    <row r="27" spans="1:9" ht="15" customHeight="1" x14ac:dyDescent="0.35">
      <c r="A27" s="290" t="s">
        <v>362</v>
      </c>
      <c r="B27" s="291"/>
      <c r="C27" s="291"/>
      <c r="D27" s="291"/>
      <c r="E27" s="141" t="s">
        <v>364</v>
      </c>
      <c r="F27" s="105"/>
      <c r="G27" s="105"/>
      <c r="H27" s="75">
        <v>500</v>
      </c>
      <c r="I27" s="104">
        <f t="shared" si="0"/>
        <v>500</v>
      </c>
    </row>
    <row r="28" spans="1:9" ht="15" customHeight="1" x14ac:dyDescent="0.35">
      <c r="A28" s="294" t="s">
        <v>101</v>
      </c>
      <c r="B28" s="295"/>
      <c r="C28" s="296" t="s">
        <v>262</v>
      </c>
      <c r="D28" s="296"/>
      <c r="E28" s="297"/>
      <c r="F28" s="105"/>
      <c r="G28" s="105"/>
      <c r="H28" s="76"/>
      <c r="I28" s="104">
        <f t="shared" si="0"/>
        <v>0</v>
      </c>
    </row>
    <row r="29" spans="1:9" ht="15" customHeight="1" x14ac:dyDescent="0.35">
      <c r="A29" s="290" t="s">
        <v>264</v>
      </c>
      <c r="B29" s="291"/>
      <c r="C29" s="291"/>
      <c r="D29" s="291"/>
      <c r="E29" s="157" t="s">
        <v>265</v>
      </c>
      <c r="F29" s="105"/>
      <c r="G29" s="105"/>
      <c r="H29" s="76">
        <v>60</v>
      </c>
      <c r="I29" s="104">
        <f t="shared" si="0"/>
        <v>60</v>
      </c>
    </row>
    <row r="30" spans="1:9" ht="15" customHeight="1" x14ac:dyDescent="0.35">
      <c r="A30" s="290" t="s">
        <v>266</v>
      </c>
      <c r="B30" s="291"/>
      <c r="C30" s="291"/>
      <c r="D30" s="291"/>
      <c r="E30" s="157" t="s">
        <v>341</v>
      </c>
      <c r="F30" s="105"/>
      <c r="G30" s="105"/>
      <c r="H30" s="76">
        <v>900</v>
      </c>
      <c r="I30" s="104">
        <f t="shared" si="0"/>
        <v>900</v>
      </c>
    </row>
    <row r="31" spans="1:9" ht="15" customHeight="1" x14ac:dyDescent="0.35">
      <c r="A31" s="290" t="s">
        <v>266</v>
      </c>
      <c r="B31" s="291"/>
      <c r="C31" s="291"/>
      <c r="D31" s="291"/>
      <c r="E31" s="157" t="s">
        <v>267</v>
      </c>
      <c r="F31" s="105"/>
      <c r="G31" s="105"/>
      <c r="H31" s="76">
        <v>385</v>
      </c>
      <c r="I31" s="104">
        <f t="shared" si="0"/>
        <v>385</v>
      </c>
    </row>
    <row r="32" spans="1:9" ht="15" customHeight="1" x14ac:dyDescent="0.35">
      <c r="A32" s="290" t="s">
        <v>339</v>
      </c>
      <c r="B32" s="291"/>
      <c r="C32" s="291"/>
      <c r="D32" s="291"/>
      <c r="E32" s="157" t="s">
        <v>367</v>
      </c>
      <c r="F32" s="105"/>
      <c r="G32" s="105"/>
      <c r="H32" s="76">
        <v>585</v>
      </c>
      <c r="I32" s="104">
        <f t="shared" si="0"/>
        <v>585</v>
      </c>
    </row>
    <row r="33" spans="1:9" ht="15" customHeight="1" x14ac:dyDescent="0.35">
      <c r="A33" s="290" t="s">
        <v>368</v>
      </c>
      <c r="B33" s="291"/>
      <c r="C33" s="291"/>
      <c r="D33" s="291"/>
      <c r="E33" s="157" t="s">
        <v>340</v>
      </c>
      <c r="F33" s="105"/>
      <c r="G33" s="105"/>
      <c r="H33" s="76">
        <v>4872</v>
      </c>
      <c r="I33" s="104">
        <f t="shared" si="0"/>
        <v>4872</v>
      </c>
    </row>
    <row r="34" spans="1:9" ht="15" customHeight="1" x14ac:dyDescent="0.35">
      <c r="A34" s="290" t="s">
        <v>369</v>
      </c>
      <c r="B34" s="291"/>
      <c r="C34" s="291"/>
      <c r="D34" s="291"/>
      <c r="E34" s="157" t="s">
        <v>370</v>
      </c>
      <c r="F34" s="105"/>
      <c r="G34" s="105"/>
      <c r="H34" s="76">
        <v>850</v>
      </c>
      <c r="I34" s="104">
        <f t="shared" si="0"/>
        <v>850</v>
      </c>
    </row>
    <row r="35" spans="1:9" ht="15" customHeight="1" x14ac:dyDescent="0.35">
      <c r="A35" s="292" t="s">
        <v>103</v>
      </c>
      <c r="B35" s="293"/>
      <c r="C35" s="288" t="s">
        <v>104</v>
      </c>
      <c r="D35" s="289"/>
      <c r="E35" s="289"/>
      <c r="F35" s="105"/>
      <c r="G35" s="105"/>
      <c r="H35" s="76">
        <v>45433</v>
      </c>
      <c r="I35" s="104">
        <f t="shared" si="0"/>
        <v>45433</v>
      </c>
    </row>
    <row r="36" spans="1:9" ht="15" customHeight="1" thickBot="1" x14ac:dyDescent="0.4">
      <c r="A36" s="282" t="s">
        <v>365</v>
      </c>
      <c r="B36" s="283"/>
      <c r="C36" s="284" t="s">
        <v>366</v>
      </c>
      <c r="D36" s="284"/>
      <c r="E36" s="285"/>
      <c r="F36" s="106"/>
      <c r="G36" s="106"/>
      <c r="H36" s="188">
        <v>5821</v>
      </c>
      <c r="I36" s="104">
        <f t="shared" si="0"/>
        <v>5821</v>
      </c>
    </row>
    <row r="37" spans="1:9" ht="15" customHeight="1" thickBot="1" x14ac:dyDescent="0.4">
      <c r="A37" s="87" t="s">
        <v>82</v>
      </c>
      <c r="B37" s="250" t="s">
        <v>105</v>
      </c>
      <c r="C37" s="251"/>
      <c r="D37" s="251"/>
      <c r="E37" s="251"/>
      <c r="F37" s="88">
        <f>SUM(F9:F35)</f>
        <v>53372</v>
      </c>
      <c r="G37" s="88">
        <f>SUM(G9:G35)</f>
        <v>63540</v>
      </c>
      <c r="H37" s="88">
        <f>SUM(H9:H36)</f>
        <v>222307</v>
      </c>
      <c r="I37" s="88">
        <f>SUM(I9:I36)</f>
        <v>338969</v>
      </c>
    </row>
    <row r="38" spans="1:9" ht="15" customHeight="1" x14ac:dyDescent="0.35">
      <c r="A38" s="86" t="s">
        <v>106</v>
      </c>
      <c r="B38" s="286" t="s">
        <v>107</v>
      </c>
      <c r="C38" s="287"/>
      <c r="D38" s="287"/>
      <c r="E38" s="287"/>
      <c r="F38" s="107"/>
      <c r="G38" s="107"/>
      <c r="H38" s="107"/>
      <c r="I38" s="104">
        <f t="shared" si="0"/>
        <v>0</v>
      </c>
    </row>
    <row r="39" spans="1:9" ht="15" customHeight="1" x14ac:dyDescent="0.35">
      <c r="A39" s="256" t="s">
        <v>84</v>
      </c>
      <c r="B39" s="257"/>
      <c r="C39" s="288" t="s">
        <v>108</v>
      </c>
      <c r="D39" s="289"/>
      <c r="E39" s="289"/>
      <c r="F39" s="105"/>
      <c r="G39" s="105"/>
      <c r="H39" s="105"/>
      <c r="I39" s="104">
        <f t="shared" si="0"/>
        <v>0</v>
      </c>
    </row>
    <row r="40" spans="1:9" ht="15" customHeight="1" x14ac:dyDescent="0.35">
      <c r="A40" s="260" t="s">
        <v>86</v>
      </c>
      <c r="B40" s="261"/>
      <c r="C40" s="261"/>
      <c r="D40" s="262" t="s">
        <v>108</v>
      </c>
      <c r="E40" s="263"/>
      <c r="F40" s="75">
        <v>2190</v>
      </c>
      <c r="G40" s="75">
        <v>212</v>
      </c>
      <c r="H40" s="75">
        <v>29159</v>
      </c>
      <c r="I40" s="104">
        <f t="shared" si="0"/>
        <v>31561</v>
      </c>
    </row>
    <row r="41" spans="1:9" ht="15" customHeight="1" x14ac:dyDescent="0.35">
      <c r="A41" s="260" t="s">
        <v>87</v>
      </c>
      <c r="B41" s="261"/>
      <c r="C41" s="261"/>
      <c r="D41" s="262" t="s">
        <v>268</v>
      </c>
      <c r="E41" s="263"/>
      <c r="F41" s="93"/>
      <c r="G41" s="93"/>
      <c r="H41" s="75"/>
      <c r="I41" s="104">
        <f t="shared" si="0"/>
        <v>0</v>
      </c>
    </row>
    <row r="42" spans="1:9" x14ac:dyDescent="0.35">
      <c r="A42" s="260" t="s">
        <v>109</v>
      </c>
      <c r="B42" s="261"/>
      <c r="C42" s="261"/>
      <c r="D42" s="261"/>
      <c r="E42" s="79" t="s">
        <v>112</v>
      </c>
      <c r="F42" s="93"/>
      <c r="G42" s="93"/>
      <c r="H42" s="75">
        <v>47016</v>
      </c>
      <c r="I42" s="104">
        <f t="shared" si="0"/>
        <v>47016</v>
      </c>
    </row>
    <row r="43" spans="1:9" x14ac:dyDescent="0.35">
      <c r="A43" s="260" t="s">
        <v>110</v>
      </c>
      <c r="B43" s="261"/>
      <c r="C43" s="261"/>
      <c r="D43" s="261"/>
      <c r="E43" s="80" t="s">
        <v>17</v>
      </c>
      <c r="F43" s="93"/>
      <c r="G43" s="93"/>
      <c r="H43" s="75"/>
      <c r="I43" s="104">
        <f t="shared" si="0"/>
        <v>0</v>
      </c>
    </row>
    <row r="44" spans="1:9" x14ac:dyDescent="0.35">
      <c r="A44" s="260" t="s">
        <v>111</v>
      </c>
      <c r="B44" s="261"/>
      <c r="C44" s="261"/>
      <c r="D44" s="261"/>
      <c r="E44" s="80" t="s">
        <v>76</v>
      </c>
      <c r="F44" s="108"/>
      <c r="G44" s="108"/>
      <c r="H44" s="77"/>
      <c r="I44" s="104">
        <f t="shared" si="0"/>
        <v>0</v>
      </c>
    </row>
    <row r="45" spans="1:9" x14ac:dyDescent="0.35">
      <c r="A45" s="260" t="s">
        <v>88</v>
      </c>
      <c r="B45" s="261"/>
      <c r="C45" s="261"/>
      <c r="D45" s="262" t="s">
        <v>113</v>
      </c>
      <c r="E45" s="263"/>
      <c r="F45" s="93"/>
      <c r="G45" s="93"/>
      <c r="H45" s="75"/>
      <c r="I45" s="104">
        <f t="shared" si="0"/>
        <v>0</v>
      </c>
    </row>
    <row r="46" spans="1:9" x14ac:dyDescent="0.35">
      <c r="A46" s="280" t="s">
        <v>98</v>
      </c>
      <c r="B46" s="281"/>
      <c r="C46" s="281"/>
      <c r="D46" s="281"/>
      <c r="E46" s="80" t="s">
        <v>269</v>
      </c>
      <c r="F46" s="93"/>
      <c r="G46" s="93"/>
      <c r="H46" s="75">
        <v>165176</v>
      </c>
      <c r="I46" s="104">
        <f t="shared" si="0"/>
        <v>165176</v>
      </c>
    </row>
    <row r="47" spans="1:9" x14ac:dyDescent="0.35">
      <c r="A47" s="260" t="s">
        <v>89</v>
      </c>
      <c r="B47" s="261"/>
      <c r="C47" s="261"/>
      <c r="D47" s="262" t="s">
        <v>114</v>
      </c>
      <c r="E47" s="263"/>
      <c r="F47" s="77"/>
      <c r="G47" s="77"/>
      <c r="H47" s="77"/>
      <c r="I47" s="104">
        <f t="shared" si="0"/>
        <v>0</v>
      </c>
    </row>
    <row r="48" spans="1:9" x14ac:dyDescent="0.35">
      <c r="A48" s="260" t="s">
        <v>90</v>
      </c>
      <c r="B48" s="261"/>
      <c r="C48" s="261"/>
      <c r="D48" s="261"/>
      <c r="E48" s="80" t="s">
        <v>115</v>
      </c>
      <c r="F48" s="77"/>
      <c r="G48" s="75">
        <v>10641</v>
      </c>
      <c r="H48" s="75">
        <v>27529</v>
      </c>
      <c r="I48" s="104">
        <f t="shared" si="0"/>
        <v>38170</v>
      </c>
    </row>
    <row r="49" spans="1:9" x14ac:dyDescent="0.35">
      <c r="A49" s="260" t="s">
        <v>91</v>
      </c>
      <c r="B49" s="261"/>
      <c r="C49" s="261"/>
      <c r="D49" s="261"/>
      <c r="E49" s="80" t="s">
        <v>116</v>
      </c>
      <c r="F49" s="77"/>
      <c r="G49" s="77"/>
      <c r="H49" s="77">
        <v>300</v>
      </c>
      <c r="I49" s="104">
        <f t="shared" si="0"/>
        <v>300</v>
      </c>
    </row>
    <row r="50" spans="1:9" x14ac:dyDescent="0.35">
      <c r="A50" s="260" t="s">
        <v>92</v>
      </c>
      <c r="B50" s="261"/>
      <c r="C50" s="261"/>
      <c r="D50" s="261"/>
      <c r="E50" s="80" t="s">
        <v>317</v>
      </c>
      <c r="F50" s="77"/>
      <c r="G50" s="77"/>
      <c r="H50" s="77"/>
      <c r="I50" s="104">
        <f t="shared" si="0"/>
        <v>0</v>
      </c>
    </row>
    <row r="51" spans="1:9" x14ac:dyDescent="0.35">
      <c r="A51" s="260" t="s">
        <v>93</v>
      </c>
      <c r="B51" s="261"/>
      <c r="C51" s="261"/>
      <c r="D51" s="261"/>
      <c r="E51" s="80" t="s">
        <v>117</v>
      </c>
      <c r="F51" s="77"/>
      <c r="G51" s="77"/>
      <c r="H51" s="77"/>
      <c r="I51" s="104">
        <f t="shared" si="0"/>
        <v>0</v>
      </c>
    </row>
    <row r="52" spans="1:9" x14ac:dyDescent="0.35">
      <c r="A52" s="256" t="s">
        <v>95</v>
      </c>
      <c r="B52" s="257"/>
      <c r="C52" s="258" t="s">
        <v>118</v>
      </c>
      <c r="D52" s="259"/>
      <c r="E52" s="259"/>
      <c r="F52" s="105"/>
      <c r="G52" s="105"/>
      <c r="H52" s="105"/>
      <c r="I52" s="104">
        <f t="shared" si="0"/>
        <v>0</v>
      </c>
    </row>
    <row r="53" spans="1:9" x14ac:dyDescent="0.35">
      <c r="A53" s="260" t="s">
        <v>86</v>
      </c>
      <c r="B53" s="261"/>
      <c r="C53" s="261"/>
      <c r="D53" s="262" t="s">
        <v>121</v>
      </c>
      <c r="E53" s="263"/>
      <c r="F53" s="75"/>
      <c r="G53" s="75"/>
      <c r="H53" s="75"/>
      <c r="I53" s="104">
        <f t="shared" si="0"/>
        <v>0</v>
      </c>
    </row>
    <row r="54" spans="1:9" x14ac:dyDescent="0.35">
      <c r="A54" s="260" t="s">
        <v>119</v>
      </c>
      <c r="B54" s="261"/>
      <c r="C54" s="261"/>
      <c r="D54" s="261"/>
      <c r="E54" s="80" t="s">
        <v>152</v>
      </c>
      <c r="F54" s="75"/>
      <c r="G54" s="75"/>
      <c r="H54" s="75">
        <v>19685</v>
      </c>
      <c r="I54" s="104">
        <f t="shared" si="0"/>
        <v>19685</v>
      </c>
    </row>
    <row r="55" spans="1:9" x14ac:dyDescent="0.35">
      <c r="A55" s="260" t="s">
        <v>120</v>
      </c>
      <c r="B55" s="261"/>
      <c r="C55" s="261"/>
      <c r="D55" s="261"/>
      <c r="E55" s="80" t="s">
        <v>75</v>
      </c>
      <c r="F55" s="75"/>
      <c r="G55" s="75"/>
      <c r="H55" s="75"/>
      <c r="I55" s="104">
        <f t="shared" si="0"/>
        <v>0</v>
      </c>
    </row>
    <row r="56" spans="1:9" x14ac:dyDescent="0.35">
      <c r="A56" s="260" t="s">
        <v>87</v>
      </c>
      <c r="B56" s="261"/>
      <c r="C56" s="261"/>
      <c r="D56" s="262" t="s">
        <v>122</v>
      </c>
      <c r="E56" s="263"/>
      <c r="F56" s="75"/>
      <c r="G56" s="75"/>
      <c r="H56" s="75"/>
      <c r="I56" s="104">
        <f t="shared" si="0"/>
        <v>0</v>
      </c>
    </row>
    <row r="57" spans="1:9" x14ac:dyDescent="0.35">
      <c r="A57" s="260" t="s">
        <v>109</v>
      </c>
      <c r="B57" s="261"/>
      <c r="C57" s="261"/>
      <c r="D57" s="261"/>
      <c r="E57" s="80" t="s">
        <v>123</v>
      </c>
      <c r="F57" s="75"/>
      <c r="G57" s="75"/>
      <c r="H57" s="75"/>
      <c r="I57" s="104">
        <f t="shared" si="0"/>
        <v>0</v>
      </c>
    </row>
    <row r="58" spans="1:9" x14ac:dyDescent="0.35">
      <c r="A58" s="260" t="s">
        <v>110</v>
      </c>
      <c r="B58" s="261"/>
      <c r="C58" s="261"/>
      <c r="D58" s="261"/>
      <c r="E58" s="80" t="s">
        <v>124</v>
      </c>
      <c r="F58" s="75"/>
      <c r="G58" s="75"/>
      <c r="H58" s="75"/>
      <c r="I58" s="104">
        <f t="shared" si="0"/>
        <v>0</v>
      </c>
    </row>
    <row r="59" spans="1:9" x14ac:dyDescent="0.35">
      <c r="A59" s="260" t="s">
        <v>88</v>
      </c>
      <c r="B59" s="261"/>
      <c r="C59" s="261"/>
      <c r="D59" s="262" t="s">
        <v>125</v>
      </c>
      <c r="E59" s="263"/>
      <c r="F59" s="75"/>
      <c r="G59" s="75"/>
      <c r="H59" s="75"/>
      <c r="I59" s="104">
        <f t="shared" si="0"/>
        <v>0</v>
      </c>
    </row>
    <row r="60" spans="1:9" x14ac:dyDescent="0.35">
      <c r="A60" s="260" t="s">
        <v>98</v>
      </c>
      <c r="B60" s="261"/>
      <c r="C60" s="261"/>
      <c r="D60" s="261"/>
      <c r="E60" s="80" t="s">
        <v>126</v>
      </c>
      <c r="F60" s="75"/>
      <c r="G60" s="75"/>
      <c r="H60" s="75"/>
      <c r="I60" s="104">
        <f t="shared" si="0"/>
        <v>0</v>
      </c>
    </row>
    <row r="61" spans="1:9" x14ac:dyDescent="0.35">
      <c r="A61" s="280" t="s">
        <v>99</v>
      </c>
      <c r="B61" s="261"/>
      <c r="C61" s="261"/>
      <c r="D61" s="261"/>
      <c r="E61" s="80" t="s">
        <v>127</v>
      </c>
      <c r="F61" s="75"/>
      <c r="G61" s="75"/>
      <c r="H61" s="75"/>
      <c r="I61" s="104">
        <f t="shared" si="0"/>
        <v>0</v>
      </c>
    </row>
    <row r="62" spans="1:9" x14ac:dyDescent="0.35">
      <c r="A62" s="260" t="s">
        <v>100</v>
      </c>
      <c r="B62" s="261"/>
      <c r="C62" s="261"/>
      <c r="D62" s="261"/>
      <c r="E62" s="80" t="s">
        <v>156</v>
      </c>
      <c r="F62" s="75"/>
      <c r="G62" s="75"/>
      <c r="H62" s="75"/>
      <c r="I62" s="104">
        <f t="shared" si="0"/>
        <v>0</v>
      </c>
    </row>
    <row r="63" spans="1:9" x14ac:dyDescent="0.35">
      <c r="A63" s="256" t="s">
        <v>101</v>
      </c>
      <c r="B63" s="257"/>
      <c r="C63" s="258" t="s">
        <v>128</v>
      </c>
      <c r="D63" s="259"/>
      <c r="E63" s="259"/>
      <c r="F63" s="105"/>
      <c r="G63" s="105"/>
      <c r="H63" s="105"/>
      <c r="I63" s="104">
        <f t="shared" si="0"/>
        <v>0</v>
      </c>
    </row>
    <row r="64" spans="1:9" ht="14.6" thickBot="1" x14ac:dyDescent="0.4">
      <c r="A64" s="276" t="s">
        <v>103</v>
      </c>
      <c r="B64" s="277"/>
      <c r="C64" s="278" t="s">
        <v>129</v>
      </c>
      <c r="D64" s="279"/>
      <c r="E64" s="279"/>
      <c r="F64" s="109"/>
      <c r="G64" s="109"/>
      <c r="H64" s="91"/>
      <c r="I64" s="104">
        <f t="shared" si="0"/>
        <v>0</v>
      </c>
    </row>
    <row r="65" spans="1:9" ht="14.6" thickBot="1" x14ac:dyDescent="0.4">
      <c r="A65" s="87" t="s">
        <v>106</v>
      </c>
      <c r="B65" s="250" t="s">
        <v>130</v>
      </c>
      <c r="C65" s="251"/>
      <c r="D65" s="251"/>
      <c r="E65" s="251"/>
      <c r="F65" s="88">
        <f>SUM(F38:F64)</f>
        <v>2190</v>
      </c>
      <c r="G65" s="88">
        <f>SUM(G38:G64)</f>
        <v>10853</v>
      </c>
      <c r="H65" s="88">
        <f>SUM(H38:H64)</f>
        <v>288865</v>
      </c>
      <c r="I65" s="104">
        <f t="shared" si="0"/>
        <v>301908</v>
      </c>
    </row>
    <row r="66" spans="1:9" ht="14.6" thickBot="1" x14ac:dyDescent="0.4">
      <c r="A66" s="270" t="s">
        <v>81</v>
      </c>
      <c r="B66" s="271"/>
      <c r="C66" s="271"/>
      <c r="D66" s="271"/>
      <c r="E66" s="271"/>
      <c r="F66" s="89">
        <f>SUM(F65-F37)</f>
        <v>-51182</v>
      </c>
      <c r="G66" s="89">
        <f>SUM(G65-G37)</f>
        <v>-52687</v>
      </c>
      <c r="H66" s="89">
        <f>SUM(H65-H37)</f>
        <v>66558</v>
      </c>
      <c r="I66" s="89">
        <f>SUM(I65-I37)</f>
        <v>-37061</v>
      </c>
    </row>
    <row r="67" spans="1:9" ht="14.6" thickBot="1" x14ac:dyDescent="0.4">
      <c r="A67" s="90" t="s">
        <v>131</v>
      </c>
      <c r="B67" s="272" t="s">
        <v>132</v>
      </c>
      <c r="C67" s="272"/>
      <c r="D67" s="272"/>
      <c r="E67" s="273"/>
      <c r="F67" s="88">
        <v>0</v>
      </c>
      <c r="G67" s="88">
        <v>0</v>
      </c>
      <c r="H67" s="88">
        <v>0</v>
      </c>
      <c r="I67" s="104">
        <v>0</v>
      </c>
    </row>
    <row r="68" spans="1:9" x14ac:dyDescent="0.35">
      <c r="A68" s="274" t="s">
        <v>133</v>
      </c>
      <c r="B68" s="275"/>
      <c r="C68" s="266" t="s">
        <v>157</v>
      </c>
      <c r="D68" s="267"/>
      <c r="E68" s="267"/>
      <c r="F68" s="110"/>
      <c r="G68" s="110"/>
      <c r="H68" s="110"/>
      <c r="I68" s="104">
        <f t="shared" si="0"/>
        <v>0</v>
      </c>
    </row>
    <row r="69" spans="1:9" x14ac:dyDescent="0.35">
      <c r="A69" s="260" t="s">
        <v>86</v>
      </c>
      <c r="B69" s="261"/>
      <c r="C69" s="261"/>
      <c r="D69" s="262" t="s">
        <v>134</v>
      </c>
      <c r="E69" s="263"/>
      <c r="F69" s="75">
        <v>1933</v>
      </c>
      <c r="G69" s="75">
        <v>2058</v>
      </c>
      <c r="H69" s="75">
        <v>12574</v>
      </c>
      <c r="I69" s="104">
        <f t="shared" si="0"/>
        <v>16565</v>
      </c>
    </row>
    <row r="70" spans="1:9" x14ac:dyDescent="0.35">
      <c r="A70" s="260" t="s">
        <v>87</v>
      </c>
      <c r="B70" s="261"/>
      <c r="C70" s="261"/>
      <c r="D70" s="262" t="s">
        <v>135</v>
      </c>
      <c r="E70" s="263"/>
      <c r="F70" s="75"/>
      <c r="G70" s="75"/>
      <c r="H70" s="75">
        <v>20746</v>
      </c>
      <c r="I70" s="104">
        <f t="shared" si="0"/>
        <v>20746</v>
      </c>
    </row>
    <row r="71" spans="1:9" x14ac:dyDescent="0.35">
      <c r="A71" s="81" t="s">
        <v>136</v>
      </c>
      <c r="B71" s="268" t="s">
        <v>137</v>
      </c>
      <c r="C71" s="269"/>
      <c r="D71" s="269"/>
      <c r="E71" s="269"/>
      <c r="F71" s="75"/>
      <c r="G71" s="75"/>
      <c r="H71" s="75"/>
      <c r="I71" s="104">
        <f t="shared" si="0"/>
        <v>0</v>
      </c>
    </row>
    <row r="72" spans="1:9" x14ac:dyDescent="0.35">
      <c r="A72" s="256" t="s">
        <v>138</v>
      </c>
      <c r="B72" s="257"/>
      <c r="C72" s="258" t="s">
        <v>139</v>
      </c>
      <c r="D72" s="259"/>
      <c r="E72" s="259"/>
      <c r="F72" s="105"/>
      <c r="G72" s="105"/>
      <c r="H72" s="105"/>
      <c r="I72" s="104">
        <f t="shared" si="0"/>
        <v>0</v>
      </c>
    </row>
    <row r="73" spans="1:9" x14ac:dyDescent="0.35">
      <c r="A73" s="256" t="s">
        <v>141</v>
      </c>
      <c r="B73" s="257"/>
      <c r="C73" s="258" t="s">
        <v>140</v>
      </c>
      <c r="D73" s="259"/>
      <c r="E73" s="259"/>
      <c r="F73" s="105"/>
      <c r="G73" s="105"/>
      <c r="H73" s="105"/>
      <c r="I73" s="104">
        <f t="shared" si="0"/>
        <v>0</v>
      </c>
    </row>
    <row r="74" spans="1:9" x14ac:dyDescent="0.35">
      <c r="A74" s="260" t="s">
        <v>86</v>
      </c>
      <c r="B74" s="261"/>
      <c r="C74" s="261"/>
      <c r="D74" s="262" t="s">
        <v>142</v>
      </c>
      <c r="E74" s="263"/>
      <c r="F74" s="75"/>
      <c r="G74" s="75"/>
      <c r="H74" s="75"/>
      <c r="I74" s="104">
        <f t="shared" si="0"/>
        <v>0</v>
      </c>
    </row>
    <row r="75" spans="1:9" ht="15" customHeight="1" thickBot="1" x14ac:dyDescent="0.4">
      <c r="A75" s="246" t="s">
        <v>87</v>
      </c>
      <c r="B75" s="247"/>
      <c r="C75" s="247"/>
      <c r="D75" s="264" t="s">
        <v>143</v>
      </c>
      <c r="E75" s="265"/>
      <c r="F75" s="91"/>
      <c r="G75" s="91"/>
      <c r="H75" s="91"/>
      <c r="I75" s="104">
        <f t="shared" si="0"/>
        <v>0</v>
      </c>
    </row>
    <row r="76" spans="1:9" ht="14.6" thickBot="1" x14ac:dyDescent="0.4">
      <c r="A76" s="90" t="s">
        <v>136</v>
      </c>
      <c r="B76" s="250" t="s">
        <v>144</v>
      </c>
      <c r="C76" s="251"/>
      <c r="D76" s="251"/>
      <c r="E76" s="251"/>
      <c r="F76" s="88">
        <f>SUM(F69:F75)</f>
        <v>1933</v>
      </c>
      <c r="G76" s="88">
        <f>SUM(G69:G75)</f>
        <v>2058</v>
      </c>
      <c r="H76" s="88">
        <f>SUM(H69:H75)</f>
        <v>33320</v>
      </c>
      <c r="I76" s="104">
        <f t="shared" si="0"/>
        <v>37311</v>
      </c>
    </row>
    <row r="77" spans="1:9" ht="29.25" customHeight="1" x14ac:dyDescent="0.35">
      <c r="A77" s="86" t="s">
        <v>145</v>
      </c>
      <c r="B77" s="266" t="s">
        <v>146</v>
      </c>
      <c r="C77" s="267"/>
      <c r="D77" s="267"/>
      <c r="E77" s="267"/>
      <c r="F77" s="107"/>
      <c r="G77" s="107"/>
      <c r="H77" s="107"/>
      <c r="I77" s="104">
        <f t="shared" ref="I77:I84" si="1">SUM(F77:H77)</f>
        <v>0</v>
      </c>
    </row>
    <row r="78" spans="1:9" x14ac:dyDescent="0.35">
      <c r="A78" s="256" t="s">
        <v>138</v>
      </c>
      <c r="B78" s="257"/>
      <c r="C78" s="258" t="s">
        <v>147</v>
      </c>
      <c r="D78" s="259"/>
      <c r="E78" s="259"/>
      <c r="F78" s="105"/>
      <c r="G78" s="105"/>
      <c r="H78" s="105"/>
      <c r="I78" s="104">
        <f t="shared" si="1"/>
        <v>0</v>
      </c>
    </row>
    <row r="79" spans="1:9" x14ac:dyDescent="0.35">
      <c r="A79" s="256" t="s">
        <v>141</v>
      </c>
      <c r="B79" s="257"/>
      <c r="C79" s="258" t="s">
        <v>148</v>
      </c>
      <c r="D79" s="259"/>
      <c r="E79" s="259"/>
      <c r="F79" s="105"/>
      <c r="G79" s="105"/>
      <c r="H79" s="105"/>
      <c r="I79" s="104">
        <f t="shared" si="1"/>
        <v>0</v>
      </c>
    </row>
    <row r="80" spans="1:9" x14ac:dyDescent="0.35">
      <c r="A80" s="260" t="s">
        <v>86</v>
      </c>
      <c r="B80" s="261"/>
      <c r="C80" s="261"/>
      <c r="D80" s="262" t="s">
        <v>149</v>
      </c>
      <c r="E80" s="263"/>
      <c r="F80" s="75"/>
      <c r="G80" s="75"/>
      <c r="H80" s="75"/>
      <c r="I80" s="104">
        <f t="shared" si="1"/>
        <v>0</v>
      </c>
    </row>
    <row r="81" spans="1:9" ht="14.6" thickBot="1" x14ac:dyDescent="0.4">
      <c r="A81" s="246" t="s">
        <v>87</v>
      </c>
      <c r="B81" s="247"/>
      <c r="C81" s="247"/>
      <c r="D81" s="248" t="s">
        <v>150</v>
      </c>
      <c r="E81" s="249"/>
      <c r="F81" s="91"/>
      <c r="G81" s="91"/>
      <c r="H81" s="91"/>
      <c r="I81" s="104">
        <f t="shared" si="1"/>
        <v>0</v>
      </c>
    </row>
    <row r="82" spans="1:9" ht="14.6" thickBot="1" x14ac:dyDescent="0.4">
      <c r="A82" s="87" t="s">
        <v>145</v>
      </c>
      <c r="B82" s="250" t="s">
        <v>151</v>
      </c>
      <c r="C82" s="251"/>
      <c r="D82" s="251"/>
      <c r="E82" s="251"/>
      <c r="F82" s="88"/>
      <c r="G82" s="88"/>
      <c r="H82" s="88">
        <f>SUM(H80:H81)</f>
        <v>0</v>
      </c>
      <c r="I82" s="104">
        <f t="shared" si="1"/>
        <v>0</v>
      </c>
    </row>
    <row r="83" spans="1:9" x14ac:dyDescent="0.35">
      <c r="A83" s="252" t="s">
        <v>153</v>
      </c>
      <c r="B83" s="253"/>
      <c r="C83" s="253"/>
      <c r="D83" s="253"/>
      <c r="E83" s="253"/>
      <c r="F83" s="82">
        <f>SUM(F37+F82)</f>
        <v>53372</v>
      </c>
      <c r="G83" s="82">
        <f>SUM(G37+G82)</f>
        <v>63540</v>
      </c>
      <c r="H83" s="82">
        <f>SUM(H37+H82)</f>
        <v>222307</v>
      </c>
      <c r="I83" s="104">
        <f t="shared" si="1"/>
        <v>339219</v>
      </c>
    </row>
    <row r="84" spans="1:9" ht="14.6" thickBot="1" x14ac:dyDescent="0.4">
      <c r="A84" s="254" t="s">
        <v>154</v>
      </c>
      <c r="B84" s="255"/>
      <c r="C84" s="255"/>
      <c r="D84" s="255"/>
      <c r="E84" s="255"/>
      <c r="F84" s="78">
        <f>SUM(F65+F76)</f>
        <v>4123</v>
      </c>
      <c r="G84" s="78">
        <f>SUM(G65+G76)</f>
        <v>12911</v>
      </c>
      <c r="H84" s="78">
        <f>SUM(H65+H76)</f>
        <v>322185</v>
      </c>
      <c r="I84" s="104">
        <f t="shared" si="1"/>
        <v>339219</v>
      </c>
    </row>
    <row r="85" spans="1:9" x14ac:dyDescent="0.35">
      <c r="E85" s="74"/>
      <c r="F85" s="111"/>
      <c r="G85" s="111"/>
      <c r="H85" s="111"/>
      <c r="I85" s="111"/>
    </row>
    <row r="86" spans="1:9" x14ac:dyDescent="0.35">
      <c r="E86" s="74"/>
      <c r="F86" s="111"/>
      <c r="G86" s="111"/>
      <c r="H86" s="111"/>
      <c r="I86" s="111"/>
    </row>
    <row r="87" spans="1:9" ht="33" customHeight="1" x14ac:dyDescent="0.35">
      <c r="E87" s="74"/>
      <c r="F87" s="111"/>
      <c r="G87" s="111"/>
      <c r="H87" s="111"/>
      <c r="I87" s="111"/>
    </row>
    <row r="88" spans="1:9" x14ac:dyDescent="0.35">
      <c r="E88" s="74"/>
      <c r="F88" s="111"/>
      <c r="G88" s="111"/>
      <c r="H88" s="111"/>
      <c r="I88" s="111"/>
    </row>
    <row r="89" spans="1:9" x14ac:dyDescent="0.35">
      <c r="E89" s="74"/>
      <c r="F89" s="111"/>
      <c r="G89" s="111"/>
      <c r="H89" s="111"/>
      <c r="I89" s="111"/>
    </row>
    <row r="90" spans="1:9" x14ac:dyDescent="0.35">
      <c r="E90" s="74"/>
      <c r="F90" s="111"/>
      <c r="G90" s="111"/>
      <c r="H90" s="111"/>
      <c r="I90" s="111"/>
    </row>
    <row r="91" spans="1:9" x14ac:dyDescent="0.35">
      <c r="E91" s="74"/>
      <c r="F91" s="111"/>
      <c r="G91" s="111"/>
      <c r="H91" s="111"/>
      <c r="I91" s="111"/>
    </row>
    <row r="92" spans="1:9" x14ac:dyDescent="0.35">
      <c r="E92" s="74"/>
      <c r="F92" s="111"/>
      <c r="G92" s="111"/>
      <c r="H92" s="111"/>
      <c r="I92" s="111"/>
    </row>
    <row r="93" spans="1:9" x14ac:dyDescent="0.35">
      <c r="E93" s="74"/>
      <c r="F93" s="111"/>
      <c r="G93" s="111"/>
      <c r="H93" s="111"/>
      <c r="I93" s="111"/>
    </row>
    <row r="94" spans="1:9" ht="29.25" customHeight="1" x14ac:dyDescent="0.35">
      <c r="E94" s="74"/>
      <c r="F94" s="111"/>
      <c r="G94" s="111"/>
      <c r="H94" s="111"/>
      <c r="I94" s="111"/>
    </row>
    <row r="95" spans="1:9" x14ac:dyDescent="0.35">
      <c r="E95" s="74"/>
      <c r="F95" s="111"/>
      <c r="G95" s="111"/>
      <c r="H95" s="111"/>
      <c r="I95" s="111"/>
    </row>
    <row r="96" spans="1:9" x14ac:dyDescent="0.35">
      <c r="E96" s="74"/>
      <c r="F96" s="111"/>
      <c r="G96" s="111"/>
      <c r="H96" s="111"/>
      <c r="I96" s="111"/>
    </row>
    <row r="97" spans="5:9" x14ac:dyDescent="0.35">
      <c r="E97" s="74"/>
      <c r="F97" s="111"/>
      <c r="G97" s="111"/>
      <c r="H97" s="111"/>
      <c r="I97" s="111"/>
    </row>
    <row r="98" spans="5:9" x14ac:dyDescent="0.35">
      <c r="E98" s="74"/>
      <c r="F98" s="111"/>
      <c r="G98" s="111"/>
      <c r="H98" s="111"/>
      <c r="I98" s="111"/>
    </row>
    <row r="99" spans="5:9" x14ac:dyDescent="0.35">
      <c r="E99" s="74"/>
      <c r="F99" s="111"/>
      <c r="G99" s="111"/>
      <c r="H99" s="111"/>
      <c r="I99" s="111"/>
    </row>
    <row r="100" spans="5:9" x14ac:dyDescent="0.35">
      <c r="E100" s="74"/>
      <c r="F100" s="111"/>
      <c r="G100" s="111"/>
      <c r="H100" s="111"/>
      <c r="I100" s="111"/>
    </row>
    <row r="101" spans="5:9" x14ac:dyDescent="0.35">
      <c r="E101" s="74"/>
      <c r="F101" s="111"/>
      <c r="G101" s="111"/>
      <c r="H101" s="111"/>
      <c r="I101" s="111"/>
    </row>
    <row r="102" spans="5:9" x14ac:dyDescent="0.35">
      <c r="E102" s="74"/>
      <c r="F102" s="111"/>
      <c r="G102" s="111"/>
      <c r="H102" s="111"/>
      <c r="I102" s="111"/>
    </row>
    <row r="103" spans="5:9" x14ac:dyDescent="0.35">
      <c r="E103" s="74"/>
      <c r="F103" s="111"/>
      <c r="G103" s="111"/>
      <c r="H103" s="111"/>
      <c r="I103" s="111"/>
    </row>
    <row r="104" spans="5:9" x14ac:dyDescent="0.35">
      <c r="E104" s="74"/>
      <c r="F104" s="111"/>
      <c r="G104" s="111"/>
      <c r="H104" s="111"/>
      <c r="I104" s="111"/>
    </row>
    <row r="105" spans="5:9" x14ac:dyDescent="0.35">
      <c r="E105" s="74"/>
      <c r="F105" s="111"/>
      <c r="G105" s="111"/>
      <c r="H105" s="111"/>
      <c r="I105" s="111"/>
    </row>
    <row r="106" spans="5:9" x14ac:dyDescent="0.35">
      <c r="E106" s="74"/>
      <c r="F106" s="111"/>
      <c r="G106" s="111"/>
      <c r="H106" s="111"/>
      <c r="I106" s="111"/>
    </row>
    <row r="107" spans="5:9" x14ac:dyDescent="0.35">
      <c r="E107" s="74"/>
      <c r="F107" s="111"/>
      <c r="G107" s="111"/>
      <c r="H107" s="111"/>
      <c r="I107" s="111"/>
    </row>
    <row r="108" spans="5:9" x14ac:dyDescent="0.35">
      <c r="E108" s="74"/>
      <c r="F108" s="111"/>
      <c r="G108" s="111"/>
      <c r="H108" s="111"/>
      <c r="I108" s="111"/>
    </row>
    <row r="109" spans="5:9" x14ac:dyDescent="0.35">
      <c r="E109" s="74"/>
      <c r="F109" s="111"/>
      <c r="G109" s="111"/>
      <c r="H109" s="111"/>
      <c r="I109" s="111"/>
    </row>
    <row r="110" spans="5:9" x14ac:dyDescent="0.35">
      <c r="E110" s="74"/>
      <c r="F110" s="111"/>
      <c r="G110" s="111"/>
      <c r="H110" s="111"/>
      <c r="I110" s="111"/>
    </row>
    <row r="111" spans="5:9" x14ac:dyDescent="0.35">
      <c r="E111" s="74"/>
      <c r="F111" s="111"/>
      <c r="G111" s="111"/>
      <c r="H111" s="111"/>
      <c r="I111" s="111"/>
    </row>
    <row r="112" spans="5:9" x14ac:dyDescent="0.35">
      <c r="E112" s="74"/>
      <c r="F112" s="111"/>
      <c r="G112" s="111"/>
      <c r="H112" s="111"/>
      <c r="I112" s="111"/>
    </row>
    <row r="113" spans="5:9" x14ac:dyDescent="0.35">
      <c r="E113" s="74"/>
      <c r="F113" s="111"/>
      <c r="G113" s="111"/>
      <c r="H113" s="111"/>
      <c r="I113" s="111"/>
    </row>
    <row r="114" spans="5:9" x14ac:dyDescent="0.35">
      <c r="E114" s="74"/>
      <c r="F114" s="111"/>
      <c r="G114" s="111"/>
      <c r="H114" s="111"/>
      <c r="I114" s="111"/>
    </row>
    <row r="115" spans="5:9" x14ac:dyDescent="0.35">
      <c r="E115" s="74"/>
      <c r="F115" s="111"/>
      <c r="G115" s="111"/>
      <c r="H115" s="111"/>
      <c r="I115" s="111"/>
    </row>
    <row r="116" spans="5:9" x14ac:dyDescent="0.35">
      <c r="E116" s="74"/>
      <c r="F116" s="111"/>
      <c r="G116" s="111"/>
      <c r="H116" s="111"/>
      <c r="I116" s="111"/>
    </row>
    <row r="117" spans="5:9" x14ac:dyDescent="0.35">
      <c r="E117" s="74"/>
      <c r="F117" s="111"/>
      <c r="G117" s="111"/>
      <c r="H117" s="111"/>
      <c r="I117" s="111"/>
    </row>
    <row r="118" spans="5:9" x14ac:dyDescent="0.35">
      <c r="E118" s="74"/>
      <c r="F118" s="111"/>
      <c r="G118" s="111"/>
      <c r="H118" s="111"/>
      <c r="I118" s="111"/>
    </row>
    <row r="119" spans="5:9" x14ac:dyDescent="0.35">
      <c r="E119" s="74"/>
      <c r="F119" s="111"/>
      <c r="G119" s="111"/>
      <c r="H119" s="111"/>
      <c r="I119" s="111"/>
    </row>
    <row r="120" spans="5:9" x14ac:dyDescent="0.35">
      <c r="E120" s="74"/>
      <c r="F120" s="111"/>
      <c r="G120" s="111"/>
      <c r="H120" s="111"/>
      <c r="I120" s="111"/>
    </row>
    <row r="121" spans="5:9" x14ac:dyDescent="0.35">
      <c r="E121" s="74"/>
      <c r="F121" s="111"/>
      <c r="G121" s="111"/>
      <c r="H121" s="111"/>
      <c r="I121" s="111"/>
    </row>
    <row r="122" spans="5:9" x14ac:dyDescent="0.35">
      <c r="E122" s="74"/>
      <c r="F122" s="111"/>
      <c r="G122" s="111"/>
      <c r="H122" s="111"/>
      <c r="I122" s="111"/>
    </row>
    <row r="123" spans="5:9" x14ac:dyDescent="0.35">
      <c r="E123" s="74"/>
      <c r="F123" s="111"/>
      <c r="G123" s="111"/>
      <c r="H123" s="111"/>
      <c r="I123" s="111"/>
    </row>
    <row r="124" spans="5:9" x14ac:dyDescent="0.35">
      <c r="E124" s="74"/>
      <c r="F124" s="111"/>
      <c r="G124" s="111"/>
      <c r="H124" s="111"/>
      <c r="I124" s="111"/>
    </row>
    <row r="125" spans="5:9" x14ac:dyDescent="0.35">
      <c r="E125" s="74"/>
      <c r="F125" s="111"/>
      <c r="G125" s="111"/>
      <c r="H125" s="111"/>
      <c r="I125" s="111"/>
    </row>
    <row r="126" spans="5:9" x14ac:dyDescent="0.35">
      <c r="E126" s="74"/>
      <c r="F126" s="111"/>
      <c r="G126" s="111"/>
      <c r="H126" s="111"/>
      <c r="I126" s="111"/>
    </row>
    <row r="127" spans="5:9" x14ac:dyDescent="0.35">
      <c r="E127" s="74"/>
      <c r="F127" s="111"/>
      <c r="G127" s="111"/>
      <c r="H127" s="111"/>
      <c r="I127" s="111"/>
    </row>
    <row r="128" spans="5:9" x14ac:dyDescent="0.35">
      <c r="E128" s="74"/>
      <c r="F128" s="111"/>
      <c r="G128" s="111"/>
      <c r="H128" s="111"/>
      <c r="I128" s="111"/>
    </row>
    <row r="129" spans="5:9" x14ac:dyDescent="0.35">
      <c r="E129" s="74"/>
      <c r="F129" s="111"/>
      <c r="G129" s="111"/>
      <c r="H129" s="111"/>
      <c r="I129" s="111"/>
    </row>
    <row r="130" spans="5:9" x14ac:dyDescent="0.35">
      <c r="E130" s="74"/>
      <c r="F130" s="111"/>
      <c r="G130" s="111"/>
      <c r="H130" s="111"/>
      <c r="I130" s="111"/>
    </row>
    <row r="131" spans="5:9" x14ac:dyDescent="0.35">
      <c r="E131" s="74"/>
      <c r="F131" s="111"/>
      <c r="G131" s="111"/>
      <c r="H131" s="111"/>
      <c r="I131" s="111"/>
    </row>
    <row r="132" spans="5:9" x14ac:dyDescent="0.35">
      <c r="E132" s="74"/>
      <c r="F132" s="111"/>
      <c r="G132" s="111"/>
      <c r="H132" s="111"/>
      <c r="I132" s="111"/>
    </row>
    <row r="133" spans="5:9" x14ac:dyDescent="0.35">
      <c r="E133" s="74"/>
      <c r="F133" s="111"/>
      <c r="G133" s="111"/>
      <c r="H133" s="111"/>
      <c r="I133" s="111"/>
    </row>
    <row r="134" spans="5:9" x14ac:dyDescent="0.35">
      <c r="E134" s="74"/>
      <c r="F134" s="111"/>
      <c r="G134" s="111"/>
      <c r="H134" s="111"/>
      <c r="I134" s="111"/>
    </row>
    <row r="135" spans="5:9" x14ac:dyDescent="0.35">
      <c r="E135" s="74"/>
      <c r="F135" s="111"/>
      <c r="G135" s="111"/>
      <c r="H135" s="111"/>
      <c r="I135" s="111"/>
    </row>
    <row r="136" spans="5:9" x14ac:dyDescent="0.35">
      <c r="E136" s="74"/>
      <c r="F136" s="111"/>
      <c r="G136" s="111"/>
      <c r="H136" s="111"/>
      <c r="I136" s="111"/>
    </row>
    <row r="137" spans="5:9" x14ac:dyDescent="0.35">
      <c r="E137" s="74"/>
      <c r="F137" s="111"/>
      <c r="G137" s="111"/>
      <c r="H137" s="111"/>
      <c r="I137" s="111"/>
    </row>
    <row r="138" spans="5:9" x14ac:dyDescent="0.35">
      <c r="E138" s="74"/>
      <c r="F138" s="111"/>
      <c r="G138" s="111"/>
      <c r="H138" s="111"/>
      <c r="I138" s="111"/>
    </row>
    <row r="139" spans="5:9" x14ac:dyDescent="0.35">
      <c r="E139" s="74"/>
      <c r="F139" s="111"/>
      <c r="G139" s="111"/>
      <c r="H139" s="111"/>
      <c r="I139" s="111"/>
    </row>
    <row r="140" spans="5:9" x14ac:dyDescent="0.35">
      <c r="E140" s="74"/>
      <c r="F140" s="111"/>
      <c r="G140" s="111"/>
      <c r="H140" s="111"/>
      <c r="I140" s="111"/>
    </row>
    <row r="141" spans="5:9" x14ac:dyDescent="0.35">
      <c r="E141" s="74"/>
      <c r="F141" s="111"/>
      <c r="G141" s="111"/>
      <c r="H141" s="111"/>
      <c r="I141" s="111"/>
    </row>
    <row r="142" spans="5:9" x14ac:dyDescent="0.35">
      <c r="E142" s="74"/>
      <c r="F142" s="111"/>
      <c r="G142" s="111"/>
      <c r="H142" s="111"/>
      <c r="I142" s="111"/>
    </row>
    <row r="143" spans="5:9" x14ac:dyDescent="0.35">
      <c r="E143" s="74"/>
      <c r="F143" s="111"/>
      <c r="G143" s="111"/>
      <c r="H143" s="111"/>
      <c r="I143" s="111"/>
    </row>
    <row r="144" spans="5:9" x14ac:dyDescent="0.35">
      <c r="E144" s="74"/>
      <c r="F144" s="111"/>
      <c r="G144" s="111"/>
      <c r="H144" s="111"/>
      <c r="I144" s="111"/>
    </row>
    <row r="145" spans="5:9" x14ac:dyDescent="0.35">
      <c r="E145" s="74"/>
      <c r="F145" s="111"/>
      <c r="G145" s="111"/>
      <c r="H145" s="111"/>
      <c r="I145" s="111"/>
    </row>
    <row r="146" spans="5:9" x14ac:dyDescent="0.35">
      <c r="E146" s="74"/>
      <c r="F146" s="111"/>
      <c r="G146" s="111"/>
      <c r="H146" s="111"/>
      <c r="I146" s="111"/>
    </row>
    <row r="147" spans="5:9" x14ac:dyDescent="0.35">
      <c r="E147" s="74"/>
      <c r="F147" s="111"/>
      <c r="G147" s="111"/>
      <c r="H147" s="111"/>
      <c r="I147" s="111"/>
    </row>
    <row r="148" spans="5:9" x14ac:dyDescent="0.35">
      <c r="E148" s="74"/>
      <c r="F148" s="111"/>
      <c r="G148" s="111"/>
      <c r="H148" s="111"/>
      <c r="I148" s="111"/>
    </row>
    <row r="149" spans="5:9" x14ac:dyDescent="0.35">
      <c r="E149" s="74"/>
      <c r="F149" s="111"/>
      <c r="G149" s="111"/>
      <c r="H149" s="111"/>
      <c r="I149" s="111"/>
    </row>
    <row r="150" spans="5:9" x14ac:dyDescent="0.35">
      <c r="E150" s="74"/>
      <c r="F150" s="111"/>
      <c r="G150" s="111"/>
      <c r="H150" s="111"/>
      <c r="I150" s="111"/>
    </row>
    <row r="151" spans="5:9" x14ac:dyDescent="0.35">
      <c r="E151" s="74"/>
      <c r="F151" s="111"/>
      <c r="G151" s="111"/>
      <c r="H151" s="111"/>
      <c r="I151" s="111"/>
    </row>
    <row r="152" spans="5:9" x14ac:dyDescent="0.35">
      <c r="E152" s="74"/>
      <c r="F152" s="111"/>
      <c r="G152" s="111"/>
      <c r="H152" s="111"/>
      <c r="I152" s="111"/>
    </row>
    <row r="153" spans="5:9" x14ac:dyDescent="0.35">
      <c r="E153" s="74"/>
      <c r="F153" s="111"/>
      <c r="G153" s="111"/>
      <c r="H153" s="111"/>
      <c r="I153" s="111"/>
    </row>
    <row r="154" spans="5:9" x14ac:dyDescent="0.35">
      <c r="E154" s="74"/>
      <c r="F154" s="111"/>
      <c r="G154" s="111"/>
      <c r="H154" s="111"/>
      <c r="I154" s="111"/>
    </row>
    <row r="155" spans="5:9" x14ac:dyDescent="0.35">
      <c r="E155" s="74"/>
      <c r="F155" s="111"/>
      <c r="G155" s="111"/>
      <c r="H155" s="111"/>
      <c r="I155" s="111"/>
    </row>
    <row r="156" spans="5:9" x14ac:dyDescent="0.35">
      <c r="E156" s="74"/>
      <c r="F156" s="111"/>
      <c r="G156" s="111"/>
      <c r="H156" s="111"/>
      <c r="I156" s="111"/>
    </row>
    <row r="157" spans="5:9" x14ac:dyDescent="0.35">
      <c r="E157" s="74"/>
      <c r="F157" s="111"/>
      <c r="G157" s="111"/>
      <c r="H157" s="111"/>
      <c r="I157" s="111"/>
    </row>
    <row r="158" spans="5:9" x14ac:dyDescent="0.35">
      <c r="E158" s="74"/>
      <c r="F158" s="111"/>
      <c r="G158" s="111"/>
      <c r="H158" s="111"/>
      <c r="I158" s="111"/>
    </row>
    <row r="159" spans="5:9" x14ac:dyDescent="0.35">
      <c r="E159" s="74"/>
      <c r="F159" s="111"/>
      <c r="G159" s="111"/>
      <c r="H159" s="111"/>
      <c r="I159" s="111"/>
    </row>
    <row r="160" spans="5:9" x14ac:dyDescent="0.35">
      <c r="E160" s="74"/>
      <c r="F160" s="111"/>
      <c r="G160" s="111"/>
      <c r="H160" s="111"/>
      <c r="I160" s="111"/>
    </row>
    <row r="161" spans="5:9" x14ac:dyDescent="0.35">
      <c r="E161" s="74"/>
      <c r="F161" s="111"/>
      <c r="G161" s="111"/>
      <c r="H161" s="111"/>
      <c r="I161" s="111"/>
    </row>
    <row r="162" spans="5:9" x14ac:dyDescent="0.35">
      <c r="E162" s="74"/>
      <c r="F162" s="111"/>
      <c r="G162" s="111"/>
      <c r="H162" s="111"/>
      <c r="I162" s="111"/>
    </row>
    <row r="163" spans="5:9" x14ac:dyDescent="0.35">
      <c r="E163" s="74"/>
      <c r="F163" s="111"/>
      <c r="G163" s="111"/>
      <c r="H163" s="111"/>
      <c r="I163" s="111"/>
    </row>
    <row r="164" spans="5:9" x14ac:dyDescent="0.35">
      <c r="E164" s="74"/>
      <c r="F164" s="111"/>
      <c r="G164" s="111"/>
      <c r="H164" s="111"/>
      <c r="I164" s="111"/>
    </row>
    <row r="165" spans="5:9" x14ac:dyDescent="0.35">
      <c r="E165" s="74"/>
      <c r="F165" s="111"/>
      <c r="G165" s="111"/>
      <c r="H165" s="111"/>
      <c r="I165" s="111"/>
    </row>
    <row r="166" spans="5:9" x14ac:dyDescent="0.35">
      <c r="E166" s="74"/>
      <c r="F166" s="111"/>
      <c r="G166" s="111"/>
      <c r="H166" s="111"/>
      <c r="I166" s="111"/>
    </row>
    <row r="167" spans="5:9" x14ac:dyDescent="0.35">
      <c r="E167" s="74"/>
      <c r="F167" s="111"/>
      <c r="G167" s="111"/>
      <c r="H167" s="111"/>
      <c r="I167" s="111"/>
    </row>
    <row r="168" spans="5:9" x14ac:dyDescent="0.35">
      <c r="E168" s="74"/>
      <c r="F168" s="111"/>
      <c r="G168" s="111"/>
      <c r="H168" s="111"/>
      <c r="I168" s="111"/>
    </row>
    <row r="169" spans="5:9" x14ac:dyDescent="0.35">
      <c r="E169" s="74"/>
      <c r="F169" s="111"/>
      <c r="G169" s="111"/>
      <c r="H169" s="111"/>
      <c r="I169" s="111"/>
    </row>
    <row r="170" spans="5:9" x14ac:dyDescent="0.35">
      <c r="E170" s="74"/>
      <c r="F170" s="111"/>
      <c r="G170" s="111"/>
      <c r="H170" s="111"/>
      <c r="I170" s="111"/>
    </row>
    <row r="171" spans="5:9" x14ac:dyDescent="0.35">
      <c r="E171" s="74"/>
      <c r="F171" s="111"/>
      <c r="G171" s="111"/>
      <c r="H171" s="111"/>
      <c r="I171" s="111"/>
    </row>
    <row r="172" spans="5:9" x14ac:dyDescent="0.35">
      <c r="E172" s="74"/>
      <c r="F172" s="111"/>
      <c r="G172" s="111"/>
      <c r="H172" s="111"/>
      <c r="I172" s="111"/>
    </row>
    <row r="173" spans="5:9" x14ac:dyDescent="0.35">
      <c r="E173" s="74"/>
      <c r="F173" s="111"/>
      <c r="G173" s="111"/>
      <c r="H173" s="111"/>
      <c r="I173" s="111"/>
    </row>
    <row r="174" spans="5:9" x14ac:dyDescent="0.35">
      <c r="E174" s="74"/>
      <c r="F174" s="111"/>
      <c r="G174" s="111"/>
      <c r="H174" s="111"/>
      <c r="I174" s="111"/>
    </row>
    <row r="175" spans="5:9" x14ac:dyDescent="0.35">
      <c r="E175" s="74"/>
      <c r="F175" s="111"/>
      <c r="G175" s="111"/>
      <c r="H175" s="111"/>
      <c r="I175" s="111"/>
    </row>
    <row r="176" spans="5:9" x14ac:dyDescent="0.35">
      <c r="E176" s="74"/>
      <c r="F176" s="111"/>
      <c r="G176" s="111"/>
      <c r="H176" s="111"/>
      <c r="I176" s="111"/>
    </row>
    <row r="177" spans="5:9" x14ac:dyDescent="0.35">
      <c r="E177" s="74"/>
      <c r="F177" s="111"/>
      <c r="G177" s="111"/>
      <c r="H177" s="111"/>
      <c r="I177" s="111"/>
    </row>
    <row r="178" spans="5:9" x14ac:dyDescent="0.35">
      <c r="E178" s="74"/>
      <c r="F178" s="111"/>
      <c r="G178" s="111"/>
      <c r="H178" s="111"/>
      <c r="I178" s="111"/>
    </row>
    <row r="179" spans="5:9" x14ac:dyDescent="0.35">
      <c r="E179" s="74"/>
      <c r="F179" s="111"/>
      <c r="G179" s="111"/>
      <c r="H179" s="111"/>
      <c r="I179" s="111"/>
    </row>
    <row r="180" spans="5:9" x14ac:dyDescent="0.35">
      <c r="E180" s="74"/>
      <c r="F180" s="111"/>
      <c r="G180" s="111"/>
      <c r="H180" s="111"/>
      <c r="I180" s="111"/>
    </row>
    <row r="181" spans="5:9" x14ac:dyDescent="0.35">
      <c r="E181" s="74"/>
      <c r="F181" s="111"/>
      <c r="G181" s="111"/>
      <c r="H181" s="111"/>
      <c r="I181" s="111"/>
    </row>
    <row r="182" spans="5:9" x14ac:dyDescent="0.35">
      <c r="E182" s="74"/>
      <c r="F182" s="111"/>
      <c r="G182" s="111"/>
      <c r="H182" s="111"/>
      <c r="I182" s="111"/>
    </row>
    <row r="183" spans="5:9" x14ac:dyDescent="0.35">
      <c r="E183" s="74"/>
      <c r="F183" s="111"/>
      <c r="G183" s="111"/>
      <c r="H183" s="111"/>
      <c r="I183" s="111"/>
    </row>
    <row r="184" spans="5:9" x14ac:dyDescent="0.35">
      <c r="E184" s="74"/>
      <c r="F184" s="111"/>
      <c r="G184" s="111"/>
      <c r="H184" s="111"/>
      <c r="I184" s="111"/>
    </row>
    <row r="185" spans="5:9" x14ac:dyDescent="0.35">
      <c r="E185" s="74"/>
      <c r="F185" s="111"/>
      <c r="G185" s="111"/>
      <c r="H185" s="111"/>
      <c r="I185" s="111"/>
    </row>
    <row r="186" spans="5:9" x14ac:dyDescent="0.35">
      <c r="E186" s="74"/>
      <c r="F186" s="111"/>
      <c r="G186" s="111"/>
      <c r="H186" s="111"/>
      <c r="I186" s="111"/>
    </row>
    <row r="187" spans="5:9" x14ac:dyDescent="0.35">
      <c r="E187" s="74"/>
      <c r="F187" s="111"/>
      <c r="G187" s="111"/>
      <c r="H187" s="111"/>
      <c r="I187" s="111"/>
    </row>
    <row r="188" spans="5:9" x14ac:dyDescent="0.35">
      <c r="E188" s="74"/>
      <c r="F188" s="111"/>
      <c r="G188" s="111"/>
      <c r="H188" s="111"/>
      <c r="I188" s="111"/>
    </row>
    <row r="189" spans="5:9" x14ac:dyDescent="0.35">
      <c r="E189" s="74"/>
      <c r="F189" s="111"/>
      <c r="G189" s="111"/>
      <c r="H189" s="111"/>
      <c r="I189" s="111"/>
    </row>
    <row r="190" spans="5:9" x14ac:dyDescent="0.35">
      <c r="E190" s="74"/>
      <c r="F190" s="111"/>
      <c r="G190" s="111"/>
      <c r="H190" s="111"/>
      <c r="I190" s="111"/>
    </row>
    <row r="191" spans="5:9" x14ac:dyDescent="0.35">
      <c r="E191" s="74"/>
      <c r="F191" s="111"/>
      <c r="G191" s="111"/>
      <c r="H191" s="111"/>
      <c r="I191" s="111"/>
    </row>
    <row r="192" spans="5:9" x14ac:dyDescent="0.35">
      <c r="E192" s="74"/>
      <c r="F192" s="111"/>
      <c r="G192" s="111"/>
      <c r="H192" s="111"/>
      <c r="I192" s="111"/>
    </row>
    <row r="193" spans="5:9" x14ac:dyDescent="0.35">
      <c r="E193" s="74"/>
      <c r="F193" s="111"/>
      <c r="G193" s="111"/>
      <c r="H193" s="111"/>
      <c r="I193" s="111"/>
    </row>
  </sheetData>
  <mergeCells count="116">
    <mergeCell ref="A1:I1"/>
    <mergeCell ref="A2:I2"/>
    <mergeCell ref="A3:I3"/>
    <mergeCell ref="A4:I4"/>
    <mergeCell ref="E6:I6"/>
    <mergeCell ref="A7:E8"/>
    <mergeCell ref="F7:I7"/>
    <mergeCell ref="A13:C13"/>
    <mergeCell ref="D13:E13"/>
    <mergeCell ref="A14:C14"/>
    <mergeCell ref="D14:E14"/>
    <mergeCell ref="A15:B15"/>
    <mergeCell ref="C15:E15"/>
    <mergeCell ref="B9:E9"/>
    <mergeCell ref="A10:B10"/>
    <mergeCell ref="C10:E10"/>
    <mergeCell ref="A11:C11"/>
    <mergeCell ref="D11:E11"/>
    <mergeCell ref="A12:C12"/>
    <mergeCell ref="D12:E12"/>
    <mergeCell ref="A21:C21"/>
    <mergeCell ref="D21:E21"/>
    <mergeCell ref="A22:D22"/>
    <mergeCell ref="A23:D23"/>
    <mergeCell ref="A24:D24"/>
    <mergeCell ref="A25:D25"/>
    <mergeCell ref="A16:C16"/>
    <mergeCell ref="D16:E16"/>
    <mergeCell ref="A17:D17"/>
    <mergeCell ref="A18:D18"/>
    <mergeCell ref="A19:D19"/>
    <mergeCell ref="A20:D20"/>
    <mergeCell ref="A31:D31"/>
    <mergeCell ref="A32:D32"/>
    <mergeCell ref="A33:D33"/>
    <mergeCell ref="A34:D34"/>
    <mergeCell ref="A35:B35"/>
    <mergeCell ref="C35:E35"/>
    <mergeCell ref="A26:D26"/>
    <mergeCell ref="A27:D27"/>
    <mergeCell ref="A28:B28"/>
    <mergeCell ref="C28:E28"/>
    <mergeCell ref="A29:D29"/>
    <mergeCell ref="A30:D30"/>
    <mergeCell ref="A40:C40"/>
    <mergeCell ref="D40:E40"/>
    <mergeCell ref="A41:C41"/>
    <mergeCell ref="D41:E41"/>
    <mergeCell ref="A42:D42"/>
    <mergeCell ref="A43:D43"/>
    <mergeCell ref="A36:B36"/>
    <mergeCell ref="C36:E36"/>
    <mergeCell ref="B37:E37"/>
    <mergeCell ref="B38:E38"/>
    <mergeCell ref="A39:B39"/>
    <mergeCell ref="C39:E39"/>
    <mergeCell ref="A48:D48"/>
    <mergeCell ref="A49:D49"/>
    <mergeCell ref="A50:D50"/>
    <mergeCell ref="A51:D51"/>
    <mergeCell ref="A52:B52"/>
    <mergeCell ref="C52:E52"/>
    <mergeCell ref="A44:D44"/>
    <mergeCell ref="A45:C45"/>
    <mergeCell ref="D45:E45"/>
    <mergeCell ref="A46:D46"/>
    <mergeCell ref="A47:C47"/>
    <mergeCell ref="D47:E47"/>
    <mergeCell ref="A57:D57"/>
    <mergeCell ref="A58:D58"/>
    <mergeCell ref="A59:C59"/>
    <mergeCell ref="D59:E59"/>
    <mergeCell ref="A60:D60"/>
    <mergeCell ref="A61:D61"/>
    <mergeCell ref="A53:C53"/>
    <mergeCell ref="D53:E53"/>
    <mergeCell ref="A54:D54"/>
    <mergeCell ref="A55:D55"/>
    <mergeCell ref="A56:C56"/>
    <mergeCell ref="D56:E56"/>
    <mergeCell ref="A66:E66"/>
    <mergeCell ref="B67:E67"/>
    <mergeCell ref="A68:B68"/>
    <mergeCell ref="C68:E68"/>
    <mergeCell ref="A69:C69"/>
    <mergeCell ref="D69:E69"/>
    <mergeCell ref="A62:D62"/>
    <mergeCell ref="A63:B63"/>
    <mergeCell ref="C63:E63"/>
    <mergeCell ref="A64:B64"/>
    <mergeCell ref="C64:E64"/>
    <mergeCell ref="B65:E65"/>
    <mergeCell ref="A74:C74"/>
    <mergeCell ref="D74:E74"/>
    <mergeCell ref="A75:C75"/>
    <mergeCell ref="D75:E75"/>
    <mergeCell ref="B76:E76"/>
    <mergeCell ref="B77:E77"/>
    <mergeCell ref="A70:C70"/>
    <mergeCell ref="D70:E70"/>
    <mergeCell ref="B71:E71"/>
    <mergeCell ref="A72:B72"/>
    <mergeCell ref="C72:E72"/>
    <mergeCell ref="A73:B73"/>
    <mergeCell ref="C73:E73"/>
    <mergeCell ref="A81:C81"/>
    <mergeCell ref="D81:E81"/>
    <mergeCell ref="B82:E82"/>
    <mergeCell ref="A83:E83"/>
    <mergeCell ref="A84:E84"/>
    <mergeCell ref="A78:B78"/>
    <mergeCell ref="C78:E78"/>
    <mergeCell ref="A79:B79"/>
    <mergeCell ref="C79:E79"/>
    <mergeCell ref="A80:C80"/>
    <mergeCell ref="D80:E80"/>
  </mergeCells>
  <printOptions horizontalCentered="1"/>
  <pageMargins left="0.31496062992125984" right="0.39370078740157483" top="0.39370078740157483" bottom="0.47244094488188981" header="0.27559055118110237" footer="0.15748031496062992"/>
  <pageSetup paperSize="9" scale="62" fitToHeight="2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view="pageBreakPreview" zoomScaleNormal="100" zoomScaleSheetLayoutView="100" workbookViewId="0">
      <selection activeCell="A11" sqref="A11:D11"/>
    </sheetView>
  </sheetViews>
  <sheetFormatPr defaultRowHeight="12.45" x14ac:dyDescent="0.3"/>
  <cols>
    <col min="1" max="1" width="19.84375" customWidth="1"/>
    <col min="2" max="2" width="18.84375" customWidth="1"/>
    <col min="3" max="3" width="11.69140625" customWidth="1"/>
    <col min="4" max="4" width="6" customWidth="1"/>
    <col min="6" max="6" width="4.4609375" customWidth="1"/>
    <col min="8" max="8" width="3.84375" customWidth="1"/>
  </cols>
  <sheetData>
    <row r="1" spans="1:8" x14ac:dyDescent="0.3">
      <c r="B1" s="327" t="s">
        <v>416</v>
      </c>
      <c r="C1" s="327"/>
      <c r="D1" s="327"/>
      <c r="E1" s="327"/>
      <c r="F1" s="327"/>
      <c r="G1" s="327"/>
      <c r="H1" s="327"/>
    </row>
    <row r="2" spans="1:8" x14ac:dyDescent="0.3">
      <c r="C2" s="132"/>
      <c r="D2" s="132"/>
    </row>
    <row r="3" spans="1:8" x14ac:dyDescent="0.3">
      <c r="A3" s="392" t="s">
        <v>206</v>
      </c>
      <c r="B3" s="392"/>
      <c r="C3" s="392"/>
      <c r="D3" s="392"/>
      <c r="E3" s="392"/>
      <c r="F3" s="392"/>
      <c r="G3" s="392"/>
      <c r="H3" s="392"/>
    </row>
    <row r="4" spans="1:8" x14ac:dyDescent="0.3">
      <c r="A4" s="392"/>
      <c r="B4" s="392"/>
      <c r="C4" s="392"/>
      <c r="D4" s="392"/>
      <c r="E4" s="392"/>
      <c r="F4" s="392"/>
      <c r="G4" s="392"/>
      <c r="H4" s="392"/>
    </row>
    <row r="5" spans="1:8" x14ac:dyDescent="0.3">
      <c r="B5" s="396"/>
      <c r="C5" s="396"/>
      <c r="D5" s="396"/>
    </row>
    <row r="6" spans="1:8" x14ac:dyDescent="0.3">
      <c r="A6" s="387" t="s">
        <v>400</v>
      </c>
      <c r="B6" s="387"/>
      <c r="C6" s="387"/>
      <c r="D6" s="387"/>
    </row>
    <row r="7" spans="1:8" x14ac:dyDescent="0.3">
      <c r="A7" s="387" t="s">
        <v>325</v>
      </c>
      <c r="B7" s="387"/>
      <c r="C7" s="387"/>
      <c r="D7" s="387"/>
    </row>
    <row r="8" spans="1:8" x14ac:dyDescent="0.3">
      <c r="A8" s="172"/>
      <c r="B8" s="167"/>
      <c r="C8" s="167"/>
      <c r="D8" s="167"/>
    </row>
    <row r="9" spans="1:8" x14ac:dyDescent="0.3">
      <c r="A9" s="171" t="s">
        <v>320</v>
      </c>
      <c r="B9" s="168"/>
      <c r="C9" s="169"/>
      <c r="D9" s="170"/>
    </row>
    <row r="10" spans="1:8" x14ac:dyDescent="0.3">
      <c r="A10" s="164" t="s">
        <v>326</v>
      </c>
      <c r="B10" s="137"/>
      <c r="C10" s="137"/>
      <c r="D10" s="137"/>
    </row>
    <row r="11" spans="1:8" x14ac:dyDescent="0.3">
      <c r="A11" s="394" t="s">
        <v>349</v>
      </c>
      <c r="B11" s="395"/>
      <c r="C11" s="395"/>
      <c r="D11" s="395"/>
    </row>
    <row r="12" spans="1:8" x14ac:dyDescent="0.3">
      <c r="A12" s="388" t="s">
        <v>321</v>
      </c>
      <c r="B12" s="389"/>
      <c r="C12" s="389"/>
      <c r="D12" s="389"/>
    </row>
    <row r="13" spans="1:8" x14ac:dyDescent="0.3">
      <c r="A13" s="386" t="s">
        <v>331</v>
      </c>
      <c r="B13" s="386"/>
      <c r="C13" s="166">
        <v>42780</v>
      </c>
      <c r="D13" s="135" t="s">
        <v>322</v>
      </c>
    </row>
    <row r="14" spans="1:8" x14ac:dyDescent="0.3">
      <c r="A14" s="386" t="s">
        <v>323</v>
      </c>
      <c r="B14" s="386"/>
      <c r="C14" s="135">
        <v>0</v>
      </c>
      <c r="D14" s="135" t="s">
        <v>322</v>
      </c>
    </row>
    <row r="15" spans="1:8" x14ac:dyDescent="0.3">
      <c r="A15" s="386" t="s">
        <v>324</v>
      </c>
      <c r="B15" s="386"/>
      <c r="C15" s="166">
        <v>300</v>
      </c>
      <c r="D15" s="135" t="s">
        <v>322</v>
      </c>
    </row>
    <row r="16" spans="1:8" x14ac:dyDescent="0.3">
      <c r="A16" s="386" t="s">
        <v>327</v>
      </c>
      <c r="B16" s="386"/>
      <c r="C16" s="135">
        <v>0</v>
      </c>
      <c r="D16" s="135" t="s">
        <v>322</v>
      </c>
    </row>
    <row r="17" spans="1:8" x14ac:dyDescent="0.3">
      <c r="A17" s="386" t="s">
        <v>328</v>
      </c>
      <c r="B17" s="386"/>
      <c r="C17" s="135">
        <v>0</v>
      </c>
      <c r="D17" s="135" t="s">
        <v>322</v>
      </c>
    </row>
    <row r="18" spans="1:8" x14ac:dyDescent="0.3">
      <c r="A18" s="386" t="s">
        <v>329</v>
      </c>
      <c r="B18" s="386"/>
      <c r="C18" s="135">
        <v>0</v>
      </c>
      <c r="D18" s="135" t="s">
        <v>322</v>
      </c>
    </row>
    <row r="19" spans="1:8" x14ac:dyDescent="0.3">
      <c r="A19" s="386" t="s">
        <v>330</v>
      </c>
      <c r="B19" s="386"/>
      <c r="C19" s="135">
        <v>0</v>
      </c>
      <c r="D19" s="135" t="s">
        <v>322</v>
      </c>
    </row>
    <row r="20" spans="1:8" x14ac:dyDescent="0.3">
      <c r="A20" s="390" t="s">
        <v>332</v>
      </c>
      <c r="B20" s="390"/>
      <c r="C20" s="166">
        <f>SUM(C13:C19)</f>
        <v>43080</v>
      </c>
      <c r="D20" s="135" t="s">
        <v>322</v>
      </c>
    </row>
    <row r="21" spans="1:8" x14ac:dyDescent="0.3">
      <c r="A21" s="391"/>
      <c r="B21" s="391"/>
      <c r="C21" s="327"/>
      <c r="D21" s="327"/>
    </row>
    <row r="22" spans="1:8" x14ac:dyDescent="0.3">
      <c r="A22" s="397" t="s">
        <v>401</v>
      </c>
      <c r="B22" s="398"/>
      <c r="C22" s="398"/>
      <c r="D22" s="398"/>
    </row>
    <row r="23" spans="1:8" ht="12.75" customHeight="1" x14ac:dyDescent="0.3">
      <c r="A23" s="393"/>
      <c r="B23" s="393"/>
      <c r="C23" s="393"/>
      <c r="D23" s="393"/>
    </row>
    <row r="24" spans="1:8" x14ac:dyDescent="0.3">
      <c r="B24" s="327" t="s">
        <v>417</v>
      </c>
      <c r="C24" s="327"/>
      <c r="D24" s="327"/>
      <c r="E24" s="327"/>
      <c r="F24" s="327"/>
      <c r="G24" s="327"/>
      <c r="H24" s="327"/>
    </row>
    <row r="25" spans="1:8" x14ac:dyDescent="0.3">
      <c r="C25" s="132"/>
      <c r="D25" s="132"/>
      <c r="E25" s="132"/>
      <c r="F25" s="132"/>
      <c r="G25" s="132"/>
      <c r="H25" s="132"/>
    </row>
    <row r="26" spans="1:8" x14ac:dyDescent="0.3">
      <c r="A26" s="334" t="s">
        <v>207</v>
      </c>
      <c r="B26" s="334"/>
      <c r="C26" s="334"/>
      <c r="D26" s="334"/>
      <c r="E26" s="334"/>
      <c r="F26" s="334"/>
      <c r="G26" s="334"/>
      <c r="H26" s="334"/>
    </row>
    <row r="27" spans="1:8" x14ac:dyDescent="0.3">
      <c r="A27" s="136"/>
      <c r="B27" s="136"/>
      <c r="C27" s="136"/>
      <c r="D27" s="136"/>
      <c r="E27" s="136"/>
      <c r="F27" s="136"/>
      <c r="G27" s="375" t="s">
        <v>210</v>
      </c>
      <c r="H27" s="375"/>
    </row>
    <row r="28" spans="1:8" x14ac:dyDescent="0.3">
      <c r="A28" s="134"/>
      <c r="B28" s="374" t="s">
        <v>180</v>
      </c>
      <c r="C28" s="374"/>
      <c r="D28" s="374"/>
      <c r="E28" s="374" t="s">
        <v>181</v>
      </c>
      <c r="F28" s="374"/>
      <c r="G28" s="374" t="s">
        <v>205</v>
      </c>
      <c r="H28" s="374"/>
    </row>
    <row r="29" spans="1:8" x14ac:dyDescent="0.3">
      <c r="A29" s="374" t="s">
        <v>333</v>
      </c>
      <c r="B29" s="376" t="s">
        <v>2</v>
      </c>
      <c r="C29" s="377"/>
      <c r="D29" s="378"/>
      <c r="E29" s="376" t="s">
        <v>208</v>
      </c>
      <c r="F29" s="377"/>
      <c r="G29" s="385" t="s">
        <v>209</v>
      </c>
      <c r="H29" s="385"/>
    </row>
    <row r="30" spans="1:8" x14ac:dyDescent="0.3">
      <c r="A30" s="374"/>
      <c r="B30" s="379"/>
      <c r="C30" s="380"/>
      <c r="D30" s="381"/>
      <c r="E30" s="379"/>
      <c r="F30" s="380"/>
      <c r="G30" s="385"/>
      <c r="H30" s="385"/>
    </row>
    <row r="31" spans="1:8" x14ac:dyDescent="0.3">
      <c r="A31" s="374"/>
      <c r="B31" s="382"/>
      <c r="C31" s="383"/>
      <c r="D31" s="384"/>
      <c r="E31" s="382"/>
      <c r="F31" s="383"/>
      <c r="G31" s="385"/>
      <c r="H31" s="385"/>
    </row>
    <row r="32" spans="1:8" x14ac:dyDescent="0.3">
      <c r="A32" s="135">
        <v>1</v>
      </c>
      <c r="B32" s="374">
        <v>0</v>
      </c>
      <c r="C32" s="374"/>
      <c r="D32" s="374"/>
      <c r="E32" s="374"/>
      <c r="F32" s="374"/>
      <c r="G32" s="374"/>
      <c r="H32" s="374"/>
    </row>
    <row r="33" spans="1:8" x14ac:dyDescent="0.3">
      <c r="A33" s="135">
        <v>2</v>
      </c>
      <c r="B33" s="374"/>
      <c r="C33" s="374"/>
      <c r="D33" s="374"/>
      <c r="E33" s="374"/>
      <c r="F33" s="374"/>
      <c r="G33" s="374"/>
      <c r="H33" s="374"/>
    </row>
    <row r="34" spans="1:8" x14ac:dyDescent="0.3">
      <c r="A34" s="135">
        <v>3</v>
      </c>
      <c r="B34" s="374"/>
      <c r="C34" s="374"/>
      <c r="D34" s="374"/>
      <c r="E34" s="374"/>
      <c r="F34" s="374"/>
      <c r="G34" s="374"/>
      <c r="H34" s="374"/>
    </row>
    <row r="35" spans="1:8" x14ac:dyDescent="0.3">
      <c r="A35" s="135" t="s">
        <v>15</v>
      </c>
      <c r="B35" s="374"/>
      <c r="C35" s="374"/>
      <c r="D35" s="374"/>
      <c r="E35" s="374">
        <f>SUM(E32:F34)</f>
        <v>0</v>
      </c>
      <c r="F35" s="374"/>
      <c r="G35" s="374">
        <f>SUM(G32:H34)</f>
        <v>0</v>
      </c>
      <c r="H35" s="374"/>
    </row>
  </sheetData>
  <mergeCells count="41">
    <mergeCell ref="A20:B20"/>
    <mergeCell ref="A21:B21"/>
    <mergeCell ref="A3:H4"/>
    <mergeCell ref="A23:D23"/>
    <mergeCell ref="A11:D11"/>
    <mergeCell ref="C21:D21"/>
    <mergeCell ref="B5:D5"/>
    <mergeCell ref="A22:D22"/>
    <mergeCell ref="A6:D6"/>
    <mergeCell ref="A13:B13"/>
    <mergeCell ref="A12:D12"/>
    <mergeCell ref="A14:B14"/>
    <mergeCell ref="A15:B15"/>
    <mergeCell ref="B35:D35"/>
    <mergeCell ref="E35:F35"/>
    <mergeCell ref="G35:H35"/>
    <mergeCell ref="B32:D32"/>
    <mergeCell ref="E32:F32"/>
    <mergeCell ref="G32:H32"/>
    <mergeCell ref="B24:H24"/>
    <mergeCell ref="B1:H1"/>
    <mergeCell ref="B34:D34"/>
    <mergeCell ref="E34:F34"/>
    <mergeCell ref="G34:H34"/>
    <mergeCell ref="A26:H26"/>
    <mergeCell ref="G27:H27"/>
    <mergeCell ref="A29:A31"/>
    <mergeCell ref="B29:D31"/>
    <mergeCell ref="E29:F31"/>
    <mergeCell ref="G29:H31"/>
    <mergeCell ref="A16:B16"/>
    <mergeCell ref="A17:B17"/>
    <mergeCell ref="A18:B18"/>
    <mergeCell ref="A19:B19"/>
    <mergeCell ref="A7:D7"/>
    <mergeCell ref="B28:D28"/>
    <mergeCell ref="E28:F28"/>
    <mergeCell ref="G28:H28"/>
    <mergeCell ref="B33:D33"/>
    <mergeCell ref="E33:F33"/>
    <mergeCell ref="G33:H33"/>
  </mergeCells>
  <phoneticPr fontId="22" type="noConversion"/>
  <pageMargins left="0.75" right="0.75" top="1" bottom="1" header="0.5" footer="0.5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view="pageBreakPreview" zoomScaleNormal="100" workbookViewId="0">
      <selection activeCell="A14" sqref="A14:H14"/>
    </sheetView>
  </sheetViews>
  <sheetFormatPr defaultRowHeight="12.45" x14ac:dyDescent="0.3"/>
  <cols>
    <col min="8" max="8" width="5.07421875" customWidth="1"/>
    <col min="10" max="10" width="5.07421875" customWidth="1"/>
  </cols>
  <sheetData>
    <row r="1" spans="1:10" x14ac:dyDescent="0.3">
      <c r="D1" s="391" t="s">
        <v>418</v>
      </c>
      <c r="E1" s="391"/>
      <c r="F1" s="391"/>
      <c r="G1" s="391"/>
      <c r="H1" s="391"/>
      <c r="I1" s="391"/>
      <c r="J1" s="391"/>
    </row>
    <row r="2" spans="1:10" x14ac:dyDescent="0.3">
      <c r="D2" s="133"/>
      <c r="E2" s="133"/>
      <c r="F2" s="133"/>
      <c r="G2" s="133"/>
      <c r="H2" s="133"/>
      <c r="I2" s="133"/>
      <c r="J2" s="133"/>
    </row>
    <row r="3" spans="1:10" x14ac:dyDescent="0.3">
      <c r="A3" s="392" t="s">
        <v>402</v>
      </c>
      <c r="B3" s="392"/>
      <c r="C3" s="392"/>
      <c r="D3" s="392"/>
      <c r="E3" s="392"/>
      <c r="F3" s="392"/>
      <c r="G3" s="392"/>
      <c r="H3" s="392"/>
      <c r="I3" s="392"/>
      <c r="J3" s="392"/>
    </row>
    <row r="6" spans="1:10" x14ac:dyDescent="0.3">
      <c r="A6" s="390" t="s">
        <v>2</v>
      </c>
      <c r="B6" s="390"/>
      <c r="C6" s="390"/>
      <c r="D6" s="390"/>
      <c r="E6" s="390"/>
      <c r="F6" s="390"/>
      <c r="G6" s="390"/>
      <c r="H6" s="390"/>
      <c r="I6" s="385" t="s">
        <v>403</v>
      </c>
      <c r="J6" s="385"/>
    </row>
    <row r="7" spans="1:10" x14ac:dyDescent="0.3">
      <c r="A7" s="390"/>
      <c r="B7" s="390"/>
      <c r="C7" s="390"/>
      <c r="D7" s="390"/>
      <c r="E7" s="390"/>
      <c r="F7" s="390"/>
      <c r="G7" s="390"/>
      <c r="H7" s="390"/>
      <c r="I7" s="385"/>
      <c r="J7" s="385"/>
    </row>
    <row r="8" spans="1:10" ht="17.25" customHeight="1" x14ac:dyDescent="0.3">
      <c r="A8" s="390" t="s">
        <v>211</v>
      </c>
      <c r="B8" s="390"/>
      <c r="C8" s="390"/>
      <c r="D8" s="390"/>
      <c r="E8" s="390"/>
      <c r="F8" s="390"/>
      <c r="G8" s="390"/>
      <c r="H8" s="390"/>
      <c r="I8" s="399"/>
      <c r="J8" s="399"/>
    </row>
    <row r="9" spans="1:10" x14ac:dyDescent="0.3">
      <c r="A9" s="401" t="s">
        <v>212</v>
      </c>
      <c r="B9" s="401"/>
      <c r="C9" s="401"/>
      <c r="D9" s="401"/>
      <c r="E9" s="401"/>
      <c r="F9" s="401"/>
      <c r="G9" s="401"/>
      <c r="H9" s="401"/>
      <c r="I9" s="399"/>
      <c r="J9" s="399"/>
    </row>
    <row r="10" spans="1:10" ht="17.25" customHeight="1" x14ac:dyDescent="0.3">
      <c r="A10" s="390" t="s">
        <v>213</v>
      </c>
      <c r="B10" s="390"/>
      <c r="C10" s="390"/>
      <c r="D10" s="390"/>
      <c r="E10" s="390"/>
      <c r="F10" s="390"/>
      <c r="G10" s="390"/>
      <c r="H10" s="390"/>
      <c r="I10" s="399"/>
      <c r="J10" s="399"/>
    </row>
    <row r="11" spans="1:10" x14ac:dyDescent="0.3">
      <c r="A11" s="401" t="s">
        <v>214</v>
      </c>
      <c r="B11" s="401"/>
      <c r="C11" s="401"/>
      <c r="D11" s="401"/>
      <c r="E11" s="401"/>
      <c r="F11" s="401"/>
      <c r="G11" s="401"/>
      <c r="H11" s="401"/>
      <c r="I11" s="399"/>
      <c r="J11" s="399"/>
    </row>
    <row r="12" spans="1:10" x14ac:dyDescent="0.3">
      <c r="A12" s="401" t="s">
        <v>215</v>
      </c>
      <c r="B12" s="401"/>
      <c r="C12" s="401"/>
      <c r="D12" s="401"/>
      <c r="E12" s="401"/>
      <c r="F12" s="401"/>
      <c r="G12" s="401"/>
      <c r="H12" s="401"/>
      <c r="I12" s="399"/>
      <c r="J12" s="399"/>
    </row>
    <row r="13" spans="1:10" x14ac:dyDescent="0.3">
      <c r="A13" s="401" t="s">
        <v>216</v>
      </c>
      <c r="B13" s="401"/>
      <c r="C13" s="401"/>
      <c r="D13" s="401"/>
      <c r="E13" s="401"/>
      <c r="F13" s="401"/>
      <c r="G13" s="401"/>
      <c r="H13" s="401"/>
      <c r="I13" s="399"/>
      <c r="J13" s="399"/>
    </row>
    <row r="14" spans="1:10" ht="16.5" customHeight="1" x14ac:dyDescent="0.3">
      <c r="A14" s="390" t="s">
        <v>217</v>
      </c>
      <c r="B14" s="390"/>
      <c r="C14" s="390"/>
      <c r="D14" s="390"/>
      <c r="E14" s="390"/>
      <c r="F14" s="390"/>
      <c r="G14" s="390"/>
      <c r="H14" s="390"/>
      <c r="I14" s="399"/>
      <c r="J14" s="399"/>
    </row>
    <row r="15" spans="1:10" ht="17.25" customHeight="1" x14ac:dyDescent="0.3">
      <c r="A15" s="405" t="s">
        <v>218</v>
      </c>
      <c r="B15" s="405"/>
      <c r="C15" s="405"/>
      <c r="D15" s="405"/>
      <c r="E15" s="405"/>
      <c r="F15" s="405"/>
      <c r="G15" s="405"/>
      <c r="H15" s="405"/>
      <c r="I15" s="399"/>
      <c r="J15" s="399"/>
    </row>
    <row r="16" spans="1:10" ht="12.9" x14ac:dyDescent="0.35">
      <c r="A16" s="401" t="s">
        <v>228</v>
      </c>
      <c r="B16" s="401"/>
      <c r="C16" s="401"/>
      <c r="D16" s="401"/>
      <c r="E16" s="401"/>
      <c r="F16" s="401"/>
      <c r="G16" s="401"/>
      <c r="H16" s="401"/>
      <c r="I16" s="406">
        <v>980</v>
      </c>
      <c r="J16" s="407"/>
    </row>
    <row r="17" spans="1:10" ht="12.9" x14ac:dyDescent="0.35">
      <c r="A17" s="402" t="s">
        <v>229</v>
      </c>
      <c r="B17" s="403"/>
      <c r="C17" s="403"/>
      <c r="D17" s="403"/>
      <c r="E17" s="403"/>
      <c r="F17" s="403"/>
      <c r="G17" s="403"/>
      <c r="H17" s="404"/>
      <c r="I17" s="406"/>
      <c r="J17" s="407"/>
    </row>
    <row r="18" spans="1:10" ht="17.25" customHeight="1" x14ac:dyDescent="0.3">
      <c r="A18" s="390" t="s">
        <v>219</v>
      </c>
      <c r="B18" s="390"/>
      <c r="C18" s="390"/>
      <c r="D18" s="390"/>
      <c r="E18" s="390"/>
      <c r="F18" s="390"/>
      <c r="G18" s="390"/>
      <c r="H18" s="390"/>
      <c r="I18" s="399"/>
      <c r="J18" s="399"/>
    </row>
    <row r="19" spans="1:10" x14ac:dyDescent="0.3">
      <c r="A19" s="401" t="s">
        <v>222</v>
      </c>
      <c r="B19" s="401"/>
      <c r="C19" s="401"/>
      <c r="D19" s="401"/>
      <c r="E19" s="401"/>
      <c r="F19" s="401"/>
      <c r="G19" s="401"/>
      <c r="H19" s="401"/>
      <c r="I19" s="408"/>
      <c r="J19" s="409"/>
    </row>
    <row r="20" spans="1:10" ht="17.25" customHeight="1" x14ac:dyDescent="0.3">
      <c r="A20" s="390" t="s">
        <v>220</v>
      </c>
      <c r="B20" s="390"/>
      <c r="C20" s="390"/>
      <c r="D20" s="390"/>
      <c r="E20" s="390"/>
      <c r="F20" s="390"/>
      <c r="G20" s="390"/>
      <c r="H20" s="390"/>
      <c r="I20" s="399"/>
      <c r="J20" s="399"/>
    </row>
    <row r="21" spans="1:10" x14ac:dyDescent="0.3">
      <c r="A21" s="137" t="s">
        <v>221</v>
      </c>
      <c r="B21" s="137"/>
      <c r="C21" s="137"/>
      <c r="D21" s="137"/>
      <c r="E21" s="137"/>
      <c r="F21" s="137"/>
      <c r="G21" s="143"/>
      <c r="H21" s="143"/>
      <c r="I21" s="399"/>
      <c r="J21" s="399"/>
    </row>
    <row r="22" spans="1:10" x14ac:dyDescent="0.3">
      <c r="A22" s="401" t="s">
        <v>223</v>
      </c>
      <c r="B22" s="401"/>
      <c r="C22" s="401"/>
      <c r="D22" s="401"/>
      <c r="E22" s="401"/>
      <c r="F22" s="401"/>
      <c r="G22" s="401"/>
      <c r="H22" s="401"/>
      <c r="I22" s="399"/>
      <c r="J22" s="399"/>
    </row>
    <row r="23" spans="1:10" x14ac:dyDescent="0.3">
      <c r="A23" s="390" t="s">
        <v>224</v>
      </c>
      <c r="B23" s="390"/>
      <c r="C23" s="390"/>
      <c r="D23" s="390"/>
      <c r="E23" s="390"/>
      <c r="F23" s="390"/>
      <c r="G23" s="390"/>
      <c r="H23" s="390"/>
      <c r="I23" s="399"/>
      <c r="J23" s="399"/>
    </row>
    <row r="24" spans="1:10" x14ac:dyDescent="0.3">
      <c r="A24" s="390" t="s">
        <v>225</v>
      </c>
      <c r="B24" s="390"/>
      <c r="C24" s="390"/>
      <c r="D24" s="390"/>
      <c r="E24" s="390"/>
      <c r="F24" s="390"/>
      <c r="G24" s="390"/>
      <c r="H24" s="390"/>
      <c r="I24" s="394">
        <f>SUM(I16:J23)</f>
        <v>980</v>
      </c>
      <c r="J24" s="400"/>
    </row>
    <row r="26" spans="1:10" x14ac:dyDescent="0.3">
      <c r="A26" s="19"/>
      <c r="B26" s="19"/>
      <c r="C26" s="19"/>
      <c r="D26" s="19"/>
      <c r="E26" s="19"/>
      <c r="F26" s="19"/>
      <c r="G26" s="19"/>
      <c r="H26" s="19"/>
      <c r="I26" s="19"/>
      <c r="J26" s="19"/>
    </row>
    <row r="27" spans="1:10" x14ac:dyDescent="0.3">
      <c r="A27" s="19"/>
      <c r="B27" s="19"/>
      <c r="C27" s="19"/>
      <c r="D27" s="19"/>
      <c r="E27" s="19"/>
      <c r="F27" s="19"/>
      <c r="G27" s="19"/>
      <c r="H27" s="19"/>
      <c r="I27" s="19"/>
      <c r="J27" s="19"/>
    </row>
  </sheetData>
  <mergeCells count="37">
    <mergeCell ref="A23:H23"/>
    <mergeCell ref="A20:H20"/>
    <mergeCell ref="A19:H19"/>
    <mergeCell ref="I16:J16"/>
    <mergeCell ref="I18:J18"/>
    <mergeCell ref="I20:J20"/>
    <mergeCell ref="I21:J21"/>
    <mergeCell ref="I19:J19"/>
    <mergeCell ref="I17:J17"/>
    <mergeCell ref="I13:J13"/>
    <mergeCell ref="I14:J14"/>
    <mergeCell ref="I15:J15"/>
    <mergeCell ref="I8:J8"/>
    <mergeCell ref="I9:J9"/>
    <mergeCell ref="I10:J10"/>
    <mergeCell ref="I11:J11"/>
    <mergeCell ref="A11:H11"/>
    <mergeCell ref="A12:H12"/>
    <mergeCell ref="A8:H8"/>
    <mergeCell ref="A10:H10"/>
    <mergeCell ref="I12:J12"/>
    <mergeCell ref="D1:J1"/>
    <mergeCell ref="A3:J3"/>
    <mergeCell ref="I6:J7"/>
    <mergeCell ref="A24:H24"/>
    <mergeCell ref="I22:J22"/>
    <mergeCell ref="I23:J23"/>
    <mergeCell ref="I24:J24"/>
    <mergeCell ref="A22:H22"/>
    <mergeCell ref="A18:H18"/>
    <mergeCell ref="A17:H17"/>
    <mergeCell ref="A13:H13"/>
    <mergeCell ref="A14:H14"/>
    <mergeCell ref="A15:H15"/>
    <mergeCell ref="A16:H16"/>
    <mergeCell ref="A6:H7"/>
    <mergeCell ref="A9:H9"/>
  </mergeCells>
  <phoneticPr fontId="22" type="noConversion"/>
  <pageMargins left="0.75" right="0.75" top="1" bottom="1" header="0.5" footer="0.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9"/>
  <sheetViews>
    <sheetView tabSelected="1" workbookViewId="0">
      <selection activeCell="B15" sqref="B15"/>
    </sheetView>
  </sheetViews>
  <sheetFormatPr defaultRowHeight="12.45" x14ac:dyDescent="0.3"/>
  <cols>
    <col min="1" max="1" width="44.84375" customWidth="1"/>
    <col min="2" max="2" width="10" customWidth="1"/>
    <col min="3" max="3" width="10.53515625" customWidth="1"/>
    <col min="4" max="4" width="11.3046875" customWidth="1"/>
  </cols>
  <sheetData>
    <row r="1" spans="1:5" x14ac:dyDescent="0.3">
      <c r="A1" s="370" t="s">
        <v>452</v>
      </c>
      <c r="B1" s="370"/>
      <c r="C1" s="370"/>
      <c r="D1" s="370"/>
      <c r="E1" s="370"/>
    </row>
    <row r="2" spans="1:5" x14ac:dyDescent="0.3">
      <c r="A2" s="324" t="s">
        <v>453</v>
      </c>
      <c r="B2" s="324"/>
      <c r="C2" s="324"/>
      <c r="D2" s="324"/>
      <c r="E2" s="324"/>
    </row>
    <row r="3" spans="1:5" ht="23.25" customHeight="1" x14ac:dyDescent="0.3">
      <c r="A3" s="392" t="s">
        <v>273</v>
      </c>
      <c r="B3" s="392"/>
      <c r="C3" s="392"/>
      <c r="D3" s="392"/>
    </row>
    <row r="5" spans="1:5" x14ac:dyDescent="0.3">
      <c r="A5" s="392" t="s">
        <v>274</v>
      </c>
      <c r="B5" s="392"/>
      <c r="C5" s="392"/>
      <c r="D5" s="392"/>
    </row>
    <row r="6" spans="1:5" x14ac:dyDescent="0.3">
      <c r="A6" s="386" t="s">
        <v>2</v>
      </c>
      <c r="B6" s="386"/>
      <c r="C6" s="386"/>
      <c r="D6" s="386"/>
    </row>
    <row r="7" spans="1:5" x14ac:dyDescent="0.3">
      <c r="A7" s="134" t="s">
        <v>275</v>
      </c>
      <c r="B7" s="135" t="s">
        <v>276</v>
      </c>
      <c r="C7" s="135" t="s">
        <v>277</v>
      </c>
      <c r="D7" s="135" t="s">
        <v>15</v>
      </c>
    </row>
    <row r="8" spans="1:5" x14ac:dyDescent="0.3">
      <c r="A8" s="134" t="s">
        <v>278</v>
      </c>
      <c r="B8" s="158">
        <v>24535</v>
      </c>
      <c r="C8" s="158">
        <v>19153</v>
      </c>
      <c r="D8" s="158">
        <f>SUM(B8:C8)</f>
        <v>43688</v>
      </c>
    </row>
    <row r="9" spans="1:5" x14ac:dyDescent="0.3">
      <c r="A9" s="134" t="s">
        <v>299</v>
      </c>
      <c r="B9" s="158">
        <v>6626</v>
      </c>
      <c r="C9" s="158">
        <v>5496</v>
      </c>
      <c r="D9" s="158">
        <f>SUM(B9:C9)</f>
        <v>12122</v>
      </c>
    </row>
    <row r="10" spans="1:5" x14ac:dyDescent="0.3">
      <c r="A10" s="134" t="s">
        <v>279</v>
      </c>
      <c r="B10" s="158">
        <v>5074</v>
      </c>
      <c r="C10" s="158">
        <v>2656</v>
      </c>
      <c r="D10" s="158">
        <f>SUM(B10:C10)</f>
        <v>7730</v>
      </c>
    </row>
    <row r="11" spans="1:5" x14ac:dyDescent="0.3">
      <c r="A11" s="134" t="s">
        <v>280</v>
      </c>
      <c r="B11" s="134">
        <v>0</v>
      </c>
      <c r="C11" s="134">
        <v>0</v>
      </c>
      <c r="D11" s="134">
        <v>0</v>
      </c>
    </row>
    <row r="12" spans="1:5" x14ac:dyDescent="0.3">
      <c r="A12" s="134" t="s">
        <v>281</v>
      </c>
      <c r="B12" s="134">
        <v>0</v>
      </c>
      <c r="C12" s="134">
        <v>0</v>
      </c>
      <c r="D12" s="134"/>
    </row>
    <row r="13" spans="1:5" x14ac:dyDescent="0.3">
      <c r="A13" s="134" t="s">
        <v>298</v>
      </c>
      <c r="B13" s="158">
        <f>SUM(B8:B12)</f>
        <v>36235</v>
      </c>
      <c r="C13" s="63">
        <f>SUM(C8:C12)</f>
        <v>27305</v>
      </c>
      <c r="D13" s="63">
        <f>SUM(D8:D12)</f>
        <v>63540</v>
      </c>
    </row>
    <row r="14" spans="1:5" x14ac:dyDescent="0.3">
      <c r="A14" s="134" t="s">
        <v>282</v>
      </c>
      <c r="B14" s="134"/>
      <c r="C14" s="134">
        <v>0</v>
      </c>
      <c r="D14" s="134"/>
    </row>
    <row r="15" spans="1:5" x14ac:dyDescent="0.3">
      <c r="A15" s="134" t="s">
        <v>283</v>
      </c>
      <c r="B15" s="134">
        <v>0</v>
      </c>
      <c r="C15" s="134">
        <v>0</v>
      </c>
      <c r="D15" s="134">
        <v>0</v>
      </c>
    </row>
    <row r="16" spans="1:5" x14ac:dyDescent="0.3">
      <c r="A16" s="134" t="s">
        <v>284</v>
      </c>
      <c r="B16" s="134">
        <v>0</v>
      </c>
      <c r="C16" s="134">
        <v>0</v>
      </c>
      <c r="D16" s="134">
        <v>0</v>
      </c>
    </row>
    <row r="17" spans="1:4" x14ac:dyDescent="0.3">
      <c r="A17" s="134" t="s">
        <v>285</v>
      </c>
      <c r="B17" s="134">
        <v>0</v>
      </c>
      <c r="C17" s="134">
        <v>0</v>
      </c>
      <c r="D17" s="134">
        <v>0</v>
      </c>
    </row>
    <row r="18" spans="1:4" x14ac:dyDescent="0.3">
      <c r="A18" s="134" t="s">
        <v>286</v>
      </c>
      <c r="B18" s="134">
        <v>0</v>
      </c>
      <c r="C18" s="134">
        <v>0</v>
      </c>
      <c r="D18" s="134">
        <v>0</v>
      </c>
    </row>
    <row r="19" spans="1:4" x14ac:dyDescent="0.3">
      <c r="A19" s="134" t="s">
        <v>287</v>
      </c>
      <c r="B19" s="134">
        <v>0</v>
      </c>
      <c r="C19" s="134">
        <v>0</v>
      </c>
      <c r="D19" s="134">
        <v>0</v>
      </c>
    </row>
    <row r="20" spans="1:4" x14ac:dyDescent="0.3">
      <c r="A20" s="134" t="s">
        <v>288</v>
      </c>
      <c r="B20" s="134">
        <v>0</v>
      </c>
      <c r="C20" s="134">
        <v>0</v>
      </c>
      <c r="D20" s="134">
        <v>0</v>
      </c>
    </row>
    <row r="21" spans="1:4" x14ac:dyDescent="0.3">
      <c r="A21" s="134" t="s">
        <v>289</v>
      </c>
      <c r="B21" s="134">
        <v>0</v>
      </c>
      <c r="C21" s="134">
        <v>0</v>
      </c>
      <c r="D21" s="134">
        <v>0</v>
      </c>
    </row>
    <row r="22" spans="1:4" x14ac:dyDescent="0.3">
      <c r="A22" s="134" t="s">
        <v>290</v>
      </c>
      <c r="B22" s="134">
        <v>0</v>
      </c>
      <c r="C22" s="134">
        <v>0</v>
      </c>
      <c r="D22" s="134">
        <v>0</v>
      </c>
    </row>
    <row r="23" spans="1:4" x14ac:dyDescent="0.3">
      <c r="A23" s="134" t="s">
        <v>291</v>
      </c>
      <c r="B23" s="134">
        <v>0</v>
      </c>
      <c r="C23" s="134">
        <v>0</v>
      </c>
      <c r="D23" s="134">
        <v>0</v>
      </c>
    </row>
    <row r="24" spans="1:4" x14ac:dyDescent="0.3">
      <c r="A24" s="134" t="s">
        <v>292</v>
      </c>
      <c r="B24" s="158">
        <f>SUM(B13:B14)</f>
        <v>36235</v>
      </c>
      <c r="C24" s="158">
        <f>SUM(C13:C14)</f>
        <v>27305</v>
      </c>
      <c r="D24" s="158">
        <f>SUM(D13:D14)</f>
        <v>63540</v>
      </c>
    </row>
    <row r="25" spans="1:4" x14ac:dyDescent="0.3">
      <c r="A25" s="159"/>
      <c r="B25" s="160"/>
      <c r="C25" s="160"/>
      <c r="D25" s="160"/>
    </row>
    <row r="26" spans="1:4" x14ac:dyDescent="0.3">
      <c r="A26" s="1"/>
      <c r="B26" s="161"/>
      <c r="C26" s="161"/>
      <c r="D26" s="161"/>
    </row>
    <row r="27" spans="1:4" x14ac:dyDescent="0.3">
      <c r="A27" s="1"/>
      <c r="B27" s="161"/>
      <c r="C27" s="161"/>
      <c r="D27" s="161"/>
    </row>
    <row r="28" spans="1:4" x14ac:dyDescent="0.3">
      <c r="A28" s="1"/>
      <c r="B28" s="1"/>
      <c r="C28" s="1"/>
      <c r="D28" s="1"/>
    </row>
    <row r="29" spans="1:4" x14ac:dyDescent="0.3">
      <c r="A29" s="405" t="s">
        <v>293</v>
      </c>
      <c r="B29" s="405"/>
      <c r="C29" s="405"/>
      <c r="D29" s="405"/>
    </row>
    <row r="30" spans="1:4" x14ac:dyDescent="0.3">
      <c r="A30" s="386" t="s">
        <v>2</v>
      </c>
      <c r="B30" s="386"/>
      <c r="C30" s="386"/>
      <c r="D30" s="386"/>
    </row>
    <row r="31" spans="1:4" x14ac:dyDescent="0.3">
      <c r="A31" s="134" t="s">
        <v>275</v>
      </c>
      <c r="B31" s="135" t="s">
        <v>276</v>
      </c>
      <c r="C31" s="135" t="s">
        <v>277</v>
      </c>
      <c r="D31" s="135" t="s">
        <v>15</v>
      </c>
    </row>
    <row r="32" spans="1:4" x14ac:dyDescent="0.3">
      <c r="A32" s="134" t="s">
        <v>294</v>
      </c>
      <c r="B32" s="158">
        <v>50629</v>
      </c>
      <c r="C32" s="158">
        <v>8920</v>
      </c>
      <c r="D32" s="158">
        <f t="shared" ref="D32:D39" si="0">SUM(B32:C32)</f>
        <v>59549</v>
      </c>
    </row>
    <row r="33" spans="1:4" x14ac:dyDescent="0.3">
      <c r="A33" s="134" t="s">
        <v>295</v>
      </c>
      <c r="B33" s="158">
        <v>31476</v>
      </c>
      <c r="C33" s="134">
        <v>768</v>
      </c>
      <c r="D33" s="158">
        <f t="shared" si="0"/>
        <v>32244</v>
      </c>
    </row>
    <row r="34" spans="1:4" x14ac:dyDescent="0.3">
      <c r="A34" s="134" t="s">
        <v>296</v>
      </c>
      <c r="B34" s="158">
        <v>19153</v>
      </c>
      <c r="C34" s="158">
        <v>8152</v>
      </c>
      <c r="D34" s="158">
        <f t="shared" si="0"/>
        <v>27305</v>
      </c>
    </row>
    <row r="35" spans="1:4" x14ac:dyDescent="0.3">
      <c r="A35" s="134" t="s">
        <v>319</v>
      </c>
      <c r="B35" s="134">
        <v>212</v>
      </c>
      <c r="C35" s="158">
        <v>0</v>
      </c>
      <c r="D35" s="158">
        <f t="shared" si="0"/>
        <v>212</v>
      </c>
    </row>
    <row r="36" spans="1:4" x14ac:dyDescent="0.3">
      <c r="A36" s="134" t="s">
        <v>431</v>
      </c>
      <c r="B36" s="134">
        <v>690</v>
      </c>
      <c r="C36" s="158"/>
      <c r="D36" s="158">
        <f t="shared" si="0"/>
        <v>690</v>
      </c>
    </row>
    <row r="37" spans="1:4" x14ac:dyDescent="0.3">
      <c r="A37" s="134" t="s">
        <v>432</v>
      </c>
      <c r="B37" s="134">
        <v>1031</v>
      </c>
      <c r="C37" s="158"/>
      <c r="D37" s="158">
        <f t="shared" si="0"/>
        <v>1031</v>
      </c>
    </row>
    <row r="38" spans="1:4" x14ac:dyDescent="0.3">
      <c r="A38" s="134" t="s">
        <v>433</v>
      </c>
      <c r="B38" s="134">
        <v>2058</v>
      </c>
      <c r="C38" s="158"/>
      <c r="D38" s="158">
        <f t="shared" si="0"/>
        <v>2058</v>
      </c>
    </row>
    <row r="39" spans="1:4" x14ac:dyDescent="0.3">
      <c r="A39" s="134" t="s">
        <v>434</v>
      </c>
      <c r="B39" s="158">
        <f>SUM(B33:B38)</f>
        <v>54620</v>
      </c>
      <c r="C39" s="158">
        <f>SUM(C33:C38)</f>
        <v>8920</v>
      </c>
      <c r="D39" s="158">
        <f t="shared" si="0"/>
        <v>63540</v>
      </c>
    </row>
  </sheetData>
  <mergeCells count="7">
    <mergeCell ref="A30:D30"/>
    <mergeCell ref="A1:E1"/>
    <mergeCell ref="A2:E2"/>
    <mergeCell ref="A3:D3"/>
    <mergeCell ref="A5:D5"/>
    <mergeCell ref="A6:D6"/>
    <mergeCell ref="A29:D29"/>
  </mergeCells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9"/>
  <sheetViews>
    <sheetView view="pageBreakPreview" zoomScaleNormal="100" workbookViewId="0">
      <selection activeCell="B6" sqref="B6"/>
    </sheetView>
  </sheetViews>
  <sheetFormatPr defaultColWidth="9.15234375" defaultRowHeight="12.45" x14ac:dyDescent="0.3"/>
  <cols>
    <col min="1" max="1" width="24.3828125" style="4" customWidth="1"/>
    <col min="2" max="2" width="10.84375" style="4" customWidth="1"/>
    <col min="3" max="3" width="10.3046875" style="4" customWidth="1"/>
    <col min="4" max="4" width="8.15234375" style="4" customWidth="1"/>
    <col min="5" max="5" width="9.84375" style="4" customWidth="1"/>
    <col min="6" max="6" width="9.3046875" style="4" customWidth="1"/>
    <col min="7" max="7" width="9.3828125" style="4" customWidth="1"/>
    <col min="8" max="8" width="8.3046875" style="4" customWidth="1"/>
    <col min="9" max="9" width="7.84375" style="4" customWidth="1"/>
    <col min="10" max="10" width="10.3828125" style="4" customWidth="1"/>
    <col min="11" max="16384" width="9.15234375" style="3"/>
  </cols>
  <sheetData>
    <row r="1" spans="1:10" x14ac:dyDescent="0.3">
      <c r="A1" s="322" t="s">
        <v>438</v>
      </c>
      <c r="B1" s="322"/>
      <c r="C1" s="322"/>
      <c r="D1" s="322"/>
      <c r="E1" s="322"/>
      <c r="F1" s="322"/>
      <c r="G1" s="322"/>
      <c r="H1" s="322"/>
      <c r="I1" s="322"/>
      <c r="J1" s="322"/>
    </row>
    <row r="2" spans="1:10" x14ac:dyDescent="0.3">
      <c r="E2" s="323" t="s">
        <v>420</v>
      </c>
      <c r="F2" s="324"/>
      <c r="G2" s="324"/>
      <c r="H2" s="324"/>
      <c r="I2" s="324"/>
      <c r="J2" s="324"/>
    </row>
    <row r="3" spans="1:10" ht="15" x14ac:dyDescent="0.35">
      <c r="A3" s="325" t="s">
        <v>371</v>
      </c>
      <c r="B3" s="325"/>
      <c r="C3" s="325"/>
      <c r="D3" s="325"/>
      <c r="E3" s="325"/>
      <c r="F3" s="325"/>
      <c r="G3" s="325"/>
      <c r="H3" s="325"/>
      <c r="I3" s="325"/>
      <c r="J3" s="325"/>
    </row>
    <row r="4" spans="1:10" ht="15" x14ac:dyDescent="0.35">
      <c r="A4" s="8"/>
      <c r="B4" s="8"/>
      <c r="C4" s="8"/>
      <c r="D4" s="8"/>
      <c r="E4" s="8"/>
      <c r="F4" s="8"/>
      <c r="G4" s="8"/>
      <c r="H4" s="8"/>
      <c r="I4" s="8"/>
      <c r="J4" s="8"/>
    </row>
    <row r="5" spans="1:10" ht="15.45" x14ac:dyDescent="0.4">
      <c r="A5" s="14"/>
      <c r="B5" s="14"/>
      <c r="C5" s="16"/>
      <c r="D5" s="16"/>
      <c r="E5" s="16"/>
      <c r="F5" s="16"/>
      <c r="G5" s="16"/>
      <c r="H5" s="326" t="s">
        <v>44</v>
      </c>
      <c r="I5" s="326"/>
      <c r="J5" s="326"/>
    </row>
    <row r="6" spans="1:10" ht="64.5" customHeight="1" x14ac:dyDescent="0.3">
      <c r="A6" s="113" t="s">
        <v>6</v>
      </c>
      <c r="B6" s="113" t="s">
        <v>108</v>
      </c>
      <c r="C6" s="113" t="s">
        <v>118</v>
      </c>
      <c r="D6" s="113" t="s">
        <v>241</v>
      </c>
      <c r="E6" s="113" t="s">
        <v>244</v>
      </c>
      <c r="F6" s="113" t="s">
        <v>239</v>
      </c>
      <c r="G6" s="113" t="s">
        <v>240</v>
      </c>
      <c r="H6" s="113" t="s">
        <v>242</v>
      </c>
      <c r="I6" s="113" t="s">
        <v>59</v>
      </c>
      <c r="J6" s="113" t="s">
        <v>7</v>
      </c>
    </row>
    <row r="7" spans="1:10" ht="15" customHeight="1" x14ac:dyDescent="0.3">
      <c r="A7" s="24" t="s">
        <v>235</v>
      </c>
      <c r="B7" s="15">
        <v>212</v>
      </c>
      <c r="C7" s="15"/>
      <c r="D7" s="15"/>
      <c r="E7" s="15"/>
      <c r="F7" s="15">
        <v>1721</v>
      </c>
      <c r="G7" s="15"/>
      <c r="H7" s="15"/>
      <c r="I7" s="15">
        <v>2058</v>
      </c>
      <c r="J7" s="126">
        <f>SUM(B7:I7)</f>
        <v>3991</v>
      </c>
    </row>
    <row r="8" spans="1:10" ht="15" customHeight="1" x14ac:dyDescent="0.3">
      <c r="A8" s="24" t="s">
        <v>236</v>
      </c>
      <c r="B8" s="15"/>
      <c r="C8" s="15"/>
      <c r="D8" s="15"/>
      <c r="E8" s="15"/>
      <c r="F8" s="15">
        <v>8920</v>
      </c>
      <c r="G8" s="15"/>
      <c r="H8" s="15"/>
      <c r="I8" s="15"/>
      <c r="J8" s="126">
        <f>SUM(B8:I8)</f>
        <v>8920</v>
      </c>
    </row>
    <row r="9" spans="1:10" ht="15" customHeight="1" x14ac:dyDescent="0.3">
      <c r="A9" s="121" t="s">
        <v>237</v>
      </c>
      <c r="B9" s="122">
        <f>SUM(B7:B8)</f>
        <v>212</v>
      </c>
      <c r="C9" s="122">
        <f t="shared" ref="C9:I9" si="0">SUM(C7:C8)</f>
        <v>0</v>
      </c>
      <c r="D9" s="122">
        <f t="shared" si="0"/>
        <v>0</v>
      </c>
      <c r="E9" s="122">
        <f t="shared" si="0"/>
        <v>0</v>
      </c>
      <c r="F9" s="122">
        <f t="shared" si="0"/>
        <v>10641</v>
      </c>
      <c r="G9" s="122">
        <f t="shared" si="0"/>
        <v>0</v>
      </c>
      <c r="H9" s="122">
        <f t="shared" si="0"/>
        <v>0</v>
      </c>
      <c r="I9" s="122">
        <f t="shared" si="0"/>
        <v>2058</v>
      </c>
      <c r="J9" s="24">
        <f>SUM(B9:I9)</f>
        <v>12911</v>
      </c>
    </row>
    <row r="10" spans="1:10" ht="15" customHeight="1" x14ac:dyDescent="0.3">
      <c r="A10" s="121"/>
      <c r="B10" s="122"/>
      <c r="C10" s="122"/>
      <c r="D10" s="122"/>
      <c r="E10" s="122"/>
      <c r="F10" s="122"/>
      <c r="G10" s="122"/>
      <c r="H10" s="122"/>
      <c r="I10" s="122"/>
      <c r="J10" s="24"/>
    </row>
    <row r="11" spans="1:10" ht="15" customHeight="1" x14ac:dyDescent="0.35">
      <c r="A11" s="121" t="s">
        <v>164</v>
      </c>
      <c r="B11" s="123"/>
      <c r="C11" s="124"/>
      <c r="D11" s="124"/>
      <c r="E11" s="124"/>
      <c r="F11" s="124"/>
      <c r="G11" s="125"/>
      <c r="H11" s="125"/>
      <c r="I11" s="125"/>
      <c r="J11" s="52"/>
    </row>
    <row r="12" spans="1:10" ht="15" customHeight="1" x14ac:dyDescent="0.35">
      <c r="A12" s="126" t="s">
        <v>187</v>
      </c>
      <c r="B12" s="123">
        <v>76</v>
      </c>
      <c r="C12" s="124"/>
      <c r="D12" s="124"/>
      <c r="E12" s="124"/>
      <c r="F12" s="124">
        <v>3786</v>
      </c>
      <c r="G12" s="125">
        <v>3150</v>
      </c>
      <c r="H12" s="125"/>
      <c r="I12" s="125"/>
      <c r="J12" s="52">
        <f>SUM(B12:I12)</f>
        <v>7012</v>
      </c>
    </row>
    <row r="13" spans="1:10" ht="15" customHeight="1" x14ac:dyDescent="0.35">
      <c r="A13" s="127" t="s">
        <v>334</v>
      </c>
      <c r="B13" s="123"/>
      <c r="C13" s="124"/>
      <c r="D13" s="124"/>
      <c r="E13" s="124"/>
      <c r="F13" s="124">
        <v>2451</v>
      </c>
      <c r="G13" s="124"/>
      <c r="H13" s="125"/>
      <c r="I13" s="125"/>
      <c r="J13" s="125">
        <f t="shared" ref="J13:J24" si="1">SUM(B13:I13)</f>
        <v>2451</v>
      </c>
    </row>
    <row r="14" spans="1:10" ht="15" customHeight="1" x14ac:dyDescent="0.35">
      <c r="A14" s="128" t="s">
        <v>335</v>
      </c>
      <c r="B14" s="123">
        <v>325</v>
      </c>
      <c r="C14" s="124"/>
      <c r="D14" s="124"/>
      <c r="E14" s="124"/>
      <c r="F14" s="124"/>
      <c r="G14" s="124"/>
      <c r="H14" s="125"/>
      <c r="I14" s="125"/>
      <c r="J14" s="125">
        <f t="shared" si="1"/>
        <v>325</v>
      </c>
    </row>
    <row r="15" spans="1:10" ht="15" customHeight="1" x14ac:dyDescent="0.35">
      <c r="A15" s="128" t="s">
        <v>359</v>
      </c>
      <c r="B15" s="123">
        <v>100</v>
      </c>
      <c r="C15" s="124"/>
      <c r="D15" s="124"/>
      <c r="E15" s="124"/>
      <c r="F15" s="124"/>
      <c r="G15" s="124"/>
      <c r="H15" s="125"/>
      <c r="I15" s="125"/>
      <c r="J15" s="125">
        <f t="shared" si="1"/>
        <v>100</v>
      </c>
    </row>
    <row r="16" spans="1:10" ht="15" customHeight="1" x14ac:dyDescent="0.35">
      <c r="A16" s="126" t="s">
        <v>52</v>
      </c>
      <c r="B16" s="123">
        <v>20</v>
      </c>
      <c r="C16" s="124"/>
      <c r="D16" s="124"/>
      <c r="E16" s="124"/>
      <c r="F16" s="124">
        <v>1031</v>
      </c>
      <c r="G16" s="124"/>
      <c r="H16" s="125"/>
      <c r="I16" s="125"/>
      <c r="J16" s="125">
        <f t="shared" si="1"/>
        <v>1051</v>
      </c>
    </row>
    <row r="17" spans="1:10" ht="15" customHeight="1" x14ac:dyDescent="0.35">
      <c r="A17" s="126" t="s">
        <v>336</v>
      </c>
      <c r="B17" s="123">
        <v>11637</v>
      </c>
      <c r="C17" s="124">
        <v>19685</v>
      </c>
      <c r="D17" s="124"/>
      <c r="E17" s="124"/>
      <c r="F17" s="124"/>
      <c r="G17" s="124"/>
      <c r="H17" s="125"/>
      <c r="I17" s="125"/>
      <c r="J17" s="125">
        <f>SUM(B17:I17)</f>
        <v>31322</v>
      </c>
    </row>
    <row r="18" spans="1:10" ht="15" customHeight="1" x14ac:dyDescent="0.35">
      <c r="A18" s="126" t="s">
        <v>53</v>
      </c>
      <c r="B18" s="123">
        <v>64</v>
      </c>
      <c r="C18" s="124"/>
      <c r="D18" s="124"/>
      <c r="E18" s="124"/>
      <c r="F18" s="124"/>
      <c r="G18" s="124"/>
      <c r="H18" s="125"/>
      <c r="I18" s="125"/>
      <c r="J18" s="125">
        <f t="shared" si="1"/>
        <v>64</v>
      </c>
    </row>
    <row r="19" spans="1:10" ht="15" customHeight="1" x14ac:dyDescent="0.35">
      <c r="A19" s="126" t="s">
        <v>54</v>
      </c>
      <c r="B19" s="123">
        <v>317</v>
      </c>
      <c r="C19" s="124"/>
      <c r="D19" s="124"/>
      <c r="E19" s="124"/>
      <c r="F19" s="124"/>
      <c r="G19" s="124"/>
      <c r="H19" s="125"/>
      <c r="I19" s="125"/>
      <c r="J19" s="125">
        <f t="shared" si="1"/>
        <v>317</v>
      </c>
    </row>
    <row r="20" spans="1:10" ht="15" customHeight="1" x14ac:dyDescent="0.35">
      <c r="A20" s="126" t="s">
        <v>55</v>
      </c>
      <c r="B20" s="123"/>
      <c r="C20" s="125"/>
      <c r="D20" s="125"/>
      <c r="E20" s="124">
        <v>165176</v>
      </c>
      <c r="F20" s="125"/>
      <c r="G20" s="124"/>
      <c r="H20" s="125"/>
      <c r="I20" s="125">
        <v>6632</v>
      </c>
      <c r="J20" s="125">
        <f t="shared" si="1"/>
        <v>171808</v>
      </c>
    </row>
    <row r="21" spans="1:10" ht="15" customHeight="1" x14ac:dyDescent="0.35">
      <c r="A21" s="126" t="s">
        <v>192</v>
      </c>
      <c r="B21" s="123"/>
      <c r="C21" s="124"/>
      <c r="D21" s="124"/>
      <c r="E21" s="124"/>
      <c r="F21" s="124">
        <v>6798</v>
      </c>
      <c r="G21" s="124"/>
      <c r="H21" s="125"/>
      <c r="I21" s="125"/>
      <c r="J21" s="125">
        <f t="shared" si="1"/>
        <v>6798</v>
      </c>
    </row>
    <row r="22" spans="1:10" ht="15" customHeight="1" x14ac:dyDescent="0.35">
      <c r="A22" s="126" t="s">
        <v>372</v>
      </c>
      <c r="B22" s="123"/>
      <c r="C22" s="124"/>
      <c r="D22" s="124">
        <v>47016</v>
      </c>
      <c r="E22" s="124"/>
      <c r="F22" s="124"/>
      <c r="G22" s="124"/>
      <c r="H22" s="125"/>
      <c r="I22" s="125"/>
      <c r="J22" s="125">
        <f t="shared" si="1"/>
        <v>47016</v>
      </c>
    </row>
    <row r="23" spans="1:10" ht="15" customHeight="1" x14ac:dyDescent="0.35">
      <c r="A23" s="126" t="s">
        <v>439</v>
      </c>
      <c r="B23" s="123"/>
      <c r="C23" s="124"/>
      <c r="D23" s="124"/>
      <c r="E23" s="124"/>
      <c r="F23" s="124"/>
      <c r="G23" s="124"/>
      <c r="H23" s="125"/>
      <c r="I23" s="125"/>
      <c r="J23" s="125"/>
    </row>
    <row r="24" spans="1:10" ht="15" customHeight="1" x14ac:dyDescent="0.35">
      <c r="A24" s="126" t="s">
        <v>56</v>
      </c>
      <c r="B24" s="123"/>
      <c r="C24" s="124"/>
      <c r="D24" s="124"/>
      <c r="E24" s="125"/>
      <c r="F24" s="124"/>
      <c r="G24" s="124"/>
      <c r="H24" s="125"/>
      <c r="I24" s="125">
        <v>33320</v>
      </c>
      <c r="J24" s="125">
        <f t="shared" si="1"/>
        <v>33320</v>
      </c>
    </row>
    <row r="25" spans="1:10" ht="15" customHeight="1" x14ac:dyDescent="0.3">
      <c r="A25" s="24" t="s">
        <v>168</v>
      </c>
      <c r="B25" s="26">
        <f>SUM(B12:B24)</f>
        <v>12539</v>
      </c>
      <c r="C25" s="26">
        <f t="shared" ref="C25:J25" si="2">SUM(C11:C24)</f>
        <v>19685</v>
      </c>
      <c r="D25" s="26">
        <f t="shared" si="2"/>
        <v>47016</v>
      </c>
      <c r="E25" s="26">
        <f t="shared" si="2"/>
        <v>165176</v>
      </c>
      <c r="F25" s="26">
        <f t="shared" si="2"/>
        <v>14066</v>
      </c>
      <c r="G25" s="26">
        <f t="shared" si="2"/>
        <v>3150</v>
      </c>
      <c r="H25" s="26">
        <f t="shared" si="2"/>
        <v>0</v>
      </c>
      <c r="I25" s="26">
        <f t="shared" si="2"/>
        <v>39952</v>
      </c>
      <c r="J25" s="26">
        <f t="shared" si="2"/>
        <v>301584</v>
      </c>
    </row>
    <row r="26" spans="1:10" ht="15" customHeight="1" x14ac:dyDescent="0.35">
      <c r="A26" s="15"/>
      <c r="B26" s="25"/>
      <c r="C26" s="51"/>
      <c r="D26" s="51"/>
      <c r="E26" s="51"/>
      <c r="F26" s="51"/>
      <c r="G26" s="51"/>
      <c r="H26" s="52"/>
      <c r="I26" s="52"/>
      <c r="J26" s="52"/>
    </row>
    <row r="27" spans="1:10" ht="15" customHeight="1" x14ac:dyDescent="0.3">
      <c r="A27" s="24" t="s">
        <v>311</v>
      </c>
      <c r="B27" s="24"/>
      <c r="C27" s="24"/>
      <c r="D27" s="24"/>
      <c r="E27" s="24"/>
      <c r="F27" s="24"/>
      <c r="G27" s="24"/>
      <c r="H27" s="24"/>
      <c r="I27" s="24"/>
      <c r="J27" s="114"/>
    </row>
    <row r="28" spans="1:10" ht="15" customHeight="1" x14ac:dyDescent="0.35">
      <c r="A28" s="15" t="s">
        <v>312</v>
      </c>
      <c r="B28" s="24"/>
      <c r="C28" s="24"/>
      <c r="D28" s="24"/>
      <c r="E28" s="15"/>
      <c r="F28" s="15"/>
      <c r="G28" s="24"/>
      <c r="H28" s="24"/>
      <c r="I28" s="24"/>
      <c r="J28" s="52">
        <f>SUM(E28:I28)</f>
        <v>0</v>
      </c>
    </row>
    <row r="29" spans="1:10" ht="15" customHeight="1" x14ac:dyDescent="0.35">
      <c r="A29" s="15" t="s">
        <v>238</v>
      </c>
      <c r="B29" s="15"/>
      <c r="C29" s="15"/>
      <c r="D29" s="15"/>
      <c r="E29" s="15"/>
      <c r="F29" s="124">
        <v>3981</v>
      </c>
      <c r="G29" s="51"/>
      <c r="H29" s="51"/>
      <c r="I29" s="51"/>
      <c r="J29" s="125">
        <f>SUM(B29:I29)</f>
        <v>3981</v>
      </c>
    </row>
    <row r="30" spans="1:10" ht="15" customHeight="1" x14ac:dyDescent="0.3">
      <c r="A30" s="24" t="s">
        <v>169</v>
      </c>
      <c r="B30" s="24">
        <f>SUM(B29)</f>
        <v>0</v>
      </c>
      <c r="C30" s="24">
        <f t="shared" ref="C30:I30" si="3">SUM(C29)</f>
        <v>0</v>
      </c>
      <c r="D30" s="24">
        <f t="shared" si="3"/>
        <v>0</v>
      </c>
      <c r="E30" s="24">
        <f t="shared" si="3"/>
        <v>0</v>
      </c>
      <c r="F30" s="24">
        <f>SUM(F28:F29)</f>
        <v>3981</v>
      </c>
      <c r="G30" s="24">
        <f t="shared" si="3"/>
        <v>0</v>
      </c>
      <c r="H30" s="24">
        <f t="shared" si="3"/>
        <v>0</v>
      </c>
      <c r="I30" s="24">
        <f t="shared" si="3"/>
        <v>0</v>
      </c>
      <c r="J30" s="26">
        <f>SUM(J28:J29)</f>
        <v>3981</v>
      </c>
    </row>
    <row r="31" spans="1:10" ht="15" customHeight="1" x14ac:dyDescent="0.35">
      <c r="A31" s="15"/>
      <c r="B31" s="15"/>
      <c r="C31" s="51"/>
      <c r="D31" s="51"/>
      <c r="E31" s="52"/>
      <c r="F31" s="51"/>
      <c r="G31" s="51"/>
      <c r="H31" s="51"/>
      <c r="I31" s="51"/>
      <c r="J31" s="52"/>
    </row>
    <row r="32" spans="1:10" ht="15" customHeight="1" x14ac:dyDescent="0.3">
      <c r="A32" s="24" t="s">
        <v>243</v>
      </c>
      <c r="B32" s="24"/>
      <c r="C32" s="24">
        <f t="shared" ref="C32:I32" si="4">SUM(C42)</f>
        <v>0</v>
      </c>
      <c r="D32" s="24">
        <f t="shared" si="4"/>
        <v>0</v>
      </c>
      <c r="E32" s="24">
        <f t="shared" si="4"/>
        <v>0</v>
      </c>
      <c r="F32" s="24">
        <f t="shared" si="4"/>
        <v>0</v>
      </c>
      <c r="G32" s="24">
        <f t="shared" si="4"/>
        <v>0</v>
      </c>
      <c r="H32" s="24">
        <f t="shared" si="4"/>
        <v>0</v>
      </c>
      <c r="I32" s="24">
        <f t="shared" si="4"/>
        <v>0</v>
      </c>
      <c r="J32" s="24"/>
    </row>
    <row r="33" spans="1:10" ht="15" customHeight="1" x14ac:dyDescent="0.3">
      <c r="A33" s="15" t="s">
        <v>57</v>
      </c>
      <c r="B33" s="25">
        <v>326</v>
      </c>
      <c r="C33" s="26"/>
      <c r="D33" s="26"/>
      <c r="E33" s="26"/>
      <c r="F33" s="26"/>
      <c r="G33" s="26"/>
      <c r="H33" s="26"/>
      <c r="I33" s="26"/>
      <c r="J33" s="122">
        <f>SUM(B33:I33)</f>
        <v>326</v>
      </c>
    </row>
    <row r="34" spans="1:10" ht="15" customHeight="1" x14ac:dyDescent="0.35">
      <c r="A34" s="15" t="s">
        <v>58</v>
      </c>
      <c r="B34" s="123">
        <v>5359</v>
      </c>
      <c r="C34" s="51"/>
      <c r="D34" s="51"/>
      <c r="E34" s="51"/>
      <c r="F34" s="51"/>
      <c r="G34" s="51"/>
      <c r="H34" s="51"/>
      <c r="I34" s="51"/>
      <c r="J34" s="122">
        <f>SUM(B34:I34)</f>
        <v>5359</v>
      </c>
    </row>
    <row r="35" spans="1:10" ht="15" customHeight="1" x14ac:dyDescent="0.35">
      <c r="A35" s="15" t="s">
        <v>5</v>
      </c>
      <c r="B35" s="123">
        <v>10567</v>
      </c>
      <c r="C35" s="51"/>
      <c r="D35" s="51"/>
      <c r="E35" s="51"/>
      <c r="F35" s="51"/>
      <c r="G35" s="51"/>
      <c r="H35" s="51"/>
      <c r="I35" s="51"/>
      <c r="J35" s="122">
        <f>SUM(B35:I35)</f>
        <v>10567</v>
      </c>
    </row>
    <row r="36" spans="1:10" ht="15" customHeight="1" x14ac:dyDescent="0.35">
      <c r="A36" s="15" t="s">
        <v>337</v>
      </c>
      <c r="B36" s="123">
        <v>368</v>
      </c>
      <c r="C36" s="51"/>
      <c r="D36" s="51"/>
      <c r="E36" s="51"/>
      <c r="F36" s="51"/>
      <c r="G36" s="51"/>
      <c r="H36" s="51"/>
      <c r="I36" s="51"/>
      <c r="J36" s="122">
        <f>SUM(B36:I36)</f>
        <v>368</v>
      </c>
    </row>
    <row r="37" spans="1:10" ht="15" customHeight="1" x14ac:dyDescent="0.3">
      <c r="A37" s="24" t="s">
        <v>185</v>
      </c>
      <c r="B37" s="26">
        <f>SUM(B33:B36)</f>
        <v>16620</v>
      </c>
      <c r="C37" s="26">
        <f t="shared" ref="C37:J37" si="5">SUM(C33:C36)</f>
        <v>0</v>
      </c>
      <c r="D37" s="26">
        <f t="shared" si="5"/>
        <v>0</v>
      </c>
      <c r="E37" s="26">
        <f t="shared" si="5"/>
        <v>0</v>
      </c>
      <c r="F37" s="26">
        <f t="shared" si="5"/>
        <v>0</v>
      </c>
      <c r="G37" s="26">
        <f t="shared" si="5"/>
        <v>0</v>
      </c>
      <c r="H37" s="26">
        <f t="shared" si="5"/>
        <v>0</v>
      </c>
      <c r="I37" s="26">
        <f t="shared" si="5"/>
        <v>0</v>
      </c>
      <c r="J37" s="26">
        <f t="shared" si="5"/>
        <v>16620</v>
      </c>
    </row>
    <row r="38" spans="1:10" ht="15" customHeight="1" x14ac:dyDescent="0.3">
      <c r="A38" s="24" t="s">
        <v>171</v>
      </c>
      <c r="B38" s="26">
        <f>SUM(B25+B30+B37)</f>
        <v>29159</v>
      </c>
      <c r="C38" s="26">
        <f t="shared" ref="C38:J38" si="6">SUM(C25+C30+C37)</f>
        <v>19685</v>
      </c>
      <c r="D38" s="26">
        <f t="shared" si="6"/>
        <v>47016</v>
      </c>
      <c r="E38" s="26">
        <f t="shared" si="6"/>
        <v>165176</v>
      </c>
      <c r="F38" s="26">
        <f t="shared" si="6"/>
        <v>18047</v>
      </c>
      <c r="G38" s="26">
        <f t="shared" si="6"/>
        <v>3150</v>
      </c>
      <c r="H38" s="26">
        <f t="shared" si="6"/>
        <v>0</v>
      </c>
      <c r="I38" s="26">
        <f t="shared" si="6"/>
        <v>39952</v>
      </c>
      <c r="J38" s="26">
        <f t="shared" si="6"/>
        <v>322185</v>
      </c>
    </row>
    <row r="39" spans="1:10" ht="15" customHeight="1" x14ac:dyDescent="0.3">
      <c r="A39" s="24"/>
      <c r="B39" s="26"/>
      <c r="C39" s="26"/>
      <c r="D39" s="26"/>
      <c r="E39" s="26"/>
      <c r="F39" s="26"/>
      <c r="G39" s="26"/>
      <c r="H39" s="26"/>
      <c r="I39" s="26"/>
      <c r="J39" s="26"/>
    </row>
    <row r="40" spans="1:10" ht="15" customHeight="1" x14ac:dyDescent="0.3">
      <c r="A40" s="24" t="s">
        <v>183</v>
      </c>
      <c r="B40" s="15"/>
      <c r="C40" s="15"/>
      <c r="D40" s="15">
        <v>0</v>
      </c>
      <c r="E40" s="15"/>
      <c r="F40" s="15"/>
      <c r="G40" s="15"/>
      <c r="H40" s="15"/>
      <c r="I40" s="15"/>
      <c r="J40" s="15">
        <f>SUM(B40:I40)</f>
        <v>0</v>
      </c>
    </row>
    <row r="41" spans="1:10" ht="15" customHeight="1" x14ac:dyDescent="0.3">
      <c r="A41" s="115" t="s">
        <v>172</v>
      </c>
      <c r="B41" s="15">
        <v>1840</v>
      </c>
      <c r="C41" s="15"/>
      <c r="D41" s="15"/>
      <c r="E41" s="15"/>
      <c r="F41" s="15"/>
      <c r="G41" s="15"/>
      <c r="H41" s="15"/>
      <c r="I41" s="15">
        <v>1933</v>
      </c>
      <c r="J41" s="15">
        <f>SUM(B41:I41)</f>
        <v>3773</v>
      </c>
    </row>
    <row r="42" spans="1:10" ht="15" customHeight="1" x14ac:dyDescent="0.3">
      <c r="A42" s="116" t="s">
        <v>184</v>
      </c>
      <c r="B42" s="15">
        <v>350</v>
      </c>
      <c r="C42" s="15"/>
      <c r="D42" s="15"/>
      <c r="E42" s="15"/>
      <c r="F42" s="15"/>
      <c r="G42" s="15"/>
      <c r="H42" s="15"/>
      <c r="I42" s="15"/>
      <c r="J42" s="15">
        <f>SUM(B42:I42)</f>
        <v>350</v>
      </c>
    </row>
    <row r="43" spans="1:10" ht="15" customHeight="1" x14ac:dyDescent="0.3">
      <c r="A43" s="24" t="s">
        <v>186</v>
      </c>
      <c r="B43" s="26">
        <f>SUM(B41:B42)</f>
        <v>2190</v>
      </c>
      <c r="C43" s="26">
        <f t="shared" ref="C43:J43" si="7">SUM(C41:C42)</f>
        <v>0</v>
      </c>
      <c r="D43" s="26">
        <f t="shared" si="7"/>
        <v>0</v>
      </c>
      <c r="E43" s="26">
        <f t="shared" si="7"/>
        <v>0</v>
      </c>
      <c r="F43" s="26">
        <f t="shared" si="7"/>
        <v>0</v>
      </c>
      <c r="G43" s="26">
        <f t="shared" si="7"/>
        <v>0</v>
      </c>
      <c r="H43" s="26">
        <f t="shared" si="7"/>
        <v>0</v>
      </c>
      <c r="I43" s="26">
        <f t="shared" si="7"/>
        <v>1933</v>
      </c>
      <c r="J43" s="26">
        <f t="shared" si="7"/>
        <v>4123</v>
      </c>
    </row>
    <row r="44" spans="1:10" ht="15" customHeight="1" x14ac:dyDescent="0.3">
      <c r="A44" s="24" t="s">
        <v>31</v>
      </c>
      <c r="B44" s="26">
        <f>B38+B43+B9</f>
        <v>31561</v>
      </c>
      <c r="C44" s="26">
        <f>C38+C43+C9</f>
        <v>19685</v>
      </c>
      <c r="D44" s="26">
        <f>D38+D43+D9</f>
        <v>47016</v>
      </c>
      <c r="E44" s="26">
        <f>E38+E43+E9+E40</f>
        <v>165176</v>
      </c>
      <c r="F44" s="26">
        <f>F38+F43+F9</f>
        <v>28688</v>
      </c>
      <c r="G44" s="26">
        <f>G38+G43+G9</f>
        <v>3150</v>
      </c>
      <c r="H44" s="26">
        <f>H38+H43+H9</f>
        <v>0</v>
      </c>
      <c r="I44" s="26">
        <f>I38+I43+I9</f>
        <v>43943</v>
      </c>
      <c r="J44" s="26">
        <f>J38+J43+J9</f>
        <v>339219</v>
      </c>
    </row>
    <row r="45" spans="1:10" ht="15" customHeight="1" x14ac:dyDescent="0.3"/>
    <row r="46" spans="1:10" ht="15" customHeight="1" x14ac:dyDescent="0.3">
      <c r="B46" s="60"/>
      <c r="C46" s="60"/>
      <c r="D46" s="60"/>
      <c r="E46" s="60"/>
      <c r="F46" s="60"/>
      <c r="H46" s="60"/>
      <c r="I46" s="60"/>
      <c r="J46" s="60"/>
    </row>
    <row r="47" spans="1:10" ht="15" customHeight="1" x14ac:dyDescent="0.3"/>
    <row r="48" spans="1:10" ht="15" customHeight="1" x14ac:dyDescent="0.3"/>
    <row r="49" ht="15" customHeight="1" x14ac:dyDescent="0.3"/>
    <row r="50" ht="15" customHeight="1" x14ac:dyDescent="0.3"/>
    <row r="62" hidden="1" x14ac:dyDescent="0.3"/>
    <row r="63" hidden="1" x14ac:dyDescent="0.3"/>
    <row r="64" hidden="1" x14ac:dyDescent="0.3"/>
    <row r="65" hidden="1" x14ac:dyDescent="0.3"/>
    <row r="66" hidden="1" x14ac:dyDescent="0.3"/>
    <row r="67" hidden="1" x14ac:dyDescent="0.3"/>
    <row r="68" hidden="1" x14ac:dyDescent="0.3"/>
    <row r="69" hidden="1" x14ac:dyDescent="0.3"/>
  </sheetData>
  <mergeCells count="4">
    <mergeCell ref="A1:J1"/>
    <mergeCell ref="E2:J2"/>
    <mergeCell ref="A3:J3"/>
    <mergeCell ref="H5:J5"/>
  </mergeCells>
  <printOptions horizontalCentered="1"/>
  <pageMargins left="0.27" right="0.22" top="0.49" bottom="0.47244094488188981" header="0.36" footer="0.35433070866141736"/>
  <pageSetup paperSize="9" scale="9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79"/>
  <sheetViews>
    <sheetView view="pageBreakPreview" zoomScaleNormal="100" workbookViewId="0">
      <selection activeCell="E6" sqref="E6:I6"/>
    </sheetView>
  </sheetViews>
  <sheetFormatPr defaultRowHeight="12.45" x14ac:dyDescent="0.3"/>
  <cols>
    <col min="1" max="1" width="25.3828125" style="13" customWidth="1"/>
    <col min="2" max="2" width="8.3828125" customWidth="1"/>
    <col min="3" max="4" width="9.3828125" customWidth="1"/>
    <col min="5" max="7" width="9" customWidth="1"/>
    <col min="8" max="10" width="9.3828125" customWidth="1"/>
    <col min="11" max="12" width="9.84375" customWidth="1"/>
    <col min="13" max="17" width="0" hidden="1" customWidth="1"/>
  </cols>
  <sheetData>
    <row r="1" spans="1:13" x14ac:dyDescent="0.3">
      <c r="F1" s="327" t="s">
        <v>440</v>
      </c>
      <c r="G1" s="327"/>
      <c r="H1" s="327"/>
      <c r="I1" s="327"/>
      <c r="J1" s="327"/>
      <c r="K1" s="327"/>
    </row>
    <row r="2" spans="1:13" x14ac:dyDescent="0.3">
      <c r="F2" s="324" t="s">
        <v>421</v>
      </c>
      <c r="G2" s="324"/>
      <c r="H2" s="324"/>
      <c r="I2" s="324"/>
      <c r="J2" s="324"/>
      <c r="K2" s="324"/>
    </row>
    <row r="3" spans="1:13" ht="15" x14ac:dyDescent="0.35">
      <c r="A3" s="325" t="s">
        <v>373</v>
      </c>
      <c r="B3" s="325"/>
      <c r="C3" s="325"/>
      <c r="D3" s="325"/>
      <c r="E3" s="325"/>
      <c r="F3" s="325"/>
      <c r="G3" s="325"/>
      <c r="H3" s="325"/>
      <c r="I3" s="325"/>
      <c r="J3" s="325"/>
      <c r="K3" s="325"/>
    </row>
    <row r="4" spans="1:13" ht="13.3" thickBot="1" x14ac:dyDescent="0.4">
      <c r="A4" s="12"/>
      <c r="B4" s="3"/>
      <c r="C4" s="3"/>
      <c r="D4" s="3"/>
      <c r="E4" s="3"/>
      <c r="F4" s="3"/>
      <c r="G4" s="3"/>
      <c r="H4" s="3"/>
      <c r="I4" s="3"/>
      <c r="J4" s="3"/>
      <c r="K4" s="144"/>
    </row>
    <row r="5" spans="1:13" ht="45.75" customHeight="1" thickBot="1" x14ac:dyDescent="0.35">
      <c r="A5" s="44" t="s">
        <v>8</v>
      </c>
      <c r="B5" s="45" t="s">
        <v>3</v>
      </c>
      <c r="C5" s="46" t="s">
        <v>66</v>
      </c>
      <c r="D5" s="46" t="s">
        <v>33</v>
      </c>
      <c r="E5" s="46" t="s">
        <v>94</v>
      </c>
      <c r="F5" s="46" t="s">
        <v>247</v>
      </c>
      <c r="G5" s="46" t="s">
        <v>314</v>
      </c>
      <c r="H5" s="46" t="s">
        <v>248</v>
      </c>
      <c r="I5" s="46" t="s">
        <v>249</v>
      </c>
      <c r="J5" s="147" t="s">
        <v>256</v>
      </c>
      <c r="K5" s="47" t="s">
        <v>15</v>
      </c>
    </row>
    <row r="6" spans="1:13" ht="12.75" customHeight="1" x14ac:dyDescent="0.3">
      <c r="A6" s="41" t="s">
        <v>245</v>
      </c>
      <c r="B6" s="5"/>
      <c r="C6" s="6"/>
      <c r="D6" s="6"/>
      <c r="E6" s="6"/>
      <c r="F6" s="6"/>
      <c r="G6" s="6"/>
      <c r="H6" s="6"/>
      <c r="I6" s="6"/>
      <c r="J6" s="148"/>
      <c r="K6" s="36"/>
    </row>
    <row r="7" spans="1:13" ht="12.75" customHeight="1" x14ac:dyDescent="0.3">
      <c r="A7" s="38" t="s">
        <v>246</v>
      </c>
      <c r="B7" s="119">
        <v>24535</v>
      </c>
      <c r="C7" s="119">
        <v>6626</v>
      </c>
      <c r="D7" s="119">
        <v>5074</v>
      </c>
      <c r="E7" s="120"/>
      <c r="F7" s="66"/>
      <c r="G7" s="66"/>
      <c r="H7" s="7"/>
      <c r="I7" s="66"/>
      <c r="J7" s="149"/>
      <c r="K7" s="68">
        <f>SUM(B7:I7)</f>
        <v>36235</v>
      </c>
    </row>
    <row r="8" spans="1:13" ht="12.75" customHeight="1" x14ac:dyDescent="0.3">
      <c r="A8" s="22" t="s">
        <v>236</v>
      </c>
      <c r="B8" s="7">
        <v>19153</v>
      </c>
      <c r="C8" s="7">
        <v>5496</v>
      </c>
      <c r="D8" s="7">
        <v>2656</v>
      </c>
      <c r="E8" s="7"/>
      <c r="F8" s="67"/>
      <c r="G8" s="67"/>
      <c r="H8" s="7"/>
      <c r="I8" s="7"/>
      <c r="J8" s="131"/>
      <c r="K8" s="68">
        <f>SUM(B8:I8)</f>
        <v>27305</v>
      </c>
    </row>
    <row r="9" spans="1:13" ht="12.75" customHeight="1" x14ac:dyDescent="0.3">
      <c r="A9" s="21" t="s">
        <v>428</v>
      </c>
      <c r="B9" s="7">
        <f>SUM(B7:B8)</f>
        <v>43688</v>
      </c>
      <c r="C9" s="7">
        <f t="shared" ref="C9:I9" si="0">SUM(C7:C8)</f>
        <v>12122</v>
      </c>
      <c r="D9" s="7">
        <f t="shared" si="0"/>
        <v>7730</v>
      </c>
      <c r="E9" s="7">
        <f t="shared" si="0"/>
        <v>0</v>
      </c>
      <c r="F9" s="7">
        <f t="shared" si="0"/>
        <v>0</v>
      </c>
      <c r="G9" s="7"/>
      <c r="H9" s="7">
        <f t="shared" si="0"/>
        <v>0</v>
      </c>
      <c r="I9" s="7">
        <f t="shared" si="0"/>
        <v>0</v>
      </c>
      <c r="J9" s="7"/>
      <c r="K9" s="7">
        <f>SUM(K7:K8)</f>
        <v>63540</v>
      </c>
    </row>
    <row r="10" spans="1:13" ht="12.75" customHeight="1" x14ac:dyDescent="0.3">
      <c r="A10" s="21"/>
      <c r="B10" s="7"/>
      <c r="C10" s="7"/>
      <c r="D10" s="7"/>
      <c r="E10" s="7"/>
      <c r="F10" s="7"/>
      <c r="G10" s="7"/>
      <c r="H10" s="7"/>
      <c r="I10" s="7"/>
      <c r="J10" s="131"/>
      <c r="K10" s="131"/>
    </row>
    <row r="11" spans="1:13" ht="12.75" customHeight="1" x14ac:dyDescent="0.3">
      <c r="A11" s="21" t="s">
        <v>164</v>
      </c>
      <c r="B11" s="119"/>
      <c r="C11" s="119"/>
      <c r="D11" s="119"/>
      <c r="E11" s="119"/>
      <c r="F11" s="119"/>
      <c r="G11" s="119"/>
      <c r="H11" s="119"/>
      <c r="I11" s="119"/>
      <c r="J11" s="150"/>
      <c r="K11" s="68">
        <f>SUM(B11:I11)</f>
        <v>0</v>
      </c>
    </row>
    <row r="12" spans="1:13" ht="12.75" customHeight="1" x14ac:dyDescent="0.3">
      <c r="A12" s="22" t="s">
        <v>187</v>
      </c>
      <c r="B12" s="119">
        <v>10442</v>
      </c>
      <c r="C12" s="119">
        <v>2624</v>
      </c>
      <c r="D12" s="119">
        <v>440</v>
      </c>
      <c r="E12" s="119"/>
      <c r="F12" s="119"/>
      <c r="G12" s="119"/>
      <c r="H12" s="119"/>
      <c r="I12" s="119"/>
      <c r="J12" s="150"/>
      <c r="K12" s="68">
        <f>SUM(B12:J12)</f>
        <v>13506</v>
      </c>
    </row>
    <row r="13" spans="1:13" ht="12.75" customHeight="1" x14ac:dyDescent="0.3">
      <c r="A13" s="22" t="s">
        <v>375</v>
      </c>
      <c r="B13" s="119"/>
      <c r="C13" s="119"/>
      <c r="D13" s="119"/>
      <c r="E13" s="119"/>
      <c r="F13" s="119">
        <v>585</v>
      </c>
      <c r="G13" s="119"/>
      <c r="H13" s="119"/>
      <c r="I13" s="119"/>
      <c r="J13" s="150"/>
      <c r="K13" s="68">
        <f t="shared" ref="K13:K30" si="1">SUM(B13:J13)</f>
        <v>585</v>
      </c>
    </row>
    <row r="14" spans="1:13" ht="12.75" customHeight="1" x14ac:dyDescent="0.3">
      <c r="A14" s="22" t="s">
        <v>54</v>
      </c>
      <c r="B14" s="119">
        <v>703</v>
      </c>
      <c r="C14" s="119">
        <v>183</v>
      </c>
      <c r="D14" s="119">
        <v>1004</v>
      </c>
      <c r="E14" s="119"/>
      <c r="F14" s="119"/>
      <c r="G14" s="119"/>
      <c r="H14" s="119"/>
      <c r="I14" s="119"/>
      <c r="J14" s="150"/>
      <c r="K14" s="68">
        <f t="shared" si="1"/>
        <v>1890</v>
      </c>
      <c r="M14" s="18"/>
    </row>
    <row r="15" spans="1:13" ht="12.75" customHeight="1" x14ac:dyDescent="0.3">
      <c r="A15" s="64" t="s">
        <v>376</v>
      </c>
      <c r="B15" s="119"/>
      <c r="C15" s="119"/>
      <c r="D15" s="119">
        <v>198</v>
      </c>
      <c r="E15" s="119"/>
      <c r="F15" s="119"/>
      <c r="G15" s="119"/>
      <c r="H15" s="119">
        <v>11348</v>
      </c>
      <c r="I15" s="119">
        <v>15130</v>
      </c>
      <c r="J15" s="150"/>
      <c r="K15" s="68">
        <f t="shared" si="1"/>
        <v>26676</v>
      </c>
      <c r="M15" s="18"/>
    </row>
    <row r="16" spans="1:13" ht="12.75" customHeight="1" x14ac:dyDescent="0.3">
      <c r="A16" s="37" t="s">
        <v>377</v>
      </c>
      <c r="B16" s="119">
        <v>787</v>
      </c>
      <c r="C16" s="119"/>
      <c r="D16" s="119">
        <v>213</v>
      </c>
      <c r="E16" s="119"/>
      <c r="F16" s="119"/>
      <c r="G16" s="119"/>
      <c r="H16" s="119"/>
      <c r="I16" s="119"/>
      <c r="J16" s="150"/>
      <c r="K16" s="68">
        <f t="shared" si="1"/>
        <v>1000</v>
      </c>
      <c r="M16" s="18"/>
    </row>
    <row r="17" spans="1:13" ht="12.75" customHeight="1" x14ac:dyDescent="0.3">
      <c r="A17" s="37" t="s">
        <v>378</v>
      </c>
      <c r="B17" s="119"/>
      <c r="C17" s="119"/>
      <c r="D17" s="119"/>
      <c r="E17" s="119"/>
      <c r="F17" s="119"/>
      <c r="G17" s="119"/>
      <c r="H17" s="119"/>
      <c r="I17" s="119"/>
      <c r="J17" s="150">
        <v>5821</v>
      </c>
      <c r="K17" s="68">
        <f t="shared" si="1"/>
        <v>5821</v>
      </c>
      <c r="M17" s="18"/>
    </row>
    <row r="18" spans="1:13" ht="12.75" customHeight="1" x14ac:dyDescent="0.3">
      <c r="A18" s="37" t="s">
        <v>192</v>
      </c>
      <c r="B18" s="119">
        <v>9000</v>
      </c>
      <c r="C18" s="119">
        <v>1215</v>
      </c>
      <c r="D18" s="119">
        <v>305</v>
      </c>
      <c r="E18" s="119"/>
      <c r="F18" s="119"/>
      <c r="G18" s="119"/>
      <c r="H18" s="119"/>
      <c r="I18" s="119"/>
      <c r="J18" s="150"/>
      <c r="K18" s="68">
        <f t="shared" si="1"/>
        <v>10520</v>
      </c>
      <c r="M18" s="18"/>
    </row>
    <row r="19" spans="1:13" ht="12.75" customHeight="1" x14ac:dyDescent="0.3">
      <c r="A19" s="22" t="s">
        <v>379</v>
      </c>
      <c r="B19" s="119"/>
      <c r="C19" s="119"/>
      <c r="D19" s="119">
        <v>6461</v>
      </c>
      <c r="E19" s="119"/>
      <c r="F19" s="119"/>
      <c r="G19" s="119"/>
      <c r="H19" s="119"/>
      <c r="I19" s="119"/>
      <c r="J19" s="150"/>
      <c r="K19" s="68">
        <f t="shared" si="1"/>
        <v>6461</v>
      </c>
      <c r="M19" s="18"/>
    </row>
    <row r="20" spans="1:13" ht="12.75" customHeight="1" x14ac:dyDescent="0.3">
      <c r="A20" s="22" t="s">
        <v>380</v>
      </c>
      <c r="B20" s="119"/>
      <c r="C20" s="119"/>
      <c r="D20" s="119">
        <v>190</v>
      </c>
      <c r="E20" s="119"/>
      <c r="F20" s="119"/>
      <c r="G20" s="119"/>
      <c r="H20" s="119"/>
      <c r="I20" s="119"/>
      <c r="J20" s="150"/>
      <c r="K20" s="68">
        <f t="shared" si="1"/>
        <v>190</v>
      </c>
      <c r="M20" s="18"/>
    </row>
    <row r="21" spans="1:13" ht="12.75" customHeight="1" x14ac:dyDescent="0.3">
      <c r="A21" s="22" t="s">
        <v>53</v>
      </c>
      <c r="B21" s="119"/>
      <c r="C21" s="119"/>
      <c r="D21" s="119">
        <v>228</v>
      </c>
      <c r="E21" s="119"/>
      <c r="F21" s="119"/>
      <c r="G21" s="119"/>
      <c r="H21" s="119"/>
      <c r="I21" s="119"/>
      <c r="J21" s="150"/>
      <c r="K21" s="68">
        <f t="shared" si="1"/>
        <v>228</v>
      </c>
      <c r="M21" s="18"/>
    </row>
    <row r="22" spans="1:13" ht="12.75" customHeight="1" x14ac:dyDescent="0.3">
      <c r="A22" s="22" t="s">
        <v>9</v>
      </c>
      <c r="B22" s="119"/>
      <c r="C22" s="119"/>
      <c r="D22" s="119">
        <v>5444</v>
      </c>
      <c r="E22" s="119"/>
      <c r="F22" s="119"/>
      <c r="G22" s="119"/>
      <c r="H22" s="119"/>
      <c r="I22" s="119"/>
      <c r="J22" s="150"/>
      <c r="K22" s="68">
        <f t="shared" si="1"/>
        <v>5444</v>
      </c>
      <c r="M22" s="18"/>
    </row>
    <row r="23" spans="1:13" ht="12.75" customHeight="1" x14ac:dyDescent="0.3">
      <c r="A23" s="22" t="s">
        <v>188</v>
      </c>
      <c r="B23" s="119">
        <v>3536</v>
      </c>
      <c r="C23" s="119">
        <v>920</v>
      </c>
      <c r="D23" s="119">
        <v>1799</v>
      </c>
      <c r="E23" s="119"/>
      <c r="F23" s="119"/>
      <c r="G23" s="119"/>
      <c r="H23" s="119">
        <v>250</v>
      </c>
      <c r="I23" s="119"/>
      <c r="J23" s="150"/>
      <c r="K23" s="68">
        <f t="shared" si="1"/>
        <v>6505</v>
      </c>
    </row>
    <row r="24" spans="1:13" ht="12.75" customHeight="1" x14ac:dyDescent="0.3">
      <c r="A24" s="22" t="s">
        <v>381</v>
      </c>
      <c r="B24" s="119">
        <v>1488</v>
      </c>
      <c r="C24" s="119">
        <v>390</v>
      </c>
      <c r="D24" s="119">
        <v>8356</v>
      </c>
      <c r="E24" s="119"/>
      <c r="F24" s="119"/>
      <c r="G24" s="119"/>
      <c r="H24" s="119"/>
      <c r="I24" s="119"/>
      <c r="J24" s="150"/>
      <c r="K24" s="68">
        <f t="shared" si="1"/>
        <v>10234</v>
      </c>
    </row>
    <row r="25" spans="1:13" ht="12.75" customHeight="1" x14ac:dyDescent="0.3">
      <c r="A25" s="22" t="s">
        <v>334</v>
      </c>
      <c r="B25" s="119">
        <v>3202</v>
      </c>
      <c r="C25" s="119">
        <v>874</v>
      </c>
      <c r="D25" s="119">
        <v>381</v>
      </c>
      <c r="E25" s="119"/>
      <c r="F25" s="119"/>
      <c r="G25" s="119"/>
      <c r="H25" s="119"/>
      <c r="I25" s="119"/>
      <c r="J25" s="150"/>
      <c r="K25" s="68">
        <f t="shared" si="1"/>
        <v>4457</v>
      </c>
    </row>
    <row r="26" spans="1:13" ht="12.75" customHeight="1" x14ac:dyDescent="0.3">
      <c r="A26" s="38" t="s">
        <v>61</v>
      </c>
      <c r="B26" s="119"/>
      <c r="C26" s="119"/>
      <c r="D26" s="119">
        <v>838</v>
      </c>
      <c r="E26" s="119"/>
      <c r="F26" s="119"/>
      <c r="G26" s="119"/>
      <c r="H26" s="119"/>
      <c r="I26" s="119"/>
      <c r="J26" s="150"/>
      <c r="K26" s="68">
        <f t="shared" si="1"/>
        <v>838</v>
      </c>
    </row>
    <row r="27" spans="1:13" ht="12.75" customHeight="1" x14ac:dyDescent="0.3">
      <c r="A27" s="37" t="s">
        <v>251</v>
      </c>
      <c r="B27" s="119">
        <v>3114</v>
      </c>
      <c r="C27" s="119">
        <v>924</v>
      </c>
      <c r="D27" s="119">
        <v>5112</v>
      </c>
      <c r="E27" s="119"/>
      <c r="F27" s="119">
        <v>850</v>
      </c>
      <c r="G27" s="119"/>
      <c r="H27" s="119"/>
      <c r="I27" s="119"/>
      <c r="J27" s="150"/>
      <c r="K27" s="68">
        <f t="shared" si="1"/>
        <v>10000</v>
      </c>
    </row>
    <row r="28" spans="1:13" ht="12.75" customHeight="1" x14ac:dyDescent="0.3">
      <c r="A28" s="22" t="s">
        <v>189</v>
      </c>
      <c r="B28" s="119"/>
      <c r="C28" s="119"/>
      <c r="D28" s="119">
        <v>2465</v>
      </c>
      <c r="E28" s="119"/>
      <c r="F28" s="119"/>
      <c r="G28" s="119"/>
      <c r="H28" s="119"/>
      <c r="I28" s="119"/>
      <c r="J28" s="150"/>
      <c r="K28" s="68">
        <f t="shared" si="1"/>
        <v>2465</v>
      </c>
    </row>
    <row r="29" spans="1:13" ht="12.75" customHeight="1" x14ac:dyDescent="0.3">
      <c r="A29" s="37" t="s">
        <v>382</v>
      </c>
      <c r="B29" s="119"/>
      <c r="C29" s="119"/>
      <c r="D29" s="119"/>
      <c r="E29" s="119"/>
      <c r="F29" s="119">
        <v>4872</v>
      </c>
      <c r="G29" s="119"/>
      <c r="H29" s="119"/>
      <c r="I29" s="119"/>
      <c r="J29" s="150"/>
      <c r="K29" s="68">
        <f t="shared" si="1"/>
        <v>4872</v>
      </c>
    </row>
    <row r="30" spans="1:13" ht="12.75" customHeight="1" x14ac:dyDescent="0.3">
      <c r="A30" s="22" t="s">
        <v>256</v>
      </c>
      <c r="B30" s="119"/>
      <c r="C30" s="119"/>
      <c r="D30" s="119"/>
      <c r="E30" s="119"/>
      <c r="F30" s="119"/>
      <c r="G30" s="119"/>
      <c r="H30" s="119"/>
      <c r="I30" s="119"/>
      <c r="J30" s="150">
        <v>45433</v>
      </c>
      <c r="K30" s="68">
        <f t="shared" si="1"/>
        <v>45433</v>
      </c>
    </row>
    <row r="31" spans="1:13" ht="12.75" customHeight="1" x14ac:dyDescent="0.3">
      <c r="A31" s="65" t="s">
        <v>80</v>
      </c>
      <c r="B31" s="120">
        <f>SUM(B12:B30)</f>
        <v>32272</v>
      </c>
      <c r="C31" s="120">
        <f t="shared" ref="C31:J31" si="2">SUM(C12:C30)</f>
        <v>7130</v>
      </c>
      <c r="D31" s="120">
        <f t="shared" si="2"/>
        <v>33434</v>
      </c>
      <c r="E31" s="120">
        <f t="shared" si="2"/>
        <v>0</v>
      </c>
      <c r="F31" s="120">
        <f t="shared" si="2"/>
        <v>6307</v>
      </c>
      <c r="G31" s="120">
        <f t="shared" si="2"/>
        <v>0</v>
      </c>
      <c r="H31" s="120">
        <f t="shared" si="2"/>
        <v>11598</v>
      </c>
      <c r="I31" s="120">
        <f t="shared" si="2"/>
        <v>15130</v>
      </c>
      <c r="J31" s="120">
        <f t="shared" si="2"/>
        <v>51254</v>
      </c>
      <c r="K31" s="68">
        <f>SUM(B31:J31)</f>
        <v>157125</v>
      </c>
      <c r="L31" s="2"/>
    </row>
    <row r="32" spans="1:13" ht="12.75" customHeight="1" x14ac:dyDescent="0.3">
      <c r="A32" s="65"/>
      <c r="B32" s="120"/>
      <c r="C32" s="120"/>
      <c r="D32" s="120"/>
      <c r="E32" s="120"/>
      <c r="F32" s="120"/>
      <c r="G32" s="120"/>
      <c r="H32" s="120"/>
      <c r="I32" s="120"/>
      <c r="J32" s="151"/>
      <c r="K32" s="68"/>
    </row>
    <row r="33" spans="1:12" ht="12.75" customHeight="1" x14ac:dyDescent="0.3">
      <c r="A33" s="65" t="s">
        <v>173</v>
      </c>
      <c r="B33" s="120"/>
      <c r="C33" s="120"/>
      <c r="D33" s="120"/>
      <c r="E33" s="120"/>
      <c r="F33" s="120"/>
      <c r="G33" s="120"/>
      <c r="H33" s="120"/>
      <c r="I33" s="120"/>
      <c r="J33" s="151"/>
      <c r="K33" s="68">
        <f>SUM(B33:J33)</f>
        <v>0</v>
      </c>
    </row>
    <row r="34" spans="1:12" ht="12.75" customHeight="1" x14ac:dyDescent="0.3">
      <c r="A34" s="22" t="s">
        <v>250</v>
      </c>
      <c r="B34" s="119">
        <v>2622</v>
      </c>
      <c r="C34" s="119">
        <v>720</v>
      </c>
      <c r="D34" s="119">
        <v>710</v>
      </c>
      <c r="E34" s="119"/>
      <c r="F34" s="119"/>
      <c r="G34" s="119"/>
      <c r="H34" s="119"/>
      <c r="I34" s="119"/>
      <c r="J34" s="150"/>
      <c r="K34" s="68">
        <f>SUM(B34:J34)</f>
        <v>4052</v>
      </c>
    </row>
    <row r="35" spans="1:12" ht="12.75" customHeight="1" x14ac:dyDescent="0.3">
      <c r="A35" s="22" t="s">
        <v>252</v>
      </c>
      <c r="B35" s="119"/>
      <c r="C35" s="119"/>
      <c r="D35" s="119"/>
      <c r="E35" s="119"/>
      <c r="F35" s="119">
        <v>60</v>
      </c>
      <c r="G35" s="119"/>
      <c r="H35" s="119"/>
      <c r="I35" s="119"/>
      <c r="J35" s="150"/>
      <c r="K35" s="68">
        <f>SUM(B35:J35)</f>
        <v>60</v>
      </c>
    </row>
    <row r="36" spans="1:12" ht="12.75" customHeight="1" x14ac:dyDescent="0.3">
      <c r="A36" s="22" t="s">
        <v>60</v>
      </c>
      <c r="B36" s="119"/>
      <c r="C36" s="119"/>
      <c r="D36" s="119"/>
      <c r="E36" s="119"/>
      <c r="F36" s="119">
        <v>385</v>
      </c>
      <c r="G36" s="119"/>
      <c r="H36" s="119"/>
      <c r="I36" s="119"/>
      <c r="J36" s="150"/>
      <c r="K36" s="68">
        <f>SUM(B36:J36)</f>
        <v>385</v>
      </c>
    </row>
    <row r="37" spans="1:12" ht="12.75" customHeight="1" x14ac:dyDescent="0.3">
      <c r="A37" s="65" t="s">
        <v>174</v>
      </c>
      <c r="B37" s="120">
        <f t="shared" ref="B37:I37" si="3">SUM(B34:B36)</f>
        <v>2622</v>
      </c>
      <c r="C37" s="120">
        <f t="shared" si="3"/>
        <v>720</v>
      </c>
      <c r="D37" s="120">
        <f t="shared" si="3"/>
        <v>710</v>
      </c>
      <c r="E37" s="120">
        <f t="shared" si="3"/>
        <v>0</v>
      </c>
      <c r="F37" s="120">
        <f t="shared" si="3"/>
        <v>445</v>
      </c>
      <c r="G37" s="120">
        <f t="shared" si="3"/>
        <v>0</v>
      </c>
      <c r="H37" s="120">
        <f t="shared" si="3"/>
        <v>0</v>
      </c>
      <c r="I37" s="120">
        <f t="shared" si="3"/>
        <v>0</v>
      </c>
      <c r="J37" s="151"/>
      <c r="K37" s="68">
        <f>SUM(B37:J37)</f>
        <v>4497</v>
      </c>
      <c r="L37" s="2"/>
    </row>
    <row r="38" spans="1:12" ht="12.75" customHeight="1" x14ac:dyDescent="0.3">
      <c r="A38" s="65"/>
      <c r="B38" s="120"/>
      <c r="C38" s="120"/>
      <c r="D38" s="120"/>
      <c r="E38" s="120"/>
      <c r="F38" s="120"/>
      <c r="G38" s="120"/>
      <c r="H38" s="120"/>
      <c r="I38" s="120"/>
      <c r="J38" s="151"/>
      <c r="K38" s="68"/>
    </row>
    <row r="39" spans="1:12" ht="12.75" customHeight="1" x14ac:dyDescent="0.3">
      <c r="A39" s="39" t="s">
        <v>170</v>
      </c>
      <c r="B39" s="129"/>
      <c r="C39" s="129"/>
      <c r="D39" s="129"/>
      <c r="E39" s="129"/>
      <c r="F39" s="129"/>
      <c r="G39" s="129"/>
      <c r="H39" s="129"/>
      <c r="I39" s="129"/>
      <c r="J39" s="152"/>
      <c r="K39" s="68">
        <f>SUM(B39:J39)</f>
        <v>0</v>
      </c>
    </row>
    <row r="40" spans="1:12" ht="12.75" customHeight="1" x14ac:dyDescent="0.3">
      <c r="A40" s="64" t="s">
        <v>313</v>
      </c>
      <c r="B40" s="120"/>
      <c r="C40" s="120"/>
      <c r="D40" s="120"/>
      <c r="E40" s="119"/>
      <c r="F40" s="119">
        <v>900</v>
      </c>
      <c r="G40" s="119"/>
      <c r="H40" s="120"/>
      <c r="I40" s="120"/>
      <c r="J40" s="151"/>
      <c r="K40" s="68">
        <f t="shared" ref="K40:K47" si="4">SUM(B40:J40)</f>
        <v>900</v>
      </c>
    </row>
    <row r="41" spans="1:12" ht="12.75" customHeight="1" x14ac:dyDescent="0.3">
      <c r="A41" s="64" t="s">
        <v>5</v>
      </c>
      <c r="B41" s="120"/>
      <c r="C41" s="120"/>
      <c r="D41" s="119">
        <v>1400</v>
      </c>
      <c r="E41" s="120"/>
      <c r="F41" s="120"/>
      <c r="G41" s="120"/>
      <c r="H41" s="120"/>
      <c r="I41" s="120"/>
      <c r="J41" s="151"/>
      <c r="K41" s="68">
        <f t="shared" si="4"/>
        <v>1400</v>
      </c>
    </row>
    <row r="42" spans="1:12" ht="12.75" customHeight="1" x14ac:dyDescent="0.3">
      <c r="A42" s="22" t="s">
        <v>62</v>
      </c>
      <c r="B42" s="119"/>
      <c r="C42" s="119"/>
      <c r="D42" s="119"/>
      <c r="E42" s="119"/>
      <c r="F42" s="119"/>
      <c r="G42" s="119"/>
      <c r="H42" s="119"/>
      <c r="I42" s="119"/>
      <c r="J42" s="150"/>
      <c r="K42" s="68">
        <f t="shared" si="4"/>
        <v>0</v>
      </c>
    </row>
    <row r="43" spans="1:12" ht="12.75" customHeight="1" x14ac:dyDescent="0.3">
      <c r="A43" s="22" t="s">
        <v>338</v>
      </c>
      <c r="B43" s="119"/>
      <c r="C43" s="119"/>
      <c r="D43" s="119"/>
      <c r="E43" s="119">
        <v>16979</v>
      </c>
      <c r="F43" s="119"/>
      <c r="G43" s="119"/>
      <c r="H43" s="119"/>
      <c r="I43" s="119"/>
      <c r="J43" s="150"/>
      <c r="K43" s="68">
        <f t="shared" si="4"/>
        <v>16979</v>
      </c>
    </row>
    <row r="44" spans="1:12" ht="12.75" customHeight="1" x14ac:dyDescent="0.3">
      <c r="A44" s="22" t="s">
        <v>383</v>
      </c>
      <c r="B44" s="119"/>
      <c r="C44" s="119"/>
      <c r="D44" s="119"/>
      <c r="E44" s="119">
        <v>1650</v>
      </c>
      <c r="F44" s="119"/>
      <c r="G44" s="119"/>
      <c r="H44" s="119"/>
      <c r="I44" s="119"/>
      <c r="J44" s="150"/>
      <c r="K44" s="68">
        <f t="shared" si="4"/>
        <v>1650</v>
      </c>
    </row>
    <row r="45" spans="1:12" ht="12.75" customHeight="1" x14ac:dyDescent="0.3">
      <c r="A45" s="22" t="s">
        <v>63</v>
      </c>
      <c r="B45" s="119"/>
      <c r="C45" s="119"/>
      <c r="D45" s="119"/>
      <c r="E45" s="119">
        <v>500</v>
      </c>
      <c r="F45" s="119"/>
      <c r="G45" s="119"/>
      <c r="H45" s="119"/>
      <c r="I45" s="119"/>
      <c r="J45" s="150"/>
      <c r="K45" s="68">
        <f t="shared" si="4"/>
        <v>500</v>
      </c>
    </row>
    <row r="46" spans="1:12" ht="12.75" customHeight="1" x14ac:dyDescent="0.3">
      <c r="A46" s="22" t="s">
        <v>64</v>
      </c>
      <c r="B46" s="119"/>
      <c r="C46" s="119"/>
      <c r="D46" s="119"/>
      <c r="E46" s="119">
        <v>80</v>
      </c>
      <c r="F46" s="119"/>
      <c r="G46" s="119"/>
      <c r="H46" s="119"/>
      <c r="I46" s="119"/>
      <c r="J46" s="150"/>
      <c r="K46" s="68">
        <f t="shared" si="4"/>
        <v>80</v>
      </c>
    </row>
    <row r="47" spans="1:12" ht="12.75" customHeight="1" x14ac:dyDescent="0.3">
      <c r="A47" s="22" t="s">
        <v>190</v>
      </c>
      <c r="B47" s="119"/>
      <c r="C47" s="119"/>
      <c r="D47" s="119"/>
      <c r="E47" s="119">
        <v>220</v>
      </c>
      <c r="F47" s="119"/>
      <c r="G47" s="119"/>
      <c r="H47" s="119"/>
      <c r="I47" s="119"/>
      <c r="J47" s="150"/>
      <c r="K47" s="68">
        <f t="shared" si="4"/>
        <v>220</v>
      </c>
    </row>
    <row r="48" spans="1:12" ht="12.75" customHeight="1" x14ac:dyDescent="0.3">
      <c r="A48" s="39" t="s">
        <v>175</v>
      </c>
      <c r="B48" s="66">
        <f>SUM(B42:B47)</f>
        <v>0</v>
      </c>
      <c r="C48" s="66">
        <f>SUM(C42:C47)</f>
        <v>0</v>
      </c>
      <c r="D48" s="66">
        <f>SUM(D41:D47)</f>
        <v>1400</v>
      </c>
      <c r="E48" s="66">
        <f>SUM(E40:E47)</f>
        <v>19429</v>
      </c>
      <c r="F48" s="66">
        <f>SUM(F40:F47)</f>
        <v>900</v>
      </c>
      <c r="G48" s="66">
        <f>SUM(G40:G47)</f>
        <v>0</v>
      </c>
      <c r="H48" s="66">
        <f>SUM(H42:H47)</f>
        <v>0</v>
      </c>
      <c r="I48" s="66">
        <f>SUM(I42:I47)</f>
        <v>0</v>
      </c>
      <c r="J48" s="149"/>
      <c r="K48" s="145">
        <f>SUM(B48:I48)</f>
        <v>21729</v>
      </c>
      <c r="L48" s="2"/>
    </row>
    <row r="49" spans="1:12" ht="12.75" customHeight="1" x14ac:dyDescent="0.3">
      <c r="A49" s="65"/>
      <c r="B49" s="66"/>
      <c r="C49" s="66"/>
      <c r="D49" s="66"/>
      <c r="E49" s="66"/>
      <c r="F49" s="66"/>
      <c r="G49" s="66"/>
      <c r="H49" s="66"/>
      <c r="I49" s="66"/>
      <c r="J49" s="149"/>
      <c r="K49" s="68"/>
    </row>
    <row r="50" spans="1:12" ht="12.75" customHeight="1" x14ac:dyDescent="0.3">
      <c r="A50" s="65" t="s">
        <v>253</v>
      </c>
      <c r="B50" s="7">
        <v>9841</v>
      </c>
      <c r="C50" s="7">
        <v>2360</v>
      </c>
      <c r="D50" s="7">
        <v>26755</v>
      </c>
      <c r="E50" s="7"/>
      <c r="F50" s="7"/>
      <c r="G50" s="7"/>
      <c r="H50" s="7"/>
      <c r="I50" s="7"/>
      <c r="J50" s="131"/>
      <c r="K50" s="68">
        <f>SUM(B50:J50)</f>
        <v>38956</v>
      </c>
    </row>
    <row r="51" spans="1:12" ht="12.75" customHeight="1" x14ac:dyDescent="0.3">
      <c r="A51" s="41" t="s">
        <v>165</v>
      </c>
      <c r="B51" s="9">
        <f t="shared" ref="B51:K51" si="5">B31+B37+B48+B50</f>
        <v>44735</v>
      </c>
      <c r="C51" s="9">
        <f t="shared" si="5"/>
        <v>10210</v>
      </c>
      <c r="D51" s="9">
        <f t="shared" si="5"/>
        <v>62299</v>
      </c>
      <c r="E51" s="9">
        <f t="shared" si="5"/>
        <v>19429</v>
      </c>
      <c r="F51" s="9">
        <f t="shared" si="5"/>
        <v>7652</v>
      </c>
      <c r="G51" s="9">
        <f t="shared" si="5"/>
        <v>0</v>
      </c>
      <c r="H51" s="9">
        <f t="shared" si="5"/>
        <v>11598</v>
      </c>
      <c r="I51" s="9">
        <f t="shared" si="5"/>
        <v>15130</v>
      </c>
      <c r="J51" s="9">
        <f t="shared" si="5"/>
        <v>51254</v>
      </c>
      <c r="K51" s="9">
        <f t="shared" si="5"/>
        <v>222307</v>
      </c>
      <c r="L51" s="2"/>
    </row>
    <row r="52" spans="1:12" ht="12.75" customHeight="1" x14ac:dyDescent="0.3">
      <c r="A52" s="39"/>
      <c r="B52" s="9"/>
      <c r="C52" s="9"/>
      <c r="D52" s="9"/>
      <c r="E52" s="9"/>
      <c r="F52" s="9"/>
      <c r="G52" s="9"/>
      <c r="H52" s="9"/>
      <c r="I52" s="9"/>
      <c r="J52" s="153"/>
      <c r="K52" s="68">
        <f>SUM(B52:I52)</f>
        <v>0</v>
      </c>
    </row>
    <row r="53" spans="1:12" ht="12.75" customHeight="1" x14ac:dyDescent="0.3">
      <c r="A53" s="40" t="s">
        <v>191</v>
      </c>
      <c r="B53" s="10"/>
      <c r="C53" s="11"/>
      <c r="D53" s="11"/>
      <c r="E53" s="11"/>
      <c r="F53" s="11"/>
      <c r="G53" s="11"/>
      <c r="H53" s="11"/>
      <c r="I53" s="11"/>
      <c r="J53" s="154"/>
      <c r="K53" s="68">
        <f>SUM(B53:I53)</f>
        <v>0</v>
      </c>
    </row>
    <row r="54" spans="1:12" ht="12.75" customHeight="1" x14ac:dyDescent="0.3">
      <c r="A54" s="40" t="s">
        <v>166</v>
      </c>
      <c r="B54" s="9"/>
      <c r="C54" s="9"/>
      <c r="D54" s="9"/>
      <c r="E54" s="9"/>
      <c r="F54" s="9"/>
      <c r="G54" s="9"/>
      <c r="H54" s="9"/>
      <c r="I54" s="9"/>
      <c r="J54" s="153"/>
      <c r="K54" s="68">
        <f>SUM(B54:I54)</f>
        <v>0</v>
      </c>
    </row>
    <row r="55" spans="1:12" ht="14.25" customHeight="1" x14ac:dyDescent="0.3">
      <c r="A55" s="37" t="s">
        <v>254</v>
      </c>
      <c r="B55" s="7">
        <v>33800</v>
      </c>
      <c r="C55" s="7">
        <v>9417</v>
      </c>
      <c r="D55" s="7"/>
      <c r="E55" s="7"/>
      <c r="F55" s="7"/>
      <c r="G55" s="7"/>
      <c r="H55" s="67"/>
      <c r="I55" s="67"/>
      <c r="J55" s="155"/>
      <c r="K55" s="68">
        <f>SUM(B55:J55)</f>
        <v>43217</v>
      </c>
    </row>
    <row r="56" spans="1:12" ht="14.25" customHeight="1" x14ac:dyDescent="0.3">
      <c r="A56" s="37" t="s">
        <v>255</v>
      </c>
      <c r="B56" s="7"/>
      <c r="C56" s="7"/>
      <c r="D56" s="7">
        <v>5877</v>
      </c>
      <c r="E56" s="7"/>
      <c r="F56" s="7"/>
      <c r="G56" s="7"/>
      <c r="H56" s="67">
        <v>226</v>
      </c>
      <c r="I56" s="67"/>
      <c r="J56" s="155"/>
      <c r="K56" s="68">
        <f>SUM(B56:J56)</f>
        <v>6103</v>
      </c>
    </row>
    <row r="57" spans="1:12" ht="12.75" customHeight="1" x14ac:dyDescent="0.3">
      <c r="A57" s="40" t="s">
        <v>167</v>
      </c>
      <c r="B57" s="5">
        <f>SUM(B55:B56)</f>
        <v>33800</v>
      </c>
      <c r="C57" s="5">
        <f>SUM(C55:C56)</f>
        <v>9417</v>
      </c>
      <c r="D57" s="5">
        <f>SUM(D55:D56)</f>
        <v>5877</v>
      </c>
      <c r="E57" s="5">
        <f>SUM(E55:E56)</f>
        <v>0</v>
      </c>
      <c r="F57" s="5">
        <f>SUM(F55:F56)</f>
        <v>0</v>
      </c>
      <c r="G57" s="5"/>
      <c r="H57" s="5">
        <f>SUM(H55:H56)</f>
        <v>226</v>
      </c>
      <c r="I57" s="5">
        <f>SUM(I55:I56)</f>
        <v>0</v>
      </c>
      <c r="J57" s="5"/>
      <c r="K57" s="5">
        <f>SUM(K55:K56)</f>
        <v>49320</v>
      </c>
    </row>
    <row r="58" spans="1:12" ht="12.75" customHeight="1" thickBot="1" x14ac:dyDescent="0.35">
      <c r="A58" s="64" t="s">
        <v>374</v>
      </c>
      <c r="B58" s="130">
        <v>2957</v>
      </c>
      <c r="C58" s="130">
        <v>525</v>
      </c>
      <c r="D58" s="130">
        <v>570</v>
      </c>
      <c r="E58" s="130"/>
      <c r="F58" s="130"/>
      <c r="G58" s="130"/>
      <c r="H58" s="130"/>
      <c r="I58" s="130"/>
      <c r="J58" s="156"/>
      <c r="K58" s="68">
        <f>SUM(B58:I58)</f>
        <v>4052</v>
      </c>
    </row>
    <row r="59" spans="1:12" ht="12.75" customHeight="1" thickBot="1" x14ac:dyDescent="0.35">
      <c r="A59" s="40" t="s">
        <v>186</v>
      </c>
      <c r="B59" s="43">
        <f>SUM(B57:B58)</f>
        <v>36757</v>
      </c>
      <c r="C59" s="43">
        <f t="shared" ref="C59:K59" si="6">SUM(C57:C58)</f>
        <v>9942</v>
      </c>
      <c r="D59" s="43">
        <f t="shared" si="6"/>
        <v>6447</v>
      </c>
      <c r="E59" s="43">
        <f t="shared" si="6"/>
        <v>0</v>
      </c>
      <c r="F59" s="43">
        <f t="shared" si="6"/>
        <v>0</v>
      </c>
      <c r="G59" s="43"/>
      <c r="H59" s="43">
        <f t="shared" si="6"/>
        <v>226</v>
      </c>
      <c r="I59" s="43">
        <f t="shared" si="6"/>
        <v>0</v>
      </c>
      <c r="J59" s="43"/>
      <c r="K59" s="43">
        <f t="shared" si="6"/>
        <v>53372</v>
      </c>
    </row>
    <row r="60" spans="1:12" ht="12.75" customHeight="1" thickBot="1" x14ac:dyDescent="0.35">
      <c r="A60" s="42" t="s">
        <v>12</v>
      </c>
      <c r="B60" s="43">
        <f t="shared" ref="B60:K60" si="7">SUM(B59+B51+B9)</f>
        <v>125180</v>
      </c>
      <c r="C60" s="43">
        <f t="shared" si="7"/>
        <v>32274</v>
      </c>
      <c r="D60" s="43">
        <f t="shared" si="7"/>
        <v>76476</v>
      </c>
      <c r="E60" s="43">
        <f t="shared" si="7"/>
        <v>19429</v>
      </c>
      <c r="F60" s="43">
        <f t="shared" si="7"/>
        <v>7652</v>
      </c>
      <c r="G60" s="43">
        <f t="shared" si="7"/>
        <v>0</v>
      </c>
      <c r="H60" s="43">
        <f t="shared" si="7"/>
        <v>11824</v>
      </c>
      <c r="I60" s="43">
        <f t="shared" si="7"/>
        <v>15130</v>
      </c>
      <c r="J60" s="43">
        <f t="shared" si="7"/>
        <v>51254</v>
      </c>
      <c r="K60" s="43">
        <f t="shared" si="7"/>
        <v>339219</v>
      </c>
    </row>
    <row r="61" spans="1:12" ht="12.75" customHeight="1" x14ac:dyDescent="0.3">
      <c r="B61" s="191"/>
      <c r="C61" s="191"/>
      <c r="D61" s="191"/>
      <c r="E61" s="191"/>
      <c r="F61" s="191"/>
      <c r="G61" s="191"/>
      <c r="H61" s="191"/>
      <c r="I61" s="191"/>
      <c r="J61" s="191"/>
      <c r="K61" s="191"/>
    </row>
    <row r="69" spans="13:16" x14ac:dyDescent="0.3">
      <c r="M69" t="e">
        <f>#REF!/#REF!</f>
        <v>#REF!</v>
      </c>
      <c r="N69" t="e">
        <f>68*M69</f>
        <v>#REF!</v>
      </c>
      <c r="O69">
        <v>105</v>
      </c>
      <c r="P69">
        <v>20</v>
      </c>
    </row>
    <row r="70" spans="13:16" x14ac:dyDescent="0.3">
      <c r="M70" t="e">
        <f>#REF!/#REF!</f>
        <v>#REF!</v>
      </c>
      <c r="N70" t="e">
        <f>68*M70</f>
        <v>#REF!</v>
      </c>
      <c r="O70">
        <v>122</v>
      </c>
      <c r="P70">
        <v>23</v>
      </c>
    </row>
    <row r="71" spans="13:16" x14ac:dyDescent="0.3">
      <c r="M71" t="e">
        <f>#REF!/#REF!</f>
        <v>#REF!</v>
      </c>
      <c r="N71" t="e">
        <f>68*M71</f>
        <v>#REF!</v>
      </c>
      <c r="O71">
        <v>32</v>
      </c>
      <c r="P71">
        <v>6</v>
      </c>
    </row>
    <row r="72" spans="13:16" x14ac:dyDescent="0.3">
      <c r="M72" t="e">
        <f>#REF!/#REF!</f>
        <v>#REF!</v>
      </c>
      <c r="N72" t="e">
        <f>68*M72</f>
        <v>#REF!</v>
      </c>
      <c r="O72">
        <v>14</v>
      </c>
      <c r="P72">
        <v>3</v>
      </c>
    </row>
    <row r="73" spans="13:16" x14ac:dyDescent="0.3">
      <c r="M73" t="e">
        <f>#REF!/#REF!</f>
        <v>#REF!</v>
      </c>
      <c r="N73" t="e">
        <f>68*M73</f>
        <v>#REF!</v>
      </c>
      <c r="O73">
        <v>87</v>
      </c>
      <c r="P73">
        <v>16</v>
      </c>
    </row>
    <row r="74" spans="13:16" x14ac:dyDescent="0.3">
      <c r="M74" t="e">
        <f>SUM(M69:M73)</f>
        <v>#REF!</v>
      </c>
      <c r="N74" t="e">
        <f>SUM(N69:N73)</f>
        <v>#REF!</v>
      </c>
      <c r="O74">
        <f>SUM(O69:O73)</f>
        <v>360</v>
      </c>
      <c r="P74">
        <f>SUM(P69:P73)</f>
        <v>68</v>
      </c>
    </row>
    <row r="78" spans="13:16" hidden="1" x14ac:dyDescent="0.3"/>
    <row r="79" spans="13:16" hidden="1" x14ac:dyDescent="0.3"/>
  </sheetData>
  <mergeCells count="3">
    <mergeCell ref="F1:K1"/>
    <mergeCell ref="F2:K2"/>
    <mergeCell ref="A3:K3"/>
  </mergeCells>
  <printOptions horizontalCentered="1"/>
  <pageMargins left="0.27" right="0.34" top="0.56000000000000005" bottom="0.48" header="0.33" footer="0.45"/>
  <pageSetup paperSize="9" scale="84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view="pageBreakPreview" zoomScaleNormal="100" workbookViewId="0">
      <selection activeCell="F10" sqref="F10"/>
    </sheetView>
  </sheetViews>
  <sheetFormatPr defaultRowHeight="12.45" x14ac:dyDescent="0.3"/>
  <cols>
    <col min="1" max="1" width="22.3828125" customWidth="1"/>
    <col min="2" max="2" width="8.15234375" hidden="1" customWidth="1"/>
    <col min="3" max="3" width="11.84375" customWidth="1"/>
    <col min="5" max="5" width="14" customWidth="1"/>
    <col min="6" max="6" width="11.15234375" customWidth="1"/>
    <col min="7" max="7" width="12" customWidth="1"/>
  </cols>
  <sheetData>
    <row r="1" spans="1:8" x14ac:dyDescent="0.3">
      <c r="C1" s="327" t="s">
        <v>441</v>
      </c>
      <c r="D1" s="327"/>
      <c r="E1" s="327"/>
      <c r="F1" s="327"/>
      <c r="G1" s="327"/>
    </row>
    <row r="2" spans="1:8" x14ac:dyDescent="0.3">
      <c r="B2" s="324" t="s">
        <v>422</v>
      </c>
      <c r="C2" s="324"/>
      <c r="D2" s="324"/>
      <c r="E2" s="324"/>
      <c r="F2" s="324"/>
      <c r="G2" s="324"/>
      <c r="H2" s="19"/>
    </row>
    <row r="3" spans="1:8" ht="32.25" customHeight="1" x14ac:dyDescent="0.35">
      <c r="A3" s="332" t="s">
        <v>384</v>
      </c>
      <c r="B3" s="332"/>
      <c r="C3" s="332"/>
      <c r="D3" s="332"/>
      <c r="E3" s="332"/>
      <c r="F3" s="332"/>
      <c r="G3" s="332"/>
    </row>
    <row r="4" spans="1:8" ht="13.3" thickBot="1" x14ac:dyDescent="0.4">
      <c r="E4" s="333" t="s">
        <v>44</v>
      </c>
      <c r="F4" s="333"/>
      <c r="G4" s="333"/>
    </row>
    <row r="5" spans="1:8" ht="45" x14ac:dyDescent="0.3">
      <c r="A5" s="49" t="s">
        <v>2</v>
      </c>
      <c r="B5" s="29"/>
      <c r="C5" s="72" t="s">
        <v>73</v>
      </c>
      <c r="D5" s="29" t="s">
        <v>385</v>
      </c>
      <c r="E5" s="29" t="s">
        <v>386</v>
      </c>
      <c r="F5" s="29" t="s">
        <v>387</v>
      </c>
      <c r="G5" s="30" t="s">
        <v>16</v>
      </c>
    </row>
    <row r="6" spans="1:8" ht="30.75" customHeight="1" x14ac:dyDescent="0.3">
      <c r="A6" s="53" t="s">
        <v>193</v>
      </c>
      <c r="B6" s="70"/>
      <c r="C6" s="70">
        <v>12</v>
      </c>
      <c r="D6" s="69">
        <v>53372</v>
      </c>
      <c r="E6" s="69">
        <v>41883</v>
      </c>
      <c r="F6" s="69">
        <v>4123</v>
      </c>
      <c r="G6" s="69">
        <f>SUM(D6-E6-F6)</f>
        <v>7366</v>
      </c>
      <c r="H6" s="20"/>
    </row>
    <row r="7" spans="1:8" ht="30.75" customHeight="1" x14ac:dyDescent="0.3">
      <c r="A7" s="98" t="s">
        <v>342</v>
      </c>
      <c r="B7" s="99"/>
      <c r="C7" s="99">
        <v>13</v>
      </c>
      <c r="D7" s="69">
        <v>63540</v>
      </c>
      <c r="E7" s="69">
        <v>48502</v>
      </c>
      <c r="F7" s="69">
        <v>12911</v>
      </c>
      <c r="G7" s="69">
        <f>SUM(D7-E7-F7)</f>
        <v>2127</v>
      </c>
      <c r="H7" s="20"/>
    </row>
    <row r="8" spans="1:8" ht="26.25" customHeight="1" thickBot="1" x14ac:dyDescent="0.35">
      <c r="A8" s="54" t="s">
        <v>176</v>
      </c>
      <c r="B8" s="71"/>
      <c r="C8" s="71">
        <v>13</v>
      </c>
      <c r="D8" s="69">
        <v>222307</v>
      </c>
      <c r="E8" s="69">
        <v>74791</v>
      </c>
      <c r="F8" s="69">
        <v>157009</v>
      </c>
      <c r="G8" s="69">
        <f>SUM(D8-E8-F8)</f>
        <v>-9493</v>
      </c>
      <c r="H8" s="20"/>
    </row>
    <row r="9" spans="1:8" ht="47.25" customHeight="1" thickBot="1" x14ac:dyDescent="0.35">
      <c r="A9" s="57" t="s">
        <v>10</v>
      </c>
      <c r="B9" s="55"/>
      <c r="C9" s="56">
        <f>SUM(C6:C8)</f>
        <v>38</v>
      </c>
      <c r="D9" s="69">
        <f>SUM(D6:D8)</f>
        <v>339219</v>
      </c>
      <c r="E9" s="69">
        <f>SUM(E6:E8)</f>
        <v>165176</v>
      </c>
      <c r="F9" s="69">
        <f>SUM(F6:F8)</f>
        <v>174043</v>
      </c>
      <c r="G9" s="69">
        <f>SUM(G6:G8)</f>
        <v>0</v>
      </c>
      <c r="H9" s="20"/>
    </row>
    <row r="10" spans="1:8" ht="26.25" customHeight="1" x14ac:dyDescent="0.3"/>
    <row r="11" spans="1:8" x14ac:dyDescent="0.3">
      <c r="C11" s="327" t="s">
        <v>413</v>
      </c>
      <c r="D11" s="327"/>
      <c r="E11" s="327"/>
      <c r="F11" s="327"/>
      <c r="G11" s="327"/>
    </row>
    <row r="12" spans="1:8" x14ac:dyDescent="0.3">
      <c r="F12" s="19"/>
      <c r="G12" s="19"/>
    </row>
    <row r="13" spans="1:8" ht="22.85" customHeight="1" x14ac:dyDescent="0.35">
      <c r="A13" s="325" t="s">
        <v>43</v>
      </c>
      <c r="B13" s="325"/>
      <c r="C13" s="325"/>
      <c r="D13" s="325"/>
      <c r="E13" s="325"/>
      <c r="F13" s="325"/>
      <c r="G13" s="325"/>
    </row>
    <row r="14" spans="1:8" ht="19.5" customHeight="1" thickBot="1" x14ac:dyDescent="0.45">
      <c r="G14" s="35" t="s">
        <v>44</v>
      </c>
    </row>
    <row r="15" spans="1:8" ht="37.299999999999997" x14ac:dyDescent="0.3">
      <c r="A15" s="328" t="s">
        <v>13</v>
      </c>
      <c r="B15" s="329"/>
      <c r="C15" s="32" t="s">
        <v>194</v>
      </c>
      <c r="D15" s="32" t="s">
        <v>388</v>
      </c>
      <c r="E15" s="27">
        <v>2016</v>
      </c>
      <c r="F15" s="27">
        <v>2017</v>
      </c>
      <c r="G15" s="28">
        <v>2018</v>
      </c>
    </row>
    <row r="16" spans="1:8" ht="45" customHeight="1" thickBot="1" x14ac:dyDescent="0.45">
      <c r="A16" s="58" t="s">
        <v>47</v>
      </c>
      <c r="B16" s="58"/>
      <c r="C16" s="33">
        <v>0</v>
      </c>
      <c r="D16" s="33">
        <v>0</v>
      </c>
      <c r="E16" s="33">
        <v>0</v>
      </c>
      <c r="F16" s="33">
        <v>0</v>
      </c>
      <c r="G16" s="34">
        <v>0</v>
      </c>
    </row>
    <row r="17" spans="1:7" ht="12.9" x14ac:dyDescent="0.35">
      <c r="A17" s="330"/>
      <c r="B17" s="330"/>
      <c r="C17" s="330"/>
      <c r="D17" s="330"/>
      <c r="E17" s="330"/>
      <c r="F17" s="330"/>
      <c r="G17" s="330"/>
    </row>
    <row r="18" spans="1:7" ht="12.9" x14ac:dyDescent="0.35">
      <c r="A18" s="118"/>
      <c r="B18" s="118"/>
      <c r="C18" s="118"/>
      <c r="D18" s="118"/>
      <c r="E18" s="118"/>
      <c r="F18" s="118"/>
      <c r="G18" s="118"/>
    </row>
    <row r="19" spans="1:7" ht="12.9" x14ac:dyDescent="0.35">
      <c r="A19" s="31"/>
      <c r="B19" s="31"/>
      <c r="C19" s="327" t="s">
        <v>412</v>
      </c>
      <c r="D19" s="327"/>
      <c r="E19" s="327"/>
      <c r="F19" s="327"/>
      <c r="G19" s="327"/>
    </row>
    <row r="20" spans="1:7" ht="15" x14ac:dyDescent="0.35">
      <c r="A20" s="325" t="s">
        <v>48</v>
      </c>
      <c r="B20" s="325"/>
      <c r="C20" s="325"/>
      <c r="D20" s="325"/>
      <c r="E20" s="325"/>
      <c r="F20" s="325"/>
      <c r="G20" s="325"/>
    </row>
    <row r="21" spans="1:7" ht="15" x14ac:dyDescent="0.35">
      <c r="A21" s="8"/>
      <c r="B21" s="8"/>
      <c r="C21" s="8"/>
      <c r="D21" s="8"/>
      <c r="E21" s="8"/>
      <c r="F21" s="8"/>
      <c r="G21" s="8"/>
    </row>
    <row r="22" spans="1:7" ht="15.9" thickBot="1" x14ac:dyDescent="0.45">
      <c r="G22" s="35" t="s">
        <v>44</v>
      </c>
    </row>
    <row r="23" spans="1:7" x14ac:dyDescent="0.3">
      <c r="A23" s="50" t="s">
        <v>49</v>
      </c>
      <c r="B23" s="27" t="s">
        <v>77</v>
      </c>
      <c r="C23" s="32" t="s">
        <v>78</v>
      </c>
      <c r="D23" s="27" t="s">
        <v>196</v>
      </c>
      <c r="E23" s="27" t="s">
        <v>270</v>
      </c>
      <c r="F23" s="32" t="s">
        <v>389</v>
      </c>
      <c r="G23" s="32" t="s">
        <v>343</v>
      </c>
    </row>
    <row r="24" spans="1:7" ht="42.9" thickBot="1" x14ac:dyDescent="0.4">
      <c r="A24" s="58" t="s">
        <v>297</v>
      </c>
      <c r="B24" s="140"/>
      <c r="C24" s="142">
        <v>100</v>
      </c>
      <c r="D24" s="142">
        <v>100</v>
      </c>
      <c r="E24" s="142">
        <v>100</v>
      </c>
      <c r="F24" s="142">
        <v>100</v>
      </c>
      <c r="G24" s="142">
        <v>100</v>
      </c>
    </row>
    <row r="25" spans="1:7" ht="12.9" x14ac:dyDescent="0.35">
      <c r="A25" s="331"/>
      <c r="B25" s="331"/>
      <c r="C25" s="331"/>
      <c r="D25" s="331"/>
      <c r="E25" s="331"/>
      <c r="F25" s="331"/>
      <c r="G25" s="331"/>
    </row>
  </sheetData>
  <mergeCells count="11">
    <mergeCell ref="A13:G13"/>
    <mergeCell ref="C1:G1"/>
    <mergeCell ref="B2:G2"/>
    <mergeCell ref="A3:G3"/>
    <mergeCell ref="E4:G4"/>
    <mergeCell ref="C11:G11"/>
    <mergeCell ref="A15:B15"/>
    <mergeCell ref="A17:G17"/>
    <mergeCell ref="C19:G19"/>
    <mergeCell ref="A20:G20"/>
    <mergeCell ref="A25:G25"/>
  </mergeCells>
  <printOptions horizontalCentered="1"/>
  <pageMargins left="0.78740157480314965" right="0.78740157480314965" top="0.55000000000000004" bottom="0.43" header="0.33" footer="0.3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"/>
  <sheetViews>
    <sheetView zoomScaleNormal="100" workbookViewId="0">
      <selection activeCell="A5" sqref="A5:I7"/>
    </sheetView>
  </sheetViews>
  <sheetFormatPr defaultRowHeight="12.45" x14ac:dyDescent="0.3"/>
  <cols>
    <col min="1" max="1" width="5.3828125" customWidth="1"/>
    <col min="2" max="2" width="38.84375" customWidth="1"/>
    <col min="3" max="3" width="15.53515625" customWidth="1"/>
    <col min="4" max="4" width="12.69140625" customWidth="1"/>
    <col min="5" max="5" width="13.3828125" customWidth="1"/>
  </cols>
  <sheetData>
    <row r="1" spans="1:6" x14ac:dyDescent="0.3">
      <c r="A1" s="327" t="s">
        <v>442</v>
      </c>
      <c r="B1" s="327"/>
      <c r="C1" s="327"/>
      <c r="D1" s="327"/>
      <c r="E1" s="327"/>
    </row>
    <row r="2" spans="1:6" x14ac:dyDescent="0.3">
      <c r="A2" s="327"/>
      <c r="B2" s="327"/>
      <c r="C2" s="327"/>
      <c r="D2" s="327"/>
      <c r="E2" s="327"/>
    </row>
    <row r="3" spans="1:6" x14ac:dyDescent="0.3">
      <c r="A3" s="324" t="s">
        <v>423</v>
      </c>
      <c r="B3" s="324"/>
      <c r="C3" s="324"/>
      <c r="D3" s="324"/>
      <c r="E3" s="324"/>
      <c r="F3" s="19"/>
    </row>
    <row r="4" spans="1:6" x14ac:dyDescent="0.3">
      <c r="A4" s="334"/>
      <c r="B4" s="334"/>
      <c r="C4" s="334"/>
      <c r="D4" s="334"/>
      <c r="E4" s="334"/>
      <c r="F4" s="132"/>
    </row>
    <row r="5" spans="1:6" ht="15.45" x14ac:dyDescent="0.4">
      <c r="A5" s="335" t="s">
        <v>392</v>
      </c>
      <c r="B5" s="336"/>
      <c r="C5" s="336"/>
      <c r="D5" s="336"/>
      <c r="E5" s="337"/>
      <c r="F5" s="163"/>
    </row>
    <row r="6" spans="1:6" ht="15.45" x14ac:dyDescent="0.4">
      <c r="A6" s="338"/>
      <c r="B6" s="339"/>
      <c r="C6" s="339"/>
      <c r="D6" s="339"/>
      <c r="E6" s="340"/>
      <c r="F6" s="163"/>
    </row>
    <row r="7" spans="1:6" ht="15.45" x14ac:dyDescent="0.4">
      <c r="A7" s="341"/>
      <c r="B7" s="342"/>
      <c r="C7" s="342"/>
      <c r="D7" s="342"/>
      <c r="E7" s="343"/>
      <c r="F7" s="163"/>
    </row>
    <row r="8" spans="1:6" x14ac:dyDescent="0.3">
      <c r="A8" s="164"/>
      <c r="B8" s="164"/>
      <c r="C8" s="162" t="s">
        <v>390</v>
      </c>
      <c r="D8" s="162" t="s">
        <v>344</v>
      </c>
      <c r="E8" s="162" t="s">
        <v>391</v>
      </c>
    </row>
    <row r="9" spans="1:6" x14ac:dyDescent="0.3">
      <c r="A9" s="134"/>
      <c r="B9" s="164" t="s">
        <v>30</v>
      </c>
      <c r="C9" s="134"/>
      <c r="D9" s="134"/>
      <c r="E9" s="134"/>
    </row>
    <row r="10" spans="1:6" x14ac:dyDescent="0.3">
      <c r="A10" s="134">
        <v>1</v>
      </c>
      <c r="B10" s="134" t="s">
        <v>241</v>
      </c>
      <c r="C10" s="158">
        <v>47016</v>
      </c>
      <c r="D10" s="158">
        <f>SUM(C10*1.02)</f>
        <v>47956.32</v>
      </c>
      <c r="E10" s="158">
        <f>SUM(D10*1.02)</f>
        <v>48915.446400000001</v>
      </c>
    </row>
    <row r="11" spans="1:6" x14ac:dyDescent="0.3">
      <c r="A11" s="134">
        <v>2</v>
      </c>
      <c r="B11" s="134" t="s">
        <v>108</v>
      </c>
      <c r="C11" s="158">
        <v>31561</v>
      </c>
      <c r="D11" s="158">
        <f t="shared" ref="D11:E18" si="0">SUM(C11*1.02)</f>
        <v>32192.22</v>
      </c>
      <c r="E11" s="158">
        <f t="shared" si="0"/>
        <v>32836.064400000003</v>
      </c>
    </row>
    <row r="12" spans="1:6" x14ac:dyDescent="0.3">
      <c r="A12" s="134">
        <v>3</v>
      </c>
      <c r="B12" s="134" t="s">
        <v>308</v>
      </c>
      <c r="C12" s="158">
        <v>165176</v>
      </c>
      <c r="D12" s="158">
        <f t="shared" si="0"/>
        <v>168479.52</v>
      </c>
      <c r="E12" s="158">
        <f t="shared" si="0"/>
        <v>171849.11040000001</v>
      </c>
    </row>
    <row r="13" spans="1:6" x14ac:dyDescent="0.3">
      <c r="A13" s="134">
        <v>4</v>
      </c>
      <c r="B13" s="134" t="s">
        <v>301</v>
      </c>
      <c r="C13" s="158">
        <v>28688</v>
      </c>
      <c r="D13" s="158">
        <f t="shared" si="0"/>
        <v>29261.760000000002</v>
      </c>
      <c r="E13" s="158">
        <f t="shared" si="0"/>
        <v>29846.995200000001</v>
      </c>
    </row>
    <row r="14" spans="1:6" x14ac:dyDescent="0.3">
      <c r="A14" s="134">
        <v>5</v>
      </c>
      <c r="B14" s="134" t="s">
        <v>118</v>
      </c>
      <c r="C14" s="158">
        <v>19385</v>
      </c>
      <c r="D14" s="158">
        <f t="shared" si="0"/>
        <v>19772.7</v>
      </c>
      <c r="E14" s="158">
        <f t="shared" si="0"/>
        <v>20168.154000000002</v>
      </c>
    </row>
    <row r="15" spans="1:6" x14ac:dyDescent="0.3">
      <c r="A15" s="134">
        <v>6</v>
      </c>
      <c r="B15" s="134" t="s">
        <v>309</v>
      </c>
      <c r="C15" s="158">
        <v>3150</v>
      </c>
      <c r="D15" s="158">
        <f t="shared" si="0"/>
        <v>3213</v>
      </c>
      <c r="E15" s="158">
        <f t="shared" si="0"/>
        <v>3277.26</v>
      </c>
    </row>
    <row r="16" spans="1:6" x14ac:dyDescent="0.3">
      <c r="A16" s="134">
        <v>7</v>
      </c>
      <c r="B16" s="134" t="s">
        <v>310</v>
      </c>
      <c r="C16" s="158">
        <v>300</v>
      </c>
      <c r="D16" s="158">
        <f t="shared" si="0"/>
        <v>306</v>
      </c>
      <c r="E16" s="158">
        <f t="shared" si="0"/>
        <v>312.12</v>
      </c>
    </row>
    <row r="17" spans="1:5" x14ac:dyDescent="0.3">
      <c r="A17" s="134">
        <v>8</v>
      </c>
      <c r="B17" s="134" t="s">
        <v>305</v>
      </c>
      <c r="C17" s="158">
        <f>SUM(C10:C16)</f>
        <v>295276</v>
      </c>
      <c r="D17" s="158">
        <f t="shared" si="0"/>
        <v>301181.52</v>
      </c>
      <c r="E17" s="158">
        <f t="shared" si="0"/>
        <v>307205.15040000004</v>
      </c>
    </row>
    <row r="18" spans="1:5" x14ac:dyDescent="0.3">
      <c r="A18" s="134">
        <v>9</v>
      </c>
      <c r="B18" s="134" t="s">
        <v>129</v>
      </c>
      <c r="C18" s="158">
        <v>43943</v>
      </c>
      <c r="D18" s="158">
        <f t="shared" si="0"/>
        <v>44821.86</v>
      </c>
      <c r="E18" s="158">
        <f t="shared" si="0"/>
        <v>45718.297200000001</v>
      </c>
    </row>
    <row r="19" spans="1:5" x14ac:dyDescent="0.3">
      <c r="A19" s="134">
        <v>10</v>
      </c>
      <c r="B19" s="164" t="s">
        <v>304</v>
      </c>
      <c r="C19" s="165">
        <f>SUM(C17:C18)</f>
        <v>339219</v>
      </c>
      <c r="D19" s="165">
        <f>SUM(D17:D18)</f>
        <v>346003.38</v>
      </c>
      <c r="E19" s="165">
        <f>SUM(E17:E18)</f>
        <v>352923.44760000007</v>
      </c>
    </row>
    <row r="20" spans="1:5" x14ac:dyDescent="0.3">
      <c r="A20" s="134"/>
      <c r="B20" s="134"/>
      <c r="C20" s="134"/>
      <c r="D20" s="134"/>
      <c r="E20" s="134"/>
    </row>
    <row r="21" spans="1:5" x14ac:dyDescent="0.3">
      <c r="A21" s="134"/>
      <c r="B21" s="164" t="s">
        <v>14</v>
      </c>
      <c r="C21" s="134"/>
      <c r="D21" s="134"/>
      <c r="E21" s="134"/>
    </row>
    <row r="22" spans="1:5" x14ac:dyDescent="0.3">
      <c r="A22" s="134">
        <v>1</v>
      </c>
      <c r="B22" s="134" t="s">
        <v>300</v>
      </c>
      <c r="C22" s="158">
        <v>125180</v>
      </c>
      <c r="D22" s="158">
        <f>SUM(C22*1.02)</f>
        <v>127683.6</v>
      </c>
      <c r="E22" s="158">
        <f>SUM(D22*1.02)</f>
        <v>130237.27200000001</v>
      </c>
    </row>
    <row r="23" spans="1:5" x14ac:dyDescent="0.3">
      <c r="A23" s="134">
        <v>2</v>
      </c>
      <c r="B23" s="134" t="s">
        <v>11</v>
      </c>
      <c r="C23" s="158">
        <v>32274</v>
      </c>
      <c r="D23" s="158">
        <f t="shared" ref="D23:E32" si="1">SUM(C23*1.02)</f>
        <v>32919.480000000003</v>
      </c>
      <c r="E23" s="158">
        <f t="shared" si="1"/>
        <v>33577.869600000005</v>
      </c>
    </row>
    <row r="24" spans="1:5" x14ac:dyDescent="0.3">
      <c r="A24" s="134">
        <v>3</v>
      </c>
      <c r="B24" s="134" t="s">
        <v>33</v>
      </c>
      <c r="C24" s="134">
        <v>76476</v>
      </c>
      <c r="D24" s="158">
        <f t="shared" si="1"/>
        <v>78005.52</v>
      </c>
      <c r="E24" s="158">
        <f t="shared" si="1"/>
        <v>79565.630400000009</v>
      </c>
    </row>
    <row r="25" spans="1:5" x14ac:dyDescent="0.3">
      <c r="A25" s="134">
        <v>4</v>
      </c>
      <c r="B25" s="134" t="s">
        <v>302</v>
      </c>
      <c r="C25" s="158">
        <v>19429</v>
      </c>
      <c r="D25" s="158">
        <f t="shared" si="1"/>
        <v>19817.580000000002</v>
      </c>
      <c r="E25" s="158">
        <f t="shared" si="1"/>
        <v>20213.931600000004</v>
      </c>
    </row>
    <row r="26" spans="1:5" x14ac:dyDescent="0.3">
      <c r="A26" s="134">
        <v>5</v>
      </c>
      <c r="B26" s="134" t="s">
        <v>247</v>
      </c>
      <c r="C26" s="158">
        <v>7652</v>
      </c>
      <c r="D26" s="158">
        <f t="shared" si="1"/>
        <v>7805.04</v>
      </c>
      <c r="E26" s="158">
        <f t="shared" si="1"/>
        <v>7961.1408000000001</v>
      </c>
    </row>
    <row r="27" spans="1:5" x14ac:dyDescent="0.3">
      <c r="A27" s="134">
        <v>6</v>
      </c>
      <c r="B27" s="134" t="s">
        <v>41</v>
      </c>
      <c r="C27" s="158">
        <v>11824</v>
      </c>
      <c r="D27" s="158">
        <f t="shared" si="1"/>
        <v>12060.48</v>
      </c>
      <c r="E27" s="158">
        <f t="shared" si="1"/>
        <v>12301.6896</v>
      </c>
    </row>
    <row r="28" spans="1:5" x14ac:dyDescent="0.3">
      <c r="A28" s="134">
        <v>7</v>
      </c>
      <c r="B28" s="134" t="s">
        <v>303</v>
      </c>
      <c r="C28" s="158">
        <v>15130</v>
      </c>
      <c r="D28" s="158">
        <f t="shared" si="1"/>
        <v>15432.6</v>
      </c>
      <c r="E28" s="158">
        <f t="shared" si="1"/>
        <v>15741.252</v>
      </c>
    </row>
    <row r="29" spans="1:5" x14ac:dyDescent="0.3">
      <c r="A29" s="134">
        <v>8</v>
      </c>
      <c r="B29" s="134" t="s">
        <v>318</v>
      </c>
      <c r="C29" s="158">
        <v>0</v>
      </c>
      <c r="D29" s="158">
        <f>SUM(C29*1.02)</f>
        <v>0</v>
      </c>
      <c r="E29" s="158">
        <f t="shared" si="1"/>
        <v>0</v>
      </c>
    </row>
    <row r="30" spans="1:5" x14ac:dyDescent="0.3">
      <c r="A30" s="134">
        <v>9</v>
      </c>
      <c r="B30" s="134" t="s">
        <v>230</v>
      </c>
      <c r="C30" s="158">
        <v>45433</v>
      </c>
      <c r="D30" s="158">
        <f t="shared" si="1"/>
        <v>46341.66</v>
      </c>
      <c r="E30" s="158">
        <f t="shared" si="1"/>
        <v>47268.493200000004</v>
      </c>
    </row>
    <row r="31" spans="1:5" x14ac:dyDescent="0.3">
      <c r="A31" s="134">
        <v>10</v>
      </c>
      <c r="B31" s="134" t="s">
        <v>306</v>
      </c>
      <c r="C31" s="158">
        <f>SUM(C22:C30)</f>
        <v>333398</v>
      </c>
      <c r="D31" s="158">
        <f t="shared" si="1"/>
        <v>340065.96</v>
      </c>
      <c r="E31" s="158">
        <f t="shared" si="1"/>
        <v>346867.27920000005</v>
      </c>
    </row>
    <row r="32" spans="1:5" x14ac:dyDescent="0.3">
      <c r="A32" s="134">
        <v>11</v>
      </c>
      <c r="B32" s="134" t="s">
        <v>366</v>
      </c>
      <c r="C32" s="134">
        <v>5821</v>
      </c>
      <c r="D32" s="158">
        <f t="shared" si="1"/>
        <v>5937.42</v>
      </c>
      <c r="E32" s="158">
        <f t="shared" si="1"/>
        <v>6056.1684000000005</v>
      </c>
    </row>
    <row r="33" spans="1:5" x14ac:dyDescent="0.3">
      <c r="A33" s="134">
        <v>12</v>
      </c>
      <c r="B33" s="164" t="s">
        <v>307</v>
      </c>
      <c r="C33" s="165">
        <f>SUM(C31:C32)</f>
        <v>339219</v>
      </c>
      <c r="D33" s="165">
        <f>SUM(D31:D32)</f>
        <v>346003.38</v>
      </c>
      <c r="E33" s="165">
        <f>SUM(E31:E32)</f>
        <v>352923.44760000007</v>
      </c>
    </row>
  </sheetData>
  <mergeCells count="4">
    <mergeCell ref="A1:E2"/>
    <mergeCell ref="A3:E3"/>
    <mergeCell ref="A4:E4"/>
    <mergeCell ref="A5:E7"/>
  </mergeCells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6"/>
  <sheetViews>
    <sheetView view="pageBreakPreview" zoomScaleNormal="100" zoomScaleSheetLayoutView="100" workbookViewId="0">
      <selection activeCell="E6" sqref="E6:I6"/>
    </sheetView>
  </sheetViews>
  <sheetFormatPr defaultColWidth="9.15234375" defaultRowHeight="12.45" x14ac:dyDescent="0.3"/>
  <cols>
    <col min="1" max="1" width="42.15234375" style="192" customWidth="1"/>
    <col min="2" max="2" width="16.3828125" style="209" customWidth="1"/>
    <col min="3" max="3" width="17.3046875" style="192" customWidth="1"/>
    <col min="4" max="4" width="12.53515625" style="192" hidden="1" customWidth="1"/>
    <col min="5" max="5" width="14.69140625" style="192" hidden="1" customWidth="1"/>
    <col min="6" max="6" width="13.69140625" style="192" hidden="1" customWidth="1"/>
    <col min="7" max="7" width="16.3046875" style="192" customWidth="1"/>
    <col min="8" max="16384" width="9.15234375" style="192"/>
  </cols>
  <sheetData>
    <row r="1" spans="1:9" ht="21" customHeight="1" x14ac:dyDescent="0.3">
      <c r="B1" s="344" t="s">
        <v>443</v>
      </c>
      <c r="C1" s="345"/>
      <c r="D1" s="345"/>
      <c r="E1" s="345"/>
      <c r="F1" s="345"/>
      <c r="G1" s="345"/>
    </row>
    <row r="2" spans="1:9" ht="19.5" customHeight="1" x14ac:dyDescent="0.3">
      <c r="A2" s="346" t="s">
        <v>424</v>
      </c>
      <c r="B2" s="346"/>
      <c r="C2" s="346"/>
      <c r="D2" s="346"/>
      <c r="E2" s="346"/>
      <c r="F2" s="346"/>
      <c r="G2" s="346"/>
    </row>
    <row r="3" spans="1:9" ht="51.75" customHeight="1" thickBot="1" x14ac:dyDescent="0.45">
      <c r="A3" s="347" t="s">
        <v>350</v>
      </c>
      <c r="B3" s="347"/>
      <c r="C3" s="347"/>
      <c r="D3" s="347"/>
      <c r="E3" s="347"/>
      <c r="F3" s="347"/>
      <c r="G3" s="347"/>
      <c r="H3" s="193"/>
      <c r="I3" s="194"/>
    </row>
    <row r="4" spans="1:9" ht="15" x14ac:dyDescent="0.35">
      <c r="A4" s="173" t="s">
        <v>0</v>
      </c>
      <c r="B4" s="174" t="s">
        <v>195</v>
      </c>
      <c r="C4" s="174" t="s">
        <v>345</v>
      </c>
      <c r="D4" s="174" t="s">
        <v>351</v>
      </c>
      <c r="F4" s="195" t="s">
        <v>51</v>
      </c>
      <c r="G4" s="174" t="s">
        <v>351</v>
      </c>
    </row>
    <row r="5" spans="1:9" ht="15.45" x14ac:dyDescent="0.4">
      <c r="A5" s="175" t="s">
        <v>50</v>
      </c>
      <c r="B5" s="196">
        <v>15423</v>
      </c>
      <c r="C5" s="196">
        <v>5100</v>
      </c>
      <c r="D5" s="196">
        <v>7650</v>
      </c>
      <c r="E5" s="197" t="s">
        <v>158</v>
      </c>
      <c r="G5" s="196">
        <v>7650</v>
      </c>
    </row>
    <row r="6" spans="1:9" ht="15.45" x14ac:dyDescent="0.4">
      <c r="A6" s="175" t="s">
        <v>405</v>
      </c>
      <c r="B6" s="196">
        <v>403200</v>
      </c>
      <c r="C6" s="196">
        <v>108500</v>
      </c>
      <c r="D6" s="196">
        <v>88350</v>
      </c>
      <c r="E6" s="198">
        <f>D6-B6</f>
        <v>-314850</v>
      </c>
      <c r="F6" s="198">
        <f>C6</f>
        <v>108500</v>
      </c>
      <c r="G6" s="196">
        <v>88350</v>
      </c>
    </row>
    <row r="7" spans="1:9" ht="15.45" x14ac:dyDescent="0.4">
      <c r="A7" s="175" t="s">
        <v>404</v>
      </c>
      <c r="B7" s="199">
        <v>49555600</v>
      </c>
      <c r="C7" s="199">
        <v>49006000</v>
      </c>
      <c r="D7" s="199">
        <v>48502200</v>
      </c>
      <c r="E7" s="198"/>
      <c r="G7" s="199">
        <v>48502200</v>
      </c>
    </row>
    <row r="8" spans="1:9" ht="15.45" x14ac:dyDescent="0.4">
      <c r="A8" s="175" t="s">
        <v>204</v>
      </c>
      <c r="B8" s="199">
        <v>4459141</v>
      </c>
      <c r="C8" s="199"/>
      <c r="D8" s="199"/>
      <c r="E8" s="198"/>
      <c r="G8" s="199"/>
    </row>
    <row r="9" spans="1:9" ht="15.45" x14ac:dyDescent="0.4">
      <c r="A9" s="175" t="s">
        <v>198</v>
      </c>
      <c r="B9" s="196">
        <v>3643820</v>
      </c>
      <c r="C9" s="196">
        <v>3641543</v>
      </c>
      <c r="D9" s="196">
        <v>3641590</v>
      </c>
      <c r="E9" s="198" t="e">
        <f>#REF!-#REF!</f>
        <v>#REF!</v>
      </c>
      <c r="G9" s="196">
        <v>3641590</v>
      </c>
    </row>
    <row r="10" spans="1:9" ht="15.45" x14ac:dyDescent="0.4">
      <c r="A10" s="176" t="s">
        <v>9</v>
      </c>
      <c r="B10" s="200">
        <v>5465760</v>
      </c>
      <c r="C10" s="200">
        <v>6176000</v>
      </c>
      <c r="D10" s="200">
        <v>6304000</v>
      </c>
      <c r="E10" s="198">
        <f>D9-B9</f>
        <v>-2230</v>
      </c>
      <c r="G10" s="200">
        <v>6304000</v>
      </c>
    </row>
    <row r="11" spans="1:9" ht="15.45" x14ac:dyDescent="0.4">
      <c r="A11" s="176" t="s">
        <v>199</v>
      </c>
      <c r="B11" s="200">
        <v>3245760</v>
      </c>
      <c r="C11" s="200">
        <v>3245760</v>
      </c>
      <c r="D11" s="200">
        <v>3245760</v>
      </c>
      <c r="E11" s="198"/>
      <c r="G11" s="200">
        <v>3245760</v>
      </c>
    </row>
    <row r="12" spans="1:9" ht="15.45" x14ac:dyDescent="0.4">
      <c r="A12" s="176" t="s">
        <v>200</v>
      </c>
      <c r="B12" s="200">
        <v>3686934</v>
      </c>
      <c r="C12" s="200">
        <v>3686480</v>
      </c>
      <c r="D12" s="200">
        <v>3686480</v>
      </c>
      <c r="E12" s="198"/>
      <c r="G12" s="200">
        <v>3686480</v>
      </c>
    </row>
    <row r="13" spans="1:9" ht="15.45" x14ac:dyDescent="0.4">
      <c r="A13" s="177" t="s">
        <v>346</v>
      </c>
      <c r="B13" s="201"/>
      <c r="C13" s="201">
        <v>10845927</v>
      </c>
      <c r="D13" s="201">
        <v>10776395</v>
      </c>
      <c r="E13" s="198"/>
      <c r="G13" s="201">
        <v>10776395</v>
      </c>
    </row>
    <row r="14" spans="1:9" ht="15.45" x14ac:dyDescent="0.4">
      <c r="A14" s="176" t="s">
        <v>201</v>
      </c>
      <c r="B14" s="202">
        <v>6477300</v>
      </c>
      <c r="C14" s="202">
        <v>6436800</v>
      </c>
      <c r="D14" s="202">
        <v>6366600</v>
      </c>
      <c r="E14" s="198"/>
      <c r="G14" s="202">
        <v>6366600</v>
      </c>
    </row>
    <row r="15" spans="1:9" ht="15.9" thickBot="1" x14ac:dyDescent="0.45">
      <c r="A15" s="178" t="s">
        <v>352</v>
      </c>
      <c r="B15" s="203"/>
      <c r="C15" s="203"/>
      <c r="D15" s="203">
        <v>231648</v>
      </c>
      <c r="E15" s="198"/>
      <c r="F15" s="198">
        <v>0</v>
      </c>
      <c r="G15" s="203">
        <v>231648</v>
      </c>
    </row>
    <row r="16" spans="1:9" ht="15.45" thickBot="1" x14ac:dyDescent="0.4">
      <c r="A16" s="179" t="s">
        <v>42</v>
      </c>
      <c r="B16" s="204">
        <f>SUM(B5:B14)</f>
        <v>76952938</v>
      </c>
      <c r="C16" s="204">
        <f>SUM(C5:C14)</f>
        <v>83152110</v>
      </c>
      <c r="D16" s="204">
        <f>SUM(D5:D15)</f>
        <v>82850673</v>
      </c>
      <c r="E16" s="198">
        <f>D14-B14</f>
        <v>-110700</v>
      </c>
      <c r="G16" s="204">
        <f>SUM(G5:G15)</f>
        <v>82850673</v>
      </c>
    </row>
    <row r="17" spans="1:9" ht="15.45" x14ac:dyDescent="0.4">
      <c r="A17" s="176" t="s">
        <v>410</v>
      </c>
      <c r="B17" s="200">
        <v>3602667</v>
      </c>
      <c r="C17" s="200">
        <v>4410000</v>
      </c>
      <c r="D17" s="200">
        <v>4933334</v>
      </c>
      <c r="E17" s="198" t="e">
        <f>#REF!-#REF!</f>
        <v>#REF!</v>
      </c>
      <c r="F17" s="198" t="e">
        <f>#REF!</f>
        <v>#REF!</v>
      </c>
      <c r="G17" s="200">
        <v>4933334</v>
      </c>
    </row>
    <row r="18" spans="1:9" ht="15.45" x14ac:dyDescent="0.4">
      <c r="A18" s="175" t="s">
        <v>408</v>
      </c>
      <c r="B18" s="199">
        <v>22783254</v>
      </c>
      <c r="C18" s="199">
        <v>25885700</v>
      </c>
      <c r="D18" s="199">
        <v>26133800</v>
      </c>
      <c r="E18" s="198">
        <f>D17-B17</f>
        <v>1330667</v>
      </c>
      <c r="F18" s="198"/>
      <c r="G18" s="199">
        <v>26133800</v>
      </c>
    </row>
    <row r="19" spans="1:9" ht="15.45" x14ac:dyDescent="0.4">
      <c r="A19" s="175" t="s">
        <v>409</v>
      </c>
      <c r="B19" s="199">
        <v>7200000</v>
      </c>
      <c r="C19" s="199">
        <v>7200000</v>
      </c>
      <c r="D19" s="199">
        <v>9743000</v>
      </c>
      <c r="E19" s="198"/>
      <c r="F19" s="198" t="e">
        <f>#REF!</f>
        <v>#REF!</v>
      </c>
      <c r="G19" s="199">
        <v>9743000</v>
      </c>
    </row>
    <row r="20" spans="1:9" ht="15" x14ac:dyDescent="0.35">
      <c r="A20" s="180" t="s">
        <v>1</v>
      </c>
      <c r="B20" s="205">
        <f>SUM(B17:B19)</f>
        <v>33585921</v>
      </c>
      <c r="C20" s="205">
        <f>SUM(C17:C19)</f>
        <v>37495700</v>
      </c>
      <c r="D20" s="205">
        <f>SUM(D17:D19)</f>
        <v>40810134</v>
      </c>
      <c r="E20" s="198" t="e">
        <f>#REF!-#REF!</f>
        <v>#REF!</v>
      </c>
      <c r="F20" s="59">
        <v>0</v>
      </c>
      <c r="G20" s="205">
        <f>SUM(G17:G19)</f>
        <v>40810134</v>
      </c>
      <c r="H20" s="1"/>
      <c r="I20" s="1"/>
    </row>
    <row r="21" spans="1:9" ht="15.9" thickBot="1" x14ac:dyDescent="0.45">
      <c r="A21" s="175" t="s">
        <v>411</v>
      </c>
      <c r="B21" s="199">
        <v>804600</v>
      </c>
      <c r="C21" s="199">
        <v>1072800</v>
      </c>
      <c r="D21" s="199">
        <v>1072800</v>
      </c>
      <c r="E21" s="198" t="e">
        <f>#REF!-#REF!</f>
        <v>#REF!</v>
      </c>
      <c r="F21" s="59"/>
      <c r="G21" s="199">
        <v>1072800</v>
      </c>
      <c r="H21" s="1"/>
      <c r="I21" s="1"/>
    </row>
    <row r="22" spans="1:9" ht="15.45" thickBot="1" x14ac:dyDescent="0.4">
      <c r="A22" s="179" t="s">
        <v>202</v>
      </c>
      <c r="B22" s="204">
        <f>SUM(B20:B21)</f>
        <v>34390521</v>
      </c>
      <c r="C22" s="204">
        <f>SUM(C20:C21)</f>
        <v>38568500</v>
      </c>
      <c r="D22" s="204">
        <f>SUM(D20:D21)</f>
        <v>41882934</v>
      </c>
      <c r="E22" s="198"/>
      <c r="F22" s="59"/>
      <c r="G22" s="204">
        <f>SUM(G20:G21)</f>
        <v>41882934</v>
      </c>
      <c r="H22" s="1"/>
      <c r="I22" s="1"/>
    </row>
    <row r="23" spans="1:9" ht="15.45" x14ac:dyDescent="0.4">
      <c r="A23" s="178" t="s">
        <v>407</v>
      </c>
      <c r="B23" s="206">
        <v>5581440</v>
      </c>
      <c r="C23" s="206">
        <v>7866240</v>
      </c>
      <c r="D23" s="206">
        <v>8355840</v>
      </c>
      <c r="E23" s="198"/>
      <c r="F23" s="198">
        <f>C20</f>
        <v>37495700</v>
      </c>
      <c r="G23" s="206">
        <v>8355840</v>
      </c>
    </row>
    <row r="24" spans="1:9" ht="15.45" x14ac:dyDescent="0.4">
      <c r="A24" s="181" t="s">
        <v>406</v>
      </c>
      <c r="B24" s="207">
        <v>5724260</v>
      </c>
      <c r="C24" s="207">
        <v>3281522</v>
      </c>
      <c r="D24" s="207">
        <v>6056682</v>
      </c>
      <c r="E24" s="198">
        <f>D21-B21</f>
        <v>268200</v>
      </c>
      <c r="G24" s="207">
        <v>5543682</v>
      </c>
    </row>
    <row r="25" spans="1:9" ht="15.45" x14ac:dyDescent="0.4">
      <c r="A25" s="181" t="s">
        <v>353</v>
      </c>
      <c r="B25" s="207"/>
      <c r="C25" s="207"/>
      <c r="D25" s="207">
        <v>225150</v>
      </c>
      <c r="E25" s="198"/>
      <c r="F25" s="198">
        <f>C23</f>
        <v>7866240</v>
      </c>
      <c r="G25" s="207">
        <v>213000</v>
      </c>
    </row>
    <row r="26" spans="1:9" ht="15.9" thickBot="1" x14ac:dyDescent="0.45">
      <c r="A26" s="175" t="s">
        <v>5</v>
      </c>
      <c r="B26" s="199">
        <v>2214400</v>
      </c>
      <c r="C26" s="199">
        <v>2214400</v>
      </c>
      <c r="D26" s="199">
        <v>2214400</v>
      </c>
      <c r="E26" s="198">
        <f>D22-B22</f>
        <v>7492413</v>
      </c>
      <c r="F26" s="198"/>
      <c r="G26" s="199">
        <v>2214400</v>
      </c>
    </row>
    <row r="27" spans="1:9" ht="15.45" thickBot="1" x14ac:dyDescent="0.4">
      <c r="A27" s="179" t="s">
        <v>203</v>
      </c>
      <c r="B27" s="204">
        <f>SUM(B23:B26)</f>
        <v>13520100</v>
      </c>
      <c r="C27" s="204">
        <f>SUM(C23:C26)</f>
        <v>13362162</v>
      </c>
      <c r="D27" s="204">
        <f>SUM(D23:D26)</f>
        <v>16852072</v>
      </c>
      <c r="E27" s="198">
        <f>D24-B24</f>
        <v>332422</v>
      </c>
      <c r="F27" s="198"/>
      <c r="G27" s="204">
        <f>SUM(G23:G26)</f>
        <v>16326922</v>
      </c>
    </row>
    <row r="28" spans="1:9" ht="15.45" thickBot="1" x14ac:dyDescent="0.4">
      <c r="A28" s="182" t="s">
        <v>347</v>
      </c>
      <c r="B28" s="208"/>
      <c r="C28" s="208">
        <v>10239000</v>
      </c>
      <c r="D28" s="208">
        <v>14774715</v>
      </c>
      <c r="E28" s="198"/>
      <c r="F28" s="198" t="e">
        <f>#REF!</f>
        <v>#REF!</v>
      </c>
      <c r="G28" s="208">
        <v>14774715</v>
      </c>
    </row>
    <row r="29" spans="1:9" ht="15.45" thickBot="1" x14ac:dyDescent="0.4">
      <c r="A29" s="182" t="s">
        <v>271</v>
      </c>
      <c r="B29" s="208">
        <v>2734860</v>
      </c>
      <c r="C29" s="208">
        <v>2460000</v>
      </c>
      <c r="D29" s="208">
        <v>2688120</v>
      </c>
      <c r="E29" s="198"/>
      <c r="F29" s="198" t="e">
        <f>#REF!</f>
        <v>#REF!</v>
      </c>
      <c r="G29" s="208">
        <v>2688120</v>
      </c>
    </row>
    <row r="30" spans="1:9" ht="15.45" thickBot="1" x14ac:dyDescent="0.4">
      <c r="A30" s="182" t="s">
        <v>425</v>
      </c>
      <c r="B30" s="208"/>
      <c r="C30" s="208"/>
      <c r="D30" s="208"/>
      <c r="E30" s="198"/>
      <c r="F30" s="198"/>
      <c r="G30" s="208">
        <v>2465578</v>
      </c>
    </row>
    <row r="31" spans="1:9" ht="15.45" thickBot="1" x14ac:dyDescent="0.4">
      <c r="A31" s="182" t="s">
        <v>429</v>
      </c>
      <c r="B31" s="208"/>
      <c r="C31" s="208"/>
      <c r="D31" s="208"/>
      <c r="E31" s="198"/>
      <c r="F31" s="198"/>
      <c r="G31" s="208">
        <v>1386900</v>
      </c>
    </row>
    <row r="32" spans="1:9" ht="15.45" thickBot="1" x14ac:dyDescent="0.4">
      <c r="A32" s="182" t="s">
        <v>444</v>
      </c>
      <c r="B32" s="208"/>
      <c r="C32" s="208"/>
      <c r="D32" s="208"/>
      <c r="E32" s="198"/>
      <c r="F32" s="198"/>
      <c r="G32" s="208">
        <v>789600</v>
      </c>
    </row>
    <row r="33" spans="1:9" ht="15.45" thickBot="1" x14ac:dyDescent="0.4">
      <c r="A33" s="182" t="s">
        <v>430</v>
      </c>
      <c r="B33" s="208"/>
      <c r="C33" s="208"/>
      <c r="D33" s="208"/>
      <c r="E33" s="198"/>
      <c r="F33" s="198"/>
      <c r="G33" s="208">
        <v>481400</v>
      </c>
    </row>
    <row r="34" spans="1:9" ht="15.45" thickBot="1" x14ac:dyDescent="0.4">
      <c r="A34" s="182" t="s">
        <v>426</v>
      </c>
      <c r="B34" s="208"/>
      <c r="C34" s="208"/>
      <c r="D34" s="208"/>
      <c r="E34" s="198"/>
      <c r="F34" s="198"/>
      <c r="G34" s="208">
        <v>1529096</v>
      </c>
    </row>
    <row r="35" spans="1:9" ht="15.45" thickBot="1" x14ac:dyDescent="0.4">
      <c r="A35" s="183" t="s">
        <v>46</v>
      </c>
      <c r="B35" s="208">
        <f>SUM(B22+B16+B27+B29)</f>
        <v>127598419</v>
      </c>
      <c r="C35" s="208">
        <f>SUM(C22+C16+C27+C29+C28)</f>
        <v>147781772</v>
      </c>
      <c r="D35" s="208">
        <f>SUM(D22+D16+D27+D29+D28)</f>
        <v>159048514</v>
      </c>
      <c r="E35" s="198" t="e">
        <f>#REF!-#REF!</f>
        <v>#REF!</v>
      </c>
      <c r="F35" s="198" t="e">
        <f>#REF!</f>
        <v>#REF!</v>
      </c>
      <c r="G35" s="208">
        <f>SUM(G34+G30+G29+G28+G27+G22+G16+G31+G33+G32)</f>
        <v>165175938</v>
      </c>
    </row>
    <row r="36" spans="1:9" x14ac:dyDescent="0.3">
      <c r="D36" s="198"/>
      <c r="F36" s="198"/>
    </row>
    <row r="37" spans="1:9" x14ac:dyDescent="0.3">
      <c r="D37" s="198" t="e">
        <f>#REF!-#REF!</f>
        <v>#REF!</v>
      </c>
      <c r="F37" s="198" t="e">
        <f>#REF!</f>
        <v>#REF!</v>
      </c>
    </row>
    <row r="38" spans="1:9" x14ac:dyDescent="0.3">
      <c r="D38" s="198" t="e">
        <f>#REF!-#REF!</f>
        <v>#REF!</v>
      </c>
      <c r="E38" s="1"/>
      <c r="F38" s="59">
        <v>0</v>
      </c>
      <c r="G38" s="1"/>
      <c r="H38" s="1"/>
      <c r="I38" s="1"/>
    </row>
    <row r="39" spans="1:9" x14ac:dyDescent="0.3">
      <c r="B39" s="210"/>
      <c r="D39" s="198" t="e">
        <f>#REF!-#REF!</f>
        <v>#REF!</v>
      </c>
      <c r="E39" s="198"/>
      <c r="F39" s="198" t="e">
        <f>D39</f>
        <v>#REF!</v>
      </c>
    </row>
    <row r="40" spans="1:9" x14ac:dyDescent="0.3">
      <c r="B40" s="210"/>
      <c r="D40" s="198" t="e">
        <f>#REF!-#REF!</f>
        <v>#REF!</v>
      </c>
    </row>
    <row r="41" spans="1:9" x14ac:dyDescent="0.3">
      <c r="B41" s="210"/>
      <c r="D41" s="198">
        <f>C28-B28</f>
        <v>10239000</v>
      </c>
      <c r="E41" s="198" t="e">
        <f>SUM(E5:E40)</f>
        <v>#REF!</v>
      </c>
      <c r="F41" s="192" t="e">
        <f>SUM(F5:F40)</f>
        <v>#REF!</v>
      </c>
    </row>
    <row r="42" spans="1:9" x14ac:dyDescent="0.3">
      <c r="B42" s="210"/>
    </row>
    <row r="43" spans="1:9" x14ac:dyDescent="0.3">
      <c r="B43" s="211"/>
      <c r="E43" s="198" t="e">
        <f>E41+F41</f>
        <v>#REF!</v>
      </c>
    </row>
    <row r="44" spans="1:9" x14ac:dyDescent="0.3">
      <c r="E44" s="198" t="e">
        <f>E43+C9+#REF!</f>
        <v>#REF!</v>
      </c>
    </row>
    <row r="45" spans="1:9" x14ac:dyDescent="0.3">
      <c r="E45" s="198" t="e">
        <f>C28-E44</f>
        <v>#REF!</v>
      </c>
    </row>
    <row r="46" spans="1:9" x14ac:dyDescent="0.3">
      <c r="E46" s="198" t="e">
        <f>SUM(E44:E45)</f>
        <v>#REF!</v>
      </c>
    </row>
  </sheetData>
  <mergeCells count="3">
    <mergeCell ref="B1:G1"/>
    <mergeCell ref="A2:G2"/>
    <mergeCell ref="A3:G3"/>
  </mergeCells>
  <printOptions horizontalCentered="1"/>
  <pageMargins left="0.5" right="0.59055118110236227" top="0.69" bottom="0.78740157480314965" header="0.51181102362204722" footer="0.51181102362204722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0"/>
  <sheetViews>
    <sheetView view="pageBreakPreview" topLeftCell="B1" zoomScaleNormal="100" workbookViewId="0">
      <selection activeCell="E6" sqref="E6:I6"/>
    </sheetView>
  </sheetViews>
  <sheetFormatPr defaultRowHeight="12.45" x14ac:dyDescent="0.3"/>
  <cols>
    <col min="1" max="1" width="22.3046875" customWidth="1"/>
    <col min="9" max="9" width="8.3046875" customWidth="1"/>
    <col min="10" max="10" width="8.69140625" customWidth="1"/>
    <col min="13" max="14" width="9.84375" customWidth="1"/>
    <col min="15" max="19" width="0" hidden="1" customWidth="1"/>
  </cols>
  <sheetData>
    <row r="1" spans="1:16" x14ac:dyDescent="0.3">
      <c r="I1" s="348" t="s">
        <v>445</v>
      </c>
      <c r="J1" s="349"/>
      <c r="K1" s="349"/>
      <c r="L1" s="349"/>
      <c r="M1" s="349"/>
      <c r="N1" s="349"/>
    </row>
    <row r="2" spans="1:16" x14ac:dyDescent="0.3">
      <c r="A2" s="192"/>
      <c r="B2" s="192"/>
      <c r="C2" s="192"/>
      <c r="D2" s="192"/>
      <c r="E2" s="192"/>
      <c r="F2" s="192"/>
      <c r="G2" s="192"/>
      <c r="H2" s="346" t="s">
        <v>446</v>
      </c>
      <c r="I2" s="346"/>
      <c r="J2" s="346"/>
      <c r="K2" s="346"/>
      <c r="L2" s="346"/>
      <c r="M2" s="346"/>
      <c r="N2" s="346"/>
    </row>
    <row r="3" spans="1:16" ht="14.15" x14ac:dyDescent="0.3">
      <c r="A3" s="192"/>
      <c r="B3" s="192"/>
      <c r="C3" s="192"/>
      <c r="D3" s="192"/>
      <c r="E3" s="192"/>
      <c r="F3" s="192"/>
      <c r="G3" s="192"/>
      <c r="H3" s="192"/>
      <c r="I3" s="192"/>
      <c r="J3" s="192"/>
      <c r="K3" s="192"/>
      <c r="L3" s="96"/>
      <c r="M3" s="96"/>
      <c r="N3" s="96"/>
    </row>
    <row r="4" spans="1:16" ht="18.75" customHeight="1" x14ac:dyDescent="0.35">
      <c r="A4" s="332" t="s">
        <v>393</v>
      </c>
      <c r="B4" s="332"/>
      <c r="C4" s="332"/>
      <c r="D4" s="332"/>
      <c r="E4" s="332"/>
      <c r="F4" s="332"/>
      <c r="G4" s="332"/>
      <c r="H4" s="332"/>
      <c r="I4" s="332"/>
      <c r="J4" s="332"/>
      <c r="K4" s="332"/>
      <c r="L4" s="332"/>
      <c r="M4" s="332"/>
      <c r="N4" s="332"/>
    </row>
    <row r="5" spans="1:16" ht="12.75" customHeight="1" x14ac:dyDescent="0.35">
      <c r="A5" s="332"/>
      <c r="B5" s="332"/>
      <c r="C5" s="332"/>
      <c r="D5" s="332"/>
      <c r="E5" s="332"/>
      <c r="F5" s="332"/>
      <c r="G5" s="332"/>
      <c r="H5" s="332"/>
      <c r="I5" s="332"/>
      <c r="J5" s="332"/>
      <c r="K5" s="332"/>
      <c r="L5" s="332"/>
      <c r="M5" s="332"/>
      <c r="N5" s="332"/>
    </row>
    <row r="6" spans="1:16" ht="12.9" thickBot="1" x14ac:dyDescent="0.35">
      <c r="A6" s="212"/>
      <c r="B6" s="192"/>
      <c r="C6" s="192"/>
      <c r="D6" s="192"/>
      <c r="E6" s="192"/>
      <c r="F6" s="192"/>
      <c r="G6" s="192"/>
      <c r="H6" s="192"/>
      <c r="I6" s="192"/>
      <c r="J6" s="192"/>
      <c r="K6" s="192"/>
      <c r="L6" s="192"/>
      <c r="M6" s="350" t="s">
        <v>44</v>
      </c>
      <c r="N6" s="350"/>
    </row>
    <row r="7" spans="1:16" ht="15.45" thickBot="1" x14ac:dyDescent="0.35">
      <c r="A7" s="213" t="s">
        <v>2</v>
      </c>
      <c r="B7" s="214" t="s">
        <v>18</v>
      </c>
      <c r="C7" s="214" t="s">
        <v>19</v>
      </c>
      <c r="D7" s="214" t="s">
        <v>20</v>
      </c>
      <c r="E7" s="214" t="s">
        <v>21</v>
      </c>
      <c r="F7" s="214" t="s">
        <v>22</v>
      </c>
      <c r="G7" s="214" t="s">
        <v>23</v>
      </c>
      <c r="H7" s="214" t="s">
        <v>24</v>
      </c>
      <c r="I7" s="214" t="s">
        <v>25</v>
      </c>
      <c r="J7" s="214" t="s">
        <v>26</v>
      </c>
      <c r="K7" s="214" t="s">
        <v>27</v>
      </c>
      <c r="L7" s="214" t="s">
        <v>28</v>
      </c>
      <c r="M7" s="214" t="s">
        <v>29</v>
      </c>
      <c r="N7" s="215" t="s">
        <v>15</v>
      </c>
    </row>
    <row r="8" spans="1:16" ht="15.45" x14ac:dyDescent="0.4">
      <c r="A8" s="216" t="s">
        <v>30</v>
      </c>
      <c r="B8" s="217"/>
      <c r="C8" s="217"/>
      <c r="D8" s="217"/>
      <c r="E8" s="217"/>
      <c r="F8" s="217"/>
      <c r="G8" s="217"/>
      <c r="H8" s="217"/>
      <c r="I8" s="217"/>
      <c r="J8" s="217"/>
      <c r="K8" s="217"/>
      <c r="L8" s="217"/>
      <c r="M8" s="217"/>
      <c r="N8" s="218"/>
    </row>
    <row r="9" spans="1:16" ht="15.45" x14ac:dyDescent="0.4">
      <c r="A9" s="219" t="s">
        <v>396</v>
      </c>
      <c r="B9" s="220">
        <v>24464</v>
      </c>
      <c r="C9" s="220">
        <v>12235</v>
      </c>
      <c r="D9" s="220">
        <v>12235</v>
      </c>
      <c r="E9" s="220">
        <v>12235</v>
      </c>
      <c r="F9" s="220">
        <v>13764</v>
      </c>
      <c r="G9" s="220">
        <v>13485</v>
      </c>
      <c r="H9" s="220">
        <v>12235</v>
      </c>
      <c r="I9" s="220">
        <v>12235</v>
      </c>
      <c r="J9" s="220">
        <v>14969</v>
      </c>
      <c r="K9" s="220">
        <v>12849</v>
      </c>
      <c r="L9" s="220">
        <v>12235</v>
      </c>
      <c r="M9" s="220">
        <v>12235</v>
      </c>
      <c r="N9" s="221">
        <f>SUM(B9:M9)</f>
        <v>165176</v>
      </c>
      <c r="O9" s="222">
        <v>10000</v>
      </c>
      <c r="P9" s="63">
        <f>N9-O9</f>
        <v>155176</v>
      </c>
    </row>
    <row r="10" spans="1:16" ht="15.45" x14ac:dyDescent="0.4">
      <c r="A10" s="219" t="s">
        <v>241</v>
      </c>
      <c r="B10" s="223">
        <v>220</v>
      </c>
      <c r="C10" s="223">
        <v>250</v>
      </c>
      <c r="D10" s="223">
        <v>15090</v>
      </c>
      <c r="E10" s="223">
        <v>216</v>
      </c>
      <c r="F10" s="223">
        <v>3181</v>
      </c>
      <c r="G10" s="223">
        <v>280</v>
      </c>
      <c r="H10" s="223">
        <v>295</v>
      </c>
      <c r="I10" s="223">
        <v>223</v>
      </c>
      <c r="J10" s="223">
        <v>18961</v>
      </c>
      <c r="K10" s="223">
        <v>5840</v>
      </c>
      <c r="L10" s="223">
        <v>1114</v>
      </c>
      <c r="M10" s="223">
        <v>1346</v>
      </c>
      <c r="N10" s="221">
        <f t="shared" ref="N10:N16" si="0">SUM(B10:M10)</f>
        <v>47016</v>
      </c>
      <c r="O10" s="222">
        <v>31170</v>
      </c>
      <c r="P10" s="63">
        <f t="shared" ref="P10:P15" si="1">N10-O10</f>
        <v>15846</v>
      </c>
    </row>
    <row r="11" spans="1:16" ht="15.45" x14ac:dyDescent="0.4">
      <c r="A11" s="219" t="s">
        <v>108</v>
      </c>
      <c r="B11" s="220">
        <v>1540</v>
      </c>
      <c r="C11" s="220">
        <v>1640</v>
      </c>
      <c r="D11" s="220">
        <v>1445</v>
      </c>
      <c r="E11" s="220">
        <v>2455</v>
      </c>
      <c r="F11" s="220">
        <v>2468</v>
      </c>
      <c r="G11" s="220">
        <v>2340</v>
      </c>
      <c r="H11" s="220">
        <v>2118</v>
      </c>
      <c r="I11" s="220">
        <v>2185</v>
      </c>
      <c r="J11" s="220">
        <v>4833</v>
      </c>
      <c r="K11" s="220">
        <v>3825</v>
      </c>
      <c r="L11" s="220">
        <v>2388</v>
      </c>
      <c r="M11" s="220">
        <v>4324</v>
      </c>
      <c r="N11" s="221">
        <f t="shared" si="0"/>
        <v>31561</v>
      </c>
      <c r="O11" s="222">
        <v>159770</v>
      </c>
      <c r="P11" s="63">
        <f t="shared" si="1"/>
        <v>-128209</v>
      </c>
    </row>
    <row r="12" spans="1:16" ht="15.45" x14ac:dyDescent="0.4">
      <c r="A12" s="219" t="s">
        <v>447</v>
      </c>
      <c r="B12" s="220">
        <v>943</v>
      </c>
      <c r="C12" s="220">
        <v>1515</v>
      </c>
      <c r="D12" s="220">
        <v>1546</v>
      </c>
      <c r="E12" s="220">
        <v>1660</v>
      </c>
      <c r="F12" s="220">
        <v>1729</v>
      </c>
      <c r="G12" s="220">
        <v>2129</v>
      </c>
      <c r="H12" s="220">
        <v>2386</v>
      </c>
      <c r="I12" s="220">
        <v>2685</v>
      </c>
      <c r="J12" s="220">
        <v>1978</v>
      </c>
      <c r="K12" s="220">
        <v>13153</v>
      </c>
      <c r="L12" s="220">
        <v>5565</v>
      </c>
      <c r="M12" s="220">
        <v>2881</v>
      </c>
      <c r="N12" s="221">
        <f>SUM(B12:M12)</f>
        <v>38170</v>
      </c>
      <c r="O12" s="222"/>
      <c r="P12" s="63">
        <f t="shared" si="1"/>
        <v>38170</v>
      </c>
    </row>
    <row r="13" spans="1:16" ht="15.45" x14ac:dyDescent="0.4">
      <c r="A13" s="219" t="s">
        <v>394</v>
      </c>
      <c r="B13" s="220"/>
      <c r="C13" s="220"/>
      <c r="D13" s="220"/>
      <c r="E13" s="220">
        <v>300</v>
      </c>
      <c r="F13" s="220"/>
      <c r="G13" s="220"/>
      <c r="H13" s="220"/>
      <c r="I13" s="220"/>
      <c r="J13" s="220"/>
      <c r="K13" s="220"/>
      <c r="L13" s="220"/>
      <c r="M13" s="220"/>
      <c r="N13" s="221">
        <f t="shared" si="0"/>
        <v>300</v>
      </c>
      <c r="O13" s="222">
        <v>3554</v>
      </c>
      <c r="P13" s="63">
        <f t="shared" si="1"/>
        <v>-3254</v>
      </c>
    </row>
    <row r="14" spans="1:16" ht="15.45" x14ac:dyDescent="0.4">
      <c r="A14" s="219" t="s">
        <v>226</v>
      </c>
      <c r="B14" s="223">
        <v>30806</v>
      </c>
      <c r="C14" s="223">
        <v>6505</v>
      </c>
      <c r="D14" s="223"/>
      <c r="E14" s="223"/>
      <c r="F14" s="223"/>
      <c r="G14" s="223"/>
      <c r="H14" s="223"/>
      <c r="I14" s="223"/>
      <c r="J14" s="223"/>
      <c r="K14" s="223"/>
      <c r="L14" s="223"/>
      <c r="M14" s="223"/>
      <c r="N14" s="221">
        <f t="shared" si="0"/>
        <v>37311</v>
      </c>
      <c r="O14" s="222">
        <v>26005</v>
      </c>
      <c r="P14" s="63">
        <f t="shared" si="1"/>
        <v>11306</v>
      </c>
    </row>
    <row r="15" spans="1:16" ht="15.45" x14ac:dyDescent="0.4">
      <c r="A15" s="219" t="s">
        <v>118</v>
      </c>
      <c r="B15" s="220"/>
      <c r="C15" s="220"/>
      <c r="D15" s="220"/>
      <c r="E15" s="220"/>
      <c r="F15" s="220"/>
      <c r="G15" s="220"/>
      <c r="H15" s="220"/>
      <c r="I15" s="220">
        <v>2500</v>
      </c>
      <c r="J15" s="220">
        <v>17185</v>
      </c>
      <c r="K15" s="220"/>
      <c r="L15" s="220"/>
      <c r="M15" s="220"/>
      <c r="N15" s="221">
        <f t="shared" si="0"/>
        <v>19685</v>
      </c>
      <c r="O15" s="222">
        <v>71040</v>
      </c>
      <c r="P15" s="63">
        <f t="shared" si="1"/>
        <v>-51355</v>
      </c>
    </row>
    <row r="16" spans="1:16" ht="15.45" thickBot="1" x14ac:dyDescent="0.4">
      <c r="A16" s="224" t="s">
        <v>31</v>
      </c>
      <c r="B16" s="225">
        <f>SUM(B9:B15)</f>
        <v>57973</v>
      </c>
      <c r="C16" s="225">
        <f t="shared" ref="C16:M16" si="2">SUM(C9:C15)</f>
        <v>22145</v>
      </c>
      <c r="D16" s="225">
        <f t="shared" si="2"/>
        <v>30316</v>
      </c>
      <c r="E16" s="225">
        <f t="shared" si="2"/>
        <v>16866</v>
      </c>
      <c r="F16" s="225">
        <f t="shared" si="2"/>
        <v>21142</v>
      </c>
      <c r="G16" s="225">
        <f t="shared" si="2"/>
        <v>18234</v>
      </c>
      <c r="H16" s="225">
        <f t="shared" si="2"/>
        <v>17034</v>
      </c>
      <c r="I16" s="225">
        <f t="shared" si="2"/>
        <v>19828</v>
      </c>
      <c r="J16" s="225">
        <f t="shared" si="2"/>
        <v>57926</v>
      </c>
      <c r="K16" s="225">
        <f t="shared" si="2"/>
        <v>35667</v>
      </c>
      <c r="L16" s="225">
        <f t="shared" si="2"/>
        <v>21302</v>
      </c>
      <c r="M16" s="225">
        <f t="shared" si="2"/>
        <v>20786</v>
      </c>
      <c r="N16" s="221">
        <f t="shared" si="0"/>
        <v>339219</v>
      </c>
      <c r="O16" s="63">
        <f>SUM(O9:O15)</f>
        <v>301539</v>
      </c>
      <c r="P16" s="63"/>
    </row>
    <row r="17" spans="1:18" ht="15.9" thickBot="1" x14ac:dyDescent="0.45">
      <c r="A17" s="226"/>
      <c r="B17" s="227"/>
      <c r="C17" s="227"/>
      <c r="D17" s="227"/>
      <c r="E17" s="227"/>
      <c r="F17" s="227"/>
      <c r="G17" s="227"/>
      <c r="H17" s="227"/>
      <c r="I17" s="227"/>
      <c r="J17" s="227"/>
      <c r="K17" s="227"/>
      <c r="L17" s="227"/>
      <c r="M17" s="227"/>
      <c r="N17" s="228"/>
      <c r="P17" s="63"/>
    </row>
    <row r="18" spans="1:18" ht="15.45" x14ac:dyDescent="0.4">
      <c r="A18" s="229" t="s">
        <v>14</v>
      </c>
      <c r="B18" s="230"/>
      <c r="C18" s="230"/>
      <c r="D18" s="230"/>
      <c r="E18" s="230"/>
      <c r="F18" s="230"/>
      <c r="G18" s="230"/>
      <c r="H18" s="230"/>
      <c r="I18" s="230"/>
      <c r="J18" s="230"/>
      <c r="K18" s="230"/>
      <c r="L18" s="230"/>
      <c r="M18" s="230"/>
      <c r="N18" s="231"/>
      <c r="P18" s="63"/>
    </row>
    <row r="19" spans="1:18" ht="15.45" x14ac:dyDescent="0.4">
      <c r="A19" s="219" t="s">
        <v>3</v>
      </c>
      <c r="B19" s="220">
        <v>9457</v>
      </c>
      <c r="C19" s="220">
        <v>10643</v>
      </c>
      <c r="D19" s="220">
        <v>9465</v>
      </c>
      <c r="E19" s="220">
        <v>12240</v>
      </c>
      <c r="F19" s="220">
        <v>12250</v>
      </c>
      <c r="G19" s="220">
        <v>12250</v>
      </c>
      <c r="H19" s="220">
        <v>10250</v>
      </c>
      <c r="I19" s="220">
        <v>10115</v>
      </c>
      <c r="J19" s="220">
        <v>10631</v>
      </c>
      <c r="K19" s="220">
        <v>10630</v>
      </c>
      <c r="L19" s="220">
        <v>8170</v>
      </c>
      <c r="M19" s="220">
        <v>9079</v>
      </c>
      <c r="N19" s="221">
        <f>SUM(B19:M19)</f>
        <v>125180</v>
      </c>
      <c r="O19" s="222" t="e">
        <f>#REF!</f>
        <v>#REF!</v>
      </c>
      <c r="P19" s="63" t="e">
        <f>O19-N19</f>
        <v>#REF!</v>
      </c>
      <c r="Q19">
        <v>105291</v>
      </c>
      <c r="R19" s="63">
        <f>N19-Q19</f>
        <v>19889</v>
      </c>
    </row>
    <row r="20" spans="1:18" ht="15.45" x14ac:dyDescent="0.4">
      <c r="A20" s="219" t="s">
        <v>227</v>
      </c>
      <c r="B20" s="220">
        <f>SUM(B19*0.26)</f>
        <v>2458.8200000000002</v>
      </c>
      <c r="C20" s="220">
        <f t="shared" ref="C20:K20" si="3">SUM(C19*0.26)</f>
        <v>2767.1800000000003</v>
      </c>
      <c r="D20" s="220">
        <v>2867</v>
      </c>
      <c r="E20" s="220">
        <f t="shared" si="3"/>
        <v>3182.4</v>
      </c>
      <c r="F20" s="220">
        <f t="shared" si="3"/>
        <v>3185</v>
      </c>
      <c r="G20" s="220">
        <f t="shared" si="3"/>
        <v>3185</v>
      </c>
      <c r="H20" s="220">
        <f t="shared" si="3"/>
        <v>2665</v>
      </c>
      <c r="I20" s="220">
        <f t="shared" si="3"/>
        <v>2629.9</v>
      </c>
      <c r="J20" s="220">
        <f t="shared" si="3"/>
        <v>2764.06</v>
      </c>
      <c r="K20" s="220">
        <f t="shared" si="3"/>
        <v>2763.8</v>
      </c>
      <c r="L20" s="220">
        <v>2017</v>
      </c>
      <c r="M20" s="220">
        <v>1789</v>
      </c>
      <c r="N20" s="221">
        <f t="shared" ref="N20:N30" si="4">SUM(B20:M20)</f>
        <v>32274.160000000003</v>
      </c>
      <c r="O20" s="222" t="e">
        <f>#REF!</f>
        <v>#REF!</v>
      </c>
      <c r="P20" s="63" t="e">
        <f t="shared" ref="P20:P27" si="5">O20-N20</f>
        <v>#REF!</v>
      </c>
      <c r="Q20">
        <v>27954</v>
      </c>
      <c r="R20" s="63">
        <f t="shared" ref="R20:R28" si="6">N20-Q20</f>
        <v>4320.1600000000035</v>
      </c>
    </row>
    <row r="21" spans="1:18" ht="15.45" x14ac:dyDescent="0.4">
      <c r="A21" s="219" t="s">
        <v>33</v>
      </c>
      <c r="B21" s="223">
        <v>5546</v>
      </c>
      <c r="C21" s="223">
        <v>5763</v>
      </c>
      <c r="D21" s="223">
        <v>5694</v>
      </c>
      <c r="E21" s="223">
        <v>6667</v>
      </c>
      <c r="F21" s="223">
        <v>5626</v>
      </c>
      <c r="G21" s="223">
        <v>5232</v>
      </c>
      <c r="H21" s="223">
        <v>5215</v>
      </c>
      <c r="I21" s="223">
        <v>5266</v>
      </c>
      <c r="J21" s="223">
        <v>5733</v>
      </c>
      <c r="K21" s="223">
        <v>6778</v>
      </c>
      <c r="L21" s="223">
        <v>10679</v>
      </c>
      <c r="M21" s="223">
        <v>8277</v>
      </c>
      <c r="N21" s="221">
        <f t="shared" si="4"/>
        <v>76476</v>
      </c>
      <c r="O21" s="222" t="e">
        <f>#REF!+#REF!</f>
        <v>#REF!</v>
      </c>
      <c r="P21" s="63" t="e">
        <f t="shared" si="5"/>
        <v>#REF!</v>
      </c>
      <c r="Q21">
        <v>88823</v>
      </c>
      <c r="R21" s="63">
        <f t="shared" si="6"/>
        <v>-12347</v>
      </c>
    </row>
    <row r="22" spans="1:18" ht="15.45" x14ac:dyDescent="0.4">
      <c r="A22" s="219" t="s">
        <v>4</v>
      </c>
      <c r="B22" s="220">
        <v>750</v>
      </c>
      <c r="C22" s="220">
        <v>750</v>
      </c>
      <c r="D22" s="220">
        <v>750</v>
      </c>
      <c r="E22" s="220">
        <v>700</v>
      </c>
      <c r="F22" s="220">
        <v>700</v>
      </c>
      <c r="G22" s="220">
        <v>700</v>
      </c>
      <c r="H22" s="220">
        <v>700</v>
      </c>
      <c r="I22" s="220">
        <v>700</v>
      </c>
      <c r="J22" s="220">
        <v>750</v>
      </c>
      <c r="K22" s="220">
        <v>800</v>
      </c>
      <c r="L22" s="220">
        <v>6814</v>
      </c>
      <c r="M22" s="220">
        <v>5315</v>
      </c>
      <c r="N22" s="221">
        <f t="shared" si="4"/>
        <v>19429</v>
      </c>
      <c r="O22" s="222">
        <v>7943</v>
      </c>
      <c r="P22" s="63">
        <f t="shared" si="5"/>
        <v>-11486</v>
      </c>
      <c r="Q22" s="232">
        <v>7618</v>
      </c>
      <c r="R22" s="63">
        <f t="shared" si="6"/>
        <v>11811</v>
      </c>
    </row>
    <row r="23" spans="1:18" ht="15.45" x14ac:dyDescent="0.4">
      <c r="A23" s="219" t="s">
        <v>234</v>
      </c>
      <c r="B23" s="220"/>
      <c r="C23" s="220"/>
      <c r="D23" s="220">
        <v>1200</v>
      </c>
      <c r="E23" s="220">
        <v>200</v>
      </c>
      <c r="F23" s="220">
        <v>400</v>
      </c>
      <c r="G23" s="220">
        <v>300</v>
      </c>
      <c r="H23" s="220">
        <v>600</v>
      </c>
      <c r="I23" s="220">
        <v>600</v>
      </c>
      <c r="J23" s="220">
        <v>293</v>
      </c>
      <c r="K23" s="220">
        <v>200</v>
      </c>
      <c r="L23" s="220">
        <v>200</v>
      </c>
      <c r="M23" s="220">
        <v>879</v>
      </c>
      <c r="N23" s="221">
        <f t="shared" si="4"/>
        <v>4872</v>
      </c>
      <c r="O23" s="222" t="e">
        <f>#REF!</f>
        <v>#REF!</v>
      </c>
      <c r="P23" s="63" t="e">
        <f t="shared" si="5"/>
        <v>#REF!</v>
      </c>
      <c r="Q23">
        <v>27063</v>
      </c>
      <c r="R23" s="63">
        <f t="shared" si="6"/>
        <v>-22191</v>
      </c>
    </row>
    <row r="24" spans="1:18" ht="15.45" x14ac:dyDescent="0.4">
      <c r="A24" s="219" t="s">
        <v>41</v>
      </c>
      <c r="B24" s="220"/>
      <c r="C24" s="220"/>
      <c r="D24" s="220">
        <v>250</v>
      </c>
      <c r="E24" s="220">
        <v>165</v>
      </c>
      <c r="F24" s="220">
        <v>1000</v>
      </c>
      <c r="G24" s="220"/>
      <c r="H24" s="220">
        <v>10409</v>
      </c>
      <c r="I24" s="220"/>
      <c r="J24" s="220"/>
      <c r="K24" s="220"/>
      <c r="L24" s="220"/>
      <c r="M24" s="220"/>
      <c r="N24" s="221">
        <f t="shared" si="4"/>
        <v>11824</v>
      </c>
      <c r="O24" s="222">
        <v>13294</v>
      </c>
      <c r="P24" s="63">
        <f t="shared" si="5"/>
        <v>1470</v>
      </c>
      <c r="Q24" s="232">
        <v>2505</v>
      </c>
      <c r="R24" s="63">
        <f t="shared" si="6"/>
        <v>9319</v>
      </c>
    </row>
    <row r="25" spans="1:18" ht="15.45" x14ac:dyDescent="0.4">
      <c r="A25" s="219" t="s">
        <v>34</v>
      </c>
      <c r="B25" s="220"/>
      <c r="C25" s="220"/>
      <c r="D25" s="220"/>
      <c r="E25" s="220">
        <v>1500</v>
      </c>
      <c r="F25" s="220"/>
      <c r="G25" s="220"/>
      <c r="H25" s="220">
        <v>13299</v>
      </c>
      <c r="I25" s="220">
        <v>331</v>
      </c>
      <c r="J25" s="220"/>
      <c r="K25" s="220"/>
      <c r="L25" s="220"/>
      <c r="M25" s="220"/>
      <c r="N25" s="221">
        <f t="shared" si="4"/>
        <v>15130</v>
      </c>
      <c r="O25" s="222"/>
      <c r="P25" s="63"/>
      <c r="Q25" s="232"/>
      <c r="R25" s="63"/>
    </row>
    <row r="26" spans="1:18" ht="15.45" x14ac:dyDescent="0.4">
      <c r="A26" s="219" t="s">
        <v>226</v>
      </c>
      <c r="B26" s="220">
        <v>5821</v>
      </c>
      <c r="C26" s="220"/>
      <c r="D26" s="220"/>
      <c r="E26" s="220"/>
      <c r="F26" s="220"/>
      <c r="G26" s="220"/>
      <c r="H26" s="220"/>
      <c r="I26" s="220"/>
      <c r="J26" s="220"/>
      <c r="K26" s="220"/>
      <c r="L26" s="220"/>
      <c r="M26" s="220"/>
      <c r="N26" s="221">
        <f t="shared" si="4"/>
        <v>5821</v>
      </c>
      <c r="O26" s="222"/>
      <c r="P26" s="63"/>
      <c r="Q26" s="232"/>
      <c r="R26" s="63"/>
    </row>
    <row r="27" spans="1:18" ht="15.45" x14ac:dyDescent="0.4">
      <c r="A27" s="219" t="s">
        <v>348</v>
      </c>
      <c r="B27" s="220"/>
      <c r="C27" s="220"/>
      <c r="D27" s="220"/>
      <c r="E27" s="220"/>
      <c r="F27" s="220"/>
      <c r="G27" s="220"/>
      <c r="H27" s="220"/>
      <c r="I27" s="220"/>
      <c r="J27" s="220"/>
      <c r="K27" s="220"/>
      <c r="L27" s="220"/>
      <c r="M27" s="220">
        <v>45433</v>
      </c>
      <c r="N27" s="221">
        <f t="shared" si="4"/>
        <v>45433</v>
      </c>
      <c r="O27" s="222">
        <v>32113</v>
      </c>
      <c r="P27" s="63">
        <f t="shared" si="5"/>
        <v>-13320</v>
      </c>
      <c r="Q27" s="232">
        <v>5790</v>
      </c>
      <c r="R27" s="63">
        <f t="shared" si="6"/>
        <v>39643</v>
      </c>
    </row>
    <row r="28" spans="1:18" ht="15.45" x14ac:dyDescent="0.4">
      <c r="A28" s="219" t="s">
        <v>233</v>
      </c>
      <c r="B28" s="223"/>
      <c r="C28" s="223">
        <v>483</v>
      </c>
      <c r="D28" s="223">
        <v>200</v>
      </c>
      <c r="E28" s="223"/>
      <c r="F28" s="223">
        <v>483</v>
      </c>
      <c r="G28" s="223">
        <v>200</v>
      </c>
      <c r="H28" s="223"/>
      <c r="I28" s="223">
        <v>483</v>
      </c>
      <c r="J28" s="223">
        <v>200</v>
      </c>
      <c r="K28" s="223"/>
      <c r="L28" s="223">
        <v>481</v>
      </c>
      <c r="M28" s="223">
        <v>250</v>
      </c>
      <c r="N28" s="221">
        <f t="shared" si="4"/>
        <v>2780</v>
      </c>
      <c r="O28" s="222">
        <v>21205</v>
      </c>
      <c r="P28" s="63">
        <f>O28-N28</f>
        <v>18425</v>
      </c>
      <c r="Q28">
        <v>26165</v>
      </c>
      <c r="R28" s="63">
        <f t="shared" si="6"/>
        <v>-23385</v>
      </c>
    </row>
    <row r="29" spans="1:18" ht="15.45" thickBot="1" x14ac:dyDescent="0.4">
      <c r="A29" s="224" t="s">
        <v>35</v>
      </c>
      <c r="B29" s="225">
        <f t="shared" ref="B29:M29" si="7">SUM(B19:B28)</f>
        <v>24032.82</v>
      </c>
      <c r="C29" s="225">
        <f t="shared" si="7"/>
        <v>20406.18</v>
      </c>
      <c r="D29" s="225">
        <f t="shared" si="7"/>
        <v>20426</v>
      </c>
      <c r="E29" s="225">
        <f t="shared" si="7"/>
        <v>24654.400000000001</v>
      </c>
      <c r="F29" s="225">
        <f t="shared" si="7"/>
        <v>23644</v>
      </c>
      <c r="G29" s="225">
        <f t="shared" si="7"/>
        <v>21867</v>
      </c>
      <c r="H29" s="225">
        <f t="shared" si="7"/>
        <v>43138</v>
      </c>
      <c r="I29" s="225">
        <f t="shared" si="7"/>
        <v>20124.900000000001</v>
      </c>
      <c r="J29" s="225">
        <f t="shared" si="7"/>
        <v>20371.059999999998</v>
      </c>
      <c r="K29" s="225">
        <f t="shared" si="7"/>
        <v>21171.8</v>
      </c>
      <c r="L29" s="225">
        <f t="shared" si="7"/>
        <v>28361</v>
      </c>
      <c r="M29" s="225">
        <f t="shared" si="7"/>
        <v>71022</v>
      </c>
      <c r="N29" s="221">
        <f>SUM(N19:N28)</f>
        <v>339219.16000000003</v>
      </c>
      <c r="O29" s="63" t="e">
        <f>SUM(O19:O28)</f>
        <v>#REF!</v>
      </c>
      <c r="P29" s="63"/>
      <c r="Q29" s="233">
        <f>SUM(Q19:Q28)</f>
        <v>291209</v>
      </c>
    </row>
    <row r="30" spans="1:18" ht="15.9" thickBot="1" x14ac:dyDescent="0.45">
      <c r="A30" s="234" t="s">
        <v>45</v>
      </c>
      <c r="B30" s="235">
        <f t="shared" ref="B30:M30" si="8">B16-B29</f>
        <v>33940.18</v>
      </c>
      <c r="C30" s="235">
        <f t="shared" si="8"/>
        <v>1738.8199999999997</v>
      </c>
      <c r="D30" s="235">
        <f t="shared" si="8"/>
        <v>9890</v>
      </c>
      <c r="E30" s="235">
        <f t="shared" si="8"/>
        <v>-7788.4000000000015</v>
      </c>
      <c r="F30" s="235">
        <f t="shared" si="8"/>
        <v>-2502</v>
      </c>
      <c r="G30" s="235">
        <f t="shared" si="8"/>
        <v>-3633</v>
      </c>
      <c r="H30" s="235">
        <f t="shared" si="8"/>
        <v>-26104</v>
      </c>
      <c r="I30" s="235">
        <f t="shared" si="8"/>
        <v>-296.90000000000146</v>
      </c>
      <c r="J30" s="235">
        <f t="shared" si="8"/>
        <v>37554.94</v>
      </c>
      <c r="K30" s="235">
        <f t="shared" si="8"/>
        <v>14495.2</v>
      </c>
      <c r="L30" s="235">
        <f t="shared" si="8"/>
        <v>-7059</v>
      </c>
      <c r="M30" s="235">
        <f t="shared" si="8"/>
        <v>-50236</v>
      </c>
      <c r="N30" s="221">
        <f t="shared" si="4"/>
        <v>-0.16000000000349246</v>
      </c>
      <c r="P30" s="63"/>
    </row>
  </sheetData>
  <mergeCells count="6">
    <mergeCell ref="M6:N6"/>
    <mergeCell ref="I1:N1"/>
    <mergeCell ref="H2:N2"/>
    <mergeCell ref="A4:N4"/>
    <mergeCell ref="A5:G5"/>
    <mergeCell ref="H5:N5"/>
  </mergeCells>
  <pageMargins left="0.34" right="0.39" top="0.68" bottom="1" header="0.5" footer="0.5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zoomScaleNormal="100" zoomScaleSheetLayoutView="100" workbookViewId="0">
      <selection activeCell="E15" sqref="E15"/>
    </sheetView>
  </sheetViews>
  <sheetFormatPr defaultRowHeight="12.45" x14ac:dyDescent="0.3"/>
  <cols>
    <col min="1" max="1" width="19.69140625" customWidth="1"/>
    <col min="8" max="8" width="8.15234375" customWidth="1"/>
    <col min="9" max="9" width="8.3046875" customWidth="1"/>
    <col min="12" max="13" width="10.15234375" customWidth="1"/>
    <col min="14" max="14" width="9.84375" customWidth="1"/>
  </cols>
  <sheetData>
    <row r="1" spans="1:15" ht="14.15" x14ac:dyDescent="0.3">
      <c r="I1" s="351" t="s">
        <v>448</v>
      </c>
      <c r="J1" s="352"/>
      <c r="K1" s="352"/>
      <c r="L1" s="352"/>
      <c r="M1" s="352"/>
      <c r="N1" s="352"/>
    </row>
    <row r="2" spans="1:15" ht="14.15" x14ac:dyDescent="0.3">
      <c r="A2" s="190"/>
      <c r="H2" s="353" t="s">
        <v>427</v>
      </c>
      <c r="I2" s="353"/>
      <c r="J2" s="353"/>
      <c r="K2" s="353"/>
      <c r="L2" s="353"/>
      <c r="M2" s="353"/>
      <c r="N2" s="353"/>
      <c r="O2" s="97"/>
    </row>
    <row r="4" spans="1:15" ht="19.5" customHeight="1" x14ac:dyDescent="0.35">
      <c r="A4" s="332" t="s">
        <v>395</v>
      </c>
      <c r="B4" s="332"/>
      <c r="C4" s="332"/>
      <c r="D4" s="332"/>
      <c r="E4" s="332"/>
      <c r="F4" s="332"/>
      <c r="G4" s="332"/>
      <c r="H4" s="332"/>
      <c r="I4" s="332"/>
      <c r="J4" s="332"/>
      <c r="K4" s="332"/>
      <c r="L4" s="332"/>
      <c r="M4" s="332"/>
      <c r="N4" s="332"/>
    </row>
    <row r="5" spans="1:15" ht="12.9" thickBot="1" x14ac:dyDescent="0.35">
      <c r="A5" s="212"/>
      <c r="B5" s="192"/>
      <c r="C5" s="192"/>
      <c r="D5" s="192"/>
      <c r="E5" s="192"/>
      <c r="F5" s="192"/>
      <c r="G5" s="192"/>
      <c r="H5" s="192"/>
      <c r="I5" s="192"/>
      <c r="J5" s="192"/>
      <c r="K5" s="192"/>
      <c r="L5" s="192"/>
      <c r="M5" s="350" t="s">
        <v>44</v>
      </c>
      <c r="N5" s="350"/>
    </row>
    <row r="6" spans="1:15" ht="15.45" thickBot="1" x14ac:dyDescent="0.35">
      <c r="A6" s="213" t="s">
        <v>2</v>
      </c>
      <c r="B6" s="214" t="s">
        <v>18</v>
      </c>
      <c r="C6" s="214" t="s">
        <v>19</v>
      </c>
      <c r="D6" s="214" t="s">
        <v>20</v>
      </c>
      <c r="E6" s="214" t="s">
        <v>21</v>
      </c>
      <c r="F6" s="214" t="s">
        <v>22</v>
      </c>
      <c r="G6" s="214" t="s">
        <v>23</v>
      </c>
      <c r="H6" s="214" t="s">
        <v>24</v>
      </c>
      <c r="I6" s="214" t="s">
        <v>25</v>
      </c>
      <c r="J6" s="214" t="s">
        <v>26</v>
      </c>
      <c r="K6" s="214" t="s">
        <v>27</v>
      </c>
      <c r="L6" s="214" t="s">
        <v>28</v>
      </c>
      <c r="M6" s="214" t="s">
        <v>29</v>
      </c>
      <c r="N6" s="215" t="s">
        <v>15</v>
      </c>
    </row>
    <row r="7" spans="1:15" ht="15.45" x14ac:dyDescent="0.4">
      <c r="A7" s="236" t="s">
        <v>36</v>
      </c>
      <c r="B7" s="217">
        <v>30806</v>
      </c>
      <c r="C7" s="217">
        <v>6505</v>
      </c>
      <c r="D7" s="217"/>
      <c r="E7" s="217"/>
      <c r="F7" s="217"/>
      <c r="G7" s="217"/>
      <c r="H7" s="217"/>
      <c r="I7" s="217"/>
      <c r="J7" s="217"/>
      <c r="K7" s="217"/>
      <c r="L7" s="217"/>
      <c r="M7" s="217"/>
      <c r="N7" s="218">
        <f t="shared" ref="N7:N15" si="0">SUM(B7:M7)</f>
        <v>37311</v>
      </c>
    </row>
    <row r="8" spans="1:15" ht="15.45" x14ac:dyDescent="0.4">
      <c r="A8" s="219" t="s">
        <v>108</v>
      </c>
      <c r="B8" s="220">
        <v>1540</v>
      </c>
      <c r="C8" s="220">
        <v>1640</v>
      </c>
      <c r="D8" s="220">
        <v>1445</v>
      </c>
      <c r="E8" s="220">
        <v>2455</v>
      </c>
      <c r="F8" s="220">
        <v>2468</v>
      </c>
      <c r="G8" s="220">
        <v>2340</v>
      </c>
      <c r="H8" s="220">
        <v>2118</v>
      </c>
      <c r="I8" s="220">
        <v>2185</v>
      </c>
      <c r="J8" s="220">
        <v>4833</v>
      </c>
      <c r="K8" s="220">
        <v>3825</v>
      </c>
      <c r="L8" s="220">
        <v>2388</v>
      </c>
      <c r="M8" s="220">
        <v>4324</v>
      </c>
      <c r="N8" s="237">
        <f t="shared" si="0"/>
        <v>31561</v>
      </c>
      <c r="O8" s="238"/>
    </row>
    <row r="9" spans="1:15" ht="15.45" x14ac:dyDescent="0.4">
      <c r="A9" s="219" t="s">
        <v>241</v>
      </c>
      <c r="B9" s="223">
        <v>220</v>
      </c>
      <c r="C9" s="223">
        <v>250</v>
      </c>
      <c r="D9" s="223">
        <v>15090</v>
      </c>
      <c r="E9" s="223">
        <v>216</v>
      </c>
      <c r="F9" s="223">
        <v>3181</v>
      </c>
      <c r="G9" s="223">
        <v>280</v>
      </c>
      <c r="H9" s="223">
        <v>295</v>
      </c>
      <c r="I9" s="223">
        <v>223</v>
      </c>
      <c r="J9" s="223">
        <v>18961</v>
      </c>
      <c r="K9" s="223">
        <v>5840</v>
      </c>
      <c r="L9" s="223">
        <v>1114</v>
      </c>
      <c r="M9" s="223">
        <v>1346</v>
      </c>
      <c r="N9" s="237">
        <f t="shared" si="0"/>
        <v>47016</v>
      </c>
      <c r="O9" s="238"/>
    </row>
    <row r="10" spans="1:15" ht="15.45" x14ac:dyDescent="0.4">
      <c r="A10" s="219" t="s">
        <v>396</v>
      </c>
      <c r="B10" s="220">
        <v>7952</v>
      </c>
      <c r="C10" s="220">
        <v>6125</v>
      </c>
      <c r="D10" s="220">
        <v>6255</v>
      </c>
      <c r="E10" s="220">
        <v>7045</v>
      </c>
      <c r="F10" s="220">
        <v>7717</v>
      </c>
      <c r="G10" s="220">
        <v>6258</v>
      </c>
      <c r="H10" s="220">
        <v>6325</v>
      </c>
      <c r="I10" s="220">
        <v>6425</v>
      </c>
      <c r="J10" s="220">
        <v>6258</v>
      </c>
      <c r="K10" s="220">
        <v>6268</v>
      </c>
      <c r="L10" s="220">
        <v>9640</v>
      </c>
      <c r="M10" s="220">
        <v>7439</v>
      </c>
      <c r="N10" s="237">
        <f t="shared" si="0"/>
        <v>83707</v>
      </c>
      <c r="O10" s="238"/>
    </row>
    <row r="11" spans="1:15" ht="15.45" x14ac:dyDescent="0.4">
      <c r="A11" s="219" t="s">
        <v>272</v>
      </c>
      <c r="B11" s="220">
        <v>943</v>
      </c>
      <c r="C11" s="220">
        <v>1515</v>
      </c>
      <c r="D11" s="220">
        <v>1546</v>
      </c>
      <c r="E11" s="220">
        <v>1660</v>
      </c>
      <c r="F11" s="220">
        <v>1729</v>
      </c>
      <c r="G11" s="220">
        <v>2129</v>
      </c>
      <c r="H11" s="220">
        <v>2386</v>
      </c>
      <c r="I11" s="220">
        <v>2685</v>
      </c>
      <c r="J11" s="220">
        <v>1978</v>
      </c>
      <c r="K11" s="220">
        <v>13153</v>
      </c>
      <c r="L11" s="220">
        <v>5565</v>
      </c>
      <c r="M11" s="220">
        <v>2881</v>
      </c>
      <c r="N11" s="237">
        <f t="shared" si="0"/>
        <v>38170</v>
      </c>
      <c r="O11" s="238"/>
    </row>
    <row r="12" spans="1:15" ht="15.45" x14ac:dyDescent="0.4">
      <c r="A12" s="219" t="s">
        <v>397</v>
      </c>
      <c r="B12" s="220"/>
      <c r="C12" s="220"/>
      <c r="D12" s="220"/>
      <c r="E12" s="220"/>
      <c r="F12" s="220"/>
      <c r="G12" s="220"/>
      <c r="H12" s="220"/>
      <c r="I12" s="220">
        <v>2500</v>
      </c>
      <c r="J12" s="220">
        <v>17185</v>
      </c>
      <c r="K12" s="220"/>
      <c r="L12" s="220"/>
      <c r="M12" s="220"/>
      <c r="N12" s="237">
        <f t="shared" si="0"/>
        <v>19685</v>
      </c>
      <c r="O12" s="238"/>
    </row>
    <row r="13" spans="1:15" ht="15.45" x14ac:dyDescent="0.4">
      <c r="A13" s="219" t="s">
        <v>394</v>
      </c>
      <c r="B13" s="220"/>
      <c r="C13" s="220"/>
      <c r="D13" s="220"/>
      <c r="E13" s="220">
        <v>300</v>
      </c>
      <c r="F13" s="220"/>
      <c r="G13" s="220"/>
      <c r="H13" s="220"/>
      <c r="I13" s="220"/>
      <c r="J13" s="220"/>
      <c r="K13" s="220"/>
      <c r="L13" s="220"/>
      <c r="M13" s="220"/>
      <c r="N13" s="237">
        <f t="shared" si="0"/>
        <v>300</v>
      </c>
      <c r="O13" s="222"/>
    </row>
    <row r="14" spans="1:15" ht="15.45" thickBot="1" x14ac:dyDescent="0.4">
      <c r="A14" s="224" t="s">
        <v>37</v>
      </c>
      <c r="B14" s="239">
        <f t="shared" ref="B14:M14" si="1">SUM(B7:B13)</f>
        <v>41461</v>
      </c>
      <c r="C14" s="239">
        <f t="shared" si="1"/>
        <v>16035</v>
      </c>
      <c r="D14" s="239">
        <f t="shared" si="1"/>
        <v>24336</v>
      </c>
      <c r="E14" s="239">
        <f t="shared" si="1"/>
        <v>11676</v>
      </c>
      <c r="F14" s="239">
        <f t="shared" si="1"/>
        <v>15095</v>
      </c>
      <c r="G14" s="239">
        <f t="shared" si="1"/>
        <v>11007</v>
      </c>
      <c r="H14" s="239">
        <f t="shared" si="1"/>
        <v>11124</v>
      </c>
      <c r="I14" s="239">
        <f t="shared" si="1"/>
        <v>14018</v>
      </c>
      <c r="J14" s="239">
        <f t="shared" si="1"/>
        <v>49215</v>
      </c>
      <c r="K14" s="239">
        <f t="shared" si="1"/>
        <v>29086</v>
      </c>
      <c r="L14" s="239">
        <f t="shared" si="1"/>
        <v>18707</v>
      </c>
      <c r="M14" s="239">
        <f t="shared" si="1"/>
        <v>15990</v>
      </c>
      <c r="N14" s="237">
        <f t="shared" si="0"/>
        <v>257750</v>
      </c>
      <c r="O14" s="240"/>
    </row>
    <row r="15" spans="1:15" ht="15.45" x14ac:dyDescent="0.4">
      <c r="A15" s="236" t="s">
        <v>3</v>
      </c>
      <c r="B15" s="220">
        <v>6085</v>
      </c>
      <c r="C15" s="220">
        <v>6085</v>
      </c>
      <c r="D15" s="220">
        <v>6085</v>
      </c>
      <c r="E15" s="220">
        <v>6855</v>
      </c>
      <c r="F15" s="220">
        <v>6255</v>
      </c>
      <c r="G15" s="220">
        <v>6155</v>
      </c>
      <c r="H15" s="220">
        <v>6300</v>
      </c>
      <c r="I15" s="220">
        <v>6800</v>
      </c>
      <c r="J15" s="220">
        <v>6155</v>
      </c>
      <c r="K15" s="220">
        <v>6155</v>
      </c>
      <c r="L15" s="220">
        <v>6255</v>
      </c>
      <c r="M15" s="220">
        <v>6800</v>
      </c>
      <c r="N15" s="241">
        <f t="shared" si="0"/>
        <v>75985</v>
      </c>
      <c r="O15" s="238"/>
    </row>
    <row r="16" spans="1:15" ht="15.45" x14ac:dyDescent="0.4">
      <c r="A16" s="219" t="s">
        <v>32</v>
      </c>
      <c r="B16" s="220">
        <v>0</v>
      </c>
      <c r="C16" s="220">
        <v>0</v>
      </c>
      <c r="D16" s="220">
        <v>0</v>
      </c>
      <c r="E16" s="220">
        <v>0</v>
      </c>
      <c r="F16" s="220">
        <v>0</v>
      </c>
      <c r="G16" s="220">
        <v>0</v>
      </c>
      <c r="H16" s="220">
        <v>0</v>
      </c>
      <c r="I16" s="220">
        <v>0</v>
      </c>
      <c r="J16" s="220">
        <v>0</v>
      </c>
      <c r="K16" s="220">
        <v>0</v>
      </c>
      <c r="L16" s="220">
        <v>0</v>
      </c>
      <c r="M16" s="220">
        <v>0</v>
      </c>
      <c r="N16" s="241">
        <f t="shared" ref="N16:N23" si="2">SUM(B16:M16)</f>
        <v>0</v>
      </c>
      <c r="O16" s="222"/>
    </row>
    <row r="17" spans="1:15" ht="15.45" x14ac:dyDescent="0.4">
      <c r="A17" s="219" t="s">
        <v>33</v>
      </c>
      <c r="B17" s="223">
        <v>5546</v>
      </c>
      <c r="C17" s="223">
        <v>5763</v>
      </c>
      <c r="D17" s="223">
        <v>5694</v>
      </c>
      <c r="E17" s="223">
        <v>5763</v>
      </c>
      <c r="F17" s="223">
        <v>6530</v>
      </c>
      <c r="G17" s="223">
        <v>5232</v>
      </c>
      <c r="H17" s="223">
        <v>5215</v>
      </c>
      <c r="I17" s="223">
        <v>5266</v>
      </c>
      <c r="J17" s="223">
        <v>5733</v>
      </c>
      <c r="K17" s="223">
        <v>6778</v>
      </c>
      <c r="L17" s="223">
        <v>10679</v>
      </c>
      <c r="M17" s="223">
        <v>8277</v>
      </c>
      <c r="N17" s="241">
        <f t="shared" si="2"/>
        <v>76476</v>
      </c>
      <c r="O17" s="238"/>
    </row>
    <row r="18" spans="1:15" ht="15.45" x14ac:dyDescent="0.4">
      <c r="A18" s="219" t="s">
        <v>4</v>
      </c>
      <c r="B18" s="220">
        <v>750</v>
      </c>
      <c r="C18" s="220">
        <v>750</v>
      </c>
      <c r="D18" s="220">
        <v>750</v>
      </c>
      <c r="E18" s="220">
        <v>700</v>
      </c>
      <c r="F18" s="220">
        <v>700</v>
      </c>
      <c r="G18" s="220">
        <v>700</v>
      </c>
      <c r="H18" s="220">
        <v>700</v>
      </c>
      <c r="I18" s="220">
        <v>700</v>
      </c>
      <c r="J18" s="220">
        <v>750</v>
      </c>
      <c r="K18" s="220">
        <v>800</v>
      </c>
      <c r="L18" s="220">
        <v>6814</v>
      </c>
      <c r="M18" s="220">
        <v>5315</v>
      </c>
      <c r="N18" s="241">
        <f t="shared" si="2"/>
        <v>19429</v>
      </c>
      <c r="O18" s="238"/>
    </row>
    <row r="19" spans="1:15" ht="15.45" x14ac:dyDescent="0.4">
      <c r="A19" s="219" t="s">
        <v>449</v>
      </c>
      <c r="B19" s="223"/>
      <c r="C19" s="223">
        <v>483</v>
      </c>
      <c r="D19" s="223">
        <v>200</v>
      </c>
      <c r="E19" s="223"/>
      <c r="F19" s="223">
        <v>483</v>
      </c>
      <c r="G19" s="223">
        <v>200</v>
      </c>
      <c r="H19" s="223"/>
      <c r="I19" s="223">
        <v>483</v>
      </c>
      <c r="J19" s="223">
        <v>200</v>
      </c>
      <c r="K19" s="223"/>
      <c r="L19" s="223">
        <v>481</v>
      </c>
      <c r="M19" s="223">
        <v>250</v>
      </c>
      <c r="N19" s="241">
        <f t="shared" si="2"/>
        <v>2780</v>
      </c>
      <c r="O19" s="222"/>
    </row>
    <row r="20" spans="1:15" ht="15.45" x14ac:dyDescent="0.4">
      <c r="A20" s="219" t="s">
        <v>41</v>
      </c>
      <c r="B20" s="220"/>
      <c r="C20" s="220"/>
      <c r="D20" s="220">
        <v>250</v>
      </c>
      <c r="E20" s="220">
        <v>165</v>
      </c>
      <c r="F20" s="220">
        <v>1000</v>
      </c>
      <c r="G20" s="220"/>
      <c r="H20" s="220">
        <v>10409</v>
      </c>
      <c r="I20" s="220"/>
      <c r="J20" s="220"/>
      <c r="K20" s="220"/>
      <c r="L20" s="220"/>
      <c r="M20" s="220"/>
      <c r="N20" s="241">
        <f t="shared" si="2"/>
        <v>11824</v>
      </c>
      <c r="O20" s="238"/>
    </row>
    <row r="21" spans="1:15" ht="15.45" x14ac:dyDescent="0.4">
      <c r="A21" s="219" t="s">
        <v>34</v>
      </c>
      <c r="B21" s="220"/>
      <c r="C21" s="220"/>
      <c r="D21" s="220"/>
      <c r="E21" s="220">
        <v>1500</v>
      </c>
      <c r="F21" s="220"/>
      <c r="G21" s="220"/>
      <c r="H21" s="220">
        <v>13299</v>
      </c>
      <c r="I21" s="220">
        <v>331</v>
      </c>
      <c r="J21" s="220"/>
      <c r="K21" s="220"/>
      <c r="L21" s="220"/>
      <c r="M21" s="220"/>
      <c r="N21" s="241">
        <f t="shared" si="2"/>
        <v>15130</v>
      </c>
      <c r="O21" s="238"/>
    </row>
    <row r="22" spans="1:15" ht="15.45" x14ac:dyDescent="0.4">
      <c r="A22" s="219" t="s">
        <v>234</v>
      </c>
      <c r="B22" s="220"/>
      <c r="C22" s="220"/>
      <c r="D22" s="220">
        <v>1200</v>
      </c>
      <c r="E22" s="220">
        <v>200</v>
      </c>
      <c r="F22" s="220">
        <v>400</v>
      </c>
      <c r="G22" s="220">
        <v>300</v>
      </c>
      <c r="H22" s="220">
        <v>600</v>
      </c>
      <c r="I22" s="220">
        <v>600</v>
      </c>
      <c r="J22" s="220">
        <v>293</v>
      </c>
      <c r="K22" s="220">
        <v>200</v>
      </c>
      <c r="L22" s="220">
        <v>200</v>
      </c>
      <c r="M22" s="220">
        <v>879</v>
      </c>
      <c r="N22" s="241">
        <f t="shared" si="2"/>
        <v>4872</v>
      </c>
      <c r="O22" s="242"/>
    </row>
    <row r="23" spans="1:15" ht="15.45" x14ac:dyDescent="0.4">
      <c r="A23" s="219" t="s">
        <v>226</v>
      </c>
      <c r="B23" s="220">
        <v>5821</v>
      </c>
      <c r="C23" s="220"/>
      <c r="D23" s="220"/>
      <c r="E23" s="220"/>
      <c r="F23" s="220"/>
      <c r="G23" s="220"/>
      <c r="H23" s="220"/>
      <c r="I23" s="220"/>
      <c r="J23" s="220"/>
      <c r="K23" s="220"/>
      <c r="L23" s="220"/>
      <c r="M23" s="220"/>
      <c r="N23" s="241">
        <f t="shared" si="2"/>
        <v>5821</v>
      </c>
    </row>
    <row r="24" spans="1:15" ht="15.45" thickBot="1" x14ac:dyDescent="0.4">
      <c r="A24" s="224" t="s">
        <v>38</v>
      </c>
      <c r="B24" s="239">
        <f t="shared" ref="B24:M24" si="3">SUM(B15:B23)</f>
        <v>18202</v>
      </c>
      <c r="C24" s="239">
        <f t="shared" si="3"/>
        <v>13081</v>
      </c>
      <c r="D24" s="239">
        <f t="shared" si="3"/>
        <v>14179</v>
      </c>
      <c r="E24" s="239">
        <f t="shared" si="3"/>
        <v>15183</v>
      </c>
      <c r="F24" s="239">
        <f t="shared" si="3"/>
        <v>15368</v>
      </c>
      <c r="G24" s="239">
        <f t="shared" si="3"/>
        <v>12587</v>
      </c>
      <c r="H24" s="239">
        <f t="shared" si="3"/>
        <v>36523</v>
      </c>
      <c r="I24" s="239">
        <f t="shared" si="3"/>
        <v>14180</v>
      </c>
      <c r="J24" s="239">
        <f t="shared" si="3"/>
        <v>13131</v>
      </c>
      <c r="K24" s="239">
        <f t="shared" si="3"/>
        <v>13933</v>
      </c>
      <c r="L24" s="239">
        <f t="shared" si="3"/>
        <v>24429</v>
      </c>
      <c r="M24" s="239">
        <f t="shared" si="3"/>
        <v>21521</v>
      </c>
      <c r="N24" s="243">
        <f>SUM(B24:M24)</f>
        <v>212317</v>
      </c>
      <c r="O24" s="240"/>
    </row>
    <row r="25" spans="1:15" ht="15.45" x14ac:dyDescent="0.4">
      <c r="A25" s="236" t="s">
        <v>39</v>
      </c>
      <c r="B25" s="217">
        <f t="shared" ref="B25:N25" si="4">B14-B24</f>
        <v>23259</v>
      </c>
      <c r="C25" s="217">
        <f t="shared" si="4"/>
        <v>2954</v>
      </c>
      <c r="D25" s="217">
        <f t="shared" si="4"/>
        <v>10157</v>
      </c>
      <c r="E25" s="217">
        <f t="shared" si="4"/>
        <v>-3507</v>
      </c>
      <c r="F25" s="217">
        <f t="shared" si="4"/>
        <v>-273</v>
      </c>
      <c r="G25" s="217">
        <f t="shared" si="4"/>
        <v>-1580</v>
      </c>
      <c r="H25" s="217">
        <f t="shared" si="4"/>
        <v>-25399</v>
      </c>
      <c r="I25" s="217">
        <f t="shared" si="4"/>
        <v>-162</v>
      </c>
      <c r="J25" s="217">
        <f t="shared" si="4"/>
        <v>36084</v>
      </c>
      <c r="K25" s="217">
        <f t="shared" si="4"/>
        <v>15153</v>
      </c>
      <c r="L25" s="217">
        <f t="shared" si="4"/>
        <v>-5722</v>
      </c>
      <c r="M25" s="217">
        <f t="shared" si="4"/>
        <v>-5531</v>
      </c>
      <c r="N25" s="241">
        <f t="shared" si="4"/>
        <v>45433</v>
      </c>
    </row>
    <row r="26" spans="1:15" ht="15.9" thickBot="1" x14ac:dyDescent="0.45">
      <c r="A26" s="244" t="s">
        <v>40</v>
      </c>
      <c r="B26" s="245">
        <f>B14-B24</f>
        <v>23259</v>
      </c>
      <c r="C26" s="245">
        <f>B26+C14-C24</f>
        <v>26213</v>
      </c>
      <c r="D26" s="245">
        <f t="shared" ref="D26:M26" si="5">C26+D25</f>
        <v>36370</v>
      </c>
      <c r="E26" s="245">
        <f t="shared" si="5"/>
        <v>32863</v>
      </c>
      <c r="F26" s="245">
        <f t="shared" si="5"/>
        <v>32590</v>
      </c>
      <c r="G26" s="245">
        <f t="shared" si="5"/>
        <v>31010</v>
      </c>
      <c r="H26" s="245">
        <f t="shared" si="5"/>
        <v>5611</v>
      </c>
      <c r="I26" s="245">
        <f t="shared" si="5"/>
        <v>5449</v>
      </c>
      <c r="J26" s="245">
        <f t="shared" si="5"/>
        <v>41533</v>
      </c>
      <c r="K26" s="245">
        <f t="shared" si="5"/>
        <v>56686</v>
      </c>
      <c r="L26" s="245">
        <f t="shared" si="5"/>
        <v>50964</v>
      </c>
      <c r="M26" s="245">
        <f t="shared" si="5"/>
        <v>45433</v>
      </c>
      <c r="N26" s="243">
        <f>N14-N24</f>
        <v>45433</v>
      </c>
    </row>
  </sheetData>
  <mergeCells count="4">
    <mergeCell ref="I1:N1"/>
    <mergeCell ref="H2:N2"/>
    <mergeCell ref="A4:N4"/>
    <mergeCell ref="M5:N5"/>
  </mergeCells>
  <printOptions horizontalCentered="1"/>
  <pageMargins left="0.39370078740157483" right="0.35433070866141736" top="0.98425196850393704" bottom="0.74803149606299213" header="0.51181102362204722" footer="0.51181102362204722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0"/>
  <sheetViews>
    <sheetView view="pageBreakPreview" zoomScaleNormal="100" zoomScaleSheetLayoutView="100" workbookViewId="0">
      <selection activeCell="B15" sqref="B15:F15"/>
    </sheetView>
  </sheetViews>
  <sheetFormatPr defaultRowHeight="12.45" x14ac:dyDescent="0.3"/>
  <cols>
    <col min="1" max="1" width="29.3046875" customWidth="1"/>
    <col min="2" max="2" width="16.84375" customWidth="1"/>
    <col min="3" max="3" width="14.3046875" customWidth="1"/>
    <col min="4" max="4" width="12.84375" customWidth="1"/>
    <col min="5" max="5" width="13.69140625" customWidth="1"/>
    <col min="6" max="6" width="13.53515625" customWidth="1"/>
  </cols>
  <sheetData>
    <row r="1" spans="1:6" x14ac:dyDescent="0.3">
      <c r="B1" s="327" t="s">
        <v>414</v>
      </c>
      <c r="C1" s="327"/>
      <c r="D1" s="327"/>
      <c r="E1" s="327"/>
      <c r="F1" s="327"/>
    </row>
    <row r="2" spans="1:6" ht="33" customHeight="1" x14ac:dyDescent="0.35">
      <c r="A2" s="332" t="s">
        <v>398</v>
      </c>
      <c r="B2" s="332"/>
      <c r="C2" s="332"/>
      <c r="D2" s="332"/>
      <c r="E2" s="332"/>
      <c r="F2" s="332"/>
    </row>
    <row r="3" spans="1:6" ht="17.600000000000001" x14ac:dyDescent="0.4">
      <c r="A3" s="17"/>
      <c r="B3" s="17"/>
      <c r="C3" s="17"/>
      <c r="D3" s="17"/>
      <c r="E3" s="17"/>
      <c r="F3" s="17"/>
    </row>
    <row r="4" spans="1:6" x14ac:dyDescent="0.3">
      <c r="A4" s="362" t="s">
        <v>67</v>
      </c>
      <c r="B4" s="100">
        <v>2015</v>
      </c>
      <c r="C4" s="367" t="s">
        <v>351</v>
      </c>
      <c r="D4" s="368"/>
      <c r="E4" s="368"/>
      <c r="F4" s="369"/>
    </row>
    <row r="5" spans="1:6" ht="12.75" customHeight="1" x14ac:dyDescent="0.3">
      <c r="A5" s="362"/>
      <c r="B5" s="362" t="s">
        <v>15</v>
      </c>
      <c r="C5" s="363" t="s">
        <v>179</v>
      </c>
      <c r="D5" s="363" t="s">
        <v>257</v>
      </c>
      <c r="E5" s="362" t="s">
        <v>197</v>
      </c>
      <c r="F5" s="362" t="s">
        <v>15</v>
      </c>
    </row>
    <row r="6" spans="1:6" x14ac:dyDescent="0.3">
      <c r="A6" s="362"/>
      <c r="B6" s="362"/>
      <c r="C6" s="363"/>
      <c r="D6" s="363"/>
      <c r="E6" s="362"/>
      <c r="F6" s="362"/>
    </row>
    <row r="7" spans="1:6" ht="25.75" x14ac:dyDescent="0.4">
      <c r="A7" s="117" t="s">
        <v>68</v>
      </c>
      <c r="B7" s="48">
        <v>37</v>
      </c>
      <c r="C7" s="48">
        <v>14.25</v>
      </c>
      <c r="D7" s="48">
        <v>13</v>
      </c>
      <c r="E7" s="48">
        <v>11.75</v>
      </c>
      <c r="F7" s="48">
        <f>SUM(C7:E7)</f>
        <v>39</v>
      </c>
    </row>
    <row r="8" spans="1:6" ht="25.75" x14ac:dyDescent="0.4">
      <c r="A8" s="117" t="s">
        <v>79</v>
      </c>
      <c r="B8" s="48">
        <v>6</v>
      </c>
      <c r="C8" s="48"/>
      <c r="D8" s="48"/>
      <c r="E8" s="48">
        <v>6</v>
      </c>
      <c r="F8" s="48">
        <f t="shared" ref="F8:F13" si="0">SUM(C8:E8)</f>
        <v>6</v>
      </c>
    </row>
    <row r="9" spans="1:6" ht="38.15" x14ac:dyDescent="0.4">
      <c r="A9" s="117" t="s">
        <v>69</v>
      </c>
      <c r="B9" s="48">
        <v>0</v>
      </c>
      <c r="C9" s="48">
        <v>0</v>
      </c>
      <c r="D9" s="48">
        <v>1</v>
      </c>
      <c r="E9" s="48">
        <v>0</v>
      </c>
      <c r="F9" s="48">
        <f t="shared" si="0"/>
        <v>1</v>
      </c>
    </row>
    <row r="10" spans="1:6" ht="50.6" x14ac:dyDescent="0.4">
      <c r="A10" s="117" t="s">
        <v>74</v>
      </c>
      <c r="B10" s="48">
        <v>0</v>
      </c>
      <c r="C10" s="48">
        <v>0</v>
      </c>
      <c r="D10" s="48">
        <v>0</v>
      </c>
      <c r="E10" s="48">
        <v>0</v>
      </c>
      <c r="F10" s="48">
        <f t="shared" si="0"/>
        <v>0</v>
      </c>
    </row>
    <row r="11" spans="1:6" ht="25.75" x14ac:dyDescent="0.4">
      <c r="A11" s="117" t="s">
        <v>70</v>
      </c>
      <c r="B11" s="48">
        <v>37</v>
      </c>
      <c r="C11" s="48">
        <v>14.25</v>
      </c>
      <c r="D11" s="48">
        <v>13</v>
      </c>
      <c r="E11" s="48">
        <v>11.75</v>
      </c>
      <c r="F11" s="48">
        <f t="shared" si="0"/>
        <v>39</v>
      </c>
    </row>
    <row r="12" spans="1:6" ht="25.75" x14ac:dyDescent="0.4">
      <c r="A12" s="117" t="s">
        <v>71</v>
      </c>
      <c r="B12" s="48">
        <v>37</v>
      </c>
      <c r="C12" s="48">
        <v>14.25</v>
      </c>
      <c r="D12" s="48">
        <v>13</v>
      </c>
      <c r="E12" s="48">
        <v>11.75</v>
      </c>
      <c r="F12" s="48">
        <f t="shared" si="0"/>
        <v>39</v>
      </c>
    </row>
    <row r="13" spans="1:6" ht="38.15" x14ac:dyDescent="0.4">
      <c r="A13" s="117" t="s">
        <v>72</v>
      </c>
      <c r="B13" s="48">
        <v>10</v>
      </c>
      <c r="C13" s="48">
        <v>10</v>
      </c>
      <c r="D13" s="48">
        <v>0</v>
      </c>
      <c r="E13" s="48">
        <v>0</v>
      </c>
      <c r="F13" s="48">
        <f t="shared" si="0"/>
        <v>10</v>
      </c>
    </row>
    <row r="14" spans="1:6" ht="15" x14ac:dyDescent="0.35">
      <c r="A14" s="62"/>
      <c r="B14" s="61"/>
      <c r="C14" s="61"/>
      <c r="D14" s="61"/>
      <c r="E14" s="61"/>
      <c r="F14" s="61"/>
    </row>
    <row r="15" spans="1:6" ht="15" x14ac:dyDescent="0.35">
      <c r="A15" s="62"/>
      <c r="B15" s="370" t="s">
        <v>450</v>
      </c>
      <c r="C15" s="370"/>
      <c r="D15" s="370"/>
      <c r="E15" s="370"/>
      <c r="F15" s="370"/>
    </row>
    <row r="16" spans="1:6" ht="15" x14ac:dyDescent="0.35">
      <c r="A16" s="62"/>
      <c r="B16" s="324" t="s">
        <v>451</v>
      </c>
      <c r="C16" s="324"/>
      <c r="D16" s="324"/>
      <c r="E16" s="324"/>
      <c r="F16" s="324"/>
    </row>
    <row r="17" spans="1:6" ht="15" x14ac:dyDescent="0.35">
      <c r="A17" s="62"/>
      <c r="B17" s="189"/>
      <c r="C17" s="189"/>
      <c r="D17" s="189"/>
      <c r="E17" s="189"/>
      <c r="F17" s="189"/>
    </row>
    <row r="18" spans="1:6" ht="15" x14ac:dyDescent="0.35">
      <c r="A18" s="371" t="s">
        <v>399</v>
      </c>
      <c r="B18" s="371"/>
      <c r="C18" s="371"/>
      <c r="D18" s="371"/>
      <c r="E18" s="371"/>
      <c r="F18" s="371"/>
    </row>
    <row r="19" spans="1:6" ht="15" x14ac:dyDescent="0.35">
      <c r="A19" s="62"/>
      <c r="B19" s="361"/>
      <c r="C19" s="361"/>
      <c r="D19" s="361"/>
      <c r="E19" s="361"/>
      <c r="F19" s="61"/>
    </row>
    <row r="20" spans="1:6" ht="15" x14ac:dyDescent="0.35">
      <c r="A20" s="62"/>
      <c r="B20" s="364"/>
      <c r="C20" s="365"/>
      <c r="D20" s="366" t="s">
        <v>181</v>
      </c>
      <c r="E20" s="366"/>
      <c r="F20" s="61"/>
    </row>
    <row r="21" spans="1:6" ht="15" x14ac:dyDescent="0.35">
      <c r="A21" s="62"/>
      <c r="B21" s="364"/>
      <c r="C21" s="365"/>
      <c r="D21" s="366" t="s">
        <v>182</v>
      </c>
      <c r="E21" s="366"/>
      <c r="F21" s="61"/>
    </row>
    <row r="22" spans="1:6" ht="15" x14ac:dyDescent="0.35">
      <c r="A22" s="62"/>
      <c r="B22" s="372" t="s">
        <v>230</v>
      </c>
      <c r="C22" s="373"/>
      <c r="D22" s="366">
        <v>45433</v>
      </c>
      <c r="E22" s="366"/>
      <c r="F22" s="61"/>
    </row>
    <row r="23" spans="1:6" ht="15" x14ac:dyDescent="0.35">
      <c r="A23" s="62"/>
      <c r="B23" s="364" t="s">
        <v>258</v>
      </c>
      <c r="C23" s="365"/>
      <c r="D23" s="364"/>
      <c r="E23" s="365"/>
      <c r="F23" s="61"/>
    </row>
    <row r="24" spans="1:6" ht="15" x14ac:dyDescent="0.35">
      <c r="A24" s="62"/>
      <c r="B24" s="364" t="s">
        <v>231</v>
      </c>
      <c r="C24" s="365"/>
      <c r="D24" s="366">
        <f>SUM(D22:E23)</f>
        <v>45433</v>
      </c>
      <c r="E24" s="366"/>
      <c r="F24" s="61"/>
    </row>
    <row r="25" spans="1:6" ht="12.9" x14ac:dyDescent="0.35">
      <c r="A25" s="92"/>
      <c r="B25" s="94"/>
      <c r="C25" s="94"/>
      <c r="D25" s="95"/>
      <c r="E25" s="95"/>
      <c r="F25" s="95"/>
    </row>
    <row r="26" spans="1:6" x14ac:dyDescent="0.3">
      <c r="B26" s="327" t="s">
        <v>415</v>
      </c>
      <c r="C26" s="327"/>
      <c r="D26" s="327"/>
      <c r="E26" s="327"/>
      <c r="F26" s="327"/>
    </row>
    <row r="27" spans="1:6" ht="15.75" customHeight="1" x14ac:dyDescent="0.35">
      <c r="A27" s="332" t="s">
        <v>177</v>
      </c>
      <c r="B27" s="332"/>
      <c r="C27" s="332"/>
      <c r="D27" s="332"/>
      <c r="E27" s="332"/>
      <c r="F27" s="332"/>
    </row>
    <row r="29" spans="1:6" ht="15.45" x14ac:dyDescent="0.4">
      <c r="A29" s="361" t="s">
        <v>161</v>
      </c>
      <c r="B29" s="361"/>
      <c r="C29" s="361"/>
      <c r="D29" s="361"/>
      <c r="E29" s="361"/>
      <c r="F29" s="23"/>
    </row>
    <row r="30" spans="1:6" ht="15.45" x14ac:dyDescent="0.4">
      <c r="A30" s="357" t="s">
        <v>159</v>
      </c>
      <c r="B30" s="358"/>
      <c r="C30" s="358"/>
      <c r="D30" s="359"/>
      <c r="E30" s="360" t="s">
        <v>160</v>
      </c>
      <c r="F30" s="360"/>
    </row>
    <row r="31" spans="1:6" ht="15.45" x14ac:dyDescent="0.4">
      <c r="A31" s="357" t="s">
        <v>163</v>
      </c>
      <c r="B31" s="358"/>
      <c r="C31" s="358"/>
      <c r="D31" s="359"/>
      <c r="E31" s="360">
        <v>200</v>
      </c>
      <c r="F31" s="360"/>
    </row>
    <row r="32" spans="1:6" ht="15.45" x14ac:dyDescent="0.4">
      <c r="A32" s="23"/>
      <c r="B32" s="23"/>
      <c r="C32" s="23"/>
      <c r="D32" s="23"/>
      <c r="E32" s="23"/>
      <c r="F32" s="23"/>
    </row>
    <row r="33" spans="1:6" ht="15.45" x14ac:dyDescent="0.4">
      <c r="A33" s="361" t="s">
        <v>162</v>
      </c>
      <c r="B33" s="361"/>
      <c r="C33" s="361"/>
      <c r="D33" s="361"/>
      <c r="E33" s="361"/>
      <c r="F33" s="23"/>
    </row>
    <row r="34" spans="1:6" ht="15.45" x14ac:dyDescent="0.4">
      <c r="A34" s="357" t="s">
        <v>159</v>
      </c>
      <c r="B34" s="358"/>
      <c r="C34" s="358"/>
      <c r="D34" s="359"/>
      <c r="E34" s="360" t="s">
        <v>160</v>
      </c>
      <c r="F34" s="360"/>
    </row>
    <row r="35" spans="1:6" ht="15.45" x14ac:dyDescent="0.4">
      <c r="A35" s="357" t="s">
        <v>178</v>
      </c>
      <c r="B35" s="358"/>
      <c r="C35" s="358"/>
      <c r="D35" s="359"/>
      <c r="E35" s="360">
        <v>190</v>
      </c>
      <c r="F35" s="360"/>
    </row>
    <row r="36" spans="1:6" ht="15.75" customHeight="1" x14ac:dyDescent="0.3">
      <c r="A36" s="354"/>
      <c r="B36" s="354"/>
      <c r="C36" s="354"/>
      <c r="D36" s="354"/>
      <c r="E36" s="354"/>
      <c r="F36" s="354"/>
    </row>
    <row r="37" spans="1:6" ht="15.75" customHeight="1" x14ac:dyDescent="0.3">
      <c r="A37" s="355"/>
      <c r="B37" s="355"/>
      <c r="C37" s="355"/>
      <c r="D37" s="355"/>
      <c r="E37" s="355"/>
      <c r="F37" s="355"/>
    </row>
    <row r="38" spans="1:6" ht="15.75" customHeight="1" x14ac:dyDescent="0.3">
      <c r="A38" s="356"/>
      <c r="B38" s="356"/>
      <c r="C38" s="356"/>
      <c r="D38" s="356"/>
      <c r="E38" s="356"/>
      <c r="F38" s="356"/>
    </row>
    <row r="39" spans="1:6" ht="15.75" customHeight="1" x14ac:dyDescent="0.4">
      <c r="A39" s="139"/>
      <c r="B39" s="139"/>
      <c r="C39" s="139"/>
      <c r="D39" s="139"/>
      <c r="E39" s="139"/>
      <c r="F39" s="139"/>
    </row>
    <row r="40" spans="1:6" ht="15.75" customHeight="1" x14ac:dyDescent="0.4">
      <c r="A40" s="138"/>
      <c r="B40" s="138"/>
      <c r="C40" s="138"/>
      <c r="D40" s="138"/>
      <c r="E40" s="138"/>
      <c r="F40" s="138"/>
    </row>
  </sheetData>
  <mergeCells count="36">
    <mergeCell ref="B21:C21"/>
    <mergeCell ref="D21:E21"/>
    <mergeCell ref="B19:E19"/>
    <mergeCell ref="A27:F27"/>
    <mergeCell ref="A29:E29"/>
    <mergeCell ref="D23:E23"/>
    <mergeCell ref="B24:C24"/>
    <mergeCell ref="D24:E24"/>
    <mergeCell ref="B22:C22"/>
    <mergeCell ref="D22:E22"/>
    <mergeCell ref="B1:F1"/>
    <mergeCell ref="B26:F26"/>
    <mergeCell ref="B16:F16"/>
    <mergeCell ref="B5:B6"/>
    <mergeCell ref="D5:D6"/>
    <mergeCell ref="E5:E6"/>
    <mergeCell ref="F5:F6"/>
    <mergeCell ref="A2:F2"/>
    <mergeCell ref="C5:C6"/>
    <mergeCell ref="B23:C23"/>
    <mergeCell ref="D20:E20"/>
    <mergeCell ref="B20:C20"/>
    <mergeCell ref="A4:A6"/>
    <mergeCell ref="C4:F4"/>
    <mergeCell ref="B15:F15"/>
    <mergeCell ref="A18:F18"/>
    <mergeCell ref="A36:F38"/>
    <mergeCell ref="A30:D30"/>
    <mergeCell ref="A31:D31"/>
    <mergeCell ref="E30:F30"/>
    <mergeCell ref="E31:F31"/>
    <mergeCell ref="A34:D34"/>
    <mergeCell ref="A35:D35"/>
    <mergeCell ref="E35:F35"/>
    <mergeCell ref="A33:E33"/>
    <mergeCell ref="E34:F34"/>
  </mergeCells>
  <phoneticPr fontId="0" type="noConversion"/>
  <printOptions horizontalCentered="1"/>
  <pageMargins left="0.31" right="0.32" top="0.47" bottom="0.53" header="0.34" footer="0.35"/>
  <pageSetup paperSize="9" scale="8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12</vt:i4>
      </vt:variant>
      <vt:variant>
        <vt:lpstr>Névvel ellátott tartományok</vt:lpstr>
      </vt:variant>
      <vt:variant>
        <vt:i4>1</vt:i4>
      </vt:variant>
    </vt:vector>
  </HeadingPairs>
  <TitlesOfParts>
    <vt:vector size="13" baseType="lpstr">
      <vt:lpstr>01</vt:lpstr>
      <vt:lpstr>02</vt:lpstr>
      <vt:lpstr>03</vt:lpstr>
      <vt:lpstr>04-06</vt:lpstr>
      <vt:lpstr>07</vt:lpstr>
      <vt:lpstr>08</vt:lpstr>
      <vt:lpstr>09</vt:lpstr>
      <vt:lpstr>10</vt:lpstr>
      <vt:lpstr>11-13</vt:lpstr>
      <vt:lpstr>14-15</vt:lpstr>
      <vt:lpstr>16</vt:lpstr>
      <vt:lpstr>17</vt:lpstr>
      <vt:lpstr>'10'!Nyomtatási_terület</vt:lpstr>
    </vt:vector>
  </TitlesOfParts>
  <Company>Gyöngyöstarján Község Önkormányzata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Gyöngyöstarján Község Önkormányzata</dc:creator>
  <cp:lastModifiedBy>User</cp:lastModifiedBy>
  <cp:lastPrinted>2017-05-04T13:07:37Z</cp:lastPrinted>
  <dcterms:created xsi:type="dcterms:W3CDTF">2003-11-24T07:36:12Z</dcterms:created>
  <dcterms:modified xsi:type="dcterms:W3CDTF">2017-05-04T13:07:43Z</dcterms:modified>
</cp:coreProperties>
</file>