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256" windowHeight="13176" tabRatio="759" activeTab="1"/>
  </bookViews>
  <sheets>
    <sheet name="1. sz. mell." sheetId="29" r:id="rId1"/>
    <sheet name="2. sz. mell" sheetId="25" r:id="rId2"/>
    <sheet name="2.1.sz.mell  " sheetId="41" r:id="rId3"/>
    <sheet name="2.2.sz.mell  " sheetId="42" r:id="rId4"/>
    <sheet name="3. sz. mell" sheetId="32" r:id="rId5"/>
    <sheet name="4. sz. mell" sheetId="27" r:id="rId6"/>
    <sheet name="4.1.sz.mell" sheetId="13" r:id="rId7"/>
    <sheet name="4.2.sz.mell" sheetId="14" r:id="rId8"/>
    <sheet name="4.3.sz.mell" sheetId="16" r:id="rId9"/>
    <sheet name="4.4.sz.mell" sheetId="17" r:id="rId10"/>
    <sheet name="4.5.sz.mell" sheetId="18" r:id="rId11"/>
    <sheet name="5. sz. mell" sheetId="33" r:id="rId12"/>
    <sheet name="6.sz.mell." sheetId="8" r:id="rId13"/>
    <sheet name="7.sz.mell." sheetId="9" r:id="rId14"/>
    <sheet name="8.sz.mell" sheetId="35" r:id="rId15"/>
    <sheet name="9.sz.mell" sheetId="30" r:id="rId16"/>
    <sheet name="10.sz.mell" sheetId="20" r:id="rId17"/>
    <sheet name="11.sz.mell" sheetId="22" r:id="rId18"/>
    <sheet name="12.mell" sheetId="23" r:id="rId19"/>
    <sheet name="13.sz. mell" sheetId="31" r:id="rId20"/>
  </sheets>
  <definedNames>
    <definedName name="_xlnm.Print_Titles" localSheetId="6">'4.1.sz.mell'!$1:$6</definedName>
    <definedName name="_xlnm.Print_Titles" localSheetId="7">'4.2.sz.mell'!$1:$6</definedName>
    <definedName name="_xlnm.Print_Titles" localSheetId="8">'4.3.sz.mell'!$1:$6</definedName>
    <definedName name="_xlnm.Print_Titles" localSheetId="9">'4.4.sz.mell'!$1:$6</definedName>
    <definedName name="_xlnm.Print_Titles" localSheetId="10">'4.5.sz.mell'!$1:$6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33"/>
  <c r="D166" i="27"/>
  <c r="C166"/>
  <c r="D161"/>
  <c r="C161"/>
  <c r="D154"/>
  <c r="C154"/>
  <c r="D150"/>
  <c r="D174" s="1"/>
  <c r="C150"/>
  <c r="C174" s="1"/>
  <c r="D135"/>
  <c r="C135"/>
  <c r="D132"/>
  <c r="D114"/>
  <c r="D149" s="1"/>
  <c r="D175" s="1"/>
  <c r="C114"/>
  <c r="C149" s="1"/>
  <c r="D112"/>
  <c r="C112"/>
  <c r="D81"/>
  <c r="C81"/>
  <c r="D76"/>
  <c r="C76"/>
  <c r="D73"/>
  <c r="C73"/>
  <c r="D68"/>
  <c r="C68"/>
  <c r="D64"/>
  <c r="D88" s="1"/>
  <c r="D180" s="1"/>
  <c r="C64"/>
  <c r="C88" s="1"/>
  <c r="D47"/>
  <c r="C47"/>
  <c r="D35"/>
  <c r="C35"/>
  <c r="D28"/>
  <c r="D27" s="1"/>
  <c r="C27"/>
  <c r="D20"/>
  <c r="C20"/>
  <c r="D13"/>
  <c r="C13"/>
  <c r="D6"/>
  <c r="D63" s="1"/>
  <c r="C6"/>
  <c r="C63" s="1"/>
  <c r="D165" i="32"/>
  <c r="C165"/>
  <c r="D160"/>
  <c r="C160"/>
  <c r="D153"/>
  <c r="C153"/>
  <c r="D149"/>
  <c r="D173" s="1"/>
  <c r="C149"/>
  <c r="C173" s="1"/>
  <c r="D134"/>
  <c r="C134"/>
  <c r="D113"/>
  <c r="D148" s="1"/>
  <c r="D174" s="1"/>
  <c r="C113"/>
  <c r="C148" s="1"/>
  <c r="C174" s="1"/>
  <c r="D111"/>
  <c r="C111"/>
  <c r="D83"/>
  <c r="C83"/>
  <c r="D78"/>
  <c r="C78"/>
  <c r="D75"/>
  <c r="C75"/>
  <c r="D70"/>
  <c r="C70"/>
  <c r="D66"/>
  <c r="D90" s="1"/>
  <c r="D179" s="1"/>
  <c r="C66"/>
  <c r="C90" s="1"/>
  <c r="C179" s="1"/>
  <c r="D49"/>
  <c r="C49"/>
  <c r="D37"/>
  <c r="C37"/>
  <c r="D29"/>
  <c r="C29"/>
  <c r="D22"/>
  <c r="C22"/>
  <c r="D15"/>
  <c r="C15"/>
  <c r="D8"/>
  <c r="D65" s="1"/>
  <c r="C8"/>
  <c r="C65" s="1"/>
  <c r="D169" i="25"/>
  <c r="C169"/>
  <c r="D164"/>
  <c r="C164"/>
  <c r="D157"/>
  <c r="C157"/>
  <c r="D153"/>
  <c r="D177" s="1"/>
  <c r="C153"/>
  <c r="C177" s="1"/>
  <c r="D138"/>
  <c r="C138"/>
  <c r="D117"/>
  <c r="D152" s="1"/>
  <c r="D178" s="1"/>
  <c r="C117"/>
  <c r="C152" s="1"/>
  <c r="C178" s="1"/>
  <c r="D115"/>
  <c r="C115"/>
  <c r="D81"/>
  <c r="C81"/>
  <c r="D76"/>
  <c r="C76"/>
  <c r="D73"/>
  <c r="C73"/>
  <c r="D68"/>
  <c r="C68"/>
  <c r="D64"/>
  <c r="D88" s="1"/>
  <c r="D183" s="1"/>
  <c r="C64"/>
  <c r="C88" s="1"/>
  <c r="C183" s="1"/>
  <c r="D35"/>
  <c r="C35"/>
  <c r="D27"/>
  <c r="C27"/>
  <c r="D20"/>
  <c r="C20"/>
  <c r="D13"/>
  <c r="C13"/>
  <c r="D6"/>
  <c r="D63" s="1"/>
  <c r="C6"/>
  <c r="C63" s="1"/>
  <c r="E41" i="18"/>
  <c r="E37"/>
  <c r="E36"/>
  <c r="E35" s="1"/>
  <c r="E48" s="1"/>
  <c r="E31"/>
  <c r="E27"/>
  <c r="E22"/>
  <c r="E17"/>
  <c r="E8"/>
  <c r="E31" i="17"/>
  <c r="E22"/>
  <c r="E17"/>
  <c r="E8"/>
  <c r="E41" i="16"/>
  <c r="E35"/>
  <c r="E48" s="1"/>
  <c r="E31"/>
  <c r="E27"/>
  <c r="E22"/>
  <c r="E8"/>
  <c r="E41" i="14"/>
  <c r="E35"/>
  <c r="E48" s="1"/>
  <c r="E31"/>
  <c r="E27"/>
  <c r="E22"/>
  <c r="E17"/>
  <c r="E8"/>
  <c r="E42" i="13"/>
  <c r="E36"/>
  <c r="E49" s="1"/>
  <c r="E32"/>
  <c r="E8" i="42"/>
  <c r="D179" i="27" l="1"/>
  <c r="D89"/>
  <c r="C89"/>
  <c r="C179"/>
  <c r="C180"/>
  <c r="C175"/>
  <c r="D178" i="32"/>
  <c r="D91"/>
  <c r="C178"/>
  <c r="C91"/>
  <c r="D182" i="25"/>
  <c r="D89"/>
  <c r="C182"/>
  <c r="C89"/>
  <c r="E17" i="42"/>
  <c r="E18" i="41"/>
  <c r="C29"/>
  <c r="E30" i="42"/>
  <c r="C24"/>
  <c r="C30" s="1"/>
  <c r="E29" i="41"/>
  <c r="E4"/>
  <c r="C17" i="42"/>
  <c r="O26" i="20"/>
  <c r="O21"/>
  <c r="O9"/>
  <c r="O8"/>
  <c r="O10"/>
  <c r="O11"/>
  <c r="N27"/>
  <c r="M27"/>
  <c r="L27"/>
  <c r="K27"/>
  <c r="J27"/>
  <c r="I27"/>
  <c r="H27"/>
  <c r="G27"/>
  <c r="F27"/>
  <c r="E27"/>
  <c r="D27"/>
  <c r="C27"/>
  <c r="O25"/>
  <c r="O24"/>
  <c r="O23"/>
  <c r="O22"/>
  <c r="O20"/>
  <c r="O19"/>
  <c r="O18"/>
  <c r="N16"/>
  <c r="M16"/>
  <c r="L16"/>
  <c r="K16"/>
  <c r="J16"/>
  <c r="I16"/>
  <c r="H16"/>
  <c r="G16"/>
  <c r="F16"/>
  <c r="E16"/>
  <c r="D16"/>
  <c r="C16"/>
  <c r="O15"/>
  <c r="D41" i="18"/>
  <c r="D27"/>
  <c r="D31" s="1"/>
  <c r="D37"/>
  <c r="D36"/>
  <c r="D42" i="13"/>
  <c r="E30" i="41" l="1"/>
  <c r="E31" i="42"/>
  <c r="E32"/>
  <c r="C31"/>
  <c r="C18" i="41"/>
  <c r="C30" s="1"/>
  <c r="H28" i="20"/>
  <c r="L28"/>
  <c r="D28"/>
  <c r="F28"/>
  <c r="J28"/>
  <c r="N28"/>
  <c r="O7"/>
  <c r="O27"/>
  <c r="E28"/>
  <c r="I28"/>
  <c r="M28"/>
  <c r="C28"/>
  <c r="G28"/>
  <c r="K28"/>
  <c r="O16"/>
  <c r="D35" i="18"/>
  <c r="D32" i="13"/>
  <c r="D31" i="17"/>
  <c r="I19" i="22"/>
  <c r="I14"/>
  <c r="C32" i="42" l="1"/>
  <c r="E31" i="41"/>
  <c r="O28" i="20"/>
  <c r="C14" i="31" l="1"/>
  <c r="C16" s="1"/>
  <c r="D36" i="13"/>
  <c r="D49" s="1"/>
  <c r="B35" i="35"/>
  <c r="B18"/>
  <c r="B13" i="30"/>
  <c r="C13"/>
  <c r="D8" i="14"/>
  <c r="D17"/>
  <c r="D22"/>
  <c r="D27"/>
  <c r="D31" s="1"/>
  <c r="D35"/>
  <c r="D48" s="1"/>
  <c r="D41"/>
  <c r="D8" i="16"/>
  <c r="D31" s="1"/>
  <c r="D22"/>
  <c r="D27"/>
  <c r="D35"/>
  <c r="D41"/>
  <c r="D8" i="17"/>
  <c r="D17"/>
  <c r="D22"/>
  <c r="D8" i="18"/>
  <c r="D17"/>
  <c r="D22"/>
  <c r="I7" i="22"/>
  <c r="I8"/>
  <c r="I9"/>
  <c r="I10"/>
  <c r="I11"/>
  <c r="I12"/>
  <c r="I13"/>
  <c r="I17"/>
  <c r="I18"/>
  <c r="C31" i="23"/>
  <c r="D31"/>
  <c r="G7" i="8"/>
  <c r="G8"/>
  <c r="G9"/>
  <c r="G10"/>
  <c r="G11"/>
  <c r="G12"/>
  <c r="G13"/>
  <c r="G14"/>
  <c r="G15"/>
  <c r="G16"/>
  <c r="G17"/>
  <c r="G18"/>
  <c r="G19"/>
  <c r="G20"/>
  <c r="B21"/>
  <c r="E21"/>
  <c r="F21"/>
  <c r="F8" i="9"/>
  <c r="F9"/>
  <c r="F10"/>
  <c r="F11"/>
  <c r="F12"/>
  <c r="F13"/>
  <c r="F14"/>
  <c r="F15"/>
  <c r="F16"/>
  <c r="F17"/>
  <c r="F18"/>
  <c r="F19"/>
  <c r="F20"/>
  <c r="F21"/>
  <c r="F22"/>
  <c r="F23"/>
  <c r="F24"/>
  <c r="B25"/>
  <c r="D25"/>
  <c r="E25"/>
  <c r="D48" i="18" l="1"/>
  <c r="D48" i="16"/>
</calcChain>
</file>

<file path=xl/sharedStrings.xml><?xml version="1.0" encoding="utf-8"?>
<sst xmlns="http://schemas.openxmlformats.org/spreadsheetml/2006/main" count="1871" uniqueCount="582">
  <si>
    <t>B E V É T E L E K</t>
  </si>
  <si>
    <t>Sor-
szám</t>
  </si>
  <si>
    <t>1.</t>
  </si>
  <si>
    <t>2.</t>
  </si>
  <si>
    <t>2.1.</t>
  </si>
  <si>
    <t>2.2.</t>
  </si>
  <si>
    <t>2.3.</t>
  </si>
  <si>
    <t>2.4.</t>
  </si>
  <si>
    <t>3.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</si>
  <si>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</si>
  <si>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</si>
  <si>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</si>
  <si>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</si>
  <si>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</si>
  <si>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</si>
  <si>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</si>
  <si>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</si>
  <si>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</si>
  <si>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</si>
  <si>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</si>
  <si>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 xml:space="preserve">4. 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</si>
  <si>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</si>
  <si>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</si>
  <si>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</si>
  <si>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</si>
  <si>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</si>
  <si>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</si>
  <si>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</si>
  <si>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</si>
  <si>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</si>
  <si>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6.</t>
  </si>
  <si>
    <t>6.1.</t>
  </si>
  <si>
    <t>6.2.</t>
  </si>
  <si>
    <t xml:space="preserve">7. </t>
  </si>
  <si>
    <t>7.1.</t>
  </si>
  <si>
    <t>Működési célú pénzeszközök átvétele államháztartáson kívülről</t>
  </si>
  <si>
    <t>7.2.</t>
  </si>
  <si>
    <t>Felhalmozási célú pénzeszközök átvétele államháztartáson kívülről</t>
  </si>
  <si>
    <t>8.</t>
  </si>
  <si>
    <t>8.1.</t>
  </si>
  <si>
    <t>8.2.</t>
  </si>
  <si>
    <t>8.3.</t>
  </si>
  <si>
    <t>10.</t>
  </si>
  <si>
    <t>11.</t>
  </si>
  <si>
    <t>11.1.</t>
  </si>
  <si>
    <t xml:space="preserve">   Költségvetési maradvány igénybevétele </t>
  </si>
  <si>
    <t xml:space="preserve">   Vállalkozási maradvány igénybevétele </t>
  </si>
  <si>
    <t>11.2.</t>
  </si>
  <si>
    <t>12.</t>
  </si>
  <si>
    <t>13.</t>
  </si>
  <si>
    <t>14.</t>
  </si>
  <si>
    <t>K I A D Á S O K</t>
  </si>
  <si>
    <t>2. sz. táblázat</t>
  </si>
  <si>
    <t>Sor-szám</t>
  </si>
  <si>
    <t>Kiadási jogcímek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</si>
  <si>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</si>
  <si>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</si>
  <si>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</si>
  <si>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</si>
  <si>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</si>
  <si>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</si>
  <si>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</si>
  <si>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</si>
  <si>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</si>
  <si>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</si>
  <si>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</si>
  <si>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>1.7.</t>
  </si>
  <si>
    <t>1.8.</t>
  </si>
  <si>
    <t>1.9.</t>
  </si>
  <si>
    <t>1.10.</t>
  </si>
  <si>
    <t>1.11.</t>
  </si>
  <si>
    <t>1.12.</t>
  </si>
  <si>
    <t>Beruházások</t>
  </si>
  <si>
    <t>Felújítások</t>
  </si>
  <si>
    <t>Egyéb felhalmozási kiadások</t>
  </si>
  <si>
    <t>2.5.</t>
  </si>
  <si>
    <t>2.6.</t>
  </si>
  <si>
    <t>2.7.</t>
  </si>
  <si>
    <t>2.8.</t>
  </si>
  <si>
    <t>2.9.</t>
  </si>
  <si>
    <t>2.10.</t>
  </si>
  <si>
    <t>Általános tartalék</t>
  </si>
  <si>
    <t>4.</t>
  </si>
  <si>
    <t>7.</t>
  </si>
  <si>
    <t>9.</t>
  </si>
  <si>
    <t>3. sz. táblázat</t>
  </si>
  <si>
    <t>Bevételek</t>
  </si>
  <si>
    <t>Kiadások</t>
  </si>
  <si>
    <t>Megnevezés</t>
  </si>
  <si>
    <t>Közhatalmi bevételek</t>
  </si>
  <si>
    <t>Személyi juttatások</t>
  </si>
  <si>
    <t xml:space="preserve">Dologi kiadások </t>
  </si>
  <si>
    <t>Tartalékok</t>
  </si>
  <si>
    <t>Értékpapír vásárlása, visszavásárlása</t>
  </si>
  <si>
    <t>15.</t>
  </si>
  <si>
    <t>16.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</si>
  <si>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</si>
  <si>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</si>
  <si>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</si>
  <si>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</si>
  <si>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</si>
  <si>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</si>
  <si>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</si>
  <si>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</si>
  <si>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</si>
  <si>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</si>
  <si>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>Betét elhelyezése</t>
  </si>
  <si>
    <t>21.</t>
  </si>
  <si>
    <t>22.</t>
  </si>
  <si>
    <t>23.</t>
  </si>
  <si>
    <t>24.</t>
  </si>
  <si>
    <t>25.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</si>
  <si>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</si>
  <si>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</si>
  <si>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</si>
  <si>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</si>
  <si>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</si>
  <si>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</si>
  <si>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</si>
  <si>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</si>
  <si>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</si>
  <si>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</si>
  <si>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</si>
  <si>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</si>
  <si>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</si>
  <si>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</si>
  <si>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</si>
  <si>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</si>
  <si>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</si>
  <si>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</si>
  <si>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</si>
  <si>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</si>
  <si>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28.</t>
  </si>
  <si>
    <t>adatok forintban</t>
  </si>
  <si>
    <t>Jogcím</t>
  </si>
  <si>
    <t>1. Zöldterületgazd. kapcs. feladatok ellátása</t>
  </si>
  <si>
    <t>2.Közvilágítás fenntartásának támogatása</t>
  </si>
  <si>
    <t>Összesen:</t>
  </si>
  <si>
    <t>MEGNEVEZÉS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</si>
  <si>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</si>
  <si>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</si>
  <si>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</si>
  <si>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</si>
  <si>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ÖSSZESEN:</t>
  </si>
  <si>
    <t>Felújítási kiadások előirányzata felújításonként</t>
  </si>
  <si>
    <t>Felújítás  megnevezése</t>
  </si>
  <si>
    <t>Összesen</t>
  </si>
  <si>
    <t>Önkormányzat</t>
  </si>
  <si>
    <t>01</t>
  </si>
  <si>
    <t>Feladat megnevezése</t>
  </si>
  <si>
    <t>Száma</t>
  </si>
  <si>
    <t>Előirányzat-csoport, kiemelt előirányzat megnevezése</t>
  </si>
  <si>
    <t>I. Működési költségvetés kiadásai (1.1+…+1.5.)</t>
  </si>
  <si>
    <t>1.13.</t>
  </si>
  <si>
    <t>Éves engedélyezett létszám előirányzat (fő)</t>
  </si>
  <si>
    <t>Közfoglalkoztatottak létszáma (fő)</t>
  </si>
  <si>
    <t>Költségvetési szerv megnevezése</t>
  </si>
  <si>
    <t>Önkormányzati hivatal</t>
  </si>
  <si>
    <t>02</t>
  </si>
  <si>
    <t>I. Intézményi működési bevételek (1.1.+…+1.8.)</t>
  </si>
  <si>
    <t>1.5.</t>
  </si>
  <si>
    <t>Általános forgalmi adó bevétel</t>
  </si>
  <si>
    <t>Osztalék,  hozambevétel</t>
  </si>
  <si>
    <t>Kamatbevétel</t>
  </si>
  <si>
    <t>II. Átvett pénzeszközök  államháztartáson belülről (2.1.+2.4.)</t>
  </si>
  <si>
    <t>Működési támogatás államháztartáson belülről</t>
  </si>
  <si>
    <t xml:space="preserve"> - ebből EU támogatás</t>
  </si>
  <si>
    <t>Felhalmozási támogatás államháztartáson belülről</t>
  </si>
  <si>
    <t>III. Átvett pénzeszköz államháztartáson kívülről (3.1.+3.2.)</t>
  </si>
  <si>
    <t>IV. Közhatalmi bevételek</t>
  </si>
  <si>
    <t>V. Önkormányzati támogatás</t>
  </si>
  <si>
    <t>Költségvetési bevételek összesen (1+…+5)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</si>
  <si>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</si>
  <si>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</si>
  <si>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</si>
  <si>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</si>
  <si>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II. Felhalmozási költségvetés kiadásai (2.1+…+2.4)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</si>
  <si>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</si>
  <si>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</si>
  <si>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</si>
  <si>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</si>
  <si>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</si>
  <si>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IV. Önkormányzati támogatás</t>
  </si>
  <si>
    <t>Költségvetési bevételek összesen (1+…+4)</t>
  </si>
  <si>
    <t>V. Finanszírozási bevételek (6.1.+6.2.)</t>
  </si>
  <si>
    <t>VI. Függő, átfutó, kiegyenlítő bevételek</t>
  </si>
  <si>
    <t>BEVÉTELEK ÖSSZESEN: (5+6+7)</t>
  </si>
  <si>
    <t>03</t>
  </si>
  <si>
    <t>04</t>
  </si>
  <si>
    <t>VI. Önkormányzati támogatás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</si>
  <si>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</si>
  <si>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</si>
  <si>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</si>
  <si>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</si>
  <si>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</si>
  <si>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</si>
  <si>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</si>
  <si>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</si>
  <si>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</si>
  <si>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</si>
  <si>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</si>
  <si>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</si>
  <si>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Felhalmozási bevételek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</si>
  <si>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</si>
  <si>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</si>
  <si>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</si>
  <si>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</si>
  <si>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</si>
  <si>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</si>
  <si>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Bevételi jogcím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</si>
  <si>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</si>
  <si>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</si>
  <si>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</si>
  <si>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</si>
  <si>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</si>
  <si>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</si>
  <si>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</si>
  <si>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</si>
  <si>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</si>
  <si>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</si>
  <si>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</si>
  <si>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</si>
  <si>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</si>
  <si>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</si>
  <si>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</si>
  <si>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</si>
  <si>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</si>
  <si>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</si>
  <si>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</si>
  <si>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</si>
  <si>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</si>
  <si>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</si>
  <si>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</si>
  <si>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</si>
  <si>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</si>
  <si>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</si>
  <si>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</si>
  <si>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</si>
  <si>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</si>
  <si>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</si>
  <si>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</si>
  <si>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</si>
  <si>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IGAZGATÁSI FELADATOK</t>
  </si>
  <si>
    <t>KÖZSÉGGAZDÁLKODÁSI FELADATOK</t>
  </si>
  <si>
    <t xml:space="preserve">Önkormányzat </t>
  </si>
  <si>
    <t>Községgazdálkodás</t>
  </si>
  <si>
    <t>Talajterhelési díj</t>
  </si>
  <si>
    <t>Kommunális adó</t>
  </si>
  <si>
    <t>Gépjárműadó</t>
  </si>
  <si>
    <t>Bevételi előirányzat</t>
  </si>
  <si>
    <t>1</t>
  </si>
  <si>
    <t>Költségvetési létszámkeret összesen</t>
  </si>
  <si>
    <t>Önkormányzati jogalkotás</t>
  </si>
  <si>
    <t>4.1. sz. melléklet</t>
  </si>
  <si>
    <t>4.2. sz. melléklet</t>
  </si>
  <si>
    <t>4.3. sz. melléklet</t>
  </si>
  <si>
    <t>4.4. sz. melléklet</t>
  </si>
  <si>
    <t>KIADÁSI JOGCÍMEK</t>
  </si>
  <si>
    <t>Eredeti előirányzat</t>
  </si>
  <si>
    <t>Támogatásértékű kiadások</t>
  </si>
  <si>
    <t>BEVÉTELI JOGCÍMEK</t>
  </si>
  <si>
    <t>TÁMOGATÁS ÉRTÉKŰ MŰKÖDÉSI BEVÉTEL</t>
  </si>
  <si>
    <t>FELHALMOZÁSI CÉLRA ÁTVETT ÁLLAMHÁZTARTÁSON KÍVÜLRŐL</t>
  </si>
  <si>
    <t>szociális ellátások támogatására átvett</t>
  </si>
  <si>
    <t>közfoglalkoztatás céljára átvett</t>
  </si>
  <si>
    <t>könyvtári feladatellátásra átvett</t>
  </si>
  <si>
    <t>egyéb jogcímen átvet</t>
  </si>
  <si>
    <t>Létszám összesen</t>
  </si>
  <si>
    <t xml:space="preserve">                                              </t>
  </si>
  <si>
    <t>GYERMEKÉTKEZTETÉS</t>
  </si>
  <si>
    <t>KÖZVILÁGÍTÁS</t>
  </si>
  <si>
    <t>5. sz. melléklet</t>
  </si>
  <si>
    <t>6. sz. melléklet</t>
  </si>
  <si>
    <t>8. sz. melléklet</t>
  </si>
  <si>
    <t>Györe Község Önkormányzata által átadott pénzeszközök, támogatásértékű kiadások és bevételek</t>
  </si>
  <si>
    <t>7. sz. melléklet</t>
  </si>
  <si>
    <t>9. sz. melléklet</t>
  </si>
  <si>
    <t>10. sz. melléklet</t>
  </si>
  <si>
    <t>11. sz. melléklet</t>
  </si>
  <si>
    <t>13. sz. melléklet</t>
  </si>
  <si>
    <t xml:space="preserve">Györe Község Önkormányzat </t>
  </si>
  <si>
    <t xml:space="preserve"> forintban</t>
  </si>
  <si>
    <t xml:space="preserve">  forintban !</t>
  </si>
  <si>
    <t>forintban !</t>
  </si>
  <si>
    <t>3. Köztemető fenntartással kapcsolatos támogatása</t>
  </si>
  <si>
    <t>5. Egyéb önkormányzati feladatok támogatása</t>
  </si>
  <si>
    <t>4. Közutak fenntartásának támogatása</t>
  </si>
  <si>
    <t>Település-üzemeltetéshez kapcsolódó feladatellátás támogatása I.b.</t>
  </si>
  <si>
    <t xml:space="preserve"> forintban !</t>
  </si>
  <si>
    <t>Intézményi étkezés</t>
  </si>
  <si>
    <t>4.5 melléklet</t>
  </si>
  <si>
    <t>05</t>
  </si>
  <si>
    <t>6. Lakott külterülettel kapcsolatos feladatok</t>
  </si>
  <si>
    <t>Késedelmi pótlék</t>
  </si>
  <si>
    <t>2020.</t>
  </si>
  <si>
    <t>2021.</t>
  </si>
  <si>
    <t>Központi, irányító szervi támogatás</t>
  </si>
  <si>
    <t>Államháztartáson belüli megelőlegezés visszafizetése</t>
  </si>
  <si>
    <t>Államháztartáson belüli megelőlegezések visszafizetése</t>
  </si>
  <si>
    <t>Györei Kútvölgy Óvoda</t>
  </si>
  <si>
    <t>Államháztartáson belüli megelőlegezések</t>
  </si>
  <si>
    <t>Györe Község Önkormányzata normatív támogatásai jogcímenként</t>
  </si>
  <si>
    <t>7. Polgármesteri illetmény kiegészítés</t>
  </si>
  <si>
    <t>8. A települési önrkományzatok egyes köznevelési feladatainak egyéb támogatása</t>
  </si>
  <si>
    <t>9. A települési önrkományzatok szociális és gyermekjóléti és gyermekétkezetési feladatainak támogatása</t>
  </si>
  <si>
    <t>10. Települési önkormányzatok könyvtári feladatainak támogatása</t>
  </si>
  <si>
    <t>Felhasználás
2019. XII.31-ig</t>
  </si>
  <si>
    <t>közutak, járdák felújítása</t>
  </si>
  <si>
    <t>Sorszám</t>
  </si>
  <si>
    <t>2022.</t>
  </si>
  <si>
    <t>Karbantartó, udvaros</t>
  </si>
  <si>
    <t>Györe Község Önkormányzata</t>
  </si>
  <si>
    <t>Kulturális feladatellátás</t>
  </si>
  <si>
    <t>Működési célú bevételek és kiadások mérlege</t>
  </si>
  <si>
    <t>Felhalmozási célú bevételek és kiadások mérlege</t>
  </si>
  <si>
    <t>Igazgatási feladatok</t>
  </si>
  <si>
    <t>4.1.</t>
  </si>
  <si>
    <t>Községgazdálkodási feladatok</t>
  </si>
  <si>
    <t>4.2.</t>
  </si>
  <si>
    <t>4.3.</t>
  </si>
  <si>
    <t>4.4.</t>
  </si>
  <si>
    <t>Kulturális feladatok</t>
  </si>
  <si>
    <t>4.5.</t>
  </si>
  <si>
    <t xml:space="preserve">Felújítási kiadások előirányzata felújításonként </t>
  </si>
  <si>
    <t>Előirányzat-felhasználási terv</t>
  </si>
  <si>
    <t>Az önkormányzat által adott közvetett támogatások</t>
  </si>
  <si>
    <t>Györe Község Önkormányzata összevont mérlege</t>
  </si>
  <si>
    <t>Györei Kútvölgy Óvoda mérlege</t>
  </si>
  <si>
    <t>Györei Község Önkormányzat mérlege</t>
  </si>
  <si>
    <t>Gyermekétkeztetési feladatok</t>
  </si>
  <si>
    <t>Közvilágítási feladatok</t>
  </si>
  <si>
    <t>2020. évi általános működés és ágazati feladatok támogatásának alakulása jogcímenként</t>
  </si>
  <si>
    <t>Györe Község Önkormányzata 2020. évi adóbevételei</t>
  </si>
  <si>
    <t>2020. évi költségvetési létszámkeret</t>
  </si>
  <si>
    <t>A 2020. évi általános működés és ágazati feladatok támogatásának alakulása jogcímenként</t>
  </si>
  <si>
    <t>2020. évi támogatás összesen</t>
  </si>
  <si>
    <t>2020. évi előirányzat</t>
  </si>
  <si>
    <t xml:space="preserve">Györe Község Önkormányzatának 2020. évi adó bevételei </t>
  </si>
  <si>
    <t>2020. Évi költségvetési létszámkeret</t>
  </si>
  <si>
    <t>1. sz. táblázat</t>
  </si>
  <si>
    <t>forintban</t>
  </si>
  <si>
    <t>A</t>
  </si>
  <si>
    <t>B</t>
  </si>
  <si>
    <t>C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</si>
  <si>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</si>
  <si>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</si>
  <si>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</si>
  <si>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</si>
  <si>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</si>
  <si>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 xml:space="preserve">Működési célú kvi támogatások és kiegészítő támogatások </t>
  </si>
  <si>
    <t>Elszámolásból származó bevételek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</si>
  <si>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</si>
  <si>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</si>
  <si>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</si>
  <si>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</si>
  <si>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</si>
  <si>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</si>
  <si>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</si>
  <si>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</si>
  <si>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</si>
  <si>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</si>
  <si>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</si>
  <si>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</si>
  <si>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</si>
  <si>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</si>
  <si>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</si>
  <si>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</si>
  <si>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</si>
  <si>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</si>
  <si>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</si>
  <si>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</si>
  <si>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</si>
  <si>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</si>
  <si>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Egyéb áruhasználati és szolgáltatási adók</t>
  </si>
  <si>
    <t>Egyéb közhatalmi bevételek</t>
  </si>
  <si>
    <t>Működési bevételek (5.1.+…+ 5.11.)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</si>
  <si>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</si>
  <si>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</si>
  <si>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</si>
  <si>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</si>
  <si>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</si>
  <si>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</si>
  <si>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</si>
  <si>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</si>
  <si>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</si>
  <si>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</si>
  <si>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</si>
  <si>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</si>
  <si>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</si>
  <si>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</si>
  <si>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</si>
  <si>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</si>
  <si>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</si>
  <si>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</si>
  <si>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</si>
  <si>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</si>
  <si>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</si>
  <si>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</si>
  <si>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</si>
  <si>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</si>
  <si>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</si>
  <si>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</si>
  <si>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</si>
  <si>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</si>
  <si>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</si>
  <si>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</si>
  <si>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</si>
  <si>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</si>
  <si>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</si>
  <si>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</si>
  <si>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</si>
  <si>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</si>
  <si>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</si>
  <si>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</si>
  <si>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</si>
  <si>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</si>
  <si>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</si>
  <si>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</si>
  <si>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</si>
  <si>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</si>
  <si>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</si>
  <si>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</si>
  <si>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</si>
  <si>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</si>
  <si>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</si>
  <si>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</si>
  <si>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</si>
  <si>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</si>
  <si>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</si>
  <si>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</si>
  <si>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</si>
  <si>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</si>
  <si>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</si>
  <si>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</si>
  <si>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</si>
  <si>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</si>
  <si>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</si>
  <si>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</si>
  <si>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</si>
  <si>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13.2.</t>
  </si>
  <si>
    <t>Államháztartáson belüli megelőlegezések törlesztése</t>
  </si>
  <si>
    <t>13.3.</t>
  </si>
  <si>
    <t>Betétek megszüntetése</t>
  </si>
  <si>
    <t>13.4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</si>
  <si>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</si>
  <si>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</si>
  <si>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</si>
  <si>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</si>
  <si>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</si>
  <si>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</si>
  <si>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</si>
  <si>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</si>
  <si>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</si>
  <si>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</si>
  <si>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</si>
  <si>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</si>
  <si>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</si>
  <si>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</si>
  <si>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</si>
  <si>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</si>
  <si>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</si>
  <si>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</si>
  <si>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</si>
  <si>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</si>
  <si>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</si>
  <si>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</si>
  <si>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</si>
  <si>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</si>
  <si>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</si>
  <si>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</si>
  <si>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</si>
  <si>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</si>
  <si>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</si>
  <si>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</si>
  <si>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</si>
  <si>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</si>
  <si>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</si>
  <si>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</si>
  <si>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</si>
  <si>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</si>
  <si>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</si>
  <si>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</si>
  <si>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</si>
  <si>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</si>
  <si>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</si>
  <si>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</si>
  <si>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</si>
  <si>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</si>
  <si>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</si>
  <si>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</si>
  <si>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</si>
  <si>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</si>
  <si>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</si>
  <si>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</si>
  <si>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</si>
  <si>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</si>
  <si>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</si>
  <si>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</si>
  <si>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</si>
  <si>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</si>
  <si>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</si>
  <si>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</si>
  <si>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</si>
  <si>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</si>
  <si>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</si>
  <si>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</si>
  <si>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</si>
  <si>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</si>
  <si>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</si>
  <si>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</si>
  <si>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Pénzeszközök lekötött betétként elhelyezése</t>
  </si>
  <si>
    <t>Pénzügyi lízing kiadásai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</si>
  <si>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</si>
  <si>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</si>
  <si>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</si>
  <si>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</si>
  <si>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</si>
  <si>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</si>
  <si>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</si>
  <si>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</si>
  <si>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</si>
  <si>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</si>
  <si>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</si>
  <si>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</si>
  <si>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</si>
  <si>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</si>
  <si>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0</t>
  </si>
  <si>
    <t>helyi identitástudat eszközök</t>
  </si>
  <si>
    <t>Felhasználás
2020. XII.31-ig</t>
  </si>
  <si>
    <t xml:space="preserve">
2020. év utáni szükséglet
</t>
  </si>
  <si>
    <t xml:space="preserve">2020. év utáni szükséglet
</t>
  </si>
  <si>
    <t>Önkormányzatok működési támogatásai</t>
  </si>
  <si>
    <t>Működési célú támogatások ÁH-on belül</t>
  </si>
  <si>
    <t>Felhalmozási célú támogatások ÁH-on belül</t>
  </si>
  <si>
    <t>Működési bevételek</t>
  </si>
  <si>
    <t>Működési célú átvett pénzeszközök</t>
  </si>
  <si>
    <t>Felhalmozási célú átvett pénzeszközök</t>
  </si>
  <si>
    <t>Előirányzat-felhasználási terv
2020. évre</t>
  </si>
  <si>
    <t>I. Működési célú bevételek és kiadások mérlege
(Önkormányzati szinten)</t>
  </si>
  <si>
    <t>D</t>
  </si>
  <si>
    <t>E</t>
  </si>
  <si>
    <t>Működési célú támogatások államháztartáson belülről</t>
  </si>
  <si>
    <t>2.-ból EU-s támogatás</t>
  </si>
  <si>
    <t>6.-ból EU-s támogatás (közvetlen)</t>
  </si>
  <si>
    <t>Költségvetési bevételek összesen (1.+2.+4.+5.+6.+8.+…+12.)</t>
  </si>
  <si>
    <t>Költségvetési kiadások összesen (1.+...+12.)</t>
  </si>
  <si>
    <t>Hiány belső finanszírozásának bevételei (15.+…+18. )</t>
  </si>
  <si>
    <t>Likviditási célú hitelek törlesztése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</si>
  <si>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</si>
  <si>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</si>
  <si>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</si>
  <si>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</si>
  <si>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</si>
  <si>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</si>
  <si>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</si>
  <si>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</si>
  <si>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</si>
  <si>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</si>
  <si>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</si>
  <si>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</si>
  <si>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</si>
  <si>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</si>
  <si>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</si>
  <si>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</si>
  <si>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</si>
  <si>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</si>
  <si>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</si>
  <si>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</si>
  <si>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</si>
  <si>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2020. évi eredeti előirányzat</t>
  </si>
  <si>
    <t>2020. évi módosított előirányzat</t>
  </si>
  <si>
    <t>Módosított előirányzat</t>
  </si>
  <si>
    <t>11. Előző évi elszámolásból származó bevételek</t>
  </si>
  <si>
    <t>módosított előirányzat</t>
  </si>
  <si>
    <t>Helyi iparűzési adó</t>
  </si>
  <si>
    <t>2020. előtti kifizetés</t>
  </si>
  <si>
    <t>2023.</t>
  </si>
  <si>
    <t xml:space="preserve">2.1. melléklet </t>
  </si>
  <si>
    <t xml:space="preserve">2.2. melléklet </t>
  </si>
  <si>
    <t xml:space="preserve">1.1 mellkélet </t>
  </si>
  <si>
    <t>3. melléklet</t>
  </si>
  <si>
    <t>4. melléklet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</si>
</sst>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#"/>
  </numFmts>
  <fonts count="53">
    <font>
      <sz val="10"/>
      <name val="Times New Roman CE"/>
      <family val="1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0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i/>
      <sz val="12"/>
      <name val="Arial CE"/>
      <family val="2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sz val="12"/>
      <name val="Times New Roman CE"/>
      <charset val="238"/>
    </font>
    <font>
      <b/>
      <sz val="8"/>
      <name val="Arial CE"/>
      <charset val="238"/>
    </font>
    <font>
      <b/>
      <sz val="16"/>
      <name val="Arial"/>
      <family val="2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i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09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0" fillId="0" borderId="0"/>
    <xf numFmtId="0" fontId="1" fillId="0" borderId="0"/>
    <xf numFmtId="0" fontId="4" fillId="0" borderId="0"/>
    <xf numFmtId="0" fontId="29" fillId="0" borderId="0"/>
    <xf numFmtId="0" fontId="4" fillId="0" borderId="0"/>
    <xf numFmtId="0" fontId="46" fillId="0" borderId="0"/>
  </cellStyleXfs>
  <cellXfs count="524">
    <xf numFmtId="0" fontId="0" fillId="0" borderId="0" xfId="0"/>
    <xf numFmtId="0" fontId="10" fillId="0" borderId="1" xfId="5" applyFont="1" applyBorder="1" applyAlignment="1">
      <alignment horizontal="left" vertical="center" wrapText="1"/>
    </xf>
    <xf numFmtId="0" fontId="11" fillId="0" borderId="2" xfId="5" applyFont="1" applyBorder="1" applyAlignment="1">
      <alignment horizontal="left" vertical="center" wrapText="1"/>
    </xf>
    <xf numFmtId="0" fontId="11" fillId="0" borderId="3" xfId="5" applyFont="1" applyBorder="1" applyAlignment="1">
      <alignment horizontal="left" vertical="center" wrapText="1"/>
    </xf>
    <xf numFmtId="0" fontId="11" fillId="0" borderId="4" xfId="5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11" fillId="0" borderId="6" xfId="5" applyFont="1" applyBorder="1" applyAlignment="1">
      <alignment horizontal="left" vertical="center" wrapText="1"/>
    </xf>
    <xf numFmtId="0" fontId="11" fillId="0" borderId="8" xfId="5" applyFont="1" applyBorder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/>
    </xf>
    <xf numFmtId="164" fontId="8" fillId="0" borderId="9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1" fillId="0" borderId="16" xfId="0" applyNumberFormat="1" applyFont="1" applyBorder="1" applyAlignment="1" applyProtection="1">
      <alignment horizontal="right" vertical="center" wrapText="1"/>
      <protection locked="0"/>
    </xf>
    <xf numFmtId="164" fontId="11" fillId="0" borderId="3" xfId="0" applyNumberFormat="1" applyFont="1" applyBorder="1" applyAlignment="1" applyProtection="1">
      <alignment horizontal="right" vertical="center" wrapText="1"/>
      <protection locked="0"/>
    </xf>
    <xf numFmtId="164" fontId="11" fillId="0" borderId="19" xfId="0" applyNumberFormat="1" applyFont="1" applyBorder="1" applyAlignment="1" applyProtection="1">
      <alignment horizontal="right" vertical="center" wrapText="1"/>
      <protection locked="0"/>
    </xf>
    <xf numFmtId="164" fontId="11" fillId="0" borderId="18" xfId="0" applyNumberFormat="1" applyFont="1" applyBorder="1" applyAlignment="1" applyProtection="1">
      <alignment horizontal="left" vertical="center" wrapText="1"/>
      <protection locked="0"/>
    </xf>
    <xf numFmtId="164" fontId="11" fillId="0" borderId="20" xfId="0" applyNumberFormat="1" applyFont="1" applyBorder="1" applyAlignment="1" applyProtection="1">
      <alignment horizontal="left" vertical="center" wrapText="1"/>
      <protection locked="0"/>
    </xf>
    <xf numFmtId="164" fontId="11" fillId="0" borderId="22" xfId="0" applyNumberFormat="1" applyFont="1" applyBorder="1" applyAlignment="1" applyProtection="1">
      <alignment horizontal="right" vertical="center" wrapText="1"/>
      <protection locked="0"/>
    </xf>
    <xf numFmtId="164" fontId="10" fillId="0" borderId="12" xfId="0" applyNumberFormat="1" applyFont="1" applyBorder="1" applyAlignment="1">
      <alignment horizontal="right" vertical="center" wrapText="1"/>
    </xf>
    <xf numFmtId="164" fontId="11" fillId="0" borderId="25" xfId="0" applyNumberFormat="1" applyFont="1" applyBorder="1" applyAlignment="1" applyProtection="1">
      <alignment horizontal="right" vertical="center" wrapText="1"/>
      <protection locked="0"/>
    </xf>
    <xf numFmtId="164" fontId="10" fillId="0" borderId="12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right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3" fillId="0" borderId="31" xfId="0" applyFont="1" applyBorder="1" applyAlignment="1" applyProtection="1">
      <alignment horizontal="left" vertical="center" wrapText="1"/>
      <protection locked="0"/>
    </xf>
    <xf numFmtId="164" fontId="13" fillId="0" borderId="32" xfId="0" applyNumberFormat="1" applyFont="1" applyBorder="1" applyAlignment="1" applyProtection="1">
      <alignment horizontal="right" vertical="center" wrapText="1"/>
      <protection locked="0"/>
    </xf>
    <xf numFmtId="0" fontId="13" fillId="0" borderId="33" xfId="0" applyFont="1" applyBorder="1" applyAlignment="1" applyProtection="1">
      <alignment horizontal="left" vertical="center" wrapText="1"/>
      <protection locked="0"/>
    </xf>
    <xf numFmtId="0" fontId="13" fillId="0" borderId="34" xfId="0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>
      <alignment vertical="center" wrapText="1"/>
    </xf>
    <xf numFmtId="164" fontId="12" fillId="0" borderId="12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164" fontId="7" fillId="0" borderId="0" xfId="0" applyNumberFormat="1" applyFont="1" applyAlignment="1">
      <alignment horizontal="right" wrapText="1"/>
    </xf>
    <xf numFmtId="164" fontId="10" fillId="0" borderId="3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36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 applyProtection="1">
      <alignment vertical="center" wrapText="1"/>
      <protection locked="0"/>
    </xf>
    <xf numFmtId="1" fontId="11" fillId="0" borderId="3" xfId="0" applyNumberFormat="1" applyFont="1" applyBorder="1" applyAlignment="1" applyProtection="1">
      <alignment vertical="center" wrapText="1"/>
      <protection locked="0"/>
    </xf>
    <xf numFmtId="164" fontId="11" fillId="0" borderId="19" xfId="0" applyNumberFormat="1" applyFont="1" applyBorder="1" applyAlignment="1">
      <alignment vertical="center" wrapText="1"/>
    </xf>
    <xf numFmtId="164" fontId="0" fillId="0" borderId="24" xfId="0" applyNumberFormat="1" applyBorder="1" applyAlignment="1" applyProtection="1">
      <alignment horizontal="center" vertical="center" wrapText="1"/>
      <protection locked="0"/>
    </xf>
    <xf numFmtId="164" fontId="11" fillId="0" borderId="21" xfId="0" applyNumberFormat="1" applyFont="1" applyBorder="1" applyAlignment="1" applyProtection="1">
      <alignment vertical="center" wrapText="1"/>
      <protection locked="0"/>
    </xf>
    <xf numFmtId="1" fontId="11" fillId="0" borderId="21" xfId="0" applyNumberFormat="1" applyFont="1" applyBorder="1" applyAlignment="1" applyProtection="1">
      <alignment vertical="center" wrapText="1"/>
      <protection locked="0"/>
    </xf>
    <xf numFmtId="164" fontId="11" fillId="0" borderId="22" xfId="0" applyNumberFormat="1" applyFont="1" applyBorder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164" fontId="22" fillId="0" borderId="18" xfId="0" applyNumberFormat="1" applyFont="1" applyBorder="1" applyAlignment="1" applyProtection="1">
      <alignment horizontal="left" vertical="center" wrapText="1"/>
      <protection locked="0"/>
    </xf>
    <xf numFmtId="164" fontId="22" fillId="0" borderId="3" xfId="0" applyNumberFormat="1" applyFont="1" applyBorder="1" applyAlignment="1" applyProtection="1">
      <alignment vertical="center" wrapText="1"/>
      <protection locked="0"/>
    </xf>
    <xf numFmtId="1" fontId="22" fillId="0" borderId="3" xfId="0" applyNumberFormat="1" applyFont="1" applyBorder="1" applyAlignment="1" applyProtection="1">
      <alignment vertical="center" wrapText="1"/>
      <protection locked="0"/>
    </xf>
    <xf numFmtId="164" fontId="22" fillId="0" borderId="19" xfId="0" applyNumberFormat="1" applyFont="1" applyBorder="1" applyAlignment="1">
      <alignment vertical="center" wrapText="1"/>
    </xf>
    <xf numFmtId="164" fontId="22" fillId="0" borderId="20" xfId="0" applyNumberFormat="1" applyFont="1" applyBorder="1" applyAlignment="1" applyProtection="1">
      <alignment horizontal="left" vertical="center" wrapText="1"/>
      <protection locked="0"/>
    </xf>
    <xf numFmtId="164" fontId="22" fillId="0" borderId="21" xfId="0" applyNumberFormat="1" applyFont="1" applyBorder="1" applyAlignment="1" applyProtection="1">
      <alignment vertical="center" wrapText="1"/>
      <protection locked="0"/>
    </xf>
    <xf numFmtId="164" fontId="22" fillId="0" borderId="22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Alignment="1">
      <alignment vertical="center" wrapText="1"/>
    </xf>
    <xf numFmtId="164" fontId="22" fillId="0" borderId="0" xfId="0" applyNumberFormat="1" applyFont="1" applyAlignment="1">
      <alignment vertical="center" wrapText="1"/>
    </xf>
    <xf numFmtId="0" fontId="16" fillId="0" borderId="0" xfId="0" applyFont="1" applyAlignment="1" applyProtection="1">
      <alignment horizontal="right" vertical="top"/>
      <protection locked="0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8" fillId="0" borderId="4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0" fillId="0" borderId="44" xfId="0" applyFont="1" applyBorder="1" applyAlignment="1">
      <alignment horizontal="center" vertical="center" wrapText="1"/>
    </xf>
    <xf numFmtId="164" fontId="11" fillId="0" borderId="37" xfId="0" applyNumberFormat="1" applyFont="1" applyBorder="1" applyAlignment="1" applyProtection="1">
      <alignment horizontal="right" vertical="center" wrapText="1"/>
      <protection locked="0"/>
    </xf>
    <xf numFmtId="0" fontId="10" fillId="0" borderId="24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49" fontId="11" fillId="0" borderId="2" xfId="5" applyNumberFormat="1" applyFont="1" applyBorder="1" applyAlignment="1">
      <alignment horizontal="left" vertical="center" wrapText="1"/>
    </xf>
    <xf numFmtId="49" fontId="11" fillId="0" borderId="3" xfId="5" applyNumberFormat="1" applyFont="1" applyBorder="1" applyAlignment="1">
      <alignment horizontal="left" vertical="center" wrapText="1"/>
    </xf>
    <xf numFmtId="49" fontId="11" fillId="0" borderId="8" xfId="5" applyNumberFormat="1" applyFont="1" applyBorder="1" applyAlignment="1">
      <alignment horizontal="left" vertical="center" wrapText="1"/>
    </xf>
    <xf numFmtId="164" fontId="11" fillId="0" borderId="7" xfId="0" applyNumberFormat="1" applyFont="1" applyBorder="1" applyAlignment="1" applyProtection="1">
      <alignment horizontal="right" vertical="center" wrapText="1"/>
      <protection locked="0"/>
    </xf>
    <xf numFmtId="0" fontId="10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0" fillId="0" borderId="26" xfId="0" applyNumberFormat="1" applyFont="1" applyBorder="1" applyAlignment="1" applyProtection="1">
      <alignment horizontal="right" vertical="center" wrapText="1"/>
      <protection locked="0"/>
    </xf>
    <xf numFmtId="49" fontId="10" fillId="0" borderId="1" xfId="5" applyNumberFormat="1" applyFont="1" applyBorder="1" applyAlignment="1">
      <alignment horizontal="left" vertical="center" wrapText="1"/>
    </xf>
    <xf numFmtId="164" fontId="10" fillId="0" borderId="26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49" fontId="11" fillId="0" borderId="6" xfId="5" applyNumberFormat="1" applyFont="1" applyBorder="1" applyAlignment="1">
      <alignment horizontal="left" vertical="center" wrapText="1"/>
    </xf>
    <xf numFmtId="0" fontId="10" fillId="0" borderId="40" xfId="5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0" fillId="0" borderId="48" xfId="0" applyBorder="1" applyAlignment="1">
      <alignment vertical="center" wrapText="1"/>
    </xf>
    <xf numFmtId="0" fontId="9" fillId="0" borderId="49" xfId="0" applyFont="1" applyBorder="1" applyAlignment="1">
      <alignment vertical="center" wrapText="1"/>
    </xf>
    <xf numFmtId="3" fontId="9" fillId="0" borderId="12" xfId="0" applyNumberFormat="1" applyFont="1" applyBorder="1" applyAlignment="1" applyProtection="1">
      <alignment horizontal="right" vertical="center" wrapText="1"/>
      <protection locked="0"/>
    </xf>
    <xf numFmtId="0" fontId="21" fillId="0" borderId="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164" fontId="8" fillId="0" borderId="4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164" fontId="11" fillId="0" borderId="36" xfId="0" applyNumberFormat="1" applyFont="1" applyBorder="1" applyAlignment="1" applyProtection="1">
      <alignment horizontal="right" vertical="center" wrapText="1"/>
      <protection locked="0"/>
    </xf>
    <xf numFmtId="0" fontId="12" fillId="0" borderId="29" xfId="0" applyFont="1" applyBorder="1" applyAlignment="1">
      <alignment horizontal="center" vertical="center" wrapText="1"/>
    </xf>
    <xf numFmtId="164" fontId="10" fillId="0" borderId="46" xfId="0" applyNumberFormat="1" applyFont="1" applyBorder="1" applyAlignment="1">
      <alignment horizontal="right" vertical="center" wrapText="1"/>
    </xf>
    <xf numFmtId="0" fontId="20" fillId="0" borderId="45" xfId="0" applyFont="1" applyBorder="1" applyAlignment="1">
      <alignment vertical="center" wrapText="1"/>
    </xf>
    <xf numFmtId="0" fontId="24" fillId="0" borderId="49" xfId="0" applyFont="1" applyBorder="1" applyAlignment="1">
      <alignment horizontal="center" wrapText="1"/>
    </xf>
    <xf numFmtId="0" fontId="10" fillId="0" borderId="49" xfId="5" applyFont="1" applyBorder="1" applyAlignment="1">
      <alignment horizontal="left" vertical="center" wrapText="1"/>
    </xf>
    <xf numFmtId="0" fontId="25" fillId="0" borderId="49" xfId="0" applyFont="1" applyBorder="1" applyAlignment="1">
      <alignment horizontal="center" wrapText="1"/>
    </xf>
    <xf numFmtId="0" fontId="26" fillId="0" borderId="49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164" fontId="22" fillId="0" borderId="0" xfId="0" applyNumberFormat="1" applyFont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7"/>
    <xf numFmtId="0" fontId="4" fillId="0" borderId="0" xfId="7" applyProtection="1">
      <protection locked="0"/>
    </xf>
    <xf numFmtId="0" fontId="4" fillId="0" borderId="0" xfId="7" applyAlignment="1">
      <alignment vertical="center"/>
    </xf>
    <xf numFmtId="0" fontId="4" fillId="0" borderId="0" xfId="7" applyAlignment="1" applyProtection="1">
      <alignment vertical="center"/>
      <protection locked="0"/>
    </xf>
    <xf numFmtId="0" fontId="21" fillId="0" borderId="0" xfId="7" applyFont="1" applyProtection="1">
      <protection locked="0"/>
    </xf>
    <xf numFmtId="0" fontId="5" fillId="0" borderId="0" xfId="7" applyFont="1" applyProtection="1">
      <protection locked="0"/>
    </xf>
    <xf numFmtId="164" fontId="7" fillId="0" borderId="0" xfId="0" applyNumberFormat="1" applyFont="1" applyAlignment="1">
      <alignment horizontal="right"/>
    </xf>
    <xf numFmtId="164" fontId="8" fillId="0" borderId="9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51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4" fontId="10" fillId="0" borderId="47" xfId="0" applyNumberFormat="1" applyFont="1" applyBorder="1" applyAlignment="1">
      <alignment horizontal="center" vertical="center" wrapText="1"/>
    </xf>
    <xf numFmtId="164" fontId="10" fillId="0" borderId="50" xfId="0" applyNumberFormat="1" applyFont="1" applyBorder="1" applyAlignment="1">
      <alignment horizontal="center" vertical="center" wrapText="1"/>
    </xf>
    <xf numFmtId="164" fontId="10" fillId="0" borderId="23" xfId="0" applyNumberFormat="1" applyFont="1" applyBorder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164" fontId="10" fillId="0" borderId="13" xfId="0" applyNumberFormat="1" applyFont="1" applyBorder="1" applyAlignment="1">
      <alignment horizontal="left" vertical="center" wrapText="1"/>
    </xf>
    <xf numFmtId="164" fontId="11" fillId="0" borderId="1" xfId="0" applyNumberFormat="1" applyFont="1" applyBorder="1" applyAlignment="1" applyProtection="1">
      <alignment horizontal="left" vertical="center" wrapText="1"/>
      <protection locked="0"/>
    </xf>
    <xf numFmtId="164" fontId="11" fillId="0" borderId="13" xfId="0" applyNumberFormat="1" applyFont="1" applyBorder="1" applyAlignment="1" applyProtection="1">
      <alignment vertical="center" wrapText="1"/>
      <protection locked="0"/>
    </xf>
    <xf numFmtId="164" fontId="11" fillId="0" borderId="10" xfId="0" applyNumberFormat="1" applyFont="1" applyBorder="1" applyAlignment="1" applyProtection="1">
      <alignment vertical="center" wrapText="1"/>
      <protection locked="0"/>
    </xf>
    <xf numFmtId="164" fontId="11" fillId="0" borderId="1" xfId="0" applyNumberFormat="1" applyFont="1" applyBorder="1" applyAlignment="1" applyProtection="1">
      <alignment vertical="center" wrapText="1"/>
      <protection locked="0"/>
    </xf>
    <xf numFmtId="164" fontId="11" fillId="0" borderId="12" xfId="0" applyNumberFormat="1" applyFont="1" applyBorder="1" applyAlignment="1" applyProtection="1">
      <alignment vertical="center" wrapText="1"/>
      <protection locked="0"/>
    </xf>
    <xf numFmtId="164" fontId="11" fillId="0" borderId="13" xfId="0" applyNumberFormat="1" applyFont="1" applyBorder="1" applyAlignment="1">
      <alignment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 applyProtection="1">
      <alignment horizontal="left" vertical="center" wrapText="1"/>
      <protection locked="0"/>
    </xf>
    <xf numFmtId="165" fontId="0" fillId="0" borderId="3" xfId="0" applyNumberFormat="1" applyBorder="1" applyAlignment="1" applyProtection="1">
      <alignment horizontal="left" vertical="center" wrapText="1"/>
      <protection locked="0"/>
    </xf>
    <xf numFmtId="164" fontId="11" fillId="0" borderId="17" xfId="0" applyNumberFormat="1" applyFont="1" applyBorder="1" applyAlignment="1" applyProtection="1">
      <alignment vertical="center" wrapText="1"/>
      <protection locked="0"/>
    </xf>
    <xf numFmtId="164" fontId="11" fillId="0" borderId="18" xfId="0" applyNumberFormat="1" applyFont="1" applyBorder="1" applyAlignment="1" applyProtection="1">
      <alignment vertical="center" wrapText="1"/>
      <protection locked="0"/>
    </xf>
    <xf numFmtId="164" fontId="11" fillId="0" borderId="19" xfId="0" applyNumberFormat="1" applyFont="1" applyBorder="1" applyAlignment="1" applyProtection="1">
      <alignment vertical="center" wrapText="1"/>
      <protection locked="0"/>
    </xf>
    <xf numFmtId="164" fontId="11" fillId="0" borderId="17" xfId="0" applyNumberFormat="1" applyFont="1" applyBorder="1" applyAlignment="1">
      <alignment vertical="center" wrapText="1"/>
    </xf>
    <xf numFmtId="164" fontId="0" fillId="0" borderId="1" xfId="0" applyNumberFormat="1" applyBorder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10" fillId="0" borderId="20" xfId="0" applyNumberFormat="1" applyFont="1" applyBorder="1" applyAlignment="1">
      <alignment horizontal="center" vertical="center" wrapText="1"/>
    </xf>
    <xf numFmtId="164" fontId="11" fillId="0" borderId="52" xfId="0" applyNumberFormat="1" applyFont="1" applyBorder="1" applyAlignment="1" applyProtection="1">
      <alignment horizontal="left" vertical="center" wrapText="1"/>
      <protection locked="0"/>
    </xf>
    <xf numFmtId="165" fontId="0" fillId="0" borderId="21" xfId="0" applyNumberFormat="1" applyBorder="1" applyAlignment="1" applyProtection="1">
      <alignment horizontal="left" vertical="center" wrapText="1"/>
      <protection locked="0"/>
    </xf>
    <xf numFmtId="164" fontId="11" fillId="0" borderId="52" xfId="0" applyNumberFormat="1" applyFont="1" applyBorder="1" applyAlignment="1" applyProtection="1">
      <alignment vertical="center" wrapText="1"/>
      <protection locked="0"/>
    </xf>
    <xf numFmtId="164" fontId="11" fillId="0" borderId="20" xfId="0" applyNumberFormat="1" applyFont="1" applyBorder="1" applyAlignment="1" applyProtection="1">
      <alignment vertical="center" wrapText="1"/>
      <protection locked="0"/>
    </xf>
    <xf numFmtId="164" fontId="11" fillId="0" borderId="22" xfId="0" applyNumberFormat="1" applyFont="1" applyBorder="1" applyAlignment="1" applyProtection="1">
      <alignment vertical="center" wrapText="1"/>
      <protection locked="0"/>
    </xf>
    <xf numFmtId="164" fontId="11" fillId="0" borderId="52" xfId="0" applyNumberFormat="1" applyFont="1" applyBorder="1" applyAlignment="1">
      <alignment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 applyProtection="1">
      <alignment horizontal="left" vertical="center" wrapText="1"/>
      <protection locked="0"/>
    </xf>
    <xf numFmtId="165" fontId="0" fillId="0" borderId="28" xfId="0" applyNumberFormat="1" applyBorder="1" applyAlignment="1" applyProtection="1">
      <alignment horizontal="left" vertical="center" wrapText="1"/>
      <protection locked="0"/>
    </xf>
    <xf numFmtId="164" fontId="11" fillId="0" borderId="23" xfId="0" applyNumberFormat="1" applyFont="1" applyBorder="1" applyAlignment="1" applyProtection="1">
      <alignment vertical="center" wrapText="1"/>
      <protection locked="0"/>
    </xf>
    <xf numFmtId="164" fontId="11" fillId="0" borderId="24" xfId="0" applyNumberFormat="1" applyFont="1" applyBorder="1" applyAlignment="1" applyProtection="1">
      <alignment vertical="center" wrapText="1"/>
      <protection locked="0"/>
    </xf>
    <xf numFmtId="164" fontId="11" fillId="0" borderId="4" xfId="0" applyNumberFormat="1" applyFont="1" applyBorder="1" applyAlignment="1" applyProtection="1">
      <alignment vertical="center" wrapText="1"/>
      <protection locked="0"/>
    </xf>
    <xf numFmtId="164" fontId="11" fillId="0" borderId="25" xfId="0" applyNumberFormat="1" applyFont="1" applyBorder="1" applyAlignment="1" applyProtection="1">
      <alignment vertical="center" wrapText="1"/>
      <protection locked="0"/>
    </xf>
    <xf numFmtId="164" fontId="11" fillId="0" borderId="23" xfId="0" applyNumberFormat="1" applyFont="1" applyBorder="1" applyAlignment="1">
      <alignment vertical="center" wrapText="1"/>
    </xf>
    <xf numFmtId="164" fontId="8" fillId="0" borderId="47" xfId="0" applyNumberFormat="1" applyFont="1" applyBorder="1" applyAlignment="1">
      <alignment horizontal="left" vertical="center" wrapText="1"/>
    </xf>
    <xf numFmtId="164" fontId="8" fillId="0" borderId="26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3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164" fontId="23" fillId="0" borderId="0" xfId="0" applyNumberFormat="1" applyFont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left" vertical="center" wrapText="1"/>
    </xf>
    <xf numFmtId="164" fontId="11" fillId="0" borderId="53" xfId="0" applyNumberFormat="1" applyFont="1" applyBorder="1" applyAlignment="1" applyProtection="1">
      <alignment horizontal="right" vertical="center" wrapText="1"/>
      <protection locked="0"/>
    </xf>
    <xf numFmtId="0" fontId="11" fillId="0" borderId="18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left" vertical="center" wrapText="1"/>
    </xf>
    <xf numFmtId="164" fontId="11" fillId="0" borderId="54" xfId="0" applyNumberFormat="1" applyFont="1" applyBorder="1" applyAlignment="1" applyProtection="1">
      <alignment horizontal="right" vertical="center" wrapText="1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 applyProtection="1">
      <alignment vertical="center" wrapText="1"/>
      <protection locked="0"/>
    </xf>
    <xf numFmtId="164" fontId="11" fillId="0" borderId="8" xfId="0" applyNumberFormat="1" applyFont="1" applyBorder="1" applyAlignment="1" applyProtection="1">
      <alignment horizontal="right" vertical="center" wrapText="1"/>
      <protection locked="0"/>
    </xf>
    <xf numFmtId="0" fontId="8" fillId="0" borderId="5" xfId="0" applyFont="1" applyBorder="1" applyAlignment="1">
      <alignment vertical="center" wrapText="1"/>
    </xf>
    <xf numFmtId="164" fontId="10" fillId="0" borderId="5" xfId="0" applyNumberFormat="1" applyFont="1" applyBorder="1" applyAlignment="1">
      <alignment vertical="center" wrapText="1"/>
    </xf>
    <xf numFmtId="164" fontId="10" fillId="0" borderId="36" xfId="0" applyNumberFormat="1" applyFont="1" applyBorder="1" applyAlignment="1">
      <alignment vertical="center" wrapText="1"/>
    </xf>
    <xf numFmtId="0" fontId="11" fillId="0" borderId="55" xfId="0" applyFont="1" applyBorder="1" applyAlignment="1">
      <alignment horizontal="justify" vertical="center" wrapText="1"/>
    </xf>
    <xf numFmtId="0" fontId="1" fillId="0" borderId="0" xfId="4"/>
    <xf numFmtId="0" fontId="1" fillId="0" borderId="0" xfId="4" applyAlignment="1">
      <alignment horizontal="center"/>
    </xf>
    <xf numFmtId="0" fontId="28" fillId="0" borderId="0" xfId="4" applyFont="1"/>
    <xf numFmtId="0" fontId="28" fillId="0" borderId="0" xfId="4" applyFont="1" applyAlignment="1">
      <alignment horizontal="center"/>
    </xf>
    <xf numFmtId="0" fontId="1" fillId="0" borderId="56" xfId="4" applyBorder="1" applyAlignment="1">
      <alignment horizontal="center"/>
    </xf>
    <xf numFmtId="0" fontId="30" fillId="0" borderId="0" xfId="3" applyAlignment="1">
      <alignment vertical="center" wrapText="1"/>
    </xf>
    <xf numFmtId="0" fontId="30" fillId="0" borderId="0" xfId="3" applyAlignment="1">
      <alignment horizontal="left" vertical="center" wrapText="1"/>
    </xf>
    <xf numFmtId="164" fontId="8" fillId="3" borderId="57" xfId="3" applyNumberFormat="1" applyFont="1" applyFill="1" applyBorder="1" applyAlignment="1">
      <alignment vertical="center" wrapText="1"/>
    </xf>
    <xf numFmtId="164" fontId="8" fillId="3" borderId="58" xfId="3" applyNumberFormat="1" applyFont="1" applyFill="1" applyBorder="1" applyAlignment="1">
      <alignment vertical="center" wrapText="1"/>
    </xf>
    <xf numFmtId="0" fontId="8" fillId="3" borderId="59" xfId="3" applyFont="1" applyFill="1" applyBorder="1" applyAlignment="1">
      <alignment horizontal="left" vertical="center" wrapText="1" indent="1"/>
    </xf>
    <xf numFmtId="3" fontId="30" fillId="0" borderId="60" xfId="3" applyNumberFormat="1" applyBorder="1" applyAlignment="1">
      <alignment vertical="center" wrapText="1"/>
    </xf>
    <xf numFmtId="164" fontId="22" fillId="0" borderId="61" xfId="3" applyNumberFormat="1" applyFont="1" applyBorder="1" applyAlignment="1" applyProtection="1">
      <alignment vertical="center" wrapText="1"/>
      <protection locked="0"/>
    </xf>
    <xf numFmtId="0" fontId="22" fillId="0" borderId="62" xfId="3" applyFont="1" applyBorder="1" applyAlignment="1">
      <alignment horizontal="left" vertical="center" wrapText="1" indent="1"/>
    </xf>
    <xf numFmtId="0" fontId="22" fillId="0" borderId="62" xfId="3" applyFont="1" applyBorder="1" applyAlignment="1" applyProtection="1">
      <alignment horizontal="left" vertical="center" wrapText="1" indent="1"/>
      <protection locked="0"/>
    </xf>
    <xf numFmtId="3" fontId="30" fillId="0" borderId="63" xfId="3" applyNumberFormat="1" applyBorder="1" applyAlignment="1">
      <alignment vertical="center" wrapText="1"/>
    </xf>
    <xf numFmtId="164" fontId="22" fillId="0" borderId="64" xfId="3" applyNumberFormat="1" applyFont="1" applyBorder="1" applyAlignment="1" applyProtection="1">
      <alignment vertical="center" wrapText="1"/>
      <protection locked="0"/>
    </xf>
    <xf numFmtId="0" fontId="22" fillId="0" borderId="65" xfId="3" applyFont="1" applyBorder="1" applyAlignment="1">
      <alignment horizontal="left" vertical="center" wrapText="1" indent="1"/>
    </xf>
    <xf numFmtId="0" fontId="5" fillId="0" borderId="0" xfId="3" applyFont="1" applyAlignment="1">
      <alignment horizontal="center" vertical="center" wrapText="1"/>
    </xf>
    <xf numFmtId="0" fontId="9" fillId="0" borderId="57" xfId="3" applyFont="1" applyBorder="1" applyAlignment="1">
      <alignment horizontal="center" vertical="center" wrapText="1"/>
    </xf>
    <xf numFmtId="0" fontId="9" fillId="0" borderId="58" xfId="3" applyFont="1" applyBorder="1" applyAlignment="1">
      <alignment horizontal="center" vertical="center" wrapText="1"/>
    </xf>
    <xf numFmtId="0" fontId="9" fillId="0" borderId="59" xfId="3" applyFont="1" applyBorder="1" applyAlignment="1">
      <alignment horizontal="center" vertical="center" wrapText="1"/>
    </xf>
    <xf numFmtId="164" fontId="30" fillId="0" borderId="0" xfId="3" applyNumberFormat="1" applyAlignment="1">
      <alignment vertical="center" wrapText="1"/>
    </xf>
    <xf numFmtId="164" fontId="30" fillId="0" borderId="0" xfId="3" applyNumberFormat="1" applyAlignment="1">
      <alignment horizontal="left" vertical="center" wrapText="1"/>
    </xf>
    <xf numFmtId="0" fontId="29" fillId="0" borderId="0" xfId="6"/>
    <xf numFmtId="0" fontId="31" fillId="0" borderId="0" xfId="6" applyFont="1"/>
    <xf numFmtId="0" fontId="32" fillId="0" borderId="0" xfId="6" applyFont="1"/>
    <xf numFmtId="0" fontId="33" fillId="0" borderId="0" xfId="6" applyFont="1"/>
    <xf numFmtId="0" fontId="34" fillId="0" borderId="0" xfId="6" applyFont="1"/>
    <xf numFmtId="0" fontId="35" fillId="0" borderId="0" xfId="6" applyFont="1"/>
    <xf numFmtId="0" fontId="29" fillId="0" borderId="0" xfId="6" applyAlignment="1">
      <alignment horizontal="center"/>
    </xf>
    <xf numFmtId="164" fontId="7" fillId="0" borderId="0" xfId="3" applyNumberFormat="1" applyFont="1" applyAlignment="1">
      <alignment horizontal="right" wrapText="1"/>
    </xf>
    <xf numFmtId="0" fontId="40" fillId="0" borderId="65" xfId="3" applyFont="1" applyBorder="1" applyAlignment="1">
      <alignment horizontal="left" vertical="center" wrapText="1" indent="1"/>
    </xf>
    <xf numFmtId="164" fontId="22" fillId="0" borderId="63" xfId="3" applyNumberFormat="1" applyFont="1" applyBorder="1" applyAlignment="1" applyProtection="1">
      <alignment vertical="center" wrapText="1"/>
      <protection locked="0"/>
    </xf>
    <xf numFmtId="164" fontId="22" fillId="0" borderId="60" xfId="3" applyNumberFormat="1" applyFont="1" applyBorder="1" applyAlignment="1" applyProtection="1">
      <alignment vertical="center" wrapText="1"/>
      <protection locked="0"/>
    </xf>
    <xf numFmtId="0" fontId="22" fillId="0" borderId="66" xfId="3" applyFont="1" applyBorder="1" applyAlignment="1">
      <alignment horizontal="left" vertical="center" wrapText="1" indent="1"/>
    </xf>
    <xf numFmtId="0" fontId="30" fillId="0" borderId="67" xfId="3" applyBorder="1" applyAlignment="1">
      <alignment horizontal="left" vertical="center" wrapText="1" indent="1"/>
    </xf>
    <xf numFmtId="164" fontId="22" fillId="0" borderId="68" xfId="3" applyNumberFormat="1" applyFont="1" applyBorder="1" applyAlignment="1" applyProtection="1">
      <alignment vertical="center" wrapText="1"/>
      <protection locked="0"/>
    </xf>
    <xf numFmtId="0" fontId="40" fillId="0" borderId="62" xfId="3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 vertical="center" wrapText="1"/>
    </xf>
    <xf numFmtId="0" fontId="30" fillId="0" borderId="0" xfId="3" applyAlignment="1">
      <alignment horizontal="center" vertical="center" wrapText="1"/>
    </xf>
    <xf numFmtId="0" fontId="30" fillId="0" borderId="0" xfId="3" applyAlignment="1">
      <alignment horizontal="right" vertical="center" wrapText="1"/>
    </xf>
    <xf numFmtId="0" fontId="13" fillId="0" borderId="24" xfId="0" applyFont="1" applyBorder="1" applyAlignment="1" applyProtection="1">
      <alignment horizontal="left" vertical="center" wrapText="1"/>
      <protection locked="0"/>
    </xf>
    <xf numFmtId="164" fontId="13" fillId="0" borderId="25" xfId="0" applyNumberFormat="1" applyFont="1" applyBorder="1" applyAlignment="1" applyProtection="1">
      <alignment horizontal="right" vertical="center" wrapText="1"/>
      <protection locked="0"/>
    </xf>
    <xf numFmtId="0" fontId="29" fillId="0" borderId="0" xfId="6" applyAlignment="1">
      <alignment horizontal="right"/>
    </xf>
    <xf numFmtId="1" fontId="11" fillId="0" borderId="3" xfId="0" applyNumberFormat="1" applyFont="1" applyBorder="1" applyAlignment="1" applyProtection="1">
      <alignment horizontal="right" vertical="center" wrapText="1"/>
      <protection locked="0"/>
    </xf>
    <xf numFmtId="3" fontId="11" fillId="0" borderId="3" xfId="0" applyNumberFormat="1" applyFont="1" applyBorder="1" applyAlignment="1" applyProtection="1">
      <alignment horizontal="right" vertical="center" wrapText="1"/>
      <protection locked="0"/>
    </xf>
    <xf numFmtId="3" fontId="11" fillId="0" borderId="19" xfId="0" applyNumberFormat="1" applyFont="1" applyBorder="1" applyAlignment="1">
      <alignment vertical="center" wrapText="1"/>
    </xf>
    <xf numFmtId="164" fontId="8" fillId="0" borderId="70" xfId="0" applyNumberFormat="1" applyFont="1" applyBorder="1" applyAlignment="1">
      <alignment horizontal="left" vertical="center" wrapText="1"/>
    </xf>
    <xf numFmtId="164" fontId="10" fillId="0" borderId="71" xfId="0" applyNumberFormat="1" applyFont="1" applyBorder="1" applyAlignment="1">
      <alignment vertical="center" wrapText="1"/>
    </xf>
    <xf numFmtId="164" fontId="10" fillId="2" borderId="71" xfId="0" applyNumberFormat="1" applyFont="1" applyFill="1" applyBorder="1" applyAlignment="1">
      <alignment vertical="center" wrapText="1"/>
    </xf>
    <xf numFmtId="3" fontId="11" fillId="0" borderId="72" xfId="0" applyNumberFormat="1" applyFont="1" applyBorder="1" applyAlignment="1">
      <alignment vertical="center" wrapText="1"/>
    </xf>
    <xf numFmtId="3" fontId="22" fillId="0" borderId="19" xfId="0" applyNumberFormat="1" applyFont="1" applyBorder="1" applyAlignment="1">
      <alignment vertical="center" wrapText="1"/>
    </xf>
    <xf numFmtId="164" fontId="8" fillId="0" borderId="71" xfId="0" applyNumberFormat="1" applyFont="1" applyBorder="1" applyAlignment="1">
      <alignment vertical="center" wrapText="1"/>
    </xf>
    <xf numFmtId="164" fontId="8" fillId="2" borderId="71" xfId="0" applyNumberFormat="1" applyFont="1" applyFill="1" applyBorder="1" applyAlignment="1">
      <alignment vertical="center" wrapText="1"/>
    </xf>
    <xf numFmtId="3" fontId="22" fillId="0" borderId="72" xfId="0" applyNumberFormat="1" applyFont="1" applyBorder="1" applyAlignment="1">
      <alignment vertical="center" wrapText="1"/>
    </xf>
    <xf numFmtId="164" fontId="42" fillId="5" borderId="17" xfId="0" applyNumberFormat="1" applyFont="1" applyFill="1" applyBorder="1" applyAlignment="1" applyProtection="1">
      <alignment horizontal="left" vertical="center" wrapText="1"/>
      <protection locked="0"/>
    </xf>
    <xf numFmtId="164" fontId="42" fillId="0" borderId="13" xfId="0" applyNumberFormat="1" applyFont="1" applyBorder="1" applyAlignment="1" applyProtection="1">
      <alignment vertical="center" wrapText="1"/>
      <protection locked="0"/>
    </xf>
    <xf numFmtId="3" fontId="43" fillId="5" borderId="3" xfId="0" applyNumberFormat="1" applyFont="1" applyFill="1" applyBorder="1" applyAlignment="1" applyProtection="1">
      <alignment horizontal="right" vertical="center" wrapText="1"/>
      <protection locked="0"/>
    </xf>
    <xf numFmtId="164" fontId="43" fillId="5" borderId="17" xfId="0" applyNumberFormat="1" applyFont="1" applyFill="1" applyBorder="1" applyAlignment="1" applyProtection="1">
      <alignment vertical="center" wrapText="1"/>
      <protection locked="0"/>
    </xf>
    <xf numFmtId="164" fontId="43" fillId="5" borderId="18" xfId="0" applyNumberFormat="1" applyFont="1" applyFill="1" applyBorder="1" applyAlignment="1" applyProtection="1">
      <alignment vertical="center" wrapText="1"/>
      <protection locked="0"/>
    </xf>
    <xf numFmtId="3" fontId="43" fillId="5" borderId="3" xfId="0" applyNumberFormat="1" applyFont="1" applyFill="1" applyBorder="1" applyAlignment="1" applyProtection="1">
      <alignment vertical="center" wrapText="1"/>
      <protection locked="0"/>
    </xf>
    <xf numFmtId="164" fontId="43" fillId="5" borderId="17" xfId="0" applyNumberFormat="1" applyFont="1" applyFill="1" applyBorder="1" applyAlignment="1">
      <alignment vertical="center" wrapText="1"/>
    </xf>
    <xf numFmtId="0" fontId="37" fillId="0" borderId="56" xfId="6" applyFont="1" applyBorder="1"/>
    <xf numFmtId="0" fontId="38" fillId="4" borderId="56" xfId="6" applyFont="1" applyFill="1" applyBorder="1" applyAlignment="1">
      <alignment horizontal="center"/>
    </xf>
    <xf numFmtId="0" fontId="38" fillId="0" borderId="56" xfId="6" applyFont="1" applyBorder="1" applyAlignment="1">
      <alignment horizontal="center"/>
    </xf>
    <xf numFmtId="0" fontId="44" fillId="0" borderId="56" xfId="6" applyFont="1" applyBorder="1"/>
    <xf numFmtId="0" fontId="34" fillId="4" borderId="56" xfId="6" applyFont="1" applyFill="1" applyBorder="1" applyAlignment="1">
      <alignment horizontal="center"/>
    </xf>
    <xf numFmtId="0" fontId="32" fillId="0" borderId="56" xfId="6" applyFont="1" applyBorder="1" applyAlignment="1">
      <alignment horizontal="center"/>
    </xf>
    <xf numFmtId="0" fontId="37" fillId="4" borderId="56" xfId="6" applyFont="1" applyFill="1" applyBorder="1"/>
    <xf numFmtId="0" fontId="37" fillId="5" borderId="56" xfId="6" applyFont="1" applyFill="1" applyBorder="1"/>
    <xf numFmtId="49" fontId="9" fillId="0" borderId="12" xfId="0" applyNumberFormat="1" applyFont="1" applyBorder="1" applyAlignment="1" applyProtection="1">
      <alignment horizontal="right" vertical="center" wrapText="1"/>
      <protection locked="0"/>
    </xf>
    <xf numFmtId="0" fontId="1" fillId="0" borderId="56" xfId="4" applyBorder="1"/>
    <xf numFmtId="0" fontId="28" fillId="0" borderId="56" xfId="4" applyFont="1" applyBorder="1" applyAlignment="1">
      <alignment horizontal="left"/>
    </xf>
    <xf numFmtId="49" fontId="28" fillId="0" borderId="56" xfId="4" applyNumberFormat="1" applyFont="1" applyBorder="1" applyAlignment="1">
      <alignment horizontal="right"/>
    </xf>
    <xf numFmtId="0" fontId="28" fillId="0" borderId="56" xfId="4" applyFont="1" applyBorder="1" applyAlignment="1">
      <alignment horizontal="right"/>
    </xf>
    <xf numFmtId="0" fontId="1" fillId="0" borderId="61" xfId="4" applyBorder="1"/>
    <xf numFmtId="0" fontId="1" fillId="0" borderId="75" xfId="4" applyBorder="1"/>
    <xf numFmtId="0" fontId="1" fillId="0" borderId="76" xfId="4" applyBorder="1"/>
    <xf numFmtId="0" fontId="28" fillId="0" borderId="61" xfId="4" applyFont="1" applyBorder="1"/>
    <xf numFmtId="0" fontId="28" fillId="0" borderId="75" xfId="4" applyFont="1" applyBorder="1"/>
    <xf numFmtId="0" fontId="28" fillId="0" borderId="76" xfId="4" applyFont="1" applyBorder="1"/>
    <xf numFmtId="0" fontId="28" fillId="0" borderId="56" xfId="4" applyFont="1" applyBorder="1" applyAlignment="1">
      <alignment horizontal="left"/>
    </xf>
    <xf numFmtId="0" fontId="10" fillId="0" borderId="50" xfId="5" applyFont="1" applyBorder="1" applyAlignment="1">
      <alignment horizontal="left" vertical="center" wrapText="1"/>
    </xf>
    <xf numFmtId="0" fontId="10" fillId="0" borderId="48" xfId="5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9" fillId="0" borderId="48" xfId="0" applyFont="1" applyBorder="1" applyAlignment="1">
      <alignment vertical="center" wrapText="1"/>
    </xf>
    <xf numFmtId="164" fontId="10" fillId="0" borderId="56" xfId="0" applyNumberFormat="1" applyFont="1" applyBorder="1" applyAlignment="1" applyProtection="1">
      <alignment horizontal="right" vertical="center" wrapText="1"/>
      <protection locked="0"/>
    </xf>
    <xf numFmtId="164" fontId="10" fillId="0" borderId="56" xfId="0" applyNumberFormat="1" applyFont="1" applyBorder="1" applyAlignment="1">
      <alignment horizontal="right" vertical="center" wrapText="1"/>
    </xf>
    <xf numFmtId="0" fontId="0" fillId="0" borderId="56" xfId="0" applyBorder="1" applyAlignment="1">
      <alignment horizontal="right" vertical="center" wrapText="1"/>
    </xf>
    <xf numFmtId="3" fontId="9" fillId="0" borderId="56" xfId="0" applyNumberFormat="1" applyFont="1" applyBorder="1" applyAlignment="1" applyProtection="1">
      <alignment horizontal="right" vertical="center" wrapText="1"/>
      <protection locked="0"/>
    </xf>
    <xf numFmtId="0" fontId="46" fillId="0" borderId="0" xfId="8" applyFill="1" applyProtection="1"/>
    <xf numFmtId="0" fontId="7" fillId="0" borderId="69" xfId="3" applyFont="1" applyFill="1" applyBorder="1" applyAlignment="1" applyProtection="1">
      <alignment horizontal="right" vertical="center"/>
    </xf>
    <xf numFmtId="0" fontId="8" fillId="0" borderId="59" xfId="8" applyFont="1" applyFill="1" applyBorder="1" applyAlignment="1" applyProtection="1">
      <alignment horizontal="center" vertical="center" wrapText="1"/>
    </xf>
    <xf numFmtId="0" fontId="8" fillId="0" borderId="77" xfId="8" applyFont="1" applyFill="1" applyBorder="1" applyAlignment="1" applyProtection="1">
      <alignment horizontal="center" vertical="center" wrapText="1"/>
    </xf>
    <xf numFmtId="0" fontId="8" fillId="0" borderId="57" xfId="8" applyFont="1" applyFill="1" applyBorder="1" applyAlignment="1" applyProtection="1">
      <alignment horizontal="center" vertical="center" wrapText="1"/>
    </xf>
    <xf numFmtId="0" fontId="10" fillId="0" borderId="78" xfId="8" applyFont="1" applyFill="1" applyBorder="1" applyAlignment="1" applyProtection="1">
      <alignment horizontal="center" vertical="center" wrapText="1"/>
    </xf>
    <xf numFmtId="0" fontId="10" fillId="0" borderId="79" xfId="8" applyFont="1" applyFill="1" applyBorder="1" applyAlignment="1" applyProtection="1">
      <alignment horizontal="center" vertical="center" wrapText="1"/>
    </xf>
    <xf numFmtId="0" fontId="10" fillId="0" borderId="80" xfId="8" applyFont="1" applyFill="1" applyBorder="1" applyAlignment="1" applyProtection="1">
      <alignment horizontal="center" vertical="center" wrapText="1"/>
    </xf>
    <xf numFmtId="0" fontId="11" fillId="0" borderId="0" xfId="8" applyFont="1" applyFill="1" applyProtection="1"/>
    <xf numFmtId="0" fontId="10" fillId="0" borderId="59" xfId="8" applyFont="1" applyFill="1" applyBorder="1" applyAlignment="1" applyProtection="1">
      <alignment horizontal="left" vertical="center" wrapText="1" indent="1"/>
    </xf>
    <xf numFmtId="0" fontId="10" fillId="0" borderId="77" xfId="8" applyFont="1" applyFill="1" applyBorder="1" applyAlignment="1" applyProtection="1">
      <alignment horizontal="left" vertical="center" wrapText="1" indent="1"/>
    </xf>
    <xf numFmtId="164" fontId="10" fillId="0" borderId="57" xfId="8" applyNumberFormat="1" applyFont="1" applyFill="1" applyBorder="1" applyAlignment="1" applyProtection="1">
      <alignment horizontal="right" vertical="center" wrapText="1" indent="1"/>
    </xf>
    <xf numFmtId="0" fontId="27" fillId="0" borderId="0" xfId="8" applyFont="1" applyFill="1" applyProtection="1"/>
    <xf numFmtId="49" fontId="11" fillId="0" borderId="65" xfId="8" applyNumberFormat="1" applyFont="1" applyFill="1" applyBorder="1" applyAlignment="1" applyProtection="1">
      <alignment horizontal="left" vertical="center" wrapText="1" indent="1"/>
    </xf>
    <xf numFmtId="0" fontId="13" fillId="0" borderId="81" xfId="3" applyFont="1" applyBorder="1" applyAlignment="1" applyProtection="1">
      <alignment horizontal="left" wrapText="1" indent="1"/>
    </xf>
    <xf numFmtId="164" fontId="11" fillId="0" borderId="63" xfId="8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62" xfId="8" applyNumberFormat="1" applyFont="1" applyFill="1" applyBorder="1" applyAlignment="1" applyProtection="1">
      <alignment horizontal="left" vertical="center" wrapText="1" indent="1"/>
    </xf>
    <xf numFmtId="0" fontId="13" fillId="0" borderId="56" xfId="3" applyFont="1" applyBorder="1" applyAlignment="1" applyProtection="1">
      <alignment horizontal="left" wrapText="1" indent="1"/>
    </xf>
    <xf numFmtId="0" fontId="13" fillId="0" borderId="56" xfId="3" applyFont="1" applyBorder="1" applyAlignment="1" applyProtection="1">
      <alignment horizontal="left" vertical="center" wrapText="1" indent="1"/>
    </xf>
    <xf numFmtId="49" fontId="11" fillId="0" borderId="66" xfId="8" applyNumberFormat="1" applyFont="1" applyFill="1" applyBorder="1" applyAlignment="1" applyProtection="1">
      <alignment horizontal="left" vertical="center" wrapText="1" indent="1"/>
    </xf>
    <xf numFmtId="0" fontId="13" fillId="0" borderId="82" xfId="3" applyFont="1" applyBorder="1" applyAlignment="1" applyProtection="1">
      <alignment horizontal="left" vertical="center" wrapText="1" indent="1"/>
    </xf>
    <xf numFmtId="0" fontId="12" fillId="0" borderId="77" xfId="3" applyFont="1" applyBorder="1" applyAlignment="1" applyProtection="1">
      <alignment horizontal="left" vertical="center" wrapText="1" indent="1"/>
    </xf>
    <xf numFmtId="0" fontId="13" fillId="0" borderId="82" xfId="3" applyFont="1" applyBorder="1" applyAlignment="1" applyProtection="1">
      <alignment horizontal="left" wrapText="1" indent="1"/>
    </xf>
    <xf numFmtId="164" fontId="42" fillId="0" borderId="57" xfId="8" applyNumberFormat="1" applyFont="1" applyFill="1" applyBorder="1" applyAlignment="1" applyProtection="1">
      <alignment horizontal="right" vertical="center" wrapText="1" indent="1"/>
    </xf>
    <xf numFmtId="0" fontId="13" fillId="0" borderId="56" xfId="3" quotePrefix="1" applyFont="1" applyBorder="1" applyAlignment="1" applyProtection="1">
      <alignment horizontal="left" wrapText="1" indent="1"/>
    </xf>
    <xf numFmtId="0" fontId="10" fillId="0" borderId="59" xfId="8" applyFont="1" applyFill="1" applyBorder="1" applyAlignment="1" applyProtection="1">
      <alignment horizontal="left" vertical="center" wrapText="1"/>
    </xf>
    <xf numFmtId="0" fontId="12" fillId="0" borderId="59" xfId="3" applyFont="1" applyBorder="1" applyAlignment="1" applyProtection="1">
      <alignment vertical="center" wrapText="1"/>
    </xf>
    <xf numFmtId="0" fontId="13" fillId="0" borderId="82" xfId="3" applyFont="1" applyBorder="1" applyAlignment="1" applyProtection="1">
      <alignment vertical="center" wrapText="1"/>
    </xf>
    <xf numFmtId="49" fontId="11" fillId="0" borderId="83" xfId="8" applyNumberFormat="1" applyFont="1" applyFill="1" applyBorder="1" applyAlignment="1" applyProtection="1">
      <alignment horizontal="center" vertical="center" wrapText="1"/>
    </xf>
    <xf numFmtId="0" fontId="13" fillId="0" borderId="84" xfId="3" applyFont="1" applyBorder="1" applyAlignment="1" applyProtection="1">
      <alignment horizontal="left" wrapText="1" indent="1"/>
    </xf>
    <xf numFmtId="0" fontId="20" fillId="0" borderId="0" xfId="3" applyFont="1" applyFill="1" applyAlignment="1">
      <alignment vertical="center" wrapText="1"/>
    </xf>
    <xf numFmtId="0" fontId="13" fillId="0" borderId="65" xfId="3" applyFont="1" applyBorder="1" applyAlignment="1" applyProtection="1">
      <alignment wrapText="1"/>
    </xf>
    <xf numFmtId="0" fontId="13" fillId="0" borderId="62" xfId="3" applyFont="1" applyBorder="1" applyAlignment="1" applyProtection="1">
      <alignment wrapText="1"/>
    </xf>
    <xf numFmtId="0" fontId="13" fillId="0" borderId="66" xfId="3" applyFont="1" applyBorder="1" applyAlignment="1" applyProtection="1">
      <alignment wrapText="1"/>
    </xf>
    <xf numFmtId="164" fontId="10" fillId="0" borderId="57" xfId="8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77" xfId="3" applyFont="1" applyBorder="1" applyAlignment="1" applyProtection="1">
      <alignment wrapText="1"/>
    </xf>
    <xf numFmtId="0" fontId="12" fillId="0" borderId="85" xfId="3" applyFont="1" applyBorder="1" applyAlignment="1" applyProtection="1">
      <alignment vertical="center" wrapText="1"/>
    </xf>
    <xf numFmtId="0" fontId="12" fillId="0" borderId="86" xfId="3" applyFont="1" applyBorder="1" applyAlignment="1" applyProtection="1">
      <alignment wrapText="1"/>
    </xf>
    <xf numFmtId="0" fontId="5" fillId="0" borderId="0" xfId="8" applyFont="1" applyFill="1" applyBorder="1" applyAlignment="1" applyProtection="1">
      <alignment horizontal="center" vertical="center" wrapText="1"/>
    </xf>
    <xf numFmtId="0" fontId="5" fillId="0" borderId="0" xfId="8" applyFont="1" applyFill="1" applyBorder="1" applyAlignment="1" applyProtection="1">
      <alignment vertical="center" wrapText="1"/>
    </xf>
    <xf numFmtId="164" fontId="5" fillId="0" borderId="0" xfId="8" applyNumberFormat="1" applyFont="1" applyFill="1" applyBorder="1" applyAlignment="1" applyProtection="1">
      <alignment horizontal="right" vertical="center" wrapText="1" indent="1"/>
    </xf>
    <xf numFmtId="0" fontId="7" fillId="0" borderId="69" xfId="3" applyFont="1" applyFill="1" applyBorder="1" applyAlignment="1" applyProtection="1">
      <alignment horizontal="right"/>
    </xf>
    <xf numFmtId="0" fontId="46" fillId="0" borderId="0" xfId="8" applyFill="1" applyAlignment="1" applyProtection="1"/>
    <xf numFmtId="0" fontId="10" fillId="0" borderId="59" xfId="8" applyFont="1" applyFill="1" applyBorder="1" applyAlignment="1" applyProtection="1">
      <alignment horizontal="center" vertical="center" wrapText="1"/>
    </xf>
    <xf numFmtId="0" fontId="10" fillId="0" borderId="77" xfId="8" applyFont="1" applyFill="1" applyBorder="1" applyAlignment="1" applyProtection="1">
      <alignment horizontal="center" vertical="center" wrapText="1"/>
    </xf>
    <xf numFmtId="0" fontId="10" fillId="0" borderId="57" xfId="8" applyFont="1" applyFill="1" applyBorder="1" applyAlignment="1" applyProtection="1">
      <alignment horizontal="center" vertical="center" wrapText="1"/>
    </xf>
    <xf numFmtId="0" fontId="10" fillId="0" borderId="78" xfId="8" applyFont="1" applyFill="1" applyBorder="1" applyAlignment="1" applyProtection="1">
      <alignment horizontal="left" vertical="center" wrapText="1" indent="1"/>
    </xf>
    <xf numFmtId="0" fontId="10" fillId="0" borderId="79" xfId="8" applyFont="1" applyFill="1" applyBorder="1" applyAlignment="1" applyProtection="1">
      <alignment vertical="center" wrapText="1"/>
    </xf>
    <xf numFmtId="49" fontId="11" fillId="0" borderId="87" xfId="8" applyNumberFormat="1" applyFont="1" applyFill="1" applyBorder="1" applyAlignment="1" applyProtection="1">
      <alignment horizontal="left" vertical="center" wrapText="1" indent="1"/>
    </xf>
    <xf numFmtId="0" fontId="11" fillId="0" borderId="88" xfId="8" applyFont="1" applyFill="1" applyBorder="1" applyAlignment="1" applyProtection="1">
      <alignment horizontal="left" vertical="center" wrapText="1" indent="1"/>
    </xf>
    <xf numFmtId="164" fontId="11" fillId="0" borderId="81" xfId="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56" xfId="8" applyFont="1" applyFill="1" applyBorder="1" applyAlignment="1" applyProtection="1">
      <alignment horizontal="left" vertical="center" wrapText="1" indent="1"/>
    </xf>
    <xf numFmtId="164" fontId="11" fillId="0" borderId="56" xfId="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6" xfId="8" applyFont="1" applyFill="1" applyBorder="1" applyAlignment="1" applyProtection="1">
      <alignment horizontal="left" vertical="center" wrapText="1" indent="1"/>
    </xf>
    <xf numFmtId="0" fontId="11" fillId="0" borderId="0" xfId="8" applyFont="1" applyFill="1" applyBorder="1" applyAlignment="1" applyProtection="1">
      <alignment horizontal="left" vertical="center" wrapText="1" indent="1"/>
    </xf>
    <xf numFmtId="0" fontId="11" fillId="0" borderId="82" xfId="8" applyFont="1" applyFill="1" applyBorder="1" applyAlignment="1" applyProtection="1">
      <alignment horizontal="left" vertical="center" wrapText="1" indent="6"/>
    </xf>
    <xf numFmtId="0" fontId="11" fillId="0" borderId="56" xfId="8" applyFont="1" applyFill="1" applyBorder="1" applyAlignment="1" applyProtection="1">
      <alignment horizontal="left" indent="6"/>
    </xf>
    <xf numFmtId="0" fontId="11" fillId="0" borderId="56" xfId="8" applyFont="1" applyFill="1" applyBorder="1" applyAlignment="1" applyProtection="1">
      <alignment horizontal="left" vertical="center" wrapText="1" indent="6"/>
    </xf>
    <xf numFmtId="49" fontId="11" fillId="0" borderId="83" xfId="8" applyNumberFormat="1" applyFont="1" applyFill="1" applyBorder="1" applyAlignment="1" applyProtection="1">
      <alignment horizontal="left" vertical="center" wrapText="1" indent="1"/>
    </xf>
    <xf numFmtId="49" fontId="11" fillId="0" borderId="67" xfId="8" applyNumberFormat="1" applyFont="1" applyFill="1" applyBorder="1" applyAlignment="1" applyProtection="1">
      <alignment horizontal="left" vertical="center" wrapText="1" indent="1"/>
    </xf>
    <xf numFmtId="0" fontId="11" fillId="0" borderId="84" xfId="8" applyFont="1" applyFill="1" applyBorder="1" applyAlignment="1" applyProtection="1">
      <alignment horizontal="left" vertical="center" wrapText="1" indent="7"/>
    </xf>
    <xf numFmtId="0" fontId="10" fillId="0" borderId="85" xfId="8" applyFont="1" applyFill="1" applyBorder="1" applyAlignment="1" applyProtection="1">
      <alignment horizontal="left" vertical="center" wrapText="1" indent="1"/>
    </xf>
    <xf numFmtId="0" fontId="10" fillId="0" borderId="86" xfId="8" applyFont="1" applyFill="1" applyBorder="1" applyAlignment="1" applyProtection="1">
      <alignment vertical="center" wrapText="1"/>
    </xf>
    <xf numFmtId="164" fontId="10" fillId="0" borderId="89" xfId="8" applyNumberFormat="1" applyFont="1" applyFill="1" applyBorder="1" applyAlignment="1" applyProtection="1">
      <alignment horizontal="right" vertical="center" wrapText="1" indent="1"/>
    </xf>
    <xf numFmtId="0" fontId="11" fillId="0" borderId="82" xfId="8" applyFont="1" applyFill="1" applyBorder="1" applyAlignment="1" applyProtection="1">
      <alignment horizontal="left" vertical="center" wrapText="1" indent="1"/>
    </xf>
    <xf numFmtId="0" fontId="11" fillId="0" borderId="81" xfId="8" applyFont="1" applyFill="1" applyBorder="1" applyAlignment="1" applyProtection="1">
      <alignment horizontal="left" vertical="center" wrapText="1" indent="6"/>
    </xf>
    <xf numFmtId="0" fontId="42" fillId="0" borderId="77" xfId="8" applyFont="1" applyFill="1" applyBorder="1" applyAlignment="1" applyProtection="1">
      <alignment horizontal="left" vertical="center" wrapText="1" indent="1"/>
    </xf>
    <xf numFmtId="0" fontId="11" fillId="0" borderId="81" xfId="8" applyFont="1" applyFill="1" applyBorder="1" applyAlignment="1" applyProtection="1">
      <alignment horizontal="left" vertical="center" wrapText="1" indent="1"/>
    </xf>
    <xf numFmtId="0" fontId="11" fillId="0" borderId="90" xfId="8" applyFont="1" applyFill="1" applyBorder="1" applyAlignment="1" applyProtection="1">
      <alignment horizontal="left" vertical="center" wrapText="1" indent="1"/>
    </xf>
    <xf numFmtId="164" fontId="12" fillId="0" borderId="57" xfId="3" applyNumberFormat="1" applyFont="1" applyBorder="1" applyAlignment="1" applyProtection="1">
      <alignment horizontal="right" vertical="center" wrapText="1" indent="1"/>
    </xf>
    <xf numFmtId="164" fontId="11" fillId="0" borderId="91" xfId="8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7" xfId="3" applyNumberFormat="1" applyFont="1" applyBorder="1" applyAlignment="1" applyProtection="1">
      <alignment horizontal="right" vertical="center" wrapText="1" indent="1"/>
      <protection locked="0"/>
    </xf>
    <xf numFmtId="164" fontId="15" fillId="0" borderId="57" xfId="3" quotePrefix="1" applyNumberFormat="1" applyFont="1" applyBorder="1" applyAlignment="1" applyProtection="1">
      <alignment horizontal="right" vertical="center" wrapText="1" indent="1"/>
    </xf>
    <xf numFmtId="0" fontId="49" fillId="0" borderId="0" xfId="8" applyFont="1" applyFill="1" applyProtection="1"/>
    <xf numFmtId="0" fontId="43" fillId="0" borderId="0" xfId="8" applyFont="1" applyFill="1" applyProtection="1"/>
    <xf numFmtId="0" fontId="12" fillId="0" borderId="85" xfId="3" applyFont="1" applyBorder="1" applyAlignment="1" applyProtection="1">
      <alignment horizontal="left" vertical="center" wrapText="1" indent="1"/>
    </xf>
    <xf numFmtId="0" fontId="15" fillId="0" borderId="86" xfId="3" applyFont="1" applyBorder="1" applyAlignment="1" applyProtection="1">
      <alignment horizontal="left" vertical="center" wrapText="1" indent="1"/>
    </xf>
    <xf numFmtId="0" fontId="46" fillId="0" borderId="0" xfId="8" applyFont="1" applyFill="1" applyProtection="1"/>
    <xf numFmtId="0" fontId="46" fillId="0" borderId="0" xfId="8" applyFont="1" applyFill="1" applyAlignment="1" applyProtection="1">
      <alignment horizontal="right" vertical="center" indent="1"/>
    </xf>
    <xf numFmtId="0" fontId="10" fillId="0" borderId="77" xfId="8" applyFont="1" applyFill="1" applyBorder="1" applyAlignment="1" applyProtection="1">
      <alignment vertical="center" wrapText="1"/>
    </xf>
    <xf numFmtId="164" fontId="27" fillId="0" borderId="0" xfId="8" applyNumberFormat="1" applyFont="1" applyFill="1" applyProtection="1"/>
    <xf numFmtId="0" fontId="40" fillId="0" borderId="78" xfId="7" applyFont="1" applyFill="1" applyBorder="1" applyAlignment="1" applyProtection="1">
      <alignment horizontal="center" vertical="center" wrapText="1"/>
    </xf>
    <xf numFmtId="0" fontId="40" fillId="0" borderId="79" xfId="7" applyFont="1" applyFill="1" applyBorder="1" applyAlignment="1" applyProtection="1">
      <alignment horizontal="center" vertical="center"/>
    </xf>
    <xf numFmtId="0" fontId="40" fillId="0" borderId="80" xfId="7" applyFont="1" applyFill="1" applyBorder="1" applyAlignment="1" applyProtection="1">
      <alignment horizontal="center" vertical="center"/>
    </xf>
    <xf numFmtId="0" fontId="11" fillId="0" borderId="59" xfId="7" applyFont="1" applyFill="1" applyBorder="1" applyAlignment="1" applyProtection="1">
      <alignment horizontal="left" vertical="center" indent="1"/>
    </xf>
    <xf numFmtId="0" fontId="11" fillId="0" borderId="83" xfId="7" applyFont="1" applyFill="1" applyBorder="1" applyAlignment="1" applyProtection="1">
      <alignment horizontal="left" vertical="center" indent="1"/>
    </xf>
    <xf numFmtId="0" fontId="11" fillId="0" borderId="90" xfId="7" applyFont="1" applyFill="1" applyBorder="1" applyAlignment="1" applyProtection="1">
      <alignment horizontal="left" vertical="center" wrapText="1" indent="1"/>
    </xf>
    <xf numFmtId="164" fontId="11" fillId="0" borderId="90" xfId="7" applyNumberFormat="1" applyFont="1" applyFill="1" applyBorder="1" applyAlignment="1" applyProtection="1">
      <alignment vertical="center"/>
      <protection locked="0"/>
    </xf>
    <xf numFmtId="164" fontId="11" fillId="0" borderId="94" xfId="7" applyNumberFormat="1" applyFont="1" applyFill="1" applyBorder="1" applyAlignment="1" applyProtection="1">
      <alignment vertical="center"/>
    </xf>
    <xf numFmtId="0" fontId="11" fillId="0" borderId="62" xfId="7" applyFont="1" applyFill="1" applyBorder="1" applyAlignment="1" applyProtection="1">
      <alignment horizontal="left" vertical="center" indent="1"/>
    </xf>
    <xf numFmtId="0" fontId="11" fillId="0" borderId="56" xfId="7" applyFont="1" applyFill="1" applyBorder="1" applyAlignment="1" applyProtection="1">
      <alignment horizontal="left" vertical="center" wrapText="1" indent="1"/>
    </xf>
    <xf numFmtId="164" fontId="11" fillId="0" borderId="56" xfId="7" applyNumberFormat="1" applyFont="1" applyFill="1" applyBorder="1" applyAlignment="1" applyProtection="1">
      <alignment vertical="center"/>
      <protection locked="0"/>
    </xf>
    <xf numFmtId="164" fontId="11" fillId="0" borderId="60" xfId="7" applyNumberFormat="1" applyFont="1" applyFill="1" applyBorder="1" applyAlignment="1" applyProtection="1">
      <alignment vertical="center"/>
    </xf>
    <xf numFmtId="0" fontId="11" fillId="0" borderId="81" xfId="7" applyFont="1" applyFill="1" applyBorder="1" applyAlignment="1" applyProtection="1">
      <alignment horizontal="left" vertical="center" wrapText="1" indent="1"/>
    </xf>
    <xf numFmtId="164" fontId="11" fillId="0" borderId="81" xfId="7" applyNumberFormat="1" applyFont="1" applyFill="1" applyBorder="1" applyAlignment="1" applyProtection="1">
      <alignment vertical="center"/>
      <protection locked="0"/>
    </xf>
    <xf numFmtId="164" fontId="11" fillId="0" borderId="63" xfId="7" applyNumberFormat="1" applyFont="1" applyFill="1" applyBorder="1" applyAlignment="1" applyProtection="1">
      <alignment vertical="center"/>
    </xf>
    <xf numFmtId="0" fontId="11" fillId="0" borderId="56" xfId="7" applyFont="1" applyFill="1" applyBorder="1" applyAlignment="1" applyProtection="1">
      <alignment horizontal="left" vertical="center" indent="1"/>
    </xf>
    <xf numFmtId="0" fontId="8" fillId="0" borderId="77" xfId="7" applyFont="1" applyFill="1" applyBorder="1" applyAlignment="1" applyProtection="1">
      <alignment horizontal="left" vertical="center" indent="1"/>
    </xf>
    <xf numFmtId="164" fontId="10" fillId="0" borderId="77" xfId="7" applyNumberFormat="1" applyFont="1" applyFill="1" applyBorder="1" applyAlignment="1" applyProtection="1">
      <alignment vertical="center"/>
    </xf>
    <xf numFmtId="164" fontId="10" fillId="0" borderId="57" xfId="7" applyNumberFormat="1" applyFont="1" applyFill="1" applyBorder="1" applyAlignment="1" applyProtection="1">
      <alignment vertical="center"/>
    </xf>
    <xf numFmtId="0" fontId="11" fillId="0" borderId="65" xfId="7" applyFont="1" applyFill="1" applyBorder="1" applyAlignment="1" applyProtection="1">
      <alignment horizontal="left" vertical="center" indent="1"/>
    </xf>
    <xf numFmtId="0" fontId="11" fillId="0" borderId="81" xfId="7" applyFont="1" applyFill="1" applyBorder="1" applyAlignment="1" applyProtection="1">
      <alignment horizontal="left" vertical="center" indent="1"/>
    </xf>
    <xf numFmtId="0" fontId="4" fillId="0" borderId="0" xfId="7" applyFill="1" applyAlignment="1" applyProtection="1">
      <alignment vertical="center"/>
      <protection locked="0"/>
    </xf>
    <xf numFmtId="0" fontId="10" fillId="0" borderId="59" xfId="7" applyFont="1" applyFill="1" applyBorder="1" applyAlignment="1" applyProtection="1">
      <alignment horizontal="left" vertical="center" indent="1"/>
    </xf>
    <xf numFmtId="0" fontId="8" fillId="0" borderId="77" xfId="7" applyFont="1" applyFill="1" applyBorder="1" applyAlignment="1" applyProtection="1">
      <alignment horizontal="left" indent="1"/>
    </xf>
    <xf numFmtId="164" fontId="10" fillId="0" borderId="77" xfId="7" applyNumberFormat="1" applyFont="1" applyFill="1" applyBorder="1" applyProtection="1"/>
    <xf numFmtId="164" fontId="10" fillId="0" borderId="57" xfId="7" applyNumberFormat="1" applyFont="1" applyFill="1" applyBorder="1" applyProtection="1"/>
    <xf numFmtId="164" fontId="30" fillId="0" borderId="0" xfId="3" applyNumberFormat="1" applyFill="1" applyAlignment="1" applyProtection="1">
      <alignment vertical="center" wrapText="1"/>
    </xf>
    <xf numFmtId="164" fontId="5" fillId="0" borderId="0" xfId="3" applyNumberFormat="1" applyFont="1" applyFill="1" applyAlignment="1" applyProtection="1">
      <alignment horizontal="centerContinuous" vertical="center" wrapText="1"/>
    </xf>
    <xf numFmtId="164" fontId="30" fillId="0" borderId="0" xfId="3" applyNumberFormat="1" applyFill="1" applyAlignment="1" applyProtection="1">
      <alignment horizontal="centerContinuous" vertical="center"/>
    </xf>
    <xf numFmtId="164" fontId="30" fillId="0" borderId="0" xfId="3" applyNumberFormat="1" applyFill="1" applyAlignment="1" applyProtection="1">
      <alignment horizontal="center" vertical="center" wrapText="1"/>
    </xf>
    <xf numFmtId="164" fontId="7" fillId="0" borderId="0" xfId="3" applyNumberFormat="1" applyFont="1" applyFill="1" applyAlignment="1" applyProtection="1">
      <alignment horizontal="right" vertical="center"/>
    </xf>
    <xf numFmtId="164" fontId="8" fillId="0" borderId="59" xfId="3" applyNumberFormat="1" applyFont="1" applyFill="1" applyBorder="1" applyAlignment="1" applyProtection="1">
      <alignment horizontal="centerContinuous" vertical="center" wrapText="1"/>
    </xf>
    <xf numFmtId="164" fontId="8" fillId="0" borderId="77" xfId="3" applyNumberFormat="1" applyFont="1" applyFill="1" applyBorder="1" applyAlignment="1" applyProtection="1">
      <alignment horizontal="centerContinuous" vertical="center" wrapText="1"/>
    </xf>
    <xf numFmtId="164" fontId="8" fillId="0" borderId="57" xfId="3" applyNumberFormat="1" applyFont="1" applyFill="1" applyBorder="1" applyAlignment="1" applyProtection="1">
      <alignment horizontal="centerContinuous" vertical="center" wrapText="1"/>
    </xf>
    <xf numFmtId="164" fontId="8" fillId="0" borderId="59" xfId="3" applyNumberFormat="1" applyFont="1" applyFill="1" applyBorder="1" applyAlignment="1" applyProtection="1">
      <alignment horizontal="center" vertical="center" wrapText="1"/>
    </xf>
    <xf numFmtId="164" fontId="8" fillId="0" borderId="77" xfId="3" applyNumberFormat="1" applyFont="1" applyFill="1" applyBorder="1" applyAlignment="1" applyProtection="1">
      <alignment horizontal="center" vertical="center" wrapText="1"/>
    </xf>
    <xf numFmtId="164" fontId="8" fillId="0" borderId="57" xfId="3" applyNumberFormat="1" applyFont="1" applyFill="1" applyBorder="1" applyAlignment="1" applyProtection="1">
      <alignment horizontal="center" vertical="center" wrapText="1"/>
    </xf>
    <xf numFmtId="164" fontId="9" fillId="0" borderId="0" xfId="3" applyNumberFormat="1" applyFont="1" applyFill="1" applyAlignment="1" applyProtection="1">
      <alignment horizontal="center" vertical="center" wrapText="1"/>
    </xf>
    <xf numFmtId="164" fontId="42" fillId="0" borderId="97" xfId="3" applyNumberFormat="1" applyFont="1" applyFill="1" applyBorder="1" applyAlignment="1" applyProtection="1">
      <alignment horizontal="center" vertical="center" wrapText="1"/>
    </xf>
    <xf numFmtId="164" fontId="42" fillId="0" borderId="59" xfId="3" applyNumberFormat="1" applyFont="1" applyFill="1" applyBorder="1" applyAlignment="1" applyProtection="1">
      <alignment horizontal="center" vertical="center" wrapText="1"/>
    </xf>
    <xf numFmtId="164" fontId="42" fillId="0" borderId="77" xfId="3" applyNumberFormat="1" applyFont="1" applyFill="1" applyBorder="1" applyAlignment="1" applyProtection="1">
      <alignment horizontal="center" vertical="center" wrapText="1"/>
    </xf>
    <xf numFmtId="164" fontId="42" fillId="0" borderId="57" xfId="3" applyNumberFormat="1" applyFont="1" applyFill="1" applyBorder="1" applyAlignment="1" applyProtection="1">
      <alignment horizontal="center" vertical="center" wrapText="1"/>
    </xf>
    <xf numFmtId="164" fontId="42" fillId="0" borderId="0" xfId="3" applyNumberFormat="1" applyFont="1" applyFill="1" applyAlignment="1" applyProtection="1">
      <alignment horizontal="center" vertical="center" wrapText="1"/>
    </xf>
    <xf numFmtId="164" fontId="30" fillId="0" borderId="98" xfId="3" applyNumberFormat="1" applyFill="1" applyBorder="1" applyAlignment="1" applyProtection="1">
      <alignment horizontal="left" vertical="center" wrapText="1" indent="1"/>
    </xf>
    <xf numFmtId="164" fontId="11" fillId="0" borderId="65" xfId="3" applyNumberFormat="1" applyFont="1" applyFill="1" applyBorder="1" applyAlignment="1" applyProtection="1">
      <alignment horizontal="left" vertical="center" wrapText="1" indent="1"/>
    </xf>
    <xf numFmtId="164" fontId="11" fillId="0" borderId="81" xfId="3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3" xfId="3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9" xfId="3" applyNumberFormat="1" applyFill="1" applyBorder="1" applyAlignment="1" applyProtection="1">
      <alignment horizontal="left" vertical="center" wrapText="1" indent="1"/>
    </xf>
    <xf numFmtId="164" fontId="11" fillId="0" borderId="62" xfId="3" applyNumberFormat="1" applyFont="1" applyFill="1" applyBorder="1" applyAlignment="1" applyProtection="1">
      <alignment horizontal="left" vertical="center" wrapText="1" indent="1"/>
    </xf>
    <xf numFmtId="164" fontId="11" fillId="0" borderId="56" xfId="3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0" xfId="3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0" xfId="3" applyNumberFormat="1" applyFont="1" applyFill="1" applyBorder="1" applyAlignment="1" applyProtection="1">
      <alignment horizontal="left" vertical="center" wrapText="1" indent="1"/>
    </xf>
    <xf numFmtId="164" fontId="11" fillId="0" borderId="61" xfId="3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2" xfId="3" applyNumberFormat="1" applyFont="1" applyFill="1" applyBorder="1" applyAlignment="1" applyProtection="1">
      <alignment horizontal="left" vertical="center" wrapText="1" indent="1"/>
      <protection locked="0"/>
    </xf>
    <xf numFmtId="164" fontId="48" fillId="0" borderId="0" xfId="3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66" xfId="3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82" xfId="3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8" xfId="3" applyNumberFormat="1" applyFont="1" applyFill="1" applyBorder="1" applyAlignment="1" applyProtection="1">
      <alignment horizontal="right" vertical="center" wrapText="1" indent="1"/>
      <protection locked="0"/>
    </xf>
    <xf numFmtId="164" fontId="41" fillId="0" borderId="97" xfId="3" applyNumberFormat="1" applyFont="1" applyFill="1" applyBorder="1" applyAlignment="1" applyProtection="1">
      <alignment horizontal="left" vertical="center" wrapText="1" indent="1"/>
    </xf>
    <xf numFmtId="164" fontId="42" fillId="0" borderId="59" xfId="3" applyNumberFormat="1" applyFont="1" applyFill="1" applyBorder="1" applyAlignment="1" applyProtection="1">
      <alignment horizontal="left" vertical="center" wrapText="1" indent="1"/>
    </xf>
    <xf numFmtId="164" fontId="42" fillId="0" borderId="77" xfId="3" applyNumberFormat="1" applyFont="1" applyFill="1" applyBorder="1" applyAlignment="1" applyProtection="1">
      <alignment horizontal="right" vertical="center" wrapText="1" indent="1"/>
    </xf>
    <xf numFmtId="164" fontId="42" fillId="0" borderId="57" xfId="3" applyNumberFormat="1" applyFont="1" applyFill="1" applyBorder="1" applyAlignment="1" applyProtection="1">
      <alignment horizontal="right" vertical="center" wrapText="1" indent="1"/>
    </xf>
    <xf numFmtId="164" fontId="30" fillId="0" borderId="101" xfId="3" applyNumberFormat="1" applyFont="1" applyFill="1" applyBorder="1" applyAlignment="1" applyProtection="1">
      <alignment horizontal="left" vertical="center" wrapText="1" indent="1"/>
    </xf>
    <xf numFmtId="164" fontId="48" fillId="0" borderId="83" xfId="3" applyNumberFormat="1" applyFont="1" applyFill="1" applyBorder="1" applyAlignment="1" applyProtection="1">
      <alignment horizontal="left" vertical="center" wrapText="1" indent="1"/>
    </xf>
    <xf numFmtId="164" fontId="51" fillId="0" borderId="90" xfId="3" applyNumberFormat="1" applyFont="1" applyFill="1" applyBorder="1" applyAlignment="1" applyProtection="1">
      <alignment horizontal="right" vertical="center" wrapText="1" indent="1"/>
    </xf>
    <xf numFmtId="164" fontId="48" fillId="0" borderId="62" xfId="3" applyNumberFormat="1" applyFont="1" applyFill="1" applyBorder="1" applyAlignment="1" applyProtection="1">
      <alignment horizontal="left" vertical="center" wrapText="1" indent="1"/>
    </xf>
    <xf numFmtId="164" fontId="48" fillId="0" borderId="94" xfId="3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9" xfId="3" applyNumberFormat="1" applyFont="1" applyFill="1" applyBorder="1" applyAlignment="1" applyProtection="1">
      <alignment horizontal="left" vertical="center" wrapText="1" indent="1"/>
    </xf>
    <xf numFmtId="164" fontId="48" fillId="0" borderId="56" xfId="3" applyNumberFormat="1" applyFont="1" applyFill="1" applyBorder="1" applyAlignment="1" applyProtection="1">
      <alignment horizontal="right" vertical="center" wrapText="1" indent="1"/>
      <protection locked="0"/>
    </xf>
    <xf numFmtId="164" fontId="48" fillId="0" borderId="60" xfId="3" applyNumberFormat="1" applyFont="1" applyFill="1" applyBorder="1" applyAlignment="1" applyProtection="1">
      <alignment horizontal="right" vertical="center" wrapText="1" indent="1"/>
      <protection locked="0"/>
    </xf>
    <xf numFmtId="164" fontId="51" fillId="0" borderId="56" xfId="3" applyNumberFormat="1" applyFont="1" applyFill="1" applyBorder="1" applyAlignment="1" applyProtection="1">
      <alignment horizontal="right" vertical="center" wrapText="1" indent="1"/>
    </xf>
    <xf numFmtId="164" fontId="48" fillId="0" borderId="90" xfId="3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01" xfId="3" applyNumberFormat="1" applyFill="1" applyBorder="1" applyAlignment="1" applyProtection="1">
      <alignment horizontal="left" vertical="center" wrapText="1" indent="1"/>
    </xf>
    <xf numFmtId="164" fontId="11" fillId="0" borderId="83" xfId="3" applyNumberFormat="1" applyFont="1" applyFill="1" applyBorder="1" applyAlignment="1" applyProtection="1">
      <alignment horizontal="left" vertical="center" wrapText="1" indent="1"/>
      <protection locked="0"/>
    </xf>
    <xf numFmtId="164" fontId="41" fillId="0" borderId="59" xfId="3" applyNumberFormat="1" applyFont="1" applyFill="1" applyBorder="1" applyAlignment="1" applyProtection="1">
      <alignment horizontal="left" vertical="center" wrapText="1" indent="1"/>
    </xf>
    <xf numFmtId="164" fontId="41" fillId="0" borderId="93" xfId="3" applyNumberFormat="1" applyFont="1" applyFill="1" applyBorder="1" applyAlignment="1" applyProtection="1">
      <alignment horizontal="right" vertical="center" wrapText="1" indent="1"/>
    </xf>
    <xf numFmtId="164" fontId="11" fillId="0" borderId="62" xfId="3" quotePrefix="1" applyNumberFormat="1" applyFont="1" applyFill="1" applyBorder="1" applyAlignment="1" applyProtection="1">
      <alignment horizontal="left" vertical="center" wrapText="1" indent="6"/>
      <protection locked="0"/>
    </xf>
    <xf numFmtId="164" fontId="48" fillId="0" borderId="62" xfId="3" quotePrefix="1" applyNumberFormat="1" applyFont="1" applyFill="1" applyBorder="1" applyAlignment="1" applyProtection="1">
      <alignment horizontal="left" vertical="center" wrapText="1" indent="6"/>
      <protection locked="0"/>
    </xf>
    <xf numFmtId="164" fontId="11" fillId="0" borderId="62" xfId="3" quotePrefix="1" applyNumberFormat="1" applyFont="1" applyFill="1" applyBorder="1" applyAlignment="1" applyProtection="1">
      <alignment horizontal="left" vertical="center" wrapText="1" indent="3"/>
      <protection locked="0"/>
    </xf>
    <xf numFmtId="164" fontId="11" fillId="0" borderId="105" xfId="3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3" xfId="3" applyNumberFormat="1" applyFont="1" applyFill="1" applyBorder="1" applyAlignment="1" applyProtection="1">
      <alignment horizontal="left" vertical="center" wrapText="1" indent="1"/>
    </xf>
    <xf numFmtId="164" fontId="11" fillId="0" borderId="94" xfId="3" applyNumberFormat="1" applyFont="1" applyFill="1" applyBorder="1" applyAlignment="1" applyProtection="1">
      <alignment horizontal="right" vertical="center" wrapText="1" indent="1"/>
      <protection locked="0"/>
    </xf>
    <xf numFmtId="164" fontId="51" fillId="0" borderId="83" xfId="3" applyNumberFormat="1" applyFont="1" applyFill="1" applyBorder="1" applyAlignment="1" applyProtection="1">
      <alignment horizontal="left" vertical="center" wrapText="1" indent="1"/>
    </xf>
    <xf numFmtId="164" fontId="51" fillId="0" borderId="81" xfId="3" applyNumberFormat="1" applyFont="1" applyFill="1" applyBorder="1" applyAlignment="1" applyProtection="1">
      <alignment horizontal="right" vertical="center" wrapText="1" indent="1"/>
    </xf>
    <xf numFmtId="164" fontId="48" fillId="0" borderId="63" xfId="3" applyNumberFormat="1" applyFont="1" applyFill="1" applyBorder="1" applyAlignment="1" applyProtection="1">
      <alignment horizontal="right" vertical="center" wrapText="1" indent="1"/>
      <protection locked="0"/>
    </xf>
    <xf numFmtId="164" fontId="48" fillId="0" borderId="62" xfId="3" applyNumberFormat="1" applyFont="1" applyFill="1" applyBorder="1" applyAlignment="1" applyProtection="1">
      <alignment horizontal="left" vertical="center" wrapText="1" indent="2"/>
    </xf>
    <xf numFmtId="164" fontId="48" fillId="0" borderId="56" xfId="3" applyNumberFormat="1" applyFont="1" applyFill="1" applyBorder="1" applyAlignment="1" applyProtection="1">
      <alignment horizontal="left" vertical="center" wrapText="1" indent="2"/>
    </xf>
    <xf numFmtId="164" fontId="51" fillId="0" borderId="56" xfId="3" applyNumberFormat="1" applyFont="1" applyFill="1" applyBorder="1" applyAlignment="1" applyProtection="1">
      <alignment horizontal="left" vertical="center" wrapText="1" indent="1"/>
    </xf>
    <xf numFmtId="164" fontId="48" fillId="0" borderId="65" xfId="3" applyNumberFormat="1" applyFont="1" applyFill="1" applyBorder="1" applyAlignment="1" applyProtection="1">
      <alignment horizontal="left" vertical="center" wrapText="1" indent="1"/>
    </xf>
    <xf numFmtId="164" fontId="48" fillId="0" borderId="65" xfId="3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65" xfId="3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65" xfId="3" applyNumberFormat="1" applyFont="1" applyFill="1" applyBorder="1" applyAlignment="1" applyProtection="1">
      <alignment horizontal="left" vertical="center" wrapText="1" indent="2"/>
    </xf>
    <xf numFmtId="164" fontId="11" fillId="0" borderId="66" xfId="3" applyNumberFormat="1" applyFont="1" applyFill="1" applyBorder="1" applyAlignment="1" applyProtection="1">
      <alignment horizontal="left" vertical="center" wrapText="1" indent="2"/>
    </xf>
    <xf numFmtId="164" fontId="46" fillId="0" borderId="0" xfId="8" applyNumberFormat="1" applyFont="1" applyFill="1" applyAlignment="1" applyProtection="1">
      <alignment horizontal="right" vertical="center" indent="1"/>
    </xf>
    <xf numFmtId="0" fontId="17" fillId="0" borderId="0" xfId="0" applyFont="1" applyAlignment="1">
      <alignment horizontal="center" vertical="center"/>
    </xf>
    <xf numFmtId="0" fontId="12" fillId="0" borderId="0" xfId="3" applyFont="1" applyBorder="1" applyAlignment="1" applyProtection="1">
      <alignment vertical="center" wrapText="1"/>
    </xf>
    <xf numFmtId="0" fontId="12" fillId="0" borderId="0" xfId="3" applyFont="1" applyBorder="1" applyAlignment="1" applyProtection="1">
      <alignment wrapText="1"/>
    </xf>
    <xf numFmtId="164" fontId="42" fillId="0" borderId="0" xfId="8" applyNumberFormat="1" applyFont="1" applyFill="1" applyBorder="1" applyAlignment="1" applyProtection="1">
      <alignment horizontal="right" vertical="center" wrapText="1" indent="1"/>
    </xf>
    <xf numFmtId="0" fontId="43" fillId="0" borderId="0" xfId="8" applyFont="1" applyFill="1" applyAlignment="1" applyProtection="1"/>
    <xf numFmtId="0" fontId="28" fillId="0" borderId="61" xfId="4" applyFont="1" applyBorder="1" applyAlignment="1">
      <alignment horizontal="left"/>
    </xf>
    <xf numFmtId="0" fontId="28" fillId="0" borderId="75" xfId="4" applyFont="1" applyBorder="1" applyAlignment="1">
      <alignment horizontal="left"/>
    </xf>
    <xf numFmtId="0" fontId="28" fillId="0" borderId="76" xfId="4" applyFont="1" applyBorder="1" applyAlignment="1">
      <alignment horizontal="left"/>
    </xf>
    <xf numFmtId="0" fontId="45" fillId="5" borderId="0" xfId="4" applyFont="1" applyFill="1" applyAlignment="1">
      <alignment horizontal="center"/>
    </xf>
    <xf numFmtId="0" fontId="28" fillId="0" borderId="56" xfId="4" applyFont="1" applyBorder="1" applyAlignment="1">
      <alignment horizontal="left"/>
    </xf>
    <xf numFmtId="164" fontId="5" fillId="0" borderId="0" xfId="8" applyNumberFormat="1" applyFont="1" applyFill="1" applyBorder="1" applyAlignment="1" applyProtection="1">
      <alignment horizontal="center" vertical="center"/>
    </xf>
    <xf numFmtId="164" fontId="47" fillId="0" borderId="69" xfId="8" applyNumberFormat="1" applyFont="1" applyFill="1" applyBorder="1" applyAlignment="1" applyProtection="1">
      <alignment horizontal="left" vertical="center"/>
    </xf>
    <xf numFmtId="164" fontId="47" fillId="0" borderId="69" xfId="8" applyNumberFormat="1" applyFont="1" applyFill="1" applyBorder="1" applyAlignment="1" applyProtection="1">
      <alignment horizontal="left"/>
    </xf>
    <xf numFmtId="164" fontId="50" fillId="0" borderId="0" xfId="3" applyNumberFormat="1" applyFont="1" applyFill="1" applyAlignment="1" applyProtection="1">
      <alignment horizontal="center" textRotation="180" wrapText="1"/>
    </xf>
    <xf numFmtId="164" fontId="40" fillId="0" borderId="95" xfId="3" applyNumberFormat="1" applyFont="1" applyFill="1" applyBorder="1" applyAlignment="1" applyProtection="1">
      <alignment horizontal="center" vertical="center" wrapText="1"/>
    </xf>
    <xf numFmtId="164" fontId="40" fillId="0" borderId="96" xfId="3" applyNumberFormat="1" applyFont="1" applyFill="1" applyBorder="1" applyAlignment="1" applyProtection="1">
      <alignment horizontal="center" vertical="center" wrapText="1"/>
    </xf>
    <xf numFmtId="164" fontId="52" fillId="0" borderId="102" xfId="3" applyNumberFormat="1" applyFont="1" applyFill="1" applyBorder="1" applyAlignment="1" applyProtection="1">
      <alignment horizontal="center" vertical="center" wrapText="1"/>
    </xf>
    <xf numFmtId="164" fontId="40" fillId="0" borderId="103" xfId="3" applyNumberFormat="1" applyFont="1" applyFill="1" applyBorder="1" applyAlignment="1" applyProtection="1">
      <alignment horizontal="center" vertical="center" wrapText="1"/>
    </xf>
    <xf numFmtId="164" fontId="40" fillId="0" borderId="104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8" fillId="0" borderId="106" xfId="0" applyNumberFormat="1" applyFont="1" applyBorder="1" applyAlignment="1">
      <alignment horizontal="center" vertical="center"/>
    </xf>
    <xf numFmtId="49" fontId="8" fillId="0" borderId="107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49" fontId="8" fillId="0" borderId="108" xfId="0" applyNumberFormat="1" applyFont="1" applyBorder="1" applyAlignment="1">
      <alignment horizontal="center" vertical="center"/>
    </xf>
    <xf numFmtId="49" fontId="8" fillId="0" borderId="106" xfId="0" applyNumberFormat="1" applyFont="1" applyBorder="1" applyAlignment="1" applyProtection="1">
      <alignment horizontal="center" vertical="center"/>
      <protection locked="0"/>
    </xf>
    <xf numFmtId="49" fontId="8" fillId="0" borderId="107" xfId="0" applyNumberFormat="1" applyFont="1" applyBorder="1" applyAlignment="1" applyProtection="1">
      <alignment horizontal="center" vertical="center"/>
      <protection locked="0"/>
    </xf>
    <xf numFmtId="49" fontId="8" fillId="0" borderId="51" xfId="0" applyNumberFormat="1" applyFont="1" applyBorder="1" applyAlignment="1" applyProtection="1">
      <alignment horizontal="center" vertical="center"/>
      <protection locked="0"/>
    </xf>
    <xf numFmtId="49" fontId="8" fillId="0" borderId="108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7" fillId="0" borderId="69" xfId="3" applyNumberFormat="1" applyFont="1" applyBorder="1" applyAlignment="1">
      <alignment horizontal="right" wrapText="1"/>
    </xf>
    <xf numFmtId="0" fontId="30" fillId="0" borderId="0" xfId="3" applyAlignment="1">
      <alignment horizontal="center" vertical="center" wrapText="1"/>
    </xf>
    <xf numFmtId="0" fontId="5" fillId="0" borderId="0" xfId="7" applyFont="1" applyAlignment="1">
      <alignment horizontal="center" wrapText="1"/>
    </xf>
    <xf numFmtId="0" fontId="20" fillId="0" borderId="0" xfId="7" applyFont="1" applyAlignment="1">
      <alignment horizontal="right"/>
    </xf>
    <xf numFmtId="0" fontId="6" fillId="0" borderId="58" xfId="7" applyFont="1" applyFill="1" applyBorder="1" applyAlignment="1" applyProtection="1">
      <alignment horizontal="left" vertical="center" indent="1"/>
    </xf>
    <xf numFmtId="0" fontId="6" fillId="0" borderId="92" xfId="7" applyFont="1" applyFill="1" applyBorder="1" applyAlignment="1" applyProtection="1">
      <alignment horizontal="left" vertical="center" indent="1"/>
    </xf>
    <xf numFmtId="0" fontId="6" fillId="0" borderId="93" xfId="7" applyFont="1" applyFill="1" applyBorder="1" applyAlignment="1" applyProtection="1">
      <alignment horizontal="left" vertical="center" indent="1"/>
    </xf>
    <xf numFmtId="164" fontId="8" fillId="0" borderId="27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right" vertical="center" wrapText="1"/>
    </xf>
    <xf numFmtId="0" fontId="17" fillId="0" borderId="0" xfId="0" applyFont="1" applyAlignment="1">
      <alignment horizontal="center" wrapText="1"/>
    </xf>
    <xf numFmtId="0" fontId="29" fillId="0" borderId="0" xfId="6" applyAlignment="1">
      <alignment horizontal="center"/>
    </xf>
    <xf numFmtId="0" fontId="37" fillId="0" borderId="73" xfId="6" applyFont="1" applyBorder="1" applyAlignment="1">
      <alignment horizontal="left"/>
    </xf>
    <xf numFmtId="0" fontId="37" fillId="0" borderId="74" xfId="6" applyFont="1" applyBorder="1" applyAlignment="1">
      <alignment horizontal="left"/>
    </xf>
    <xf numFmtId="0" fontId="39" fillId="5" borderId="0" xfId="6" applyFont="1" applyFill="1" applyAlignment="1">
      <alignment horizontal="center"/>
    </xf>
    <xf numFmtId="0" fontId="36" fillId="5" borderId="0" xfId="6" applyFont="1" applyFill="1" applyAlignment="1">
      <alignment horizontal="center"/>
    </xf>
  </cellXfs>
  <cellStyles count="9">
    <cellStyle name="Hiperhivatkozás" xfId="1"/>
    <cellStyle name="Már látott hiperhivatkozás" xfId="2"/>
    <cellStyle name="Normál" xfId="0" builtinId="0"/>
    <cellStyle name="Normál 2" xfId="3"/>
    <cellStyle name="Normál_CÍmrend" xfId="4"/>
    <cellStyle name="Normál_KVRENMUNKA" xfId="5"/>
    <cellStyle name="Normál_KVRENMUNKA 2" xfId="8"/>
    <cellStyle name="Normál_letszam12" xfId="6"/>
    <cellStyle name="Normál_SEGEDLETEK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workbookViewId="0">
      <selection activeCell="B7" sqref="B7:G7"/>
    </sheetView>
  </sheetViews>
  <sheetFormatPr defaultColWidth="10.6640625" defaultRowHeight="13.2"/>
  <cols>
    <col min="1" max="1" width="10.6640625" style="214"/>
    <col min="2" max="2" width="10.6640625" style="213"/>
    <col min="3" max="3" width="10.6640625" style="212"/>
    <col min="4" max="6" width="10.6640625" style="211"/>
    <col min="7" max="7" width="54.77734375" style="211" customWidth="1"/>
    <col min="8" max="16384" width="10.6640625" style="211"/>
  </cols>
  <sheetData>
    <row r="1" spans="1:7">
      <c r="A1" s="485" t="s">
        <v>311</v>
      </c>
      <c r="B1" s="485"/>
      <c r="C1" s="485"/>
      <c r="D1" s="485"/>
      <c r="E1" s="485"/>
      <c r="F1" s="485"/>
      <c r="G1" s="485"/>
    </row>
    <row r="2" spans="1:7">
      <c r="A2" s="485"/>
      <c r="B2" s="485"/>
      <c r="C2" s="485"/>
      <c r="D2" s="485"/>
      <c r="E2" s="485"/>
      <c r="F2" s="485"/>
      <c r="G2" s="485"/>
    </row>
    <row r="3" spans="1:7">
      <c r="A3" s="286" t="s">
        <v>3</v>
      </c>
      <c r="B3" s="284" t="s">
        <v>326</v>
      </c>
      <c r="C3" s="287"/>
      <c r="D3" s="288"/>
      <c r="E3" s="288"/>
      <c r="F3" s="288"/>
      <c r="G3" s="289"/>
    </row>
    <row r="4" spans="1:7">
      <c r="A4" s="285" t="s">
        <v>4</v>
      </c>
      <c r="B4" s="486" t="s">
        <v>313</v>
      </c>
      <c r="C4" s="486"/>
      <c r="D4" s="486"/>
      <c r="E4" s="486"/>
      <c r="F4" s="486"/>
      <c r="G4" s="486"/>
    </row>
    <row r="5" spans="1:7">
      <c r="A5" s="285" t="s">
        <v>5</v>
      </c>
      <c r="B5" s="284" t="s">
        <v>314</v>
      </c>
      <c r="C5" s="287"/>
      <c r="D5" s="288"/>
      <c r="E5" s="288"/>
      <c r="F5" s="288"/>
      <c r="G5" s="289"/>
    </row>
    <row r="6" spans="1:7">
      <c r="A6" s="286" t="s">
        <v>8</v>
      </c>
      <c r="B6" s="482" t="s">
        <v>327</v>
      </c>
      <c r="C6" s="483"/>
      <c r="D6" s="483"/>
      <c r="E6" s="483"/>
      <c r="F6" s="483"/>
      <c r="G6" s="484"/>
    </row>
    <row r="7" spans="1:7">
      <c r="A7" s="286" t="s">
        <v>82</v>
      </c>
      <c r="B7" s="486" t="s">
        <v>328</v>
      </c>
      <c r="C7" s="486"/>
      <c r="D7" s="486"/>
      <c r="E7" s="486"/>
      <c r="F7" s="486"/>
      <c r="G7" s="486"/>
    </row>
    <row r="8" spans="1:7">
      <c r="A8" s="285" t="s">
        <v>316</v>
      </c>
      <c r="B8" s="482" t="s">
        <v>315</v>
      </c>
      <c r="C8" s="483"/>
      <c r="D8" s="483"/>
      <c r="E8" s="483"/>
      <c r="F8" s="483"/>
      <c r="G8" s="484"/>
    </row>
    <row r="9" spans="1:7">
      <c r="A9" s="285" t="s">
        <v>318</v>
      </c>
      <c r="B9" s="290" t="s">
        <v>317</v>
      </c>
      <c r="C9" s="291"/>
      <c r="D9" s="291"/>
      <c r="E9" s="291"/>
      <c r="F9" s="291"/>
      <c r="G9" s="292"/>
    </row>
    <row r="10" spans="1:7">
      <c r="A10" s="285" t="s">
        <v>319</v>
      </c>
      <c r="B10" s="284" t="s">
        <v>329</v>
      </c>
      <c r="C10" s="287"/>
      <c r="D10" s="288"/>
      <c r="E10" s="288"/>
      <c r="F10" s="288"/>
      <c r="G10" s="289"/>
    </row>
    <row r="11" spans="1:7">
      <c r="A11" s="285" t="s">
        <v>320</v>
      </c>
      <c r="B11" s="290" t="s">
        <v>330</v>
      </c>
      <c r="C11" s="291"/>
      <c r="D11" s="291"/>
      <c r="E11" s="291"/>
      <c r="F11" s="291"/>
      <c r="G11" s="292"/>
    </row>
    <row r="12" spans="1:7">
      <c r="A12" s="285" t="s">
        <v>322</v>
      </c>
      <c r="B12" s="482" t="s">
        <v>321</v>
      </c>
      <c r="C12" s="483"/>
      <c r="D12" s="483"/>
      <c r="E12" s="483"/>
      <c r="F12" s="483"/>
      <c r="G12" s="484"/>
    </row>
    <row r="13" spans="1:7">
      <c r="A13" s="285" t="s">
        <v>21</v>
      </c>
      <c r="B13" s="293" t="s">
        <v>331</v>
      </c>
      <c r="C13" s="215"/>
      <c r="D13" s="283"/>
      <c r="E13" s="283"/>
      <c r="F13" s="283"/>
      <c r="G13" s="283"/>
    </row>
    <row r="14" spans="1:7">
      <c r="A14" s="285" t="s">
        <v>30</v>
      </c>
      <c r="B14" s="284" t="s">
        <v>139</v>
      </c>
      <c r="C14" s="215"/>
      <c r="D14" s="283"/>
      <c r="E14" s="283"/>
      <c r="F14" s="283"/>
      <c r="G14" s="283"/>
    </row>
    <row r="15" spans="1:7">
      <c r="A15" s="285" t="s">
        <v>83</v>
      </c>
      <c r="B15" s="284" t="s">
        <v>323</v>
      </c>
      <c r="C15" s="215"/>
      <c r="D15" s="283"/>
      <c r="E15" s="283"/>
      <c r="F15" s="283"/>
      <c r="G15" s="283"/>
    </row>
    <row r="16" spans="1:7">
      <c r="A16" s="285" t="s">
        <v>38</v>
      </c>
      <c r="B16" s="293" t="s">
        <v>332</v>
      </c>
      <c r="C16" s="215"/>
      <c r="D16" s="283"/>
      <c r="E16" s="283"/>
      <c r="F16" s="283"/>
      <c r="G16" s="283"/>
    </row>
    <row r="17" spans="1:7">
      <c r="A17" s="285" t="s">
        <v>84</v>
      </c>
      <c r="B17" s="284" t="s">
        <v>324</v>
      </c>
      <c r="C17" s="287"/>
      <c r="D17" s="288"/>
      <c r="E17" s="288"/>
      <c r="F17" s="288"/>
      <c r="G17" s="289"/>
    </row>
    <row r="18" spans="1:7">
      <c r="A18" s="285" t="s">
        <v>42</v>
      </c>
      <c r="B18" s="284" t="s">
        <v>210</v>
      </c>
      <c r="C18" s="215"/>
      <c r="D18" s="283"/>
      <c r="E18" s="283"/>
      <c r="F18" s="283"/>
      <c r="G18" s="283"/>
    </row>
    <row r="19" spans="1:7">
      <c r="A19" s="285" t="s">
        <v>43</v>
      </c>
      <c r="B19" s="284" t="s">
        <v>325</v>
      </c>
      <c r="C19" s="215"/>
      <c r="D19" s="283"/>
      <c r="E19" s="283"/>
      <c r="F19" s="283"/>
      <c r="G19" s="283"/>
    </row>
    <row r="20" spans="1:7">
      <c r="A20" s="285" t="s">
        <v>48</v>
      </c>
      <c r="B20" s="290" t="s">
        <v>333</v>
      </c>
      <c r="C20" s="291"/>
      <c r="D20" s="291"/>
      <c r="E20" s="291"/>
      <c r="F20" s="291"/>
      <c r="G20" s="292"/>
    </row>
  </sheetData>
  <mergeCells count="6">
    <mergeCell ref="B12:G12"/>
    <mergeCell ref="A1:G2"/>
    <mergeCell ref="B4:G4"/>
    <mergeCell ref="B7:G7"/>
    <mergeCell ref="B6:G6"/>
    <mergeCell ref="B8:G8"/>
  </mergeCells>
  <phoneticPr fontId="11" type="noConversion"/>
  <pageMargins left="1.5748031496062993" right="0.78740157480314965" top="0.98425196850393704" bottom="0.98425196850393704" header="0.51181102362204722" footer="0.51181102362204722"/>
  <pageSetup paperSize="9" orientation="landscape" r:id="rId1"/>
  <headerFooter alignWithMargins="0"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E51"/>
  <sheetViews>
    <sheetView zoomScaleNormal="100" workbookViewId="0">
      <selection activeCell="D4" sqref="D4:E6"/>
    </sheetView>
  </sheetViews>
  <sheetFormatPr defaultColWidth="9.33203125" defaultRowHeight="13.2"/>
  <cols>
    <col min="1" max="1" width="9.6640625" style="61" customWidth="1"/>
    <col min="2" max="2" width="9.6640625" style="62" customWidth="1"/>
    <col min="3" max="3" width="42.44140625" style="62" customWidth="1"/>
    <col min="4" max="5" width="25" style="62" customWidth="1"/>
    <col min="6" max="16384" width="9.33203125" style="62"/>
  </cols>
  <sheetData>
    <row r="1" spans="1:5" s="65" customFormat="1" ht="21" customHeight="1" thickBot="1">
      <c r="A1" s="64"/>
      <c r="C1" s="133"/>
      <c r="D1" s="67"/>
      <c r="E1" s="67" t="s">
        <v>256</v>
      </c>
    </row>
    <row r="2" spans="1:5" s="69" customFormat="1" ht="25.5" customHeight="1">
      <c r="A2" s="497" t="s">
        <v>156</v>
      </c>
      <c r="B2" s="497"/>
      <c r="C2" s="134" t="s">
        <v>157</v>
      </c>
      <c r="D2" s="503" t="s">
        <v>148</v>
      </c>
      <c r="E2" s="504"/>
    </row>
    <row r="3" spans="1:5" s="69" customFormat="1" ht="16.2" thickBot="1">
      <c r="A3" s="70" t="s">
        <v>149</v>
      </c>
      <c r="B3" s="71"/>
      <c r="C3" s="135" t="s">
        <v>270</v>
      </c>
      <c r="D3" s="505" t="s">
        <v>188</v>
      </c>
      <c r="E3" s="506"/>
    </row>
    <row r="4" spans="1:5" s="74" customFormat="1" ht="15.9" customHeight="1" thickBot="1">
      <c r="A4" s="72"/>
      <c r="B4" s="72"/>
      <c r="C4" s="72"/>
      <c r="D4" s="73"/>
      <c r="E4" s="73" t="s">
        <v>288</v>
      </c>
    </row>
    <row r="5" spans="1:5" ht="13.5" customHeight="1" thickBot="1">
      <c r="A5" s="498" t="s">
        <v>150</v>
      </c>
      <c r="B5" s="498"/>
      <c r="C5" s="75" t="s">
        <v>151</v>
      </c>
      <c r="D5" s="118" t="s">
        <v>258</v>
      </c>
      <c r="E5" s="118" t="s">
        <v>571</v>
      </c>
    </row>
    <row r="6" spans="1:5" s="79" customFormat="1" ht="12.9" customHeight="1" thickBot="1">
      <c r="A6" s="76">
        <v>1</v>
      </c>
      <c r="B6" s="77">
        <v>2</v>
      </c>
      <c r="C6" s="77">
        <v>3</v>
      </c>
      <c r="D6" s="78">
        <v>4</v>
      </c>
      <c r="E6" s="78">
        <v>5</v>
      </c>
    </row>
    <row r="7" spans="1:5" s="79" customFormat="1" ht="15.9" customHeight="1" thickBot="1">
      <c r="A7" s="80"/>
      <c r="B7" s="81"/>
      <c r="C7" s="81" t="s">
        <v>86</v>
      </c>
      <c r="D7" s="119"/>
      <c r="E7" s="119"/>
    </row>
    <row r="8" spans="1:5" s="83" customFormat="1" ht="12" customHeight="1" thickBot="1">
      <c r="A8" s="76" t="s">
        <v>2</v>
      </c>
      <c r="B8" s="82"/>
      <c r="C8" s="120" t="s">
        <v>159</v>
      </c>
      <c r="D8" s="26">
        <f>SUM(D9:D16)</f>
        <v>0</v>
      </c>
      <c r="E8" s="26">
        <f>SUM(E9:E16)</f>
        <v>0</v>
      </c>
    </row>
    <row r="9" spans="1:5" s="83" customFormat="1" ht="12" customHeight="1">
      <c r="A9" s="87"/>
      <c r="B9" s="85" t="s">
        <v>55</v>
      </c>
      <c r="C9" s="2" t="s">
        <v>10</v>
      </c>
      <c r="D9" s="88"/>
      <c r="E9" s="88"/>
    </row>
    <row r="10" spans="1:5" s="83" customFormat="1" ht="12" customHeight="1">
      <c r="A10" s="84"/>
      <c r="B10" s="85" t="s">
        <v>57</v>
      </c>
      <c r="C10" s="3" t="s">
        <v>12</v>
      </c>
      <c r="D10" s="22"/>
      <c r="E10" s="22"/>
    </row>
    <row r="11" spans="1:5" s="83" customFormat="1" ht="12" customHeight="1">
      <c r="A11" s="84"/>
      <c r="B11" s="85" t="s">
        <v>59</v>
      </c>
      <c r="C11" s="3" t="s">
        <v>14</v>
      </c>
      <c r="D11" s="22"/>
      <c r="E11" s="22"/>
    </row>
    <row r="12" spans="1:5" s="83" customFormat="1" ht="12" customHeight="1">
      <c r="A12" s="84"/>
      <c r="B12" s="85" t="s">
        <v>61</v>
      </c>
      <c r="C12" s="3" t="s">
        <v>16</v>
      </c>
      <c r="D12" s="22"/>
      <c r="E12" s="22"/>
    </row>
    <row r="13" spans="1:5" s="83" customFormat="1" ht="12" customHeight="1">
      <c r="A13" s="84"/>
      <c r="B13" s="85" t="s">
        <v>160</v>
      </c>
      <c r="C13" s="4" t="s">
        <v>18</v>
      </c>
      <c r="D13" s="22"/>
      <c r="E13" s="22"/>
    </row>
    <row r="14" spans="1:5" s="83" customFormat="1" ht="12" customHeight="1">
      <c r="A14" s="89"/>
      <c r="B14" s="85" t="s">
        <v>65</v>
      </c>
      <c r="C14" s="3" t="s">
        <v>161</v>
      </c>
      <c r="D14" s="27"/>
      <c r="E14" s="27"/>
    </row>
    <row r="15" spans="1:5" s="86" customFormat="1" ht="12" customHeight="1">
      <c r="A15" s="84"/>
      <c r="B15" s="85" t="s">
        <v>66</v>
      </c>
      <c r="C15" s="3" t="s">
        <v>162</v>
      </c>
      <c r="D15" s="22"/>
      <c r="E15" s="22"/>
    </row>
    <row r="16" spans="1:5" s="86" customFormat="1" ht="12" customHeight="1" thickBot="1">
      <c r="A16" s="90"/>
      <c r="B16" s="91" t="s">
        <v>67</v>
      </c>
      <c r="C16" s="4" t="s">
        <v>163</v>
      </c>
      <c r="D16" s="25"/>
      <c r="E16" s="25"/>
    </row>
    <row r="17" spans="1:5" s="83" customFormat="1" ht="12" customHeight="1" thickBot="1">
      <c r="A17" s="76" t="s">
        <v>3</v>
      </c>
      <c r="B17" s="82"/>
      <c r="C17" s="120" t="s">
        <v>164</v>
      </c>
      <c r="D17" s="26">
        <f>SUM(D18:D21)</f>
        <v>0</v>
      </c>
      <c r="E17" s="26">
        <f>SUM(E18:E21)</f>
        <v>0</v>
      </c>
    </row>
    <row r="18" spans="1:5" s="86" customFormat="1" ht="12" customHeight="1">
      <c r="A18" s="84"/>
      <c r="B18" s="85" t="s">
        <v>4</v>
      </c>
      <c r="C18" s="6" t="s">
        <v>165</v>
      </c>
      <c r="D18" s="22"/>
      <c r="E18" s="22"/>
    </row>
    <row r="19" spans="1:5" s="86" customFormat="1" ht="12" customHeight="1">
      <c r="A19" s="84"/>
      <c r="B19" s="85" t="s">
        <v>5</v>
      </c>
      <c r="C19" s="3" t="s">
        <v>166</v>
      </c>
      <c r="D19" s="22"/>
      <c r="E19" s="22"/>
    </row>
    <row r="20" spans="1:5" s="86" customFormat="1" ht="12" customHeight="1">
      <c r="A20" s="84"/>
      <c r="B20" s="85" t="s">
        <v>6</v>
      </c>
      <c r="C20" s="3" t="s">
        <v>167</v>
      </c>
      <c r="D20" s="22"/>
      <c r="E20" s="22"/>
    </row>
    <row r="21" spans="1:5" s="86" customFormat="1" ht="12" customHeight="1" thickBot="1">
      <c r="A21" s="84"/>
      <c r="B21" s="85" t="s">
        <v>7</v>
      </c>
      <c r="C21" s="3" t="s">
        <v>166</v>
      </c>
      <c r="D21" s="22"/>
      <c r="E21" s="22"/>
    </row>
    <row r="22" spans="1:5" s="86" customFormat="1" ht="12" customHeight="1" thickBot="1">
      <c r="A22" s="76" t="s">
        <v>8</v>
      </c>
      <c r="B22" s="1"/>
      <c r="C22" s="1" t="s">
        <v>168</v>
      </c>
      <c r="D22" s="26">
        <f>+D23+D24</f>
        <v>0</v>
      </c>
      <c r="E22" s="26">
        <f>+E23+E24</f>
        <v>0</v>
      </c>
    </row>
    <row r="23" spans="1:5" s="83" customFormat="1" ht="12" customHeight="1">
      <c r="A23" s="87"/>
      <c r="B23" s="121" t="s">
        <v>9</v>
      </c>
      <c r="C23" s="2" t="s">
        <v>35</v>
      </c>
      <c r="D23" s="88"/>
      <c r="E23" s="88"/>
    </row>
    <row r="24" spans="1:5" s="83" customFormat="1" ht="12" customHeight="1" thickBot="1">
      <c r="A24" s="122"/>
      <c r="B24" s="123" t="s">
        <v>11</v>
      </c>
      <c r="C24" s="5" t="s">
        <v>37</v>
      </c>
      <c r="D24" s="124"/>
      <c r="E24" s="124"/>
    </row>
    <row r="25" spans="1:5" s="83" customFormat="1" ht="12" customHeight="1" thickBot="1">
      <c r="A25" s="76" t="s">
        <v>82</v>
      </c>
      <c r="B25" s="82"/>
      <c r="C25" s="1" t="s">
        <v>182</v>
      </c>
      <c r="D25" s="28">
        <v>1216000</v>
      </c>
      <c r="E25" s="28">
        <v>1216000</v>
      </c>
    </row>
    <row r="26" spans="1:5" s="83" customFormat="1" ht="12" customHeight="1" thickBot="1">
      <c r="A26" s="76" t="s">
        <v>21</v>
      </c>
      <c r="B26" s="99"/>
      <c r="C26" s="1" t="s">
        <v>183</v>
      </c>
      <c r="D26" s="100"/>
      <c r="E26" s="100"/>
    </row>
    <row r="27" spans="1:5" s="86" customFormat="1" ht="12" customHeight="1" thickBot="1">
      <c r="A27" s="125" t="s">
        <v>30</v>
      </c>
      <c r="B27" s="83"/>
      <c r="C27" s="112" t="s">
        <v>184</v>
      </c>
      <c r="D27" s="126"/>
      <c r="E27" s="126"/>
    </row>
    <row r="28" spans="1:5" s="86" customFormat="1" ht="15" customHeight="1">
      <c r="A28" s="87"/>
      <c r="B28" s="92" t="s">
        <v>31</v>
      </c>
      <c r="C28" s="2" t="s">
        <v>119</v>
      </c>
      <c r="D28" s="88"/>
      <c r="E28" s="88"/>
    </row>
    <row r="29" spans="1:5" s="86" customFormat="1" ht="15" customHeight="1" thickBot="1">
      <c r="A29" s="127"/>
      <c r="B29" s="94" t="s">
        <v>32</v>
      </c>
      <c r="C29" s="7" t="s">
        <v>173</v>
      </c>
      <c r="D29" s="95"/>
      <c r="E29" s="95"/>
    </row>
    <row r="30" spans="1:5" ht="13.8" thickBot="1">
      <c r="A30" s="32" t="s">
        <v>83</v>
      </c>
      <c r="B30" s="128"/>
      <c r="C30" s="129" t="s">
        <v>185</v>
      </c>
      <c r="D30" s="98"/>
      <c r="E30" s="98"/>
    </row>
    <row r="31" spans="1:5" s="79" customFormat="1" ht="16.5" customHeight="1" thickBot="1">
      <c r="A31" s="32" t="s">
        <v>38</v>
      </c>
      <c r="B31" s="130"/>
      <c r="C31" s="131" t="s">
        <v>186</v>
      </c>
      <c r="D31" s="100">
        <f>D25+D28</f>
        <v>1216000</v>
      </c>
      <c r="E31" s="100">
        <f>E25+E28</f>
        <v>1216000</v>
      </c>
    </row>
    <row r="32" spans="1:5" s="110" customFormat="1" ht="12" customHeight="1">
      <c r="A32" s="101"/>
      <c r="B32" s="101"/>
      <c r="C32" s="102"/>
      <c r="D32" s="103"/>
      <c r="E32" s="103"/>
    </row>
    <row r="33" spans="1:5" ht="12" customHeight="1" thickBot="1">
      <c r="A33" s="104"/>
      <c r="B33" s="105"/>
      <c r="C33" s="105"/>
      <c r="D33" s="106"/>
      <c r="E33" s="106"/>
    </row>
    <row r="34" spans="1:5" ht="12" customHeight="1" thickBot="1">
      <c r="A34" s="107"/>
      <c r="B34" s="108"/>
      <c r="C34" s="109" t="s">
        <v>87</v>
      </c>
      <c r="D34" s="100"/>
      <c r="E34" s="100"/>
    </row>
    <row r="35" spans="1:5" ht="12" customHeight="1" thickBot="1">
      <c r="A35" s="76" t="s">
        <v>2</v>
      </c>
      <c r="B35" s="1"/>
      <c r="C35" s="1" t="s">
        <v>152</v>
      </c>
      <c r="D35" s="26"/>
      <c r="E35" s="26"/>
    </row>
    <row r="36" spans="1:5" ht="12" customHeight="1">
      <c r="A36" s="96"/>
      <c r="B36" s="111" t="s">
        <v>55</v>
      </c>
      <c r="C36" s="6" t="s">
        <v>56</v>
      </c>
      <c r="D36" s="20"/>
      <c r="E36" s="20"/>
    </row>
    <row r="37" spans="1:5" ht="12" customHeight="1">
      <c r="A37" s="84"/>
      <c r="B37" s="93" t="s">
        <v>57</v>
      </c>
      <c r="C37" s="3" t="s">
        <v>58</v>
      </c>
      <c r="D37" s="22"/>
      <c r="E37" s="22"/>
    </row>
    <row r="38" spans="1:5" ht="12" customHeight="1">
      <c r="A38" s="84"/>
      <c r="B38" s="93" t="s">
        <v>59</v>
      </c>
      <c r="C38" s="3" t="s">
        <v>60</v>
      </c>
      <c r="D38" s="22">
        <v>1380000</v>
      </c>
      <c r="E38" s="22">
        <v>1380000</v>
      </c>
    </row>
    <row r="39" spans="1:5" s="110" customFormat="1" ht="12" customHeight="1">
      <c r="A39" s="84"/>
      <c r="B39" s="93" t="s">
        <v>61</v>
      </c>
      <c r="C39" s="3" t="s">
        <v>62</v>
      </c>
      <c r="D39" s="22"/>
      <c r="E39" s="22"/>
    </row>
    <row r="40" spans="1:5" ht="12" customHeight="1" thickBot="1">
      <c r="A40" s="84"/>
      <c r="B40" s="93" t="s">
        <v>63</v>
      </c>
      <c r="C40" s="3" t="s">
        <v>64</v>
      </c>
      <c r="D40" s="22"/>
      <c r="E40" s="22"/>
    </row>
    <row r="41" spans="1:5" ht="12" customHeight="1" thickBot="1">
      <c r="A41" s="76" t="s">
        <v>3</v>
      </c>
      <c r="B41" s="1"/>
      <c r="C41" s="1" t="s">
        <v>176</v>
      </c>
      <c r="D41" s="26"/>
      <c r="E41" s="26"/>
    </row>
    <row r="42" spans="1:5" ht="12" customHeight="1">
      <c r="A42" s="96"/>
      <c r="B42" s="111" t="s">
        <v>4</v>
      </c>
      <c r="C42" s="6" t="s">
        <v>72</v>
      </c>
      <c r="D42" s="20"/>
      <c r="E42" s="20"/>
    </row>
    <row r="43" spans="1:5" ht="12" customHeight="1">
      <c r="A43" s="84"/>
      <c r="B43" s="93" t="s">
        <v>5</v>
      </c>
      <c r="C43" s="3" t="s">
        <v>73</v>
      </c>
      <c r="D43" s="22"/>
      <c r="E43" s="22"/>
    </row>
    <row r="44" spans="1:5" ht="15" customHeight="1">
      <c r="A44" s="84"/>
      <c r="B44" s="93" t="s">
        <v>75</v>
      </c>
      <c r="C44" s="3" t="s">
        <v>177</v>
      </c>
      <c r="D44" s="22"/>
      <c r="E44" s="22"/>
    </row>
    <row r="45" spans="1:5" ht="21" thickBot="1">
      <c r="A45" s="84"/>
      <c r="B45" s="93" t="s">
        <v>77</v>
      </c>
      <c r="C45" s="3" t="s">
        <v>178</v>
      </c>
      <c r="D45" s="22"/>
      <c r="E45" s="22"/>
    </row>
    <row r="46" spans="1:5" ht="15" customHeight="1" thickBot="1">
      <c r="A46" s="76" t="s">
        <v>8</v>
      </c>
      <c r="B46" s="1"/>
      <c r="C46" s="1" t="s">
        <v>179</v>
      </c>
      <c r="D46" s="28"/>
      <c r="E46" s="28"/>
    </row>
    <row r="47" spans="1:5" ht="14.25" customHeight="1" thickBot="1">
      <c r="A47" s="32" t="s">
        <v>82</v>
      </c>
      <c r="B47" s="128"/>
      <c r="C47" s="129" t="s">
        <v>180</v>
      </c>
      <c r="D47" s="98"/>
      <c r="E47" s="98"/>
    </row>
    <row r="48" spans="1:5" ht="13.8" thickBot="1">
      <c r="A48" s="76" t="s">
        <v>21</v>
      </c>
      <c r="B48" s="97"/>
      <c r="C48" s="132" t="s">
        <v>181</v>
      </c>
      <c r="D48" s="26">
        <v>1380000</v>
      </c>
      <c r="E48" s="26">
        <v>1380000</v>
      </c>
    </row>
    <row r="49" spans="1:5" ht="13.8" thickBot="1">
      <c r="D49" s="63"/>
      <c r="E49" s="63"/>
    </row>
    <row r="50" spans="1:5" ht="13.8" thickBot="1">
      <c r="A50" s="113" t="s">
        <v>154</v>
      </c>
      <c r="B50" s="114"/>
      <c r="C50" s="115"/>
      <c r="D50" s="116"/>
      <c r="E50" s="116"/>
    </row>
    <row r="51" spans="1:5" ht="13.8" thickBot="1">
      <c r="A51" s="113" t="s">
        <v>155</v>
      </c>
      <c r="B51" s="114"/>
      <c r="C51" s="115"/>
      <c r="D51" s="116"/>
      <c r="E51" s="116"/>
    </row>
  </sheetData>
  <sheetProtection selectLockedCells="1" selectUnlockedCells="1"/>
  <mergeCells count="4">
    <mergeCell ref="A2:B2"/>
    <mergeCell ref="A5:B5"/>
    <mergeCell ref="D2:E2"/>
    <mergeCell ref="D3:E3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51"/>
  <sheetViews>
    <sheetView zoomScaleNormal="100" zoomScalePageLayoutView="118" workbookViewId="0">
      <selection activeCell="E21" sqref="E21"/>
    </sheetView>
  </sheetViews>
  <sheetFormatPr defaultColWidth="9.33203125" defaultRowHeight="13.2"/>
  <cols>
    <col min="1" max="1" width="9.6640625" style="61" customWidth="1"/>
    <col min="2" max="2" width="9.6640625" style="62" customWidth="1"/>
    <col min="3" max="3" width="44" style="62" customWidth="1"/>
    <col min="4" max="5" width="25" style="62" customWidth="1"/>
    <col min="6" max="16384" width="9.33203125" style="62"/>
  </cols>
  <sheetData>
    <row r="1" spans="1:5" s="65" customFormat="1" ht="21" customHeight="1" thickBot="1">
      <c r="A1" s="64"/>
      <c r="C1" s="133"/>
      <c r="D1" s="67"/>
      <c r="E1" s="67" t="s">
        <v>290</v>
      </c>
    </row>
    <row r="2" spans="1:5" s="69" customFormat="1" ht="25.5" customHeight="1">
      <c r="A2" s="497" t="s">
        <v>156</v>
      </c>
      <c r="B2" s="497"/>
      <c r="C2" s="137" t="s">
        <v>244</v>
      </c>
      <c r="D2" s="503" t="s">
        <v>148</v>
      </c>
      <c r="E2" s="504"/>
    </row>
    <row r="3" spans="1:5" s="69" customFormat="1" ht="16.2" thickBot="1">
      <c r="A3" s="70" t="s">
        <v>149</v>
      </c>
      <c r="B3" s="71"/>
      <c r="C3" s="138" t="s">
        <v>312</v>
      </c>
      <c r="D3" s="505" t="s">
        <v>291</v>
      </c>
      <c r="E3" s="506"/>
    </row>
    <row r="4" spans="1:5" s="74" customFormat="1" ht="15.9" customHeight="1" thickBot="1">
      <c r="A4" s="72"/>
      <c r="B4" s="72"/>
      <c r="C4" s="72"/>
      <c r="D4" s="73"/>
      <c r="E4" s="73" t="s">
        <v>288</v>
      </c>
    </row>
    <row r="5" spans="1:5" ht="13.5" customHeight="1" thickBot="1">
      <c r="A5" s="498" t="s">
        <v>150</v>
      </c>
      <c r="B5" s="498"/>
      <c r="C5" s="75" t="s">
        <v>151</v>
      </c>
      <c r="D5" s="118" t="s">
        <v>258</v>
      </c>
      <c r="E5" s="118" t="s">
        <v>571</v>
      </c>
    </row>
    <row r="6" spans="1:5" s="79" customFormat="1" ht="12.9" customHeight="1" thickBot="1">
      <c r="A6" s="76">
        <v>1</v>
      </c>
      <c r="B6" s="77">
        <v>2</v>
      </c>
      <c r="C6" s="77">
        <v>3</v>
      </c>
      <c r="D6" s="78">
        <v>4</v>
      </c>
      <c r="E6" s="78">
        <v>5</v>
      </c>
    </row>
    <row r="7" spans="1:5" s="79" customFormat="1" ht="15.9" customHeight="1" thickBot="1">
      <c r="A7" s="80"/>
      <c r="B7" s="81"/>
      <c r="C7" s="81" t="s">
        <v>86</v>
      </c>
      <c r="D7" s="119"/>
      <c r="E7" s="119"/>
    </row>
    <row r="8" spans="1:5" s="83" customFormat="1" ht="12" customHeight="1" thickBot="1">
      <c r="A8" s="76" t="s">
        <v>2</v>
      </c>
      <c r="B8" s="82"/>
      <c r="C8" s="120" t="s">
        <v>159</v>
      </c>
      <c r="D8" s="26">
        <f>SUM(D9:D16)</f>
        <v>0</v>
      </c>
      <c r="E8" s="26">
        <f>SUM(E9:E16)</f>
        <v>0</v>
      </c>
    </row>
    <row r="9" spans="1:5" s="83" customFormat="1" ht="12" customHeight="1">
      <c r="A9" s="87"/>
      <c r="B9" s="85" t="s">
        <v>55</v>
      </c>
      <c r="C9" s="2" t="s">
        <v>10</v>
      </c>
      <c r="D9" s="88"/>
      <c r="E9" s="88"/>
    </row>
    <row r="10" spans="1:5" s="83" customFormat="1" ht="12" customHeight="1">
      <c r="A10" s="84"/>
      <c r="B10" s="85" t="s">
        <v>57</v>
      </c>
      <c r="C10" s="3" t="s">
        <v>12</v>
      </c>
      <c r="D10" s="22"/>
      <c r="E10" s="22"/>
    </row>
    <row r="11" spans="1:5" s="83" customFormat="1" ht="12" customHeight="1">
      <c r="A11" s="84"/>
      <c r="B11" s="85" t="s">
        <v>59</v>
      </c>
      <c r="C11" s="3" t="s">
        <v>14</v>
      </c>
      <c r="D11" s="22"/>
      <c r="E11" s="22"/>
    </row>
    <row r="12" spans="1:5" s="83" customFormat="1" ht="12" customHeight="1">
      <c r="A12" s="84"/>
      <c r="B12" s="85" t="s">
        <v>61</v>
      </c>
      <c r="C12" s="3" t="s">
        <v>16</v>
      </c>
      <c r="D12" s="22"/>
      <c r="E12" s="22"/>
    </row>
    <row r="13" spans="1:5" s="83" customFormat="1" ht="12" customHeight="1">
      <c r="A13" s="84"/>
      <c r="B13" s="85" t="s">
        <v>160</v>
      </c>
      <c r="C13" s="4" t="s">
        <v>18</v>
      </c>
      <c r="D13" s="22"/>
      <c r="E13" s="22"/>
    </row>
    <row r="14" spans="1:5" s="83" customFormat="1" ht="12" customHeight="1">
      <c r="A14" s="89"/>
      <c r="B14" s="85" t="s">
        <v>65</v>
      </c>
      <c r="C14" s="3" t="s">
        <v>161</v>
      </c>
      <c r="D14" s="27"/>
      <c r="E14" s="27"/>
    </row>
    <row r="15" spans="1:5" s="86" customFormat="1" ht="12" customHeight="1">
      <c r="A15" s="84"/>
      <c r="B15" s="85" t="s">
        <v>66</v>
      </c>
      <c r="C15" s="3" t="s">
        <v>162</v>
      </c>
      <c r="D15" s="22"/>
      <c r="E15" s="22"/>
    </row>
    <row r="16" spans="1:5" s="86" customFormat="1" ht="12" customHeight="1" thickBot="1">
      <c r="A16" s="90"/>
      <c r="B16" s="91" t="s">
        <v>67</v>
      </c>
      <c r="C16" s="4" t="s">
        <v>163</v>
      </c>
      <c r="D16" s="25"/>
      <c r="E16" s="25"/>
    </row>
    <row r="17" spans="1:5" s="83" customFormat="1" ht="12" customHeight="1" thickBot="1">
      <c r="A17" s="76" t="s">
        <v>3</v>
      </c>
      <c r="B17" s="82"/>
      <c r="C17" s="120" t="s">
        <v>164</v>
      </c>
      <c r="D17" s="26">
        <f>SUM(D18:D21)</f>
        <v>0</v>
      </c>
      <c r="E17" s="26">
        <f>SUM(E18:E21)</f>
        <v>0</v>
      </c>
    </row>
    <row r="18" spans="1:5" s="86" customFormat="1" ht="12" customHeight="1">
      <c r="A18" s="84"/>
      <c r="B18" s="85" t="s">
        <v>4</v>
      </c>
      <c r="C18" s="6" t="s">
        <v>165</v>
      </c>
      <c r="D18" s="22"/>
      <c r="E18" s="22"/>
    </row>
    <row r="19" spans="1:5" s="86" customFormat="1" ht="12" customHeight="1">
      <c r="A19" s="84"/>
      <c r="B19" s="85" t="s">
        <v>5</v>
      </c>
      <c r="C19" s="3" t="s">
        <v>166</v>
      </c>
      <c r="D19" s="22"/>
      <c r="E19" s="22"/>
    </row>
    <row r="20" spans="1:5" s="86" customFormat="1" ht="12" customHeight="1">
      <c r="A20" s="84"/>
      <c r="B20" s="85" t="s">
        <v>6</v>
      </c>
      <c r="C20" s="3" t="s">
        <v>167</v>
      </c>
      <c r="D20" s="22"/>
      <c r="E20" s="22"/>
    </row>
    <row r="21" spans="1:5" s="86" customFormat="1" ht="12" customHeight="1" thickBot="1">
      <c r="A21" s="84"/>
      <c r="B21" s="85" t="s">
        <v>7</v>
      </c>
      <c r="C21" s="3" t="s">
        <v>166</v>
      </c>
      <c r="D21" s="22"/>
      <c r="E21" s="22"/>
    </row>
    <row r="22" spans="1:5" s="86" customFormat="1" ht="12" customHeight="1" thickBot="1">
      <c r="A22" s="76" t="s">
        <v>8</v>
      </c>
      <c r="B22" s="1"/>
      <c r="C22" s="1" t="s">
        <v>168</v>
      </c>
      <c r="D22" s="26">
        <f>+D23+D24</f>
        <v>0</v>
      </c>
      <c r="E22" s="26">
        <f>+E23+E24</f>
        <v>0</v>
      </c>
    </row>
    <row r="23" spans="1:5" s="83" customFormat="1" ht="12" customHeight="1">
      <c r="A23" s="87"/>
      <c r="B23" s="121" t="s">
        <v>9</v>
      </c>
      <c r="C23" s="2" t="s">
        <v>35</v>
      </c>
      <c r="D23" s="88"/>
      <c r="E23" s="88"/>
    </row>
    <row r="24" spans="1:5" s="83" customFormat="1" ht="12" customHeight="1" thickBot="1">
      <c r="A24" s="122"/>
      <c r="B24" s="123" t="s">
        <v>11</v>
      </c>
      <c r="C24" s="5" t="s">
        <v>37</v>
      </c>
      <c r="D24" s="124"/>
      <c r="E24" s="124"/>
    </row>
    <row r="25" spans="1:5" s="83" customFormat="1" ht="12" customHeight="1" thickBot="1">
      <c r="A25" s="76" t="s">
        <v>82</v>
      </c>
      <c r="B25" s="82"/>
      <c r="C25" s="1" t="s">
        <v>189</v>
      </c>
      <c r="D25" s="28">
        <v>1800000</v>
      </c>
      <c r="E25" s="28">
        <v>1800000</v>
      </c>
    </row>
    <row r="26" spans="1:5" s="83" customFormat="1" ht="12" customHeight="1" thickBot="1">
      <c r="A26" s="76" t="s">
        <v>21</v>
      </c>
      <c r="B26" s="99"/>
      <c r="C26" s="1" t="s">
        <v>183</v>
      </c>
      <c r="D26" s="100"/>
      <c r="E26" s="100"/>
    </row>
    <row r="27" spans="1:5" s="86" customFormat="1" ht="12" customHeight="1" thickBot="1">
      <c r="A27" s="125" t="s">
        <v>30</v>
      </c>
      <c r="B27" s="83"/>
      <c r="C27" s="112" t="s">
        <v>184</v>
      </c>
      <c r="D27" s="126">
        <f>+D28</f>
        <v>7680215</v>
      </c>
      <c r="E27" s="126">
        <f>+E28</f>
        <v>7680215</v>
      </c>
    </row>
    <row r="28" spans="1:5" s="86" customFormat="1" ht="15" customHeight="1">
      <c r="A28" s="87"/>
      <c r="B28" s="92" t="s">
        <v>31</v>
      </c>
      <c r="C28" s="2" t="s">
        <v>119</v>
      </c>
      <c r="D28" s="88">
        <v>7680215</v>
      </c>
      <c r="E28" s="88">
        <v>7680215</v>
      </c>
    </row>
    <row r="29" spans="1:5" s="86" customFormat="1" ht="15" customHeight="1" thickBot="1">
      <c r="A29" s="127"/>
      <c r="B29" s="94" t="s">
        <v>32</v>
      </c>
      <c r="C29" s="7" t="s">
        <v>173</v>
      </c>
      <c r="D29" s="95"/>
      <c r="E29" s="95"/>
    </row>
    <row r="30" spans="1:5" ht="13.8" thickBot="1">
      <c r="A30" s="32" t="s">
        <v>83</v>
      </c>
      <c r="B30" s="128"/>
      <c r="C30" s="129" t="s">
        <v>185</v>
      </c>
      <c r="D30" s="98"/>
      <c r="E30" s="98"/>
    </row>
    <row r="31" spans="1:5" s="79" customFormat="1" ht="16.5" customHeight="1" thickBot="1">
      <c r="A31" s="32" t="s">
        <v>38</v>
      </c>
      <c r="B31" s="130"/>
      <c r="C31" s="131" t="s">
        <v>186</v>
      </c>
      <c r="D31" s="100">
        <f>+D25+D27</f>
        <v>9480215</v>
      </c>
      <c r="E31" s="100">
        <f>+E25+E27</f>
        <v>9480215</v>
      </c>
    </row>
    <row r="32" spans="1:5" s="110" customFormat="1" ht="12" customHeight="1">
      <c r="A32" s="101"/>
      <c r="B32" s="101"/>
      <c r="C32" s="102"/>
      <c r="D32" s="103"/>
      <c r="E32" s="103"/>
    </row>
    <row r="33" spans="1:5" ht="12" customHeight="1" thickBot="1">
      <c r="A33" s="104"/>
      <c r="B33" s="105"/>
      <c r="C33" s="105"/>
      <c r="D33" s="106"/>
      <c r="E33" s="106"/>
    </row>
    <row r="34" spans="1:5" ht="12" customHeight="1" thickBot="1">
      <c r="A34" s="107"/>
      <c r="B34" s="108"/>
      <c r="C34" s="109" t="s">
        <v>87</v>
      </c>
      <c r="D34" s="100"/>
      <c r="E34" s="100"/>
    </row>
    <row r="35" spans="1:5" ht="12" customHeight="1" thickBot="1">
      <c r="A35" s="76" t="s">
        <v>2</v>
      </c>
      <c r="B35" s="1"/>
      <c r="C35" s="1" t="s">
        <v>152</v>
      </c>
      <c r="D35" s="26">
        <f>SUM(D36:D40)</f>
        <v>5043000</v>
      </c>
      <c r="E35" s="26">
        <f>SUM(E36:E40)</f>
        <v>5043000</v>
      </c>
    </row>
    <row r="36" spans="1:5" ht="12" customHeight="1">
      <c r="A36" s="96"/>
      <c r="B36" s="111" t="s">
        <v>55</v>
      </c>
      <c r="C36" s="6" t="s">
        <v>56</v>
      </c>
      <c r="D36" s="20">
        <f>360000+2400000</f>
        <v>2760000</v>
      </c>
      <c r="E36" s="20">
        <f>360000+2400000</f>
        <v>2760000</v>
      </c>
    </row>
    <row r="37" spans="1:5" ht="12" customHeight="1">
      <c r="A37" s="84"/>
      <c r="B37" s="93" t="s">
        <v>57</v>
      </c>
      <c r="C37" s="3" t="s">
        <v>58</v>
      </c>
      <c r="D37" s="22">
        <f>63000+420000</f>
        <v>483000</v>
      </c>
      <c r="E37" s="22">
        <f>63000+420000</f>
        <v>483000</v>
      </c>
    </row>
    <row r="38" spans="1:5" ht="12" customHeight="1">
      <c r="A38" s="84"/>
      <c r="B38" s="93" t="s">
        <v>59</v>
      </c>
      <c r="C38" s="3" t="s">
        <v>60</v>
      </c>
      <c r="D38" s="22">
        <v>1800000</v>
      </c>
      <c r="E38" s="22">
        <v>1800000</v>
      </c>
    </row>
    <row r="39" spans="1:5" s="110" customFormat="1" ht="12" customHeight="1">
      <c r="A39" s="84"/>
      <c r="B39" s="93" t="s">
        <v>61</v>
      </c>
      <c r="C39" s="3" t="s">
        <v>62</v>
      </c>
      <c r="D39" s="22"/>
      <c r="E39" s="22"/>
    </row>
    <row r="40" spans="1:5" ht="12" customHeight="1" thickBot="1">
      <c r="A40" s="84"/>
      <c r="B40" s="93" t="s">
        <v>63</v>
      </c>
      <c r="C40" s="3" t="s">
        <v>64</v>
      </c>
      <c r="D40" s="22"/>
      <c r="E40" s="22"/>
    </row>
    <row r="41" spans="1:5" ht="12" customHeight="1" thickBot="1">
      <c r="A41" s="76" t="s">
        <v>3</v>
      </c>
      <c r="B41" s="1"/>
      <c r="C41" s="1" t="s">
        <v>176</v>
      </c>
      <c r="D41" s="26">
        <f>+D42</f>
        <v>4883915</v>
      </c>
      <c r="E41" s="26">
        <f>+E42</f>
        <v>4883915</v>
      </c>
    </row>
    <row r="42" spans="1:5" ht="12" customHeight="1">
      <c r="A42" s="96"/>
      <c r="B42" s="111" t="s">
        <v>4</v>
      </c>
      <c r="C42" s="6" t="s">
        <v>72</v>
      </c>
      <c r="D42" s="20">
        <v>4883915</v>
      </c>
      <c r="E42" s="20">
        <v>4883915</v>
      </c>
    </row>
    <row r="43" spans="1:5" ht="12" customHeight="1">
      <c r="A43" s="84"/>
      <c r="B43" s="93" t="s">
        <v>5</v>
      </c>
      <c r="C43" s="3" t="s">
        <v>73</v>
      </c>
      <c r="D43" s="22"/>
      <c r="E43" s="22"/>
    </row>
    <row r="44" spans="1:5" ht="15" customHeight="1">
      <c r="A44" s="84"/>
      <c r="B44" s="93" t="s">
        <v>75</v>
      </c>
      <c r="C44" s="3" t="s">
        <v>177</v>
      </c>
      <c r="D44" s="22"/>
      <c r="E44" s="22"/>
    </row>
    <row r="45" spans="1:5" ht="13.8" thickBot="1">
      <c r="A45" s="84"/>
      <c r="B45" s="93" t="s">
        <v>77</v>
      </c>
      <c r="C45" s="3" t="s">
        <v>178</v>
      </c>
      <c r="D45" s="25">
        <v>4883915</v>
      </c>
      <c r="E45" s="25">
        <v>4883915</v>
      </c>
    </row>
    <row r="46" spans="1:5" ht="15" customHeight="1" thickBot="1">
      <c r="A46" s="76" t="s">
        <v>8</v>
      </c>
      <c r="B46" s="1"/>
      <c r="C46" s="294" t="s">
        <v>179</v>
      </c>
      <c r="D46" s="298"/>
      <c r="E46" s="298"/>
    </row>
    <row r="47" spans="1:5" ht="14.25" customHeight="1" thickBot="1">
      <c r="A47" s="32" t="s">
        <v>82</v>
      </c>
      <c r="B47" s="128"/>
      <c r="C47" s="295" t="s">
        <v>180</v>
      </c>
      <c r="D47" s="298"/>
      <c r="E47" s="298"/>
    </row>
    <row r="48" spans="1:5" ht="13.8" thickBot="1">
      <c r="A48" s="76" t="s">
        <v>21</v>
      </c>
      <c r="B48" s="97"/>
      <c r="C48" s="296" t="s">
        <v>181</v>
      </c>
      <c r="D48" s="299">
        <f>+D35+D41+D46+D47</f>
        <v>9926915</v>
      </c>
      <c r="E48" s="299">
        <f>+E35+E41+E46+E47</f>
        <v>9926915</v>
      </c>
    </row>
    <row r="49" spans="1:5" ht="13.8" thickBot="1">
      <c r="D49" s="300"/>
      <c r="E49" s="300"/>
    </row>
    <row r="50" spans="1:5" ht="13.8" thickBot="1">
      <c r="A50" s="113" t="s">
        <v>154</v>
      </c>
      <c r="B50" s="114"/>
      <c r="C50" s="297"/>
      <c r="D50" s="301">
        <v>0</v>
      </c>
      <c r="E50" s="301">
        <v>0</v>
      </c>
    </row>
    <row r="51" spans="1:5" ht="13.8" thickBot="1">
      <c r="A51" s="113" t="s">
        <v>155</v>
      </c>
      <c r="B51" s="114"/>
      <c r="C51" s="297"/>
      <c r="D51" s="301">
        <v>0</v>
      </c>
      <c r="E51" s="301">
        <v>0</v>
      </c>
    </row>
  </sheetData>
  <mergeCells count="4">
    <mergeCell ref="A2:B2"/>
    <mergeCell ref="A5:B5"/>
    <mergeCell ref="D2:E2"/>
    <mergeCell ref="D3:E3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27"/>
  <sheetViews>
    <sheetView workbookViewId="0">
      <selection activeCell="A2" sqref="A2:B2"/>
    </sheetView>
  </sheetViews>
  <sheetFormatPr defaultRowHeight="13.2"/>
  <cols>
    <col min="1" max="1" width="69.77734375" customWidth="1"/>
    <col min="2" max="2" width="38.44140625" customWidth="1"/>
  </cols>
  <sheetData>
    <row r="1" spans="1:2">
      <c r="B1" s="249" t="s">
        <v>271</v>
      </c>
    </row>
    <row r="2" spans="1:2" ht="47.25" customHeight="1">
      <c r="A2" s="507" t="s">
        <v>334</v>
      </c>
      <c r="B2" s="507"/>
    </row>
    <row r="3" spans="1:2" ht="22.5" customHeight="1" thickBot="1">
      <c r="A3" s="477"/>
      <c r="B3" s="29" t="s">
        <v>133</v>
      </c>
    </row>
    <row r="4" spans="1:2" ht="24" customHeight="1" thickBot="1">
      <c r="A4" s="30" t="s">
        <v>134</v>
      </c>
      <c r="B4" s="31" t="s">
        <v>335</v>
      </c>
    </row>
    <row r="5" spans="1:2" s="34" customFormat="1" ht="13.8" thickBot="1">
      <c r="A5" s="32">
        <v>1</v>
      </c>
      <c r="B5" s="33">
        <v>2</v>
      </c>
    </row>
    <row r="6" spans="1:2">
      <c r="A6" s="35" t="s">
        <v>301</v>
      </c>
      <c r="B6" s="36"/>
    </row>
    <row r="7" spans="1:2">
      <c r="A7" s="35"/>
      <c r="B7" s="36"/>
    </row>
    <row r="8" spans="1:2" ht="12.75" customHeight="1">
      <c r="A8" s="37" t="s">
        <v>287</v>
      </c>
      <c r="B8" s="36"/>
    </row>
    <row r="9" spans="1:2">
      <c r="A9" s="37" t="s">
        <v>135</v>
      </c>
      <c r="B9" s="36">
        <v>1884960</v>
      </c>
    </row>
    <row r="10" spans="1:2">
      <c r="A10" s="37" t="s">
        <v>136</v>
      </c>
      <c r="B10" s="36">
        <v>1216000</v>
      </c>
    </row>
    <row r="11" spans="1:2">
      <c r="A11" s="253" t="s">
        <v>284</v>
      </c>
      <c r="B11" s="254">
        <v>100000</v>
      </c>
    </row>
    <row r="12" spans="1:2">
      <c r="A12" s="37" t="s">
        <v>286</v>
      </c>
      <c r="B12" s="36">
        <v>928430</v>
      </c>
    </row>
    <row r="13" spans="1:2">
      <c r="A13" s="37" t="s">
        <v>285</v>
      </c>
      <c r="B13" s="36">
        <v>5000000</v>
      </c>
    </row>
    <row r="14" spans="1:2">
      <c r="A14" s="37" t="s">
        <v>292</v>
      </c>
      <c r="B14" s="36">
        <v>5100</v>
      </c>
    </row>
    <row r="15" spans="1:2">
      <c r="A15" s="37" t="s">
        <v>302</v>
      </c>
      <c r="B15" s="36">
        <v>1024800</v>
      </c>
    </row>
    <row r="16" spans="1:2">
      <c r="A16" s="37" t="s">
        <v>303</v>
      </c>
      <c r="B16" s="36">
        <v>15063620</v>
      </c>
    </row>
    <row r="17" spans="1:2">
      <c r="A17" s="37" t="s">
        <v>304</v>
      </c>
      <c r="B17" s="36">
        <v>13715754</v>
      </c>
    </row>
    <row r="18" spans="1:2">
      <c r="A18" s="37" t="s">
        <v>305</v>
      </c>
      <c r="B18" s="36">
        <v>1800000</v>
      </c>
    </row>
    <row r="19" spans="1:2">
      <c r="A19" s="37" t="s">
        <v>572</v>
      </c>
      <c r="B19" s="36">
        <v>1166184</v>
      </c>
    </row>
    <row r="20" spans="1:2">
      <c r="A20" s="37"/>
      <c r="B20" s="36"/>
    </row>
    <row r="21" spans="1:2">
      <c r="A21" s="37"/>
      <c r="B21" s="36"/>
    </row>
    <row r="22" spans="1:2">
      <c r="A22" s="37"/>
      <c r="B22" s="36"/>
    </row>
    <row r="23" spans="1:2">
      <c r="A23" s="37"/>
      <c r="B23" s="36"/>
    </row>
    <row r="24" spans="1:2">
      <c r="A24" s="37"/>
      <c r="B24" s="36"/>
    </row>
    <row r="25" spans="1:2">
      <c r="A25" s="37"/>
      <c r="B25" s="36"/>
    </row>
    <row r="26" spans="1:2" ht="13.8" thickBot="1">
      <c r="A26" s="38"/>
      <c r="B26" s="36"/>
    </row>
    <row r="27" spans="1:2" s="41" customFormat="1" ht="19.5" customHeight="1" thickBot="1">
      <c r="A27" s="39" t="s">
        <v>137</v>
      </c>
      <c r="B27" s="40">
        <f>SUM(B8:B26)</f>
        <v>41904848</v>
      </c>
    </row>
  </sheetData>
  <mergeCells count="1">
    <mergeCell ref="A2:B2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3"/>
  <sheetViews>
    <sheetView zoomScaleNormal="100" workbookViewId="0">
      <selection activeCell="B24" sqref="B24"/>
    </sheetView>
  </sheetViews>
  <sheetFormatPr defaultColWidth="9.33203125" defaultRowHeight="13.2"/>
  <cols>
    <col min="1" max="1" width="23.44140625" style="9" bestFit="1" customWidth="1"/>
    <col min="2" max="2" width="13.6640625" style="8" bestFit="1" customWidth="1"/>
    <col min="3" max="3" width="13.44140625" style="8" bestFit="1" customWidth="1"/>
    <col min="4" max="4" width="13.77734375" style="8" bestFit="1" customWidth="1"/>
    <col min="5" max="5" width="18" style="8" customWidth="1"/>
    <col min="6" max="6" width="11.109375" style="8" bestFit="1" customWidth="1"/>
    <col min="7" max="7" width="23.44140625" style="8" bestFit="1" customWidth="1"/>
    <col min="8" max="9" width="12.77734375" style="8" customWidth="1"/>
    <col min="10" max="10" width="13.77734375" style="8" customWidth="1"/>
    <col min="11" max="16384" width="9.33203125" style="8"/>
  </cols>
  <sheetData>
    <row r="1" spans="1:7">
      <c r="G1" s="250" t="s">
        <v>272</v>
      </c>
    </row>
    <row r="2" spans="1:7" ht="25.5" customHeight="1">
      <c r="A2" s="508" t="s">
        <v>139</v>
      </c>
      <c r="B2" s="508"/>
      <c r="C2" s="508"/>
      <c r="D2" s="508"/>
      <c r="E2" s="508"/>
      <c r="F2" s="508"/>
      <c r="G2" s="508"/>
    </row>
    <row r="3" spans="1:7" ht="22.5" customHeight="1">
      <c r="G3" s="42" t="s">
        <v>282</v>
      </c>
    </row>
    <row r="4" spans="1:7" s="16" customFormat="1" ht="44.25" customHeight="1">
      <c r="A4" s="12" t="s">
        <v>140</v>
      </c>
      <c r="B4" s="14" t="s">
        <v>141</v>
      </c>
      <c r="C4" s="14" t="s">
        <v>142</v>
      </c>
      <c r="D4" s="14" t="s">
        <v>306</v>
      </c>
      <c r="E4" s="14" t="s">
        <v>528</v>
      </c>
      <c r="F4" s="14" t="s">
        <v>336</v>
      </c>
      <c r="G4" s="15" t="s">
        <v>529</v>
      </c>
    </row>
    <row r="5" spans="1:7" ht="12" customHeight="1">
      <c r="A5" s="43">
        <v>1</v>
      </c>
      <c r="B5" s="44">
        <v>2</v>
      </c>
      <c r="C5" s="44">
        <v>3</v>
      </c>
      <c r="D5" s="44"/>
      <c r="E5" s="44">
        <v>4</v>
      </c>
      <c r="F5" s="44">
        <v>5</v>
      </c>
      <c r="G5" s="45"/>
    </row>
    <row r="6" spans="1:7" ht="15.9" customHeight="1">
      <c r="A6" s="23" t="s">
        <v>527</v>
      </c>
      <c r="B6" s="46">
        <v>4883915</v>
      </c>
      <c r="C6" s="256">
        <v>2020</v>
      </c>
      <c r="D6" s="257">
        <v>0</v>
      </c>
      <c r="E6" s="46">
        <v>4883915</v>
      </c>
      <c r="F6" s="46">
        <v>4883915</v>
      </c>
      <c r="G6" s="258">
        <v>0</v>
      </c>
    </row>
    <row r="7" spans="1:7" ht="15.9" customHeight="1">
      <c r="A7" s="49"/>
      <c r="B7" s="46"/>
      <c r="C7" s="47"/>
      <c r="D7" s="47"/>
      <c r="E7" s="46"/>
      <c r="F7" s="46"/>
      <c r="G7" s="48">
        <f t="shared" ref="G7:G20" si="0">B7-E7-F7</f>
        <v>0</v>
      </c>
    </row>
    <row r="8" spans="1:7" ht="15.9" customHeight="1">
      <c r="A8" s="23"/>
      <c r="B8" s="46"/>
      <c r="C8" s="47"/>
      <c r="D8" s="47"/>
      <c r="E8" s="46"/>
      <c r="F8" s="46"/>
      <c r="G8" s="48">
        <f t="shared" si="0"/>
        <v>0</v>
      </c>
    </row>
    <row r="9" spans="1:7" ht="15.9" customHeight="1">
      <c r="A9" s="49"/>
      <c r="B9" s="46"/>
      <c r="C9" s="47"/>
      <c r="D9" s="47"/>
      <c r="E9" s="46"/>
      <c r="F9" s="46"/>
      <c r="G9" s="48">
        <f t="shared" si="0"/>
        <v>0</v>
      </c>
    </row>
    <row r="10" spans="1:7" ht="15.9" customHeight="1">
      <c r="A10" s="23"/>
      <c r="B10" s="46"/>
      <c r="C10" s="47"/>
      <c r="D10" s="47"/>
      <c r="E10" s="46"/>
      <c r="F10" s="46"/>
      <c r="G10" s="48">
        <f t="shared" si="0"/>
        <v>0</v>
      </c>
    </row>
    <row r="11" spans="1:7" ht="15.9" customHeight="1">
      <c r="A11" s="23"/>
      <c r="B11" s="46"/>
      <c r="C11" s="47"/>
      <c r="D11" s="47"/>
      <c r="E11" s="46"/>
      <c r="F11" s="46"/>
      <c r="G11" s="48">
        <f t="shared" si="0"/>
        <v>0</v>
      </c>
    </row>
    <row r="12" spans="1:7" ht="15.9" customHeight="1">
      <c r="A12" s="23"/>
      <c r="B12" s="46"/>
      <c r="C12" s="47"/>
      <c r="D12" s="47"/>
      <c r="E12" s="46"/>
      <c r="F12" s="46"/>
      <c r="G12" s="48">
        <f t="shared" si="0"/>
        <v>0</v>
      </c>
    </row>
    <row r="13" spans="1:7" ht="15.9" customHeight="1">
      <c r="A13" s="23"/>
      <c r="B13" s="46"/>
      <c r="C13" s="47"/>
      <c r="D13" s="47"/>
      <c r="E13" s="46"/>
      <c r="F13" s="46"/>
      <c r="G13" s="48">
        <f t="shared" si="0"/>
        <v>0</v>
      </c>
    </row>
    <row r="14" spans="1:7" ht="15.9" customHeight="1">
      <c r="A14" s="23"/>
      <c r="B14" s="46"/>
      <c r="C14" s="47"/>
      <c r="D14" s="47"/>
      <c r="E14" s="46"/>
      <c r="F14" s="46"/>
      <c r="G14" s="48">
        <f t="shared" si="0"/>
        <v>0</v>
      </c>
    </row>
    <row r="15" spans="1:7" ht="15.9" customHeight="1">
      <c r="A15" s="23"/>
      <c r="B15" s="46"/>
      <c r="C15" s="47"/>
      <c r="D15" s="47"/>
      <c r="E15" s="46"/>
      <c r="F15" s="46"/>
      <c r="G15" s="48">
        <f t="shared" si="0"/>
        <v>0</v>
      </c>
    </row>
    <row r="16" spans="1:7" ht="15.9" customHeight="1">
      <c r="A16" s="23"/>
      <c r="B16" s="46"/>
      <c r="C16" s="47"/>
      <c r="D16" s="47"/>
      <c r="E16" s="46"/>
      <c r="F16" s="46"/>
      <c r="G16" s="48">
        <f t="shared" si="0"/>
        <v>0</v>
      </c>
    </row>
    <row r="17" spans="1:7" ht="15.9" customHeight="1">
      <c r="A17" s="23"/>
      <c r="B17" s="46"/>
      <c r="C17" s="47"/>
      <c r="D17" s="47"/>
      <c r="E17" s="46"/>
      <c r="F17" s="46"/>
      <c r="G17" s="48">
        <f t="shared" si="0"/>
        <v>0</v>
      </c>
    </row>
    <row r="18" spans="1:7" ht="15.9" customHeight="1">
      <c r="A18" s="23"/>
      <c r="B18" s="46"/>
      <c r="C18" s="47"/>
      <c r="D18" s="47"/>
      <c r="E18" s="46"/>
      <c r="F18" s="46"/>
      <c r="G18" s="48">
        <f t="shared" si="0"/>
        <v>0</v>
      </c>
    </row>
    <row r="19" spans="1:7" ht="15.9" customHeight="1">
      <c r="A19" s="23"/>
      <c r="B19" s="46"/>
      <c r="C19" s="47"/>
      <c r="D19" s="47"/>
      <c r="E19" s="46"/>
      <c r="F19" s="46"/>
      <c r="G19" s="48">
        <f t="shared" si="0"/>
        <v>0</v>
      </c>
    </row>
    <row r="20" spans="1:7" ht="15.9" customHeight="1" thickBot="1">
      <c r="A20" s="24"/>
      <c r="B20" s="50"/>
      <c r="C20" s="51"/>
      <c r="D20" s="51"/>
      <c r="E20" s="50"/>
      <c r="F20" s="50"/>
      <c r="G20" s="52">
        <f t="shared" si="0"/>
        <v>0</v>
      </c>
    </row>
    <row r="21" spans="1:7" ht="15.9" customHeight="1" thickBot="1">
      <c r="A21" s="259" t="s">
        <v>143</v>
      </c>
      <c r="B21" s="260">
        <f>SUM(B6:B20)</f>
        <v>4883915</v>
      </c>
      <c r="C21" s="261"/>
      <c r="D21" s="261"/>
      <c r="E21" s="260">
        <f>SUM(E6:E20)</f>
        <v>4883915</v>
      </c>
      <c r="F21" s="260">
        <f>SUM(F6:F20)</f>
        <v>4883915</v>
      </c>
      <c r="G21" s="262">
        <v>0</v>
      </c>
    </row>
    <row r="22" spans="1:7" ht="15.9" customHeight="1"/>
    <row r="23" spans="1:7" s="53" customFormat="1" ht="18" customHeight="1">
      <c r="A23" s="9"/>
      <c r="B23" s="8"/>
      <c r="C23" s="8"/>
      <c r="D23" s="8"/>
      <c r="E23" s="8"/>
      <c r="F23" s="8"/>
      <c r="G23" s="8"/>
    </row>
  </sheetData>
  <sheetProtection selectLockedCells="1" selectUnlockedCells="1"/>
  <mergeCells count="1">
    <mergeCell ref="A2:G2"/>
  </mergeCells>
  <phoneticPr fontId="11" type="noConversion"/>
  <printOptions horizontalCentered="1"/>
  <pageMargins left="0.78749999999999998" right="0.78749999999999998" top="1.0201388888888889" bottom="0.98402777777777772" header="0.78749999999999998" footer="0.51180555555555551"/>
  <pageSetup paperSize="9" scale="105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F25"/>
  <sheetViews>
    <sheetView zoomScaleNormal="100" workbookViewId="0">
      <selection activeCell="H3" sqref="H3"/>
    </sheetView>
  </sheetViews>
  <sheetFormatPr defaultColWidth="9.33203125" defaultRowHeight="13.2"/>
  <cols>
    <col min="1" max="1" width="60.6640625" style="9" customWidth="1"/>
    <col min="2" max="2" width="15.6640625" style="8" customWidth="1"/>
    <col min="3" max="3" width="16.33203125" style="8" customWidth="1"/>
    <col min="4" max="4" width="18" style="8" customWidth="1"/>
    <col min="5" max="5" width="16.6640625" style="8" customWidth="1"/>
    <col min="6" max="6" width="18.77734375" style="8" customWidth="1"/>
    <col min="7" max="8" width="12.77734375" style="8" customWidth="1"/>
    <col min="9" max="9" width="13.77734375" style="8" customWidth="1"/>
    <col min="10" max="16384" width="9.33203125" style="8"/>
  </cols>
  <sheetData>
    <row r="1" spans="1:6">
      <c r="F1" s="8" t="s">
        <v>275</v>
      </c>
    </row>
    <row r="2" spans="1:6" ht="24.75" customHeight="1">
      <c r="A2" s="508" t="s">
        <v>144</v>
      </c>
      <c r="B2" s="508"/>
      <c r="C2" s="508"/>
      <c r="D2" s="508"/>
      <c r="E2" s="508"/>
      <c r="F2" s="508"/>
    </row>
    <row r="3" spans="1:6" ht="23.25" customHeight="1">
      <c r="F3" s="42" t="s">
        <v>282</v>
      </c>
    </row>
    <row r="4" spans="1:6" s="16" customFormat="1" ht="48.75" customHeight="1">
      <c r="A4" s="12" t="s">
        <v>145</v>
      </c>
      <c r="B4" s="14" t="s">
        <v>141</v>
      </c>
      <c r="C4" s="14" t="s">
        <v>142</v>
      </c>
      <c r="D4" s="14" t="s">
        <v>528</v>
      </c>
      <c r="E4" s="14" t="s">
        <v>336</v>
      </c>
      <c r="F4" s="15" t="s">
        <v>530</v>
      </c>
    </row>
    <row r="5" spans="1:6" ht="15" customHeight="1">
      <c r="A5" s="43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</row>
    <row r="6" spans="1:6" ht="15.9" customHeight="1">
      <c r="A6" s="54" t="s">
        <v>307</v>
      </c>
      <c r="B6" s="55">
        <v>4437710</v>
      </c>
      <c r="C6" s="56">
        <v>2020</v>
      </c>
      <c r="D6" s="55">
        <v>4437710</v>
      </c>
      <c r="E6" s="55">
        <v>4437710</v>
      </c>
      <c r="F6" s="263">
        <v>0</v>
      </c>
    </row>
    <row r="7" spans="1:6" ht="15.9" customHeight="1">
      <c r="A7" s="54"/>
      <c r="B7" s="55"/>
      <c r="C7" s="56"/>
      <c r="D7" s="55"/>
      <c r="E7" s="55"/>
      <c r="F7" s="263">
        <v>0</v>
      </c>
    </row>
    <row r="8" spans="1:6" ht="15.9" customHeight="1">
      <c r="A8" s="54"/>
      <c r="B8" s="55"/>
      <c r="C8" s="56"/>
      <c r="D8" s="55"/>
      <c r="E8" s="55"/>
      <c r="F8" s="57">
        <f t="shared" ref="F8:F24" si="0">B8-D8-E8</f>
        <v>0</v>
      </c>
    </row>
    <row r="9" spans="1:6" ht="15.9" customHeight="1">
      <c r="A9" s="54"/>
      <c r="B9" s="55"/>
      <c r="C9" s="56"/>
      <c r="D9" s="55"/>
      <c r="E9" s="55"/>
      <c r="F9" s="57">
        <f t="shared" si="0"/>
        <v>0</v>
      </c>
    </row>
    <row r="10" spans="1:6" ht="15.9" customHeight="1">
      <c r="A10" s="54"/>
      <c r="B10" s="55"/>
      <c r="C10" s="56"/>
      <c r="D10" s="55"/>
      <c r="E10" s="55"/>
      <c r="F10" s="57">
        <f t="shared" si="0"/>
        <v>0</v>
      </c>
    </row>
    <row r="11" spans="1:6" ht="15.9" customHeight="1">
      <c r="A11" s="54"/>
      <c r="B11" s="55"/>
      <c r="C11" s="56"/>
      <c r="D11" s="55"/>
      <c r="E11" s="55"/>
      <c r="F11" s="57">
        <f t="shared" si="0"/>
        <v>0</v>
      </c>
    </row>
    <row r="12" spans="1:6" ht="15.9" customHeight="1">
      <c r="A12" s="54"/>
      <c r="B12" s="55"/>
      <c r="C12" s="56"/>
      <c r="D12" s="55"/>
      <c r="E12" s="55"/>
      <c r="F12" s="57">
        <f t="shared" si="0"/>
        <v>0</v>
      </c>
    </row>
    <row r="13" spans="1:6" ht="15.9" customHeight="1">
      <c r="A13" s="54"/>
      <c r="B13" s="55"/>
      <c r="C13" s="56"/>
      <c r="D13" s="55"/>
      <c r="E13" s="55"/>
      <c r="F13" s="57">
        <f t="shared" si="0"/>
        <v>0</v>
      </c>
    </row>
    <row r="14" spans="1:6" ht="15.9" customHeight="1">
      <c r="A14" s="54"/>
      <c r="B14" s="55"/>
      <c r="C14" s="56"/>
      <c r="D14" s="55"/>
      <c r="E14" s="55"/>
      <c r="F14" s="57">
        <f t="shared" si="0"/>
        <v>0</v>
      </c>
    </row>
    <row r="15" spans="1:6" ht="15.9" customHeight="1">
      <c r="A15" s="54"/>
      <c r="B15" s="55"/>
      <c r="C15" s="56"/>
      <c r="D15" s="55"/>
      <c r="E15" s="55"/>
      <c r="F15" s="57">
        <f t="shared" si="0"/>
        <v>0</v>
      </c>
    </row>
    <row r="16" spans="1:6" ht="15.9" customHeight="1">
      <c r="A16" s="54"/>
      <c r="B16" s="55"/>
      <c r="C16" s="56"/>
      <c r="D16" s="55"/>
      <c r="E16" s="55"/>
      <c r="F16" s="57">
        <f t="shared" si="0"/>
        <v>0</v>
      </c>
    </row>
    <row r="17" spans="1:6" ht="15.9" customHeight="1">
      <c r="A17" s="54"/>
      <c r="B17" s="55"/>
      <c r="C17" s="56"/>
      <c r="D17" s="55"/>
      <c r="E17" s="55"/>
      <c r="F17" s="57">
        <f t="shared" si="0"/>
        <v>0</v>
      </c>
    </row>
    <row r="18" spans="1:6" ht="15.9" customHeight="1">
      <c r="A18" s="54"/>
      <c r="B18" s="55"/>
      <c r="C18" s="56"/>
      <c r="D18" s="55"/>
      <c r="E18" s="55"/>
      <c r="F18" s="57">
        <f t="shared" si="0"/>
        <v>0</v>
      </c>
    </row>
    <row r="19" spans="1:6" ht="15.9" customHeight="1">
      <c r="A19" s="54"/>
      <c r="B19" s="55"/>
      <c r="C19" s="56"/>
      <c r="D19" s="55"/>
      <c r="E19" s="55"/>
      <c r="F19" s="57">
        <f t="shared" si="0"/>
        <v>0</v>
      </c>
    </row>
    <row r="20" spans="1:6" ht="15.9" customHeight="1">
      <c r="A20" s="54"/>
      <c r="B20" s="55"/>
      <c r="C20" s="56"/>
      <c r="D20" s="55"/>
      <c r="E20" s="55"/>
      <c r="F20" s="57">
        <f t="shared" si="0"/>
        <v>0</v>
      </c>
    </row>
    <row r="21" spans="1:6" ht="15.9" customHeight="1">
      <c r="A21" s="54"/>
      <c r="B21" s="55"/>
      <c r="C21" s="56"/>
      <c r="D21" s="55"/>
      <c r="E21" s="55"/>
      <c r="F21" s="57">
        <f t="shared" si="0"/>
        <v>0</v>
      </c>
    </row>
    <row r="22" spans="1:6" ht="15.9" customHeight="1">
      <c r="A22" s="54"/>
      <c r="B22" s="55"/>
      <c r="C22" s="56"/>
      <c r="D22" s="55"/>
      <c r="E22" s="55"/>
      <c r="F22" s="57">
        <f t="shared" si="0"/>
        <v>0</v>
      </c>
    </row>
    <row r="23" spans="1:6" ht="15.9" customHeight="1">
      <c r="A23" s="54"/>
      <c r="B23" s="55"/>
      <c r="C23" s="56"/>
      <c r="D23" s="55"/>
      <c r="E23" s="55"/>
      <c r="F23" s="57">
        <f t="shared" si="0"/>
        <v>0</v>
      </c>
    </row>
    <row r="24" spans="1:6" ht="15.9" customHeight="1" thickBot="1">
      <c r="A24" s="58"/>
      <c r="B24" s="59"/>
      <c r="C24" s="59"/>
      <c r="D24" s="59"/>
      <c r="E24" s="59"/>
      <c r="F24" s="60">
        <f t="shared" si="0"/>
        <v>0</v>
      </c>
    </row>
    <row r="25" spans="1:6" s="53" customFormat="1" ht="18" customHeight="1" thickBot="1">
      <c r="A25" s="259" t="s">
        <v>143</v>
      </c>
      <c r="B25" s="264">
        <f>SUM(B6:B24)</f>
        <v>4437710</v>
      </c>
      <c r="C25" s="265"/>
      <c r="D25" s="264">
        <f>SUM(D6:D24)</f>
        <v>4437710</v>
      </c>
      <c r="E25" s="264">
        <f>SUM(E6:E24)</f>
        <v>4437710</v>
      </c>
      <c r="F25" s="266">
        <v>0</v>
      </c>
    </row>
  </sheetData>
  <mergeCells count="1">
    <mergeCell ref="A2:F2"/>
  </mergeCells>
  <phoneticPr fontId="11" type="noConversion"/>
  <printOptions horizontalCentered="1"/>
  <pageMargins left="0.78749999999999998" right="0.78749999999999998" top="1.2506944444444446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35"/>
  <sheetViews>
    <sheetView view="pageLayout" zoomScaleNormal="100" workbookViewId="0">
      <selection activeCell="B26" sqref="B26"/>
    </sheetView>
  </sheetViews>
  <sheetFormatPr defaultColWidth="9.33203125" defaultRowHeight="13.2"/>
  <cols>
    <col min="1" max="1" width="47.77734375" style="217" customWidth="1"/>
    <col min="2" max="2" width="30.44140625" style="216" customWidth="1"/>
    <col min="3" max="3" width="20" style="216" customWidth="1"/>
    <col min="4" max="4" width="19" style="216" customWidth="1"/>
    <col min="5" max="16384" width="9.33203125" style="216"/>
  </cols>
  <sheetData>
    <row r="1" spans="1:2">
      <c r="B1" s="252" t="s">
        <v>273</v>
      </c>
    </row>
    <row r="2" spans="1:2" ht="26.4">
      <c r="A2" s="251" t="s">
        <v>274</v>
      </c>
    </row>
    <row r="3" spans="1:2" s="232" customFormat="1" ht="24" customHeight="1" thickBot="1">
      <c r="A3" s="233"/>
      <c r="B3" s="241" t="s">
        <v>282</v>
      </c>
    </row>
    <row r="4" spans="1:2" s="228" customFormat="1" ht="22.5" customHeight="1" thickBot="1">
      <c r="A4" s="231" t="s">
        <v>257</v>
      </c>
      <c r="B4" s="229" t="s">
        <v>258</v>
      </c>
    </row>
    <row r="5" spans="1:2" ht="18" customHeight="1">
      <c r="A5" s="242" t="s">
        <v>259</v>
      </c>
      <c r="B5" s="243"/>
    </row>
    <row r="6" spans="1:2" ht="18" customHeight="1">
      <c r="A6" s="223"/>
      <c r="B6" s="244"/>
    </row>
    <row r="7" spans="1:2" ht="18" customHeight="1">
      <c r="A7" s="223"/>
      <c r="B7" s="244"/>
    </row>
    <row r="8" spans="1:2" ht="21.9" customHeight="1">
      <c r="A8" s="223"/>
      <c r="B8" s="244"/>
    </row>
    <row r="9" spans="1:2" ht="18" customHeight="1">
      <c r="A9" s="223"/>
      <c r="B9" s="244"/>
    </row>
    <row r="10" spans="1:2" ht="18" customHeight="1">
      <c r="A10" s="223"/>
      <c r="B10" s="244"/>
    </row>
    <row r="11" spans="1:2" ht="18" customHeight="1">
      <c r="A11" s="224"/>
      <c r="B11" s="244"/>
    </row>
    <row r="12" spans="1:2" ht="18" customHeight="1">
      <c r="A12" s="224"/>
      <c r="B12" s="244"/>
    </row>
    <row r="13" spans="1:2" ht="18" customHeight="1">
      <c r="A13" s="224"/>
      <c r="B13" s="244"/>
    </row>
    <row r="14" spans="1:2" ht="18" customHeight="1">
      <c r="A14" s="223"/>
      <c r="B14" s="244"/>
    </row>
    <row r="15" spans="1:2" ht="18" customHeight="1">
      <c r="A15" s="223"/>
      <c r="B15" s="244"/>
    </row>
    <row r="16" spans="1:2" ht="18" customHeight="1">
      <c r="A16" s="245"/>
      <c r="B16" s="244"/>
    </row>
    <row r="17" spans="1:2" ht="18" customHeight="1" thickBot="1">
      <c r="A17" s="246"/>
      <c r="B17" s="247"/>
    </row>
    <row r="18" spans="1:2" ht="18" customHeight="1" thickBot="1">
      <c r="A18" s="220" t="s">
        <v>143</v>
      </c>
      <c r="B18" s="218">
        <f>SUM(B6:B17)</f>
        <v>0</v>
      </c>
    </row>
    <row r="21" spans="1:2" ht="14.4" thickBot="1">
      <c r="A21" s="233"/>
      <c r="B21" s="241" t="s">
        <v>282</v>
      </c>
    </row>
    <row r="22" spans="1:2" ht="13.8" thickBot="1">
      <c r="A22" s="231" t="s">
        <v>260</v>
      </c>
      <c r="B22" s="229" t="s">
        <v>258</v>
      </c>
    </row>
    <row r="23" spans="1:2">
      <c r="A23" s="242" t="s">
        <v>261</v>
      </c>
      <c r="B23" s="243"/>
    </row>
    <row r="24" spans="1:2">
      <c r="A24" s="223" t="s">
        <v>263</v>
      </c>
      <c r="B24" s="244"/>
    </row>
    <row r="25" spans="1:2">
      <c r="A25" s="223" t="s">
        <v>264</v>
      </c>
      <c r="B25" s="244">
        <v>2713118</v>
      </c>
    </row>
    <row r="26" spans="1:2">
      <c r="A26" s="223" t="s">
        <v>265</v>
      </c>
      <c r="B26" s="244"/>
    </row>
    <row r="27" spans="1:2">
      <c r="A27" s="223" t="s">
        <v>266</v>
      </c>
      <c r="B27" s="244"/>
    </row>
    <row r="28" spans="1:2" ht="22.8">
      <c r="A28" s="248" t="s">
        <v>262</v>
      </c>
      <c r="B28" s="244"/>
    </row>
    <row r="29" spans="1:2">
      <c r="A29" s="224"/>
      <c r="B29" s="244"/>
    </row>
    <row r="30" spans="1:2">
      <c r="A30" s="224"/>
      <c r="B30" s="244"/>
    </row>
    <row r="31" spans="1:2">
      <c r="A31" s="223"/>
      <c r="B31" s="244"/>
    </row>
    <row r="32" spans="1:2">
      <c r="A32" s="223"/>
      <c r="B32" s="244"/>
    </row>
    <row r="33" spans="1:2">
      <c r="A33" s="245"/>
      <c r="B33" s="244"/>
    </row>
    <row r="34" spans="1:2" ht="13.8" thickBot="1">
      <c r="A34" s="246"/>
      <c r="B34" s="247"/>
    </row>
    <row r="35" spans="1:2" ht="13.8" thickBot="1">
      <c r="A35" s="220" t="s">
        <v>143</v>
      </c>
      <c r="B35" s="218">
        <f>SUM(B24:B34)</f>
        <v>2713118</v>
      </c>
    </row>
  </sheetData>
  <phoneticPr fontId="11" type="noConversion"/>
  <printOptions horizontalCentered="1"/>
  <pageMargins left="1.1811023622047245" right="0.98425196850393704" top="1.38" bottom="1.08" header="0.57999999999999996" footer="0.9055118110236221"/>
  <pageSetup paperSize="9" orientation="portrait" horizontalDpi="300" verticalDpi="300" r:id="rId1"/>
  <headerFooter alignWithMargins="0">
    <oddHeader>&amp;C&amp;"Times New Roman CE,Félkövér"&amp;14
Györe Község Önkormányzata által
 átadott pénzeszközök, támogatásértékű kiadások és bevételek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C15"/>
  <sheetViews>
    <sheetView showWhiteSpace="0" zoomScaleNormal="100" workbookViewId="0">
      <selection activeCell="A11" sqref="A11"/>
    </sheetView>
  </sheetViews>
  <sheetFormatPr defaultColWidth="9.33203125" defaultRowHeight="13.2"/>
  <cols>
    <col min="1" max="1" width="47.44140625" style="217" bestFit="1" customWidth="1"/>
    <col min="2" max="2" width="20.6640625" style="216" customWidth="1"/>
    <col min="3" max="3" width="24.44140625" style="216" customWidth="1"/>
    <col min="4" max="4" width="19" style="216" customWidth="1"/>
    <col min="5" max="16384" width="9.33203125" style="216"/>
  </cols>
  <sheetData>
    <row r="1" spans="1:3">
      <c r="C1" s="216" t="s">
        <v>276</v>
      </c>
    </row>
    <row r="3" spans="1:3" ht="25.5" customHeight="1">
      <c r="A3" s="510" t="s">
        <v>337</v>
      </c>
      <c r="B3" s="510"/>
      <c r="C3" s="510"/>
    </row>
    <row r="4" spans="1:3" ht="25.5" customHeight="1">
      <c r="A4" s="251"/>
      <c r="B4" s="251"/>
      <c r="C4" s="251"/>
    </row>
    <row r="5" spans="1:3" s="232" customFormat="1" ht="24" customHeight="1" thickBot="1">
      <c r="A5" s="233"/>
      <c r="B5" s="509" t="s">
        <v>288</v>
      </c>
      <c r="C5" s="509"/>
    </row>
    <row r="6" spans="1:3" s="228" customFormat="1" ht="22.5" customHeight="1" thickBot="1">
      <c r="A6" s="231" t="s">
        <v>138</v>
      </c>
      <c r="B6" s="230" t="s">
        <v>249</v>
      </c>
      <c r="C6" s="229" t="s">
        <v>573</v>
      </c>
    </row>
    <row r="7" spans="1:3" ht="34.5" customHeight="1">
      <c r="A7" s="227" t="s">
        <v>248</v>
      </c>
      <c r="B7" s="226">
        <v>1500000</v>
      </c>
      <c r="C7" s="225"/>
    </row>
    <row r="8" spans="1:3" ht="30" customHeight="1">
      <c r="A8" s="223" t="s">
        <v>247</v>
      </c>
      <c r="B8" s="222"/>
      <c r="C8" s="221"/>
    </row>
    <row r="9" spans="1:3" ht="26.25" customHeight="1">
      <c r="A9" s="224" t="s">
        <v>246</v>
      </c>
      <c r="B9" s="222">
        <v>0</v>
      </c>
      <c r="C9" s="221"/>
    </row>
    <row r="10" spans="1:3" ht="26.25" customHeight="1">
      <c r="A10" s="224" t="s">
        <v>574</v>
      </c>
      <c r="B10" s="222">
        <v>0</v>
      </c>
      <c r="C10" s="221">
        <v>800000</v>
      </c>
    </row>
    <row r="11" spans="1:3" ht="31.5" customHeight="1">
      <c r="A11" s="224" t="s">
        <v>293</v>
      </c>
      <c r="B11" s="222"/>
      <c r="C11" s="221"/>
    </row>
    <row r="12" spans="1:3" ht="18" customHeight="1" thickBot="1">
      <c r="A12" s="223"/>
      <c r="B12" s="222"/>
      <c r="C12" s="221"/>
    </row>
    <row r="13" spans="1:3" ht="25.5" customHeight="1" thickBot="1">
      <c r="A13" s="220" t="s">
        <v>143</v>
      </c>
      <c r="B13" s="219">
        <f>SUM(B7:B12)</f>
        <v>1500000</v>
      </c>
      <c r="C13" s="218">
        <f>SUM(C7:C12)</f>
        <v>800000</v>
      </c>
    </row>
    <row r="14" spans="1:3" ht="19.5" customHeight="1"/>
    <row r="15" spans="1:3" ht="21.75" customHeight="1"/>
  </sheetData>
  <mergeCells count="2">
    <mergeCell ref="B5:C5"/>
    <mergeCell ref="A3:C3"/>
  </mergeCells>
  <phoneticPr fontId="11" type="noConversion"/>
  <printOptions horizontalCentered="1"/>
  <pageMargins left="0.39370078740157483" right="0.39370078740157483" top="1.3779527559055118" bottom="1.0629921259842521" header="1.1811023622047245" footer="0.905511811023622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O82"/>
  <sheetViews>
    <sheetView topLeftCell="A7" zoomScaleNormal="100" workbookViewId="0">
      <selection activeCell="N19" sqref="N19"/>
    </sheetView>
  </sheetViews>
  <sheetFormatPr defaultColWidth="9.33203125" defaultRowHeight="15.6"/>
  <cols>
    <col min="1" max="1" width="4.77734375" style="142" customWidth="1"/>
    <col min="2" max="2" width="27" style="143" customWidth="1"/>
    <col min="3" max="3" width="10.6640625" style="143" bestFit="1" customWidth="1"/>
    <col min="4" max="6" width="10.109375" style="143" bestFit="1" customWidth="1"/>
    <col min="7" max="7" width="9.77734375" style="143" bestFit="1" customWidth="1"/>
    <col min="8" max="8" width="10.6640625" style="143" bestFit="1" customWidth="1"/>
    <col min="9" max="9" width="9.77734375" style="143" customWidth="1"/>
    <col min="10" max="10" width="10.109375" style="143" bestFit="1" customWidth="1"/>
    <col min="11" max="11" width="10.77734375" style="143" bestFit="1" customWidth="1"/>
    <col min="12" max="12" width="12.77734375" style="143" customWidth="1"/>
    <col min="13" max="13" width="10.109375" style="143" bestFit="1" customWidth="1"/>
    <col min="14" max="14" width="10.44140625" style="143" bestFit="1" customWidth="1"/>
    <col min="15" max="15" width="12.6640625" style="142" customWidth="1"/>
    <col min="16" max="16" width="11.77734375" style="143" bestFit="1" customWidth="1"/>
    <col min="17" max="18" width="13.33203125" style="143" bestFit="1" customWidth="1"/>
    <col min="19" max="16384" width="9.33203125" style="143"/>
  </cols>
  <sheetData>
    <row r="2" spans="1:15">
      <c r="N2" s="512" t="s">
        <v>277</v>
      </c>
      <c r="O2" s="512"/>
    </row>
    <row r="3" spans="1:15" ht="31.5" customHeight="1">
      <c r="A3" s="511" t="s">
        <v>537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</row>
    <row r="4" spans="1:15" ht="16.2" thickBot="1">
      <c r="O4" s="73" t="s">
        <v>288</v>
      </c>
    </row>
    <row r="5" spans="1:15" s="142" customFormat="1" ht="26.1" customHeight="1" thickBot="1">
      <c r="A5" s="383" t="s">
        <v>53</v>
      </c>
      <c r="B5" s="384" t="s">
        <v>88</v>
      </c>
      <c r="C5" s="384" t="s">
        <v>190</v>
      </c>
      <c r="D5" s="384" t="s">
        <v>191</v>
      </c>
      <c r="E5" s="384" t="s">
        <v>192</v>
      </c>
      <c r="F5" s="384" t="s">
        <v>193</v>
      </c>
      <c r="G5" s="384" t="s">
        <v>194</v>
      </c>
      <c r="H5" s="384" t="s">
        <v>195</v>
      </c>
      <c r="I5" s="384" t="s">
        <v>196</v>
      </c>
      <c r="J5" s="384" t="s">
        <v>197</v>
      </c>
      <c r="K5" s="384" t="s">
        <v>198</v>
      </c>
      <c r="L5" s="384" t="s">
        <v>199</v>
      </c>
      <c r="M5" s="384" t="s">
        <v>200</v>
      </c>
      <c r="N5" s="384" t="s">
        <v>201</v>
      </c>
      <c r="O5" s="385" t="s">
        <v>137</v>
      </c>
    </row>
    <row r="6" spans="1:15" s="144" customFormat="1" ht="15" customHeight="1" thickBot="1">
      <c r="A6" s="386" t="s">
        <v>2</v>
      </c>
      <c r="B6" s="513" t="s">
        <v>86</v>
      </c>
      <c r="C6" s="514"/>
      <c r="D6" s="514"/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5"/>
    </row>
    <row r="7" spans="1:15" s="144" customFormat="1">
      <c r="A7" s="387" t="s">
        <v>3</v>
      </c>
      <c r="B7" s="388" t="s">
        <v>531</v>
      </c>
      <c r="C7" s="389">
        <v>4981944</v>
      </c>
      <c r="D7" s="144">
        <v>3356628</v>
      </c>
      <c r="E7" s="144">
        <v>3356628</v>
      </c>
      <c r="F7" s="144">
        <v>3356628</v>
      </c>
      <c r="G7" s="144">
        <v>3356628</v>
      </c>
      <c r="H7" s="144">
        <v>3356628</v>
      </c>
      <c r="I7" s="144">
        <v>3356628</v>
      </c>
      <c r="J7" s="144">
        <v>3356628</v>
      </c>
      <c r="K7" s="144">
        <v>3356628</v>
      </c>
      <c r="L7" s="144">
        <v>3356628</v>
      </c>
      <c r="M7" s="144">
        <v>3356628</v>
      </c>
      <c r="N7" s="144">
        <v>3356624</v>
      </c>
      <c r="O7" s="390">
        <f>SUM(C7:N7)</f>
        <v>41904848</v>
      </c>
    </row>
    <row r="8" spans="1:15" s="145" customFormat="1">
      <c r="A8" s="391" t="s">
        <v>8</v>
      </c>
      <c r="B8" s="392" t="s">
        <v>532</v>
      </c>
      <c r="C8" s="393">
        <v>226095</v>
      </c>
      <c r="D8" s="393">
        <v>226093</v>
      </c>
      <c r="E8" s="393">
        <v>226093</v>
      </c>
      <c r="F8" s="393">
        <v>226093</v>
      </c>
      <c r="G8" s="393">
        <v>226093</v>
      </c>
      <c r="H8" s="393">
        <v>226093</v>
      </c>
      <c r="I8" s="393">
        <v>226093</v>
      </c>
      <c r="J8" s="393">
        <v>226093</v>
      </c>
      <c r="K8" s="393">
        <v>226093</v>
      </c>
      <c r="L8" s="393">
        <v>226093</v>
      </c>
      <c r="M8" s="393">
        <v>226093</v>
      </c>
      <c r="N8" s="393">
        <v>226093</v>
      </c>
      <c r="O8" s="394">
        <f>SUM(C8:N8)</f>
        <v>2713118</v>
      </c>
    </row>
    <row r="9" spans="1:15" s="145" customFormat="1" ht="20.399999999999999">
      <c r="A9" s="391" t="s">
        <v>82</v>
      </c>
      <c r="B9" s="395" t="s">
        <v>533</v>
      </c>
      <c r="C9" s="396">
        <v>3999991</v>
      </c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394">
        <f>SUM(C9:N9)</f>
        <v>3999991</v>
      </c>
    </row>
    <row r="10" spans="1:15" s="145" customFormat="1" ht="14.1" customHeight="1">
      <c r="A10" s="391" t="s">
        <v>21</v>
      </c>
      <c r="B10" s="398" t="s">
        <v>89</v>
      </c>
      <c r="C10" s="393"/>
      <c r="D10" s="393"/>
      <c r="E10" s="393">
        <v>300000</v>
      </c>
      <c r="F10" s="393">
        <v>100000</v>
      </c>
      <c r="G10" s="393"/>
      <c r="H10" s="393"/>
      <c r="I10" s="393"/>
      <c r="J10" s="393"/>
      <c r="K10" s="393">
        <v>300000</v>
      </c>
      <c r="L10" s="393">
        <v>100000</v>
      </c>
      <c r="M10" s="393"/>
      <c r="N10" s="393"/>
      <c r="O10" s="394">
        <f>SUM(C10:N10)</f>
        <v>800000</v>
      </c>
    </row>
    <row r="11" spans="1:15" s="145" customFormat="1" ht="14.1" customHeight="1">
      <c r="A11" s="391" t="s">
        <v>30</v>
      </c>
      <c r="B11" s="398" t="s">
        <v>534</v>
      </c>
      <c r="C11" s="393">
        <v>406715</v>
      </c>
      <c r="D11" s="393">
        <v>406710</v>
      </c>
      <c r="E11" s="393">
        <v>406710</v>
      </c>
      <c r="F11" s="393">
        <v>406710</v>
      </c>
      <c r="G11" s="393">
        <v>406710</v>
      </c>
      <c r="H11" s="393">
        <v>406710</v>
      </c>
      <c r="I11" s="393">
        <v>406710</v>
      </c>
      <c r="J11" s="393">
        <v>406710</v>
      </c>
      <c r="K11" s="393">
        <v>406710</v>
      </c>
      <c r="L11" s="393">
        <v>406710</v>
      </c>
      <c r="M11" s="393">
        <v>406710</v>
      </c>
      <c r="N11" s="393">
        <v>406710</v>
      </c>
      <c r="O11" s="394">
        <f>SUM(C11:N11)</f>
        <v>4880525</v>
      </c>
    </row>
    <row r="12" spans="1:15" s="145" customFormat="1" ht="14.1" customHeight="1">
      <c r="A12" s="391" t="s">
        <v>83</v>
      </c>
      <c r="B12" s="398" t="s">
        <v>202</v>
      </c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4"/>
    </row>
    <row r="13" spans="1:15" s="145" customFormat="1" ht="14.1" customHeight="1">
      <c r="A13" s="391" t="s">
        <v>38</v>
      </c>
      <c r="B13" s="398" t="s">
        <v>535</v>
      </c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4"/>
    </row>
    <row r="14" spans="1:15" s="145" customFormat="1">
      <c r="A14" s="391" t="s">
        <v>84</v>
      </c>
      <c r="B14" s="392" t="s">
        <v>536</v>
      </c>
      <c r="C14" s="393"/>
      <c r="D14" s="393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4"/>
    </row>
    <row r="15" spans="1:15" s="145" customFormat="1" ht="14.1" customHeight="1" thickBot="1">
      <c r="A15" s="391" t="s">
        <v>42</v>
      </c>
      <c r="B15" s="398" t="s">
        <v>203</v>
      </c>
      <c r="C15" s="393">
        <v>27823416</v>
      </c>
      <c r="D15" s="393"/>
      <c r="E15" s="393"/>
      <c r="F15" s="393"/>
      <c r="G15" s="393"/>
      <c r="H15" s="393"/>
      <c r="I15" s="393"/>
      <c r="J15" s="393"/>
      <c r="K15" s="393"/>
      <c r="L15" s="393"/>
      <c r="M15" s="393"/>
      <c r="N15" s="393">
        <v>1660646</v>
      </c>
      <c r="O15" s="394">
        <f>SUM(C15:N15)</f>
        <v>29484062</v>
      </c>
    </row>
    <row r="16" spans="1:15" s="144" customFormat="1" ht="15.9" customHeight="1" thickBot="1">
      <c r="A16" s="386" t="s">
        <v>43</v>
      </c>
      <c r="B16" s="399" t="s">
        <v>204</v>
      </c>
      <c r="C16" s="400">
        <f t="shared" ref="C16:N16" si="0">SUM(C7:C15)</f>
        <v>37438161</v>
      </c>
      <c r="D16" s="400">
        <f t="shared" si="0"/>
        <v>3989431</v>
      </c>
      <c r="E16" s="400">
        <f t="shared" si="0"/>
        <v>4289431</v>
      </c>
      <c r="F16" s="400">
        <f t="shared" si="0"/>
        <v>4089431</v>
      </c>
      <c r="G16" s="400">
        <f t="shared" si="0"/>
        <v>3989431</v>
      </c>
      <c r="H16" s="400">
        <f t="shared" si="0"/>
        <v>3989431</v>
      </c>
      <c r="I16" s="400">
        <f t="shared" si="0"/>
        <v>3989431</v>
      </c>
      <c r="J16" s="400">
        <f t="shared" si="0"/>
        <v>3989431</v>
      </c>
      <c r="K16" s="400">
        <f t="shared" si="0"/>
        <v>4289431</v>
      </c>
      <c r="L16" s="400">
        <f t="shared" si="0"/>
        <v>4089431</v>
      </c>
      <c r="M16" s="400">
        <f t="shared" si="0"/>
        <v>3989431</v>
      </c>
      <c r="N16" s="400">
        <f t="shared" si="0"/>
        <v>5650073</v>
      </c>
      <c r="O16" s="401">
        <f>SUM(C16:N16)</f>
        <v>83782544</v>
      </c>
    </row>
    <row r="17" spans="1:15" s="144" customFormat="1" ht="15" customHeight="1" thickBot="1">
      <c r="A17" s="386" t="s">
        <v>48</v>
      </c>
      <c r="B17" s="513" t="s">
        <v>87</v>
      </c>
      <c r="C17" s="514"/>
      <c r="D17" s="514"/>
      <c r="E17" s="514"/>
      <c r="F17" s="514"/>
      <c r="G17" s="514"/>
      <c r="H17" s="514"/>
      <c r="I17" s="514"/>
      <c r="J17" s="514"/>
      <c r="K17" s="514"/>
      <c r="L17" s="514"/>
      <c r="M17" s="514"/>
      <c r="N17" s="514"/>
      <c r="O17" s="515"/>
    </row>
    <row r="18" spans="1:15" s="145" customFormat="1" ht="14.1" customHeight="1">
      <c r="A18" s="402" t="s">
        <v>49</v>
      </c>
      <c r="B18" s="403" t="s">
        <v>90</v>
      </c>
      <c r="C18" s="396">
        <v>2053488</v>
      </c>
      <c r="D18" s="396">
        <v>2053488</v>
      </c>
      <c r="E18" s="396">
        <v>2053488</v>
      </c>
      <c r="F18" s="396">
        <v>2053488</v>
      </c>
      <c r="G18" s="396">
        <v>2053488</v>
      </c>
      <c r="H18" s="396">
        <v>2053488</v>
      </c>
      <c r="I18" s="396">
        <v>2053488</v>
      </c>
      <c r="J18" s="396">
        <v>2053488</v>
      </c>
      <c r="K18" s="396">
        <v>2053488</v>
      </c>
      <c r="L18" s="396">
        <v>2053488</v>
      </c>
      <c r="M18" s="396">
        <v>2053488</v>
      </c>
      <c r="N18" s="396">
        <v>2053488</v>
      </c>
      <c r="O18" s="397">
        <f>SUM(C18:N18)</f>
        <v>24641856</v>
      </c>
    </row>
    <row r="19" spans="1:15" s="145" customFormat="1" ht="27" customHeight="1">
      <c r="A19" s="391" t="s">
        <v>50</v>
      </c>
      <c r="B19" s="392" t="s">
        <v>58</v>
      </c>
      <c r="C19" s="393">
        <v>320356</v>
      </c>
      <c r="D19" s="393">
        <v>320356</v>
      </c>
      <c r="E19" s="393">
        <v>320356</v>
      </c>
      <c r="F19" s="393">
        <v>320356</v>
      </c>
      <c r="G19" s="393">
        <v>320356</v>
      </c>
      <c r="H19" s="393">
        <v>320356</v>
      </c>
      <c r="I19" s="393">
        <v>320356</v>
      </c>
      <c r="J19" s="393">
        <v>320356</v>
      </c>
      <c r="K19" s="393">
        <v>320356</v>
      </c>
      <c r="L19" s="393">
        <v>320356</v>
      </c>
      <c r="M19" s="393">
        <v>320356</v>
      </c>
      <c r="N19" s="393">
        <v>320351</v>
      </c>
      <c r="O19" s="394">
        <f>SUM(C19:N19)</f>
        <v>3844267</v>
      </c>
    </row>
    <row r="20" spans="1:15" s="145" customFormat="1" ht="14.1" customHeight="1">
      <c r="A20" s="391" t="s">
        <v>94</v>
      </c>
      <c r="B20" s="398" t="s">
        <v>60</v>
      </c>
      <c r="C20" s="393">
        <v>2443880.3333333335</v>
      </c>
      <c r="D20" s="393">
        <v>2443880.3333333335</v>
      </c>
      <c r="E20" s="393">
        <v>2443880.3333333335</v>
      </c>
      <c r="F20" s="393">
        <v>2443880.3333333335</v>
      </c>
      <c r="G20" s="393">
        <v>2443880.3333333335</v>
      </c>
      <c r="H20" s="393">
        <v>2443880.3333333335</v>
      </c>
      <c r="I20" s="393">
        <v>2443880.3333333335</v>
      </c>
      <c r="J20" s="393">
        <v>2443880.3333333335</v>
      </c>
      <c r="K20" s="393">
        <v>2443880.3333333335</v>
      </c>
      <c r="L20" s="393">
        <v>2443880.3333333335</v>
      </c>
      <c r="M20" s="393">
        <v>2443880.3333333335</v>
      </c>
      <c r="N20" s="393">
        <v>2443880.3333333335</v>
      </c>
      <c r="O20" s="394">
        <f>SUM(C20:N20)</f>
        <v>29326563.999999996</v>
      </c>
    </row>
    <row r="21" spans="1:15" s="145" customFormat="1" ht="14.1" customHeight="1">
      <c r="A21" s="391" t="s">
        <v>95</v>
      </c>
      <c r="B21" s="398" t="s">
        <v>62</v>
      </c>
      <c r="C21" s="393"/>
      <c r="D21" s="393">
        <v>100000</v>
      </c>
      <c r="E21" s="393">
        <v>100000</v>
      </c>
      <c r="F21" s="393">
        <v>100000</v>
      </c>
      <c r="G21" s="393">
        <v>100000</v>
      </c>
      <c r="H21" s="393">
        <v>100000</v>
      </c>
      <c r="I21" s="393">
        <v>100000</v>
      </c>
      <c r="J21" s="393">
        <v>100000</v>
      </c>
      <c r="K21" s="393">
        <v>100000</v>
      </c>
      <c r="L21" s="393">
        <v>100000</v>
      </c>
      <c r="M21" s="393">
        <v>100000</v>
      </c>
      <c r="N21" s="393">
        <v>100000</v>
      </c>
      <c r="O21" s="394">
        <f>SUM(C21:N21)</f>
        <v>1100000</v>
      </c>
    </row>
    <row r="22" spans="1:15" s="145" customFormat="1" ht="14.1" customHeight="1">
      <c r="A22" s="391" t="s">
        <v>97</v>
      </c>
      <c r="B22" s="398" t="s">
        <v>205</v>
      </c>
      <c r="C22" s="393"/>
      <c r="D22" s="393"/>
      <c r="E22" s="393"/>
      <c r="F22" s="393">
        <v>215000</v>
      </c>
      <c r="G22" s="393"/>
      <c r="H22" s="393"/>
      <c r="I22" s="404"/>
      <c r="J22" s="393"/>
      <c r="K22" s="393">
        <v>215000</v>
      </c>
      <c r="L22" s="393"/>
      <c r="M22" s="393"/>
      <c r="N22" s="393">
        <v>11842010</v>
      </c>
      <c r="O22" s="394">
        <f t="shared" ref="O22:O27" si="1">SUM(C22:N22)</f>
        <v>12272010</v>
      </c>
    </row>
    <row r="23" spans="1:15" s="145" customFormat="1">
      <c r="A23" s="391" t="s">
        <v>100</v>
      </c>
      <c r="B23" s="398" t="s">
        <v>72</v>
      </c>
      <c r="C23" s="393"/>
      <c r="D23" s="393"/>
      <c r="E23" s="393"/>
      <c r="F23" s="393"/>
      <c r="G23" s="354"/>
      <c r="H23" s="354">
        <v>4883915</v>
      </c>
      <c r="I23" s="393"/>
      <c r="J23" s="393"/>
      <c r="K23" s="393"/>
      <c r="L23" s="393"/>
      <c r="M23" s="393"/>
      <c r="N23" s="393"/>
      <c r="O23" s="394">
        <f t="shared" si="1"/>
        <v>4883915</v>
      </c>
    </row>
    <row r="24" spans="1:15" s="145" customFormat="1">
      <c r="A24" s="391" t="s">
        <v>103</v>
      </c>
      <c r="B24" s="392" t="s">
        <v>73</v>
      </c>
      <c r="C24" s="393"/>
      <c r="D24" s="393"/>
      <c r="E24" s="393"/>
      <c r="F24" s="393"/>
      <c r="G24" s="393"/>
      <c r="H24" s="393"/>
      <c r="I24" s="393"/>
      <c r="J24" s="393">
        <v>6053286</v>
      </c>
      <c r="K24" s="393"/>
      <c r="L24" s="393"/>
      <c r="M24" s="393"/>
      <c r="N24" s="393"/>
      <c r="O24" s="394">
        <f t="shared" si="1"/>
        <v>6053286</v>
      </c>
    </row>
    <row r="25" spans="1:15" s="145" customFormat="1" ht="14.1" customHeight="1">
      <c r="A25" s="391" t="s">
        <v>105</v>
      </c>
      <c r="B25" s="398" t="s">
        <v>74</v>
      </c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4">
        <f t="shared" si="1"/>
        <v>0</v>
      </c>
    </row>
    <row r="26" spans="1:15" s="145" customFormat="1" ht="14.1" customHeight="1" thickBot="1">
      <c r="A26" s="391" t="s">
        <v>107</v>
      </c>
      <c r="B26" s="398" t="s">
        <v>206</v>
      </c>
      <c r="C26" s="354">
        <v>1660646</v>
      </c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4">
        <f t="shared" si="1"/>
        <v>1660646</v>
      </c>
    </row>
    <row r="27" spans="1:15" s="145" customFormat="1" ht="13.5" customHeight="1" thickBot="1">
      <c r="A27" s="405" t="s">
        <v>108</v>
      </c>
      <c r="B27" s="399" t="s">
        <v>207</v>
      </c>
      <c r="C27" s="400">
        <f t="shared" ref="C27:N27" si="2">SUM(C18:C26)</f>
        <v>6478370.333333334</v>
      </c>
      <c r="D27" s="400">
        <f t="shared" si="2"/>
        <v>4917724.333333334</v>
      </c>
      <c r="E27" s="400">
        <f t="shared" si="2"/>
        <v>4917724.333333334</v>
      </c>
      <c r="F27" s="400">
        <f t="shared" si="2"/>
        <v>5132724.333333334</v>
      </c>
      <c r="G27" s="400">
        <f t="shared" si="2"/>
        <v>4917724.333333334</v>
      </c>
      <c r="H27" s="400">
        <f t="shared" si="2"/>
        <v>9801639.333333334</v>
      </c>
      <c r="I27" s="400">
        <f t="shared" si="2"/>
        <v>4917724.333333334</v>
      </c>
      <c r="J27" s="400">
        <f t="shared" si="2"/>
        <v>10971010.333333334</v>
      </c>
      <c r="K27" s="400">
        <f t="shared" si="2"/>
        <v>5132724.333333334</v>
      </c>
      <c r="L27" s="400">
        <f t="shared" si="2"/>
        <v>4917724.333333334</v>
      </c>
      <c r="M27" s="400">
        <f t="shared" si="2"/>
        <v>4917724.333333334</v>
      </c>
      <c r="N27" s="400">
        <f t="shared" si="2"/>
        <v>16759729.333333334</v>
      </c>
      <c r="O27" s="401">
        <f t="shared" si="1"/>
        <v>83782544.000000015</v>
      </c>
    </row>
    <row r="28" spans="1:15" s="145" customFormat="1" ht="14.1" customHeight="1" thickBot="1">
      <c r="A28" s="405" t="s">
        <v>109</v>
      </c>
      <c r="B28" s="406" t="s">
        <v>208</v>
      </c>
      <c r="C28" s="407">
        <f t="shared" ref="C28:O28" si="3">C16-C27</f>
        <v>30959790.666666664</v>
      </c>
      <c r="D28" s="407">
        <f t="shared" si="3"/>
        <v>-928293.33333333395</v>
      </c>
      <c r="E28" s="407">
        <f t="shared" si="3"/>
        <v>-628293.33333333395</v>
      </c>
      <c r="F28" s="407">
        <f t="shared" si="3"/>
        <v>-1043293.333333334</v>
      </c>
      <c r="G28" s="407">
        <f t="shared" si="3"/>
        <v>-928293.33333333395</v>
      </c>
      <c r="H28" s="407">
        <f t="shared" si="3"/>
        <v>-5812208.333333334</v>
      </c>
      <c r="I28" s="407">
        <f t="shared" si="3"/>
        <v>-928293.33333333395</v>
      </c>
      <c r="J28" s="407">
        <f t="shared" si="3"/>
        <v>-6981579.333333334</v>
      </c>
      <c r="K28" s="407">
        <f t="shared" si="3"/>
        <v>-843293.33333333395</v>
      </c>
      <c r="L28" s="407">
        <f t="shared" si="3"/>
        <v>-828293.33333333395</v>
      </c>
      <c r="M28" s="407">
        <f t="shared" si="3"/>
        <v>-928293.33333333395</v>
      </c>
      <c r="N28" s="407">
        <f t="shared" si="3"/>
        <v>-11109656.333333334</v>
      </c>
      <c r="O28" s="408">
        <f t="shared" si="3"/>
        <v>0</v>
      </c>
    </row>
    <row r="29" spans="1:15">
      <c r="B29" s="146"/>
      <c r="C29" s="147"/>
      <c r="D29" s="147"/>
      <c r="O29" s="143"/>
    </row>
    <row r="30" spans="1:15">
      <c r="O30" s="143"/>
    </row>
    <row r="31" spans="1:15">
      <c r="O31" s="143"/>
    </row>
    <row r="32" spans="1:15">
      <c r="O32" s="143"/>
    </row>
    <row r="33" spans="15:15">
      <c r="O33" s="143"/>
    </row>
    <row r="34" spans="15:15">
      <c r="O34" s="143"/>
    </row>
    <row r="35" spans="15:15">
      <c r="O35" s="143"/>
    </row>
    <row r="36" spans="15:15">
      <c r="O36" s="143"/>
    </row>
    <row r="37" spans="15:15">
      <c r="O37" s="143"/>
    </row>
    <row r="38" spans="15:15">
      <c r="O38" s="143"/>
    </row>
    <row r="39" spans="15:15">
      <c r="O39" s="143"/>
    </row>
    <row r="40" spans="15:15">
      <c r="O40" s="143"/>
    </row>
    <row r="41" spans="15:15">
      <c r="O41" s="143"/>
    </row>
    <row r="42" spans="15:15">
      <c r="O42" s="143"/>
    </row>
    <row r="43" spans="15:15">
      <c r="O43" s="143"/>
    </row>
    <row r="44" spans="15:15">
      <c r="O44" s="143"/>
    </row>
    <row r="45" spans="15:15">
      <c r="O45" s="143"/>
    </row>
    <row r="46" spans="15:15">
      <c r="O46" s="143"/>
    </row>
    <row r="47" spans="15:15">
      <c r="O47" s="143"/>
    </row>
    <row r="48" spans="15:15">
      <c r="O48" s="143"/>
    </row>
    <row r="49" spans="15:15">
      <c r="O49" s="143"/>
    </row>
    <row r="50" spans="15:15">
      <c r="O50" s="143"/>
    </row>
    <row r="51" spans="15:15">
      <c r="O51" s="143"/>
    </row>
    <row r="52" spans="15:15">
      <c r="O52" s="143"/>
    </row>
    <row r="53" spans="15:15">
      <c r="O53" s="143"/>
    </row>
    <row r="54" spans="15:15">
      <c r="O54" s="143"/>
    </row>
    <row r="55" spans="15:15">
      <c r="O55" s="143"/>
    </row>
    <row r="56" spans="15:15">
      <c r="O56" s="143"/>
    </row>
    <row r="57" spans="15:15">
      <c r="O57" s="143"/>
    </row>
    <row r="58" spans="15:15">
      <c r="O58" s="143"/>
    </row>
    <row r="59" spans="15:15">
      <c r="O59" s="143"/>
    </row>
    <row r="60" spans="15:15">
      <c r="O60" s="143"/>
    </row>
    <row r="61" spans="15:15">
      <c r="O61" s="143"/>
    </row>
    <row r="62" spans="15:15">
      <c r="O62" s="143"/>
    </row>
    <row r="63" spans="15:15">
      <c r="O63" s="143"/>
    </row>
    <row r="64" spans="15:15">
      <c r="O64" s="143"/>
    </row>
    <row r="65" spans="15:15">
      <c r="O65" s="143"/>
    </row>
    <row r="66" spans="15:15">
      <c r="O66" s="143"/>
    </row>
    <row r="67" spans="15:15">
      <c r="O67" s="143"/>
    </row>
    <row r="68" spans="15:15">
      <c r="O68" s="143"/>
    </row>
    <row r="69" spans="15:15">
      <c r="O69" s="143"/>
    </row>
    <row r="70" spans="15:15">
      <c r="O70" s="143"/>
    </row>
    <row r="71" spans="15:15">
      <c r="O71" s="143"/>
    </row>
    <row r="72" spans="15:15">
      <c r="O72" s="143"/>
    </row>
    <row r="73" spans="15:15">
      <c r="O73" s="143"/>
    </row>
    <row r="74" spans="15:15">
      <c r="O74" s="143"/>
    </row>
    <row r="75" spans="15:15">
      <c r="O75" s="143"/>
    </row>
    <row r="76" spans="15:15">
      <c r="O76" s="143"/>
    </row>
    <row r="77" spans="15:15">
      <c r="O77" s="143"/>
    </row>
    <row r="78" spans="15:15">
      <c r="O78" s="143"/>
    </row>
    <row r="79" spans="15:15">
      <c r="O79" s="143"/>
    </row>
    <row r="80" spans="15:15">
      <c r="O80" s="143"/>
    </row>
    <row r="81" spans="15:15">
      <c r="O81" s="143"/>
    </row>
    <row r="82" spans="15:15">
      <c r="O82" s="143"/>
    </row>
  </sheetData>
  <mergeCells count="4">
    <mergeCell ref="A3:O3"/>
    <mergeCell ref="N2:O2"/>
    <mergeCell ref="B6:O6"/>
    <mergeCell ref="B17:O17"/>
  </mergeCells>
  <phoneticPr fontId="11" type="noConversion"/>
  <printOptions horizontalCentered="1"/>
  <pageMargins left="0.39370078740157483" right="0.39370078740157483" top="1.0629921259842521" bottom="0.98425196850393704" header="0.78740157480314965" footer="0.51181102362204722"/>
  <pageSetup paperSize="9" scale="90" firstPageNumber="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9"/>
  <sheetViews>
    <sheetView zoomScaleNormal="100" workbookViewId="0">
      <selection activeCell="C19" sqref="C19:E19"/>
    </sheetView>
  </sheetViews>
  <sheetFormatPr defaultColWidth="9.33203125" defaultRowHeight="13.2"/>
  <cols>
    <col min="1" max="1" width="16" style="9" customWidth="1"/>
    <col min="2" max="2" width="41.5546875" style="8" customWidth="1"/>
    <col min="3" max="8" width="12.77734375" style="8" customWidth="1"/>
    <col min="9" max="9" width="13.6640625" style="8" bestFit="1" customWidth="1"/>
    <col min="10" max="16384" width="9.33203125" style="8"/>
  </cols>
  <sheetData>
    <row r="1" spans="1:10" ht="25.5" customHeight="1">
      <c r="H1" s="517" t="s">
        <v>278</v>
      </c>
      <c r="I1" s="517"/>
    </row>
    <row r="2" spans="1:10" ht="27.75" customHeight="1">
      <c r="A2" s="508" t="s">
        <v>210</v>
      </c>
      <c r="B2" s="508"/>
      <c r="C2" s="508"/>
      <c r="D2" s="508"/>
      <c r="E2" s="508"/>
      <c r="F2" s="508"/>
      <c r="G2" s="508"/>
      <c r="H2" s="508"/>
      <c r="I2" s="508"/>
    </row>
    <row r="3" spans="1:10" ht="20.25" customHeight="1">
      <c r="I3" s="148" t="s">
        <v>282</v>
      </c>
    </row>
    <row r="4" spans="1:10" s="150" customFormat="1" ht="26.25" customHeight="1">
      <c r="A4" s="11" t="s">
        <v>308</v>
      </c>
      <c r="B4" s="149" t="s">
        <v>211</v>
      </c>
      <c r="C4" s="11" t="s">
        <v>212</v>
      </c>
      <c r="D4" s="11" t="s">
        <v>575</v>
      </c>
      <c r="E4" s="516" t="s">
        <v>213</v>
      </c>
      <c r="F4" s="516"/>
      <c r="G4" s="516"/>
      <c r="H4" s="516"/>
      <c r="I4" s="149" t="s">
        <v>146</v>
      </c>
    </row>
    <row r="5" spans="1:10" s="153" customFormat="1" ht="32.25" customHeight="1">
      <c r="A5" s="13"/>
      <c r="B5" s="151"/>
      <c r="C5" s="151"/>
      <c r="D5" s="13"/>
      <c r="E5" s="152" t="s">
        <v>294</v>
      </c>
      <c r="F5" s="152" t="s">
        <v>295</v>
      </c>
      <c r="G5" s="152" t="s">
        <v>309</v>
      </c>
      <c r="H5" s="152" t="s">
        <v>576</v>
      </c>
      <c r="I5" s="151"/>
    </row>
    <row r="6" spans="1:10" s="157" customFormat="1" ht="12.9" customHeight="1">
      <c r="A6" s="154">
        <v>1</v>
      </c>
      <c r="B6" s="17">
        <v>2</v>
      </c>
      <c r="C6" s="155">
        <v>3</v>
      </c>
      <c r="D6" s="17">
        <v>4</v>
      </c>
      <c r="E6" s="154">
        <v>5</v>
      </c>
      <c r="F6" s="155">
        <v>6</v>
      </c>
      <c r="G6" s="155">
        <v>7</v>
      </c>
      <c r="H6" s="19">
        <v>8</v>
      </c>
      <c r="I6" s="156" t="s">
        <v>214</v>
      </c>
    </row>
    <row r="7" spans="1:10" ht="24.75" customHeight="1">
      <c r="A7" s="18" t="s">
        <v>2</v>
      </c>
      <c r="B7" s="158" t="s">
        <v>215</v>
      </c>
      <c r="C7" s="159"/>
      <c r="D7" s="160"/>
      <c r="E7" s="161"/>
      <c r="F7" s="162"/>
      <c r="G7" s="162"/>
      <c r="H7" s="163"/>
      <c r="I7" s="164">
        <f t="shared" ref="I7:I18" si="0">SUM(D7:H7)</f>
        <v>0</v>
      </c>
    </row>
    <row r="8" spans="1:10" ht="20.100000000000001" customHeight="1">
      <c r="A8" s="165" t="s">
        <v>3</v>
      </c>
      <c r="B8" s="166" t="s">
        <v>216</v>
      </c>
      <c r="C8" s="167"/>
      <c r="D8" s="168"/>
      <c r="E8" s="169"/>
      <c r="F8" s="46"/>
      <c r="G8" s="46"/>
      <c r="H8" s="170"/>
      <c r="I8" s="171">
        <f t="shared" si="0"/>
        <v>0</v>
      </c>
    </row>
    <row r="9" spans="1:10" ht="20.100000000000001" customHeight="1">
      <c r="A9" s="165" t="s">
        <v>8</v>
      </c>
      <c r="B9" s="166" t="s">
        <v>216</v>
      </c>
      <c r="C9" s="167"/>
      <c r="D9" s="168"/>
      <c r="E9" s="169"/>
      <c r="F9" s="46"/>
      <c r="G9" s="46"/>
      <c r="H9" s="170"/>
      <c r="I9" s="171">
        <f t="shared" si="0"/>
        <v>0</v>
      </c>
    </row>
    <row r="10" spans="1:10" ht="26.1" customHeight="1">
      <c r="A10" s="18" t="s">
        <v>82</v>
      </c>
      <c r="B10" s="158" t="s">
        <v>217</v>
      </c>
      <c r="C10" s="172"/>
      <c r="D10" s="160"/>
      <c r="E10" s="161"/>
      <c r="F10" s="162"/>
      <c r="G10" s="162"/>
      <c r="H10" s="163"/>
      <c r="I10" s="164">
        <f t="shared" si="0"/>
        <v>0</v>
      </c>
    </row>
    <row r="11" spans="1:10" ht="20.100000000000001" customHeight="1">
      <c r="A11" s="165" t="s">
        <v>21</v>
      </c>
      <c r="B11" s="166" t="s">
        <v>216</v>
      </c>
      <c r="C11" s="167"/>
      <c r="D11" s="168"/>
      <c r="E11" s="169"/>
      <c r="F11" s="46"/>
      <c r="G11" s="46"/>
      <c r="H11" s="170"/>
      <c r="I11" s="171">
        <f t="shared" si="0"/>
        <v>0</v>
      </c>
    </row>
    <row r="12" spans="1:10" ht="20.100000000000001" customHeight="1">
      <c r="A12" s="165" t="s">
        <v>30</v>
      </c>
      <c r="B12" s="166" t="s">
        <v>216</v>
      </c>
      <c r="C12" s="167"/>
      <c r="D12" s="168"/>
      <c r="E12" s="169"/>
      <c r="F12" s="46"/>
      <c r="G12" s="46"/>
      <c r="H12" s="170"/>
      <c r="I12" s="171">
        <f t="shared" si="0"/>
        <v>0</v>
      </c>
    </row>
    <row r="13" spans="1:10" ht="20.100000000000001" customHeight="1">
      <c r="A13" s="18" t="s">
        <v>83</v>
      </c>
      <c r="B13" s="158" t="s">
        <v>218</v>
      </c>
      <c r="C13" s="172"/>
      <c r="D13" s="160"/>
      <c r="E13" s="161"/>
      <c r="F13" s="162"/>
      <c r="G13" s="162"/>
      <c r="H13" s="163"/>
      <c r="I13" s="164">
        <f t="shared" si="0"/>
        <v>0</v>
      </c>
    </row>
    <row r="14" spans="1:10" ht="30.75" customHeight="1">
      <c r="A14" s="165" t="s">
        <v>38</v>
      </c>
      <c r="B14" s="267"/>
      <c r="C14" s="269"/>
      <c r="D14" s="270"/>
      <c r="E14" s="271"/>
      <c r="F14" s="272"/>
      <c r="G14" s="272"/>
      <c r="H14" s="272"/>
      <c r="I14" s="273">
        <f>D14+E14+F14+G14+H14</f>
        <v>0</v>
      </c>
    </row>
    <row r="15" spans="1:10" ht="30.75" customHeight="1">
      <c r="A15" s="18" t="s">
        <v>84</v>
      </c>
      <c r="B15" s="158" t="s">
        <v>219</v>
      </c>
      <c r="C15" s="172"/>
      <c r="D15" s="268"/>
      <c r="E15" s="161"/>
      <c r="F15" s="162"/>
      <c r="G15" s="162"/>
      <c r="H15" s="163"/>
      <c r="I15" s="164"/>
      <c r="J15" s="173"/>
    </row>
    <row r="16" spans="1:10" ht="20.100000000000001" customHeight="1">
      <c r="A16" s="174" t="s">
        <v>42</v>
      </c>
      <c r="B16" s="175"/>
      <c r="C16" s="176"/>
      <c r="D16" s="177"/>
      <c r="E16" s="178"/>
      <c r="F16" s="50"/>
      <c r="G16" s="50"/>
      <c r="H16" s="179"/>
      <c r="I16" s="180"/>
    </row>
    <row r="17" spans="1:9" ht="20.100000000000001" customHeight="1">
      <c r="A17" s="18" t="s">
        <v>43</v>
      </c>
      <c r="B17" s="158" t="s">
        <v>220</v>
      </c>
      <c r="C17" s="172"/>
      <c r="D17" s="160"/>
      <c r="E17" s="161"/>
      <c r="F17" s="162"/>
      <c r="G17" s="162"/>
      <c r="H17" s="163"/>
      <c r="I17" s="164">
        <f t="shared" si="0"/>
        <v>0</v>
      </c>
    </row>
    <row r="18" spans="1:9" ht="20.100000000000001" customHeight="1">
      <c r="A18" s="181" t="s">
        <v>48</v>
      </c>
      <c r="B18" s="182" t="s">
        <v>216</v>
      </c>
      <c r="C18" s="183"/>
      <c r="D18" s="184"/>
      <c r="E18" s="185"/>
      <c r="F18" s="186"/>
      <c r="G18" s="186"/>
      <c r="H18" s="187"/>
      <c r="I18" s="188">
        <f t="shared" si="0"/>
        <v>0</v>
      </c>
    </row>
    <row r="19" spans="1:9" ht="20.100000000000001" customHeight="1">
      <c r="A19" s="189" t="s">
        <v>221</v>
      </c>
      <c r="B19" s="190"/>
      <c r="C19" s="269"/>
      <c r="D19" s="270"/>
      <c r="E19" s="271"/>
      <c r="F19" s="272">
        <v>0</v>
      </c>
      <c r="G19" s="272">
        <v>0</v>
      </c>
      <c r="H19" s="272">
        <v>0</v>
      </c>
      <c r="I19" s="273">
        <f>D19+E19+F19+G19+H19</f>
        <v>0</v>
      </c>
    </row>
  </sheetData>
  <mergeCells count="3">
    <mergeCell ref="A2:I2"/>
    <mergeCell ref="E4:H4"/>
    <mergeCell ref="H1:I1"/>
  </mergeCells>
  <phoneticPr fontId="11" type="noConversion"/>
  <printOptions horizontalCentered="1"/>
  <pageMargins left="0.78749999999999998" right="0.78749999999999998" top="1.0298611111111111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32"/>
  <sheetViews>
    <sheetView view="pageLayout" topLeftCell="B1" zoomScaleNormal="100" workbookViewId="0">
      <selection activeCell="D15" sqref="D15"/>
    </sheetView>
  </sheetViews>
  <sheetFormatPr defaultColWidth="9.33203125" defaultRowHeight="13.2"/>
  <cols>
    <col min="1" max="1" width="5.77734375" style="191" customWidth="1"/>
    <col min="2" max="2" width="54.77734375" style="62" customWidth="1"/>
    <col min="3" max="4" width="17.6640625" style="62" customWidth="1"/>
    <col min="5" max="16384" width="9.33203125" style="62"/>
  </cols>
  <sheetData>
    <row r="1" spans="1:4" ht="31.5" customHeight="1">
      <c r="B1" s="518" t="s">
        <v>222</v>
      </c>
      <c r="C1" s="518"/>
      <c r="D1" s="518"/>
    </row>
    <row r="2" spans="1:4" s="194" customFormat="1" ht="15.6">
      <c r="A2" s="192"/>
      <c r="B2" s="193"/>
      <c r="D2" s="10" t="s">
        <v>282</v>
      </c>
    </row>
    <row r="3" spans="1:4" s="141" customFormat="1" ht="48" customHeight="1">
      <c r="A3" s="195" t="s">
        <v>53</v>
      </c>
      <c r="B3" s="139" t="s">
        <v>209</v>
      </c>
      <c r="C3" s="139" t="s">
        <v>223</v>
      </c>
      <c r="D3" s="140" t="s">
        <v>224</v>
      </c>
    </row>
    <row r="4" spans="1:4" s="141" customFormat="1" ht="14.1" customHeight="1">
      <c r="A4" s="76">
        <v>1</v>
      </c>
      <c r="B4" s="77">
        <v>2</v>
      </c>
      <c r="C4" s="77">
        <v>3</v>
      </c>
      <c r="D4" s="78">
        <v>4</v>
      </c>
    </row>
    <row r="5" spans="1:4" ht="18" customHeight="1">
      <c r="A5" s="196" t="s">
        <v>2</v>
      </c>
      <c r="B5" s="197" t="s">
        <v>225</v>
      </c>
      <c r="C5" s="198"/>
      <c r="D5" s="20"/>
    </row>
    <row r="6" spans="1:4" ht="18" customHeight="1">
      <c r="A6" s="199" t="s">
        <v>3</v>
      </c>
      <c r="B6" s="200" t="s">
        <v>226</v>
      </c>
      <c r="C6" s="201"/>
      <c r="D6" s="22"/>
    </row>
    <row r="7" spans="1:4" ht="18" customHeight="1">
      <c r="A7" s="199" t="s">
        <v>8</v>
      </c>
      <c r="B7" s="200" t="s">
        <v>227</v>
      </c>
      <c r="C7" s="201"/>
      <c r="D7" s="22"/>
    </row>
    <row r="8" spans="1:4" ht="18" customHeight="1">
      <c r="A8" s="199" t="s">
        <v>82</v>
      </c>
      <c r="B8" s="200" t="s">
        <v>228</v>
      </c>
      <c r="C8" s="201"/>
      <c r="D8" s="22"/>
    </row>
    <row r="9" spans="1:4" ht="18" customHeight="1">
      <c r="A9" s="199" t="s">
        <v>21</v>
      </c>
      <c r="B9" s="200" t="s">
        <v>229</v>
      </c>
      <c r="C9" s="201"/>
      <c r="D9" s="22"/>
    </row>
    <row r="10" spans="1:4" ht="18" customHeight="1">
      <c r="A10" s="199" t="s">
        <v>30</v>
      </c>
      <c r="B10" s="200" t="s">
        <v>230</v>
      </c>
      <c r="C10" s="201"/>
      <c r="D10" s="22"/>
    </row>
    <row r="11" spans="1:4" ht="18" customHeight="1">
      <c r="A11" s="199" t="s">
        <v>83</v>
      </c>
      <c r="B11" s="200" t="s">
        <v>231</v>
      </c>
      <c r="C11" s="201"/>
      <c r="D11" s="22"/>
    </row>
    <row r="12" spans="1:4" ht="18" customHeight="1">
      <c r="A12" s="199" t="s">
        <v>38</v>
      </c>
      <c r="B12" s="200" t="s">
        <v>232</v>
      </c>
      <c r="C12" s="201"/>
      <c r="D12" s="22"/>
    </row>
    <row r="13" spans="1:4" ht="18" customHeight="1">
      <c r="A13" s="199" t="s">
        <v>84</v>
      </c>
      <c r="B13" s="200" t="s">
        <v>233</v>
      </c>
      <c r="C13" s="201"/>
      <c r="D13" s="22"/>
    </row>
    <row r="14" spans="1:4" ht="18" customHeight="1">
      <c r="A14" s="199" t="s">
        <v>42</v>
      </c>
      <c r="B14" s="200" t="s">
        <v>234</v>
      </c>
      <c r="C14" s="201"/>
      <c r="D14" s="22"/>
    </row>
    <row r="15" spans="1:4" ht="18" customHeight="1">
      <c r="A15" s="199" t="s">
        <v>43</v>
      </c>
      <c r="B15" s="200" t="s">
        <v>235</v>
      </c>
      <c r="C15" s="201"/>
      <c r="D15" s="22"/>
    </row>
    <row r="16" spans="1:4" ht="22.5" customHeight="1">
      <c r="A16" s="199" t="s">
        <v>48</v>
      </c>
      <c r="B16" s="200" t="s">
        <v>236</v>
      </c>
      <c r="C16" s="201"/>
      <c r="D16" s="22"/>
    </row>
    <row r="17" spans="1:4" ht="18" customHeight="1">
      <c r="A17" s="199" t="s">
        <v>49</v>
      </c>
      <c r="B17" s="200" t="s">
        <v>237</v>
      </c>
      <c r="C17" s="201"/>
      <c r="D17" s="22"/>
    </row>
    <row r="18" spans="1:4" ht="18" customHeight="1">
      <c r="A18" s="199" t="s">
        <v>50</v>
      </c>
      <c r="B18" s="200" t="s">
        <v>238</v>
      </c>
      <c r="C18" s="201"/>
      <c r="D18" s="22"/>
    </row>
    <row r="19" spans="1:4" ht="18" customHeight="1">
      <c r="A19" s="199" t="s">
        <v>94</v>
      </c>
      <c r="B19" s="200" t="s">
        <v>239</v>
      </c>
      <c r="C19" s="201"/>
      <c r="D19" s="22"/>
    </row>
    <row r="20" spans="1:4" ht="18" customHeight="1">
      <c r="A20" s="199" t="s">
        <v>95</v>
      </c>
      <c r="B20" s="200" t="s">
        <v>240</v>
      </c>
      <c r="C20" s="201"/>
      <c r="D20" s="22"/>
    </row>
    <row r="21" spans="1:4" ht="18" customHeight="1">
      <c r="A21" s="199" t="s">
        <v>97</v>
      </c>
      <c r="B21" s="200" t="s">
        <v>241</v>
      </c>
      <c r="C21" s="201"/>
      <c r="D21" s="22"/>
    </row>
    <row r="22" spans="1:4" ht="18" customHeight="1">
      <c r="A22" s="199" t="s">
        <v>100</v>
      </c>
      <c r="B22" s="202"/>
      <c r="C22" s="21"/>
      <c r="D22" s="22"/>
    </row>
    <row r="23" spans="1:4" ht="18" customHeight="1">
      <c r="A23" s="199" t="s">
        <v>103</v>
      </c>
      <c r="B23" s="203"/>
      <c r="C23" s="21"/>
      <c r="D23" s="22"/>
    </row>
    <row r="24" spans="1:4" ht="18" customHeight="1">
      <c r="A24" s="199" t="s">
        <v>105</v>
      </c>
      <c r="B24" s="203"/>
      <c r="C24" s="21"/>
      <c r="D24" s="22"/>
    </row>
    <row r="25" spans="1:4" ht="18" customHeight="1">
      <c r="A25" s="199" t="s">
        <v>107</v>
      </c>
      <c r="B25" s="203"/>
      <c r="C25" s="21"/>
      <c r="D25" s="22"/>
    </row>
    <row r="26" spans="1:4" ht="18" customHeight="1">
      <c r="A26" s="199" t="s">
        <v>108</v>
      </c>
      <c r="B26" s="203"/>
      <c r="C26" s="21"/>
      <c r="D26" s="22"/>
    </row>
    <row r="27" spans="1:4" ht="18" customHeight="1">
      <c r="A27" s="199" t="s">
        <v>109</v>
      </c>
      <c r="B27" s="203"/>
      <c r="C27" s="21"/>
      <c r="D27" s="22"/>
    </row>
    <row r="28" spans="1:4" ht="18" customHeight="1">
      <c r="A28" s="199" t="s">
        <v>110</v>
      </c>
      <c r="B28" s="203"/>
      <c r="C28" s="21"/>
      <c r="D28" s="22"/>
    </row>
    <row r="29" spans="1:4" ht="18" customHeight="1">
      <c r="A29" s="199" t="s">
        <v>111</v>
      </c>
      <c r="B29" s="203"/>
      <c r="C29" s="21"/>
      <c r="D29" s="22"/>
    </row>
    <row r="30" spans="1:4" ht="18" customHeight="1">
      <c r="A30" s="204" t="s">
        <v>112</v>
      </c>
      <c r="B30" s="205"/>
      <c r="C30" s="206"/>
      <c r="D30" s="95"/>
    </row>
    <row r="31" spans="1:4" ht="18" customHeight="1">
      <c r="A31" s="76" t="s">
        <v>115</v>
      </c>
      <c r="B31" s="207" t="s">
        <v>137</v>
      </c>
      <c r="C31" s="208">
        <f>SUM(C5:C30)</f>
        <v>0</v>
      </c>
      <c r="D31" s="209">
        <f>SUM(D5:D30)</f>
        <v>0</v>
      </c>
    </row>
    <row r="32" spans="1:4" ht="8.25" customHeight="1">
      <c r="A32" s="63"/>
      <c r="B32" s="210"/>
      <c r="C32" s="210"/>
      <c r="D32" s="210"/>
    </row>
  </sheetData>
  <mergeCells count="1">
    <mergeCell ref="B1:D1"/>
  </mergeCells>
  <phoneticPr fontId="11" type="noConversion"/>
  <printOptions horizontalCentered="1"/>
  <pageMargins left="0.78740157480314965" right="0.78740157480314965" top="1.0629921259842521" bottom="0.98425196850393704" header="0.78740157480314965" footer="0.51181102362204722"/>
  <pageSetup paperSize="9" scale="95" firstPageNumber="0" orientation="portrait" errors="blank" horizontalDpi="300" verticalDpi="300" r:id="rId1"/>
  <headerFooter alignWithMargins="0">
    <oddHeader xml:space="preserve">&amp;R&amp;"Times New Roman CE,Dőlt"&amp;11 12. sz.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83"/>
  <sheetViews>
    <sheetView tabSelected="1" topLeftCell="A136" workbookViewId="0">
      <selection activeCell="F23" sqref="F23"/>
    </sheetView>
  </sheetViews>
  <sheetFormatPr defaultRowHeight="15.6"/>
  <cols>
    <col min="1" max="1" width="9.44140625" style="379" customWidth="1"/>
    <col min="2" max="2" width="52" style="379" customWidth="1"/>
    <col min="3" max="3" width="16.21875" style="380" customWidth="1"/>
    <col min="4" max="4" width="16.77734375" style="380" customWidth="1"/>
    <col min="5" max="5" width="8.88671875" style="302"/>
    <col min="6" max="6" width="10.44140625" style="302" bestFit="1" customWidth="1"/>
    <col min="7" max="256" width="8.88671875" style="302"/>
    <col min="257" max="257" width="9.44140625" style="302" customWidth="1"/>
    <col min="258" max="258" width="91.6640625" style="302" customWidth="1"/>
    <col min="259" max="259" width="21.6640625" style="302" customWidth="1"/>
    <col min="260" max="260" width="9" style="302" customWidth="1"/>
    <col min="261" max="512" width="8.88671875" style="302"/>
    <col min="513" max="513" width="9.44140625" style="302" customWidth="1"/>
    <col min="514" max="514" width="91.6640625" style="302" customWidth="1"/>
    <col min="515" max="515" width="21.6640625" style="302" customWidth="1"/>
    <col min="516" max="516" width="9" style="302" customWidth="1"/>
    <col min="517" max="768" width="8.88671875" style="302"/>
    <col min="769" max="769" width="9.44140625" style="302" customWidth="1"/>
    <col min="770" max="770" width="91.6640625" style="302" customWidth="1"/>
    <col min="771" max="771" width="21.6640625" style="302" customWidth="1"/>
    <col min="772" max="772" width="9" style="302" customWidth="1"/>
    <col min="773" max="1024" width="8.88671875" style="302"/>
    <col min="1025" max="1025" width="9.44140625" style="302" customWidth="1"/>
    <col min="1026" max="1026" width="91.6640625" style="302" customWidth="1"/>
    <col min="1027" max="1027" width="21.6640625" style="302" customWidth="1"/>
    <col min="1028" max="1028" width="9" style="302" customWidth="1"/>
    <col min="1029" max="1280" width="8.88671875" style="302"/>
    <col min="1281" max="1281" width="9.44140625" style="302" customWidth="1"/>
    <col min="1282" max="1282" width="91.6640625" style="302" customWidth="1"/>
    <col min="1283" max="1283" width="21.6640625" style="302" customWidth="1"/>
    <col min="1284" max="1284" width="9" style="302" customWidth="1"/>
    <col min="1285" max="1536" width="8.88671875" style="302"/>
    <col min="1537" max="1537" width="9.44140625" style="302" customWidth="1"/>
    <col min="1538" max="1538" width="91.6640625" style="302" customWidth="1"/>
    <col min="1539" max="1539" width="21.6640625" style="302" customWidth="1"/>
    <col min="1540" max="1540" width="9" style="302" customWidth="1"/>
    <col min="1541" max="1792" width="8.88671875" style="302"/>
    <col min="1793" max="1793" width="9.44140625" style="302" customWidth="1"/>
    <col min="1794" max="1794" width="91.6640625" style="302" customWidth="1"/>
    <col min="1795" max="1795" width="21.6640625" style="302" customWidth="1"/>
    <col min="1796" max="1796" width="9" style="302" customWidth="1"/>
    <col min="1797" max="2048" width="8.88671875" style="302"/>
    <col min="2049" max="2049" width="9.44140625" style="302" customWidth="1"/>
    <col min="2050" max="2050" width="91.6640625" style="302" customWidth="1"/>
    <col min="2051" max="2051" width="21.6640625" style="302" customWidth="1"/>
    <col min="2052" max="2052" width="9" style="302" customWidth="1"/>
    <col min="2053" max="2304" width="8.88671875" style="302"/>
    <col min="2305" max="2305" width="9.44140625" style="302" customWidth="1"/>
    <col min="2306" max="2306" width="91.6640625" style="302" customWidth="1"/>
    <col min="2307" max="2307" width="21.6640625" style="302" customWidth="1"/>
    <col min="2308" max="2308" width="9" style="302" customWidth="1"/>
    <col min="2309" max="2560" width="8.88671875" style="302"/>
    <col min="2561" max="2561" width="9.44140625" style="302" customWidth="1"/>
    <col min="2562" max="2562" width="91.6640625" style="302" customWidth="1"/>
    <col min="2563" max="2563" width="21.6640625" style="302" customWidth="1"/>
    <col min="2564" max="2564" width="9" style="302" customWidth="1"/>
    <col min="2565" max="2816" width="8.88671875" style="302"/>
    <col min="2817" max="2817" width="9.44140625" style="302" customWidth="1"/>
    <col min="2818" max="2818" width="91.6640625" style="302" customWidth="1"/>
    <col min="2819" max="2819" width="21.6640625" style="302" customWidth="1"/>
    <col min="2820" max="2820" width="9" style="302" customWidth="1"/>
    <col min="2821" max="3072" width="8.88671875" style="302"/>
    <col min="3073" max="3073" width="9.44140625" style="302" customWidth="1"/>
    <col min="3074" max="3074" width="91.6640625" style="302" customWidth="1"/>
    <col min="3075" max="3075" width="21.6640625" style="302" customWidth="1"/>
    <col min="3076" max="3076" width="9" style="302" customWidth="1"/>
    <col min="3077" max="3328" width="8.88671875" style="302"/>
    <col min="3329" max="3329" width="9.44140625" style="302" customWidth="1"/>
    <col min="3330" max="3330" width="91.6640625" style="302" customWidth="1"/>
    <col min="3331" max="3331" width="21.6640625" style="302" customWidth="1"/>
    <col min="3332" max="3332" width="9" style="302" customWidth="1"/>
    <col min="3333" max="3584" width="8.88671875" style="302"/>
    <col min="3585" max="3585" width="9.44140625" style="302" customWidth="1"/>
    <col min="3586" max="3586" width="91.6640625" style="302" customWidth="1"/>
    <col min="3587" max="3587" width="21.6640625" style="302" customWidth="1"/>
    <col min="3588" max="3588" width="9" style="302" customWidth="1"/>
    <col min="3589" max="3840" width="8.88671875" style="302"/>
    <col min="3841" max="3841" width="9.44140625" style="302" customWidth="1"/>
    <col min="3842" max="3842" width="91.6640625" style="302" customWidth="1"/>
    <col min="3843" max="3843" width="21.6640625" style="302" customWidth="1"/>
    <col min="3844" max="3844" width="9" style="302" customWidth="1"/>
    <col min="3845" max="4096" width="8.88671875" style="302"/>
    <col min="4097" max="4097" width="9.44140625" style="302" customWidth="1"/>
    <col min="4098" max="4098" width="91.6640625" style="302" customWidth="1"/>
    <col min="4099" max="4099" width="21.6640625" style="302" customWidth="1"/>
    <col min="4100" max="4100" width="9" style="302" customWidth="1"/>
    <col min="4101" max="4352" width="8.88671875" style="302"/>
    <col min="4353" max="4353" width="9.44140625" style="302" customWidth="1"/>
    <col min="4354" max="4354" width="91.6640625" style="302" customWidth="1"/>
    <col min="4355" max="4355" width="21.6640625" style="302" customWidth="1"/>
    <col min="4356" max="4356" width="9" style="302" customWidth="1"/>
    <col min="4357" max="4608" width="8.88671875" style="302"/>
    <col min="4609" max="4609" width="9.44140625" style="302" customWidth="1"/>
    <col min="4610" max="4610" width="91.6640625" style="302" customWidth="1"/>
    <col min="4611" max="4611" width="21.6640625" style="302" customWidth="1"/>
    <col min="4612" max="4612" width="9" style="302" customWidth="1"/>
    <col min="4613" max="4864" width="8.88671875" style="302"/>
    <col min="4865" max="4865" width="9.44140625" style="302" customWidth="1"/>
    <col min="4866" max="4866" width="91.6640625" style="302" customWidth="1"/>
    <col min="4867" max="4867" width="21.6640625" style="302" customWidth="1"/>
    <col min="4868" max="4868" width="9" style="302" customWidth="1"/>
    <col min="4869" max="5120" width="8.88671875" style="302"/>
    <col min="5121" max="5121" width="9.44140625" style="302" customWidth="1"/>
    <col min="5122" max="5122" width="91.6640625" style="302" customWidth="1"/>
    <col min="5123" max="5123" width="21.6640625" style="302" customWidth="1"/>
    <col min="5124" max="5124" width="9" style="302" customWidth="1"/>
    <col min="5125" max="5376" width="8.88671875" style="302"/>
    <col min="5377" max="5377" width="9.44140625" style="302" customWidth="1"/>
    <col min="5378" max="5378" width="91.6640625" style="302" customWidth="1"/>
    <col min="5379" max="5379" width="21.6640625" style="302" customWidth="1"/>
    <col min="5380" max="5380" width="9" style="302" customWidth="1"/>
    <col min="5381" max="5632" width="8.88671875" style="302"/>
    <col min="5633" max="5633" width="9.44140625" style="302" customWidth="1"/>
    <col min="5634" max="5634" width="91.6640625" style="302" customWidth="1"/>
    <col min="5635" max="5635" width="21.6640625" style="302" customWidth="1"/>
    <col min="5636" max="5636" width="9" style="302" customWidth="1"/>
    <col min="5637" max="5888" width="8.88671875" style="302"/>
    <col min="5889" max="5889" width="9.44140625" style="302" customWidth="1"/>
    <col min="5890" max="5890" width="91.6640625" style="302" customWidth="1"/>
    <col min="5891" max="5891" width="21.6640625" style="302" customWidth="1"/>
    <col min="5892" max="5892" width="9" style="302" customWidth="1"/>
    <col min="5893" max="6144" width="8.88671875" style="302"/>
    <col min="6145" max="6145" width="9.44140625" style="302" customWidth="1"/>
    <col min="6146" max="6146" width="91.6640625" style="302" customWidth="1"/>
    <col min="6147" max="6147" width="21.6640625" style="302" customWidth="1"/>
    <col min="6148" max="6148" width="9" style="302" customWidth="1"/>
    <col min="6149" max="6400" width="8.88671875" style="302"/>
    <col min="6401" max="6401" width="9.44140625" style="302" customWidth="1"/>
    <col min="6402" max="6402" width="91.6640625" style="302" customWidth="1"/>
    <col min="6403" max="6403" width="21.6640625" style="302" customWidth="1"/>
    <col min="6404" max="6404" width="9" style="302" customWidth="1"/>
    <col min="6405" max="6656" width="8.88671875" style="302"/>
    <col min="6657" max="6657" width="9.44140625" style="302" customWidth="1"/>
    <col min="6658" max="6658" width="91.6640625" style="302" customWidth="1"/>
    <col min="6659" max="6659" width="21.6640625" style="302" customWidth="1"/>
    <col min="6660" max="6660" width="9" style="302" customWidth="1"/>
    <col min="6661" max="6912" width="8.88671875" style="302"/>
    <col min="6913" max="6913" width="9.44140625" style="302" customWidth="1"/>
    <col min="6914" max="6914" width="91.6640625" style="302" customWidth="1"/>
    <col min="6915" max="6915" width="21.6640625" style="302" customWidth="1"/>
    <col min="6916" max="6916" width="9" style="302" customWidth="1"/>
    <col min="6917" max="7168" width="8.88671875" style="302"/>
    <col min="7169" max="7169" width="9.44140625" style="302" customWidth="1"/>
    <col min="7170" max="7170" width="91.6640625" style="302" customWidth="1"/>
    <col min="7171" max="7171" width="21.6640625" style="302" customWidth="1"/>
    <col min="7172" max="7172" width="9" style="302" customWidth="1"/>
    <col min="7173" max="7424" width="8.88671875" style="302"/>
    <col min="7425" max="7425" width="9.44140625" style="302" customWidth="1"/>
    <col min="7426" max="7426" width="91.6640625" style="302" customWidth="1"/>
    <col min="7427" max="7427" width="21.6640625" style="302" customWidth="1"/>
    <col min="7428" max="7428" width="9" style="302" customWidth="1"/>
    <col min="7429" max="7680" width="8.88671875" style="302"/>
    <col min="7681" max="7681" width="9.44140625" style="302" customWidth="1"/>
    <col min="7682" max="7682" width="91.6640625" style="302" customWidth="1"/>
    <col min="7683" max="7683" width="21.6640625" style="302" customWidth="1"/>
    <col min="7684" max="7684" width="9" style="302" customWidth="1"/>
    <col min="7685" max="7936" width="8.88671875" style="302"/>
    <col min="7937" max="7937" width="9.44140625" style="302" customWidth="1"/>
    <col min="7938" max="7938" width="91.6640625" style="302" customWidth="1"/>
    <col min="7939" max="7939" width="21.6640625" style="302" customWidth="1"/>
    <col min="7940" max="7940" width="9" style="302" customWidth="1"/>
    <col min="7941" max="8192" width="8.88671875" style="302"/>
    <col min="8193" max="8193" width="9.44140625" style="302" customWidth="1"/>
    <col min="8194" max="8194" width="91.6640625" style="302" customWidth="1"/>
    <col min="8195" max="8195" width="21.6640625" style="302" customWidth="1"/>
    <col min="8196" max="8196" width="9" style="302" customWidth="1"/>
    <col min="8197" max="8448" width="8.88671875" style="302"/>
    <col min="8449" max="8449" width="9.44140625" style="302" customWidth="1"/>
    <col min="8450" max="8450" width="91.6640625" style="302" customWidth="1"/>
    <col min="8451" max="8451" width="21.6640625" style="302" customWidth="1"/>
    <col min="8452" max="8452" width="9" style="302" customWidth="1"/>
    <col min="8453" max="8704" width="8.88671875" style="302"/>
    <col min="8705" max="8705" width="9.44140625" style="302" customWidth="1"/>
    <col min="8706" max="8706" width="91.6640625" style="302" customWidth="1"/>
    <col min="8707" max="8707" width="21.6640625" style="302" customWidth="1"/>
    <col min="8708" max="8708" width="9" style="302" customWidth="1"/>
    <col min="8709" max="8960" width="8.88671875" style="302"/>
    <col min="8961" max="8961" width="9.44140625" style="302" customWidth="1"/>
    <col min="8962" max="8962" width="91.6640625" style="302" customWidth="1"/>
    <col min="8963" max="8963" width="21.6640625" style="302" customWidth="1"/>
    <col min="8964" max="8964" width="9" style="302" customWidth="1"/>
    <col min="8965" max="9216" width="8.88671875" style="302"/>
    <col min="9217" max="9217" width="9.44140625" style="302" customWidth="1"/>
    <col min="9218" max="9218" width="91.6640625" style="302" customWidth="1"/>
    <col min="9219" max="9219" width="21.6640625" style="302" customWidth="1"/>
    <col min="9220" max="9220" width="9" style="302" customWidth="1"/>
    <col min="9221" max="9472" width="8.88671875" style="302"/>
    <col min="9473" max="9473" width="9.44140625" style="302" customWidth="1"/>
    <col min="9474" max="9474" width="91.6640625" style="302" customWidth="1"/>
    <col min="9475" max="9475" width="21.6640625" style="302" customWidth="1"/>
    <col min="9476" max="9476" width="9" style="302" customWidth="1"/>
    <col min="9477" max="9728" width="8.88671875" style="302"/>
    <col min="9729" max="9729" width="9.44140625" style="302" customWidth="1"/>
    <col min="9730" max="9730" width="91.6640625" style="302" customWidth="1"/>
    <col min="9731" max="9731" width="21.6640625" style="302" customWidth="1"/>
    <col min="9732" max="9732" width="9" style="302" customWidth="1"/>
    <col min="9733" max="9984" width="8.88671875" style="302"/>
    <col min="9985" max="9985" width="9.44140625" style="302" customWidth="1"/>
    <col min="9986" max="9986" width="91.6640625" style="302" customWidth="1"/>
    <col min="9987" max="9987" width="21.6640625" style="302" customWidth="1"/>
    <col min="9988" max="9988" width="9" style="302" customWidth="1"/>
    <col min="9989" max="10240" width="8.88671875" style="302"/>
    <col min="10241" max="10241" width="9.44140625" style="302" customWidth="1"/>
    <col min="10242" max="10242" width="91.6640625" style="302" customWidth="1"/>
    <col min="10243" max="10243" width="21.6640625" style="302" customWidth="1"/>
    <col min="10244" max="10244" width="9" style="302" customWidth="1"/>
    <col min="10245" max="10496" width="8.88671875" style="302"/>
    <col min="10497" max="10497" width="9.44140625" style="302" customWidth="1"/>
    <col min="10498" max="10498" width="91.6640625" style="302" customWidth="1"/>
    <col min="10499" max="10499" width="21.6640625" style="302" customWidth="1"/>
    <col min="10500" max="10500" width="9" style="302" customWidth="1"/>
    <col min="10501" max="10752" width="8.88671875" style="302"/>
    <col min="10753" max="10753" width="9.44140625" style="302" customWidth="1"/>
    <col min="10754" max="10754" width="91.6640625" style="302" customWidth="1"/>
    <col min="10755" max="10755" width="21.6640625" style="302" customWidth="1"/>
    <col min="10756" max="10756" width="9" style="302" customWidth="1"/>
    <col min="10757" max="11008" width="8.88671875" style="302"/>
    <col min="11009" max="11009" width="9.44140625" style="302" customWidth="1"/>
    <col min="11010" max="11010" width="91.6640625" style="302" customWidth="1"/>
    <col min="11011" max="11011" width="21.6640625" style="302" customWidth="1"/>
    <col min="11012" max="11012" width="9" style="302" customWidth="1"/>
    <col min="11013" max="11264" width="8.88671875" style="302"/>
    <col min="11265" max="11265" width="9.44140625" style="302" customWidth="1"/>
    <col min="11266" max="11266" width="91.6640625" style="302" customWidth="1"/>
    <col min="11267" max="11267" width="21.6640625" style="302" customWidth="1"/>
    <col min="11268" max="11268" width="9" style="302" customWidth="1"/>
    <col min="11269" max="11520" width="8.88671875" style="302"/>
    <col min="11521" max="11521" width="9.44140625" style="302" customWidth="1"/>
    <col min="11522" max="11522" width="91.6640625" style="302" customWidth="1"/>
    <col min="11523" max="11523" width="21.6640625" style="302" customWidth="1"/>
    <col min="11524" max="11524" width="9" style="302" customWidth="1"/>
    <col min="11525" max="11776" width="8.88671875" style="302"/>
    <col min="11777" max="11777" width="9.44140625" style="302" customWidth="1"/>
    <col min="11778" max="11778" width="91.6640625" style="302" customWidth="1"/>
    <col min="11779" max="11779" width="21.6640625" style="302" customWidth="1"/>
    <col min="11780" max="11780" width="9" style="302" customWidth="1"/>
    <col min="11781" max="12032" width="8.88671875" style="302"/>
    <col min="12033" max="12033" width="9.44140625" style="302" customWidth="1"/>
    <col min="12034" max="12034" width="91.6640625" style="302" customWidth="1"/>
    <col min="12035" max="12035" width="21.6640625" style="302" customWidth="1"/>
    <col min="12036" max="12036" width="9" style="302" customWidth="1"/>
    <col min="12037" max="12288" width="8.88671875" style="302"/>
    <col min="12289" max="12289" width="9.44140625" style="302" customWidth="1"/>
    <col min="12290" max="12290" width="91.6640625" style="302" customWidth="1"/>
    <col min="12291" max="12291" width="21.6640625" style="302" customWidth="1"/>
    <col min="12292" max="12292" width="9" style="302" customWidth="1"/>
    <col min="12293" max="12544" width="8.88671875" style="302"/>
    <col min="12545" max="12545" width="9.44140625" style="302" customWidth="1"/>
    <col min="12546" max="12546" width="91.6640625" style="302" customWidth="1"/>
    <col min="12547" max="12547" width="21.6640625" style="302" customWidth="1"/>
    <col min="12548" max="12548" width="9" style="302" customWidth="1"/>
    <col min="12549" max="12800" width="8.88671875" style="302"/>
    <col min="12801" max="12801" width="9.44140625" style="302" customWidth="1"/>
    <col min="12802" max="12802" width="91.6640625" style="302" customWidth="1"/>
    <col min="12803" max="12803" width="21.6640625" style="302" customWidth="1"/>
    <col min="12804" max="12804" width="9" style="302" customWidth="1"/>
    <col min="12805" max="13056" width="8.88671875" style="302"/>
    <col min="13057" max="13057" width="9.44140625" style="302" customWidth="1"/>
    <col min="13058" max="13058" width="91.6640625" style="302" customWidth="1"/>
    <col min="13059" max="13059" width="21.6640625" style="302" customWidth="1"/>
    <col min="13060" max="13060" width="9" style="302" customWidth="1"/>
    <col min="13061" max="13312" width="8.88671875" style="302"/>
    <col min="13313" max="13313" width="9.44140625" style="302" customWidth="1"/>
    <col min="13314" max="13314" width="91.6640625" style="302" customWidth="1"/>
    <col min="13315" max="13315" width="21.6640625" style="302" customWidth="1"/>
    <col min="13316" max="13316" width="9" style="302" customWidth="1"/>
    <col min="13317" max="13568" width="8.88671875" style="302"/>
    <col min="13569" max="13569" width="9.44140625" style="302" customWidth="1"/>
    <col min="13570" max="13570" width="91.6640625" style="302" customWidth="1"/>
    <col min="13571" max="13571" width="21.6640625" style="302" customWidth="1"/>
    <col min="13572" max="13572" width="9" style="302" customWidth="1"/>
    <col min="13573" max="13824" width="8.88671875" style="302"/>
    <col min="13825" max="13825" width="9.44140625" style="302" customWidth="1"/>
    <col min="13826" max="13826" width="91.6640625" style="302" customWidth="1"/>
    <col min="13827" max="13827" width="21.6640625" style="302" customWidth="1"/>
    <col min="13828" max="13828" width="9" style="302" customWidth="1"/>
    <col min="13829" max="14080" width="8.88671875" style="302"/>
    <col min="14081" max="14081" width="9.44140625" style="302" customWidth="1"/>
    <col min="14082" max="14082" width="91.6640625" style="302" customWidth="1"/>
    <col min="14083" max="14083" width="21.6640625" style="302" customWidth="1"/>
    <col min="14084" max="14084" width="9" style="302" customWidth="1"/>
    <col min="14085" max="14336" width="8.88671875" style="302"/>
    <col min="14337" max="14337" width="9.44140625" style="302" customWidth="1"/>
    <col min="14338" max="14338" width="91.6640625" style="302" customWidth="1"/>
    <col min="14339" max="14339" width="21.6640625" style="302" customWidth="1"/>
    <col min="14340" max="14340" width="9" style="302" customWidth="1"/>
    <col min="14341" max="14592" width="8.88671875" style="302"/>
    <col min="14593" max="14593" width="9.44140625" style="302" customWidth="1"/>
    <col min="14594" max="14594" width="91.6640625" style="302" customWidth="1"/>
    <col min="14595" max="14595" width="21.6640625" style="302" customWidth="1"/>
    <col min="14596" max="14596" width="9" style="302" customWidth="1"/>
    <col min="14597" max="14848" width="8.88671875" style="302"/>
    <col min="14849" max="14849" width="9.44140625" style="302" customWidth="1"/>
    <col min="14850" max="14850" width="91.6640625" style="302" customWidth="1"/>
    <col min="14851" max="14851" width="21.6640625" style="302" customWidth="1"/>
    <col min="14852" max="14852" width="9" style="302" customWidth="1"/>
    <col min="14853" max="15104" width="8.88671875" style="302"/>
    <col min="15105" max="15105" width="9.44140625" style="302" customWidth="1"/>
    <col min="15106" max="15106" width="91.6640625" style="302" customWidth="1"/>
    <col min="15107" max="15107" width="21.6640625" style="302" customWidth="1"/>
    <col min="15108" max="15108" width="9" style="302" customWidth="1"/>
    <col min="15109" max="15360" width="8.88671875" style="302"/>
    <col min="15361" max="15361" width="9.44140625" style="302" customWidth="1"/>
    <col min="15362" max="15362" width="91.6640625" style="302" customWidth="1"/>
    <col min="15363" max="15363" width="21.6640625" style="302" customWidth="1"/>
    <col min="15364" max="15364" width="9" style="302" customWidth="1"/>
    <col min="15365" max="15616" width="8.88671875" style="302"/>
    <col min="15617" max="15617" width="9.44140625" style="302" customWidth="1"/>
    <col min="15618" max="15618" width="91.6640625" style="302" customWidth="1"/>
    <col min="15619" max="15619" width="21.6640625" style="302" customWidth="1"/>
    <col min="15620" max="15620" width="9" style="302" customWidth="1"/>
    <col min="15621" max="15872" width="8.88671875" style="302"/>
    <col min="15873" max="15873" width="9.44140625" style="302" customWidth="1"/>
    <col min="15874" max="15874" width="91.6640625" style="302" customWidth="1"/>
    <col min="15875" max="15875" width="21.6640625" style="302" customWidth="1"/>
    <col min="15876" max="15876" width="9" style="302" customWidth="1"/>
    <col min="15877" max="16128" width="8.88671875" style="302"/>
    <col min="16129" max="16129" width="9.44140625" style="302" customWidth="1"/>
    <col min="16130" max="16130" width="91.6640625" style="302" customWidth="1"/>
    <col min="16131" max="16131" width="21.6640625" style="302" customWidth="1"/>
    <col min="16132" max="16132" width="9" style="302" customWidth="1"/>
    <col min="16133" max="16384" width="8.88671875" style="302"/>
  </cols>
  <sheetData>
    <row r="1" spans="1:4">
      <c r="D1" s="380" t="s">
        <v>579</v>
      </c>
    </row>
    <row r="2" spans="1:4">
      <c r="A2" s="487" t="s">
        <v>0</v>
      </c>
      <c r="B2" s="487"/>
      <c r="C2" s="487"/>
      <c r="D2" s="302"/>
    </row>
    <row r="3" spans="1:4" ht="16.2" thickBot="1">
      <c r="A3" s="488" t="s">
        <v>339</v>
      </c>
      <c r="B3" s="488"/>
      <c r="C3" s="303"/>
      <c r="D3" s="303" t="s">
        <v>340</v>
      </c>
    </row>
    <row r="4" spans="1:4" ht="23.4" thickBot="1">
      <c r="A4" s="304" t="s">
        <v>1</v>
      </c>
      <c r="B4" s="305" t="s">
        <v>209</v>
      </c>
      <c r="C4" s="306" t="s">
        <v>569</v>
      </c>
      <c r="D4" s="306" t="s">
        <v>570</v>
      </c>
    </row>
    <row r="5" spans="1:4" s="310" customFormat="1" ht="10.8" thickBot="1">
      <c r="A5" s="307" t="s">
        <v>341</v>
      </c>
      <c r="B5" s="308" t="s">
        <v>342</v>
      </c>
      <c r="C5" s="309" t="s">
        <v>343</v>
      </c>
      <c r="D5" s="309" t="s">
        <v>343</v>
      </c>
    </row>
    <row r="6" spans="1:4" s="314" customFormat="1" ht="13.8" thickBot="1">
      <c r="A6" s="311" t="s">
        <v>2</v>
      </c>
      <c r="B6" s="312" t="s">
        <v>344</v>
      </c>
      <c r="C6" s="313">
        <f>+C7+C8+C9+C10+C11+C12</f>
        <v>41516134</v>
      </c>
      <c r="D6" s="313">
        <f>+D7+D8+D9+D10+D11+D12</f>
        <v>41904848</v>
      </c>
    </row>
    <row r="7" spans="1:4" s="314" customFormat="1" ht="13.2">
      <c r="A7" s="315" t="s">
        <v>55</v>
      </c>
      <c r="B7" s="316" t="s">
        <v>345</v>
      </c>
      <c r="C7" s="317">
        <v>10159290</v>
      </c>
      <c r="D7" s="317">
        <v>10159290</v>
      </c>
    </row>
    <row r="8" spans="1:4" s="314" customFormat="1" ht="13.2">
      <c r="A8" s="318" t="s">
        <v>57</v>
      </c>
      <c r="B8" s="319" t="s">
        <v>346</v>
      </c>
      <c r="C8" s="317">
        <v>14529070</v>
      </c>
      <c r="D8" s="317">
        <v>15063620</v>
      </c>
    </row>
    <row r="9" spans="1:4" s="314" customFormat="1" ht="13.2">
      <c r="A9" s="318" t="s">
        <v>59</v>
      </c>
      <c r="B9" s="319" t="s">
        <v>347</v>
      </c>
      <c r="C9" s="317">
        <v>15027774</v>
      </c>
      <c r="D9" s="317">
        <v>13715754</v>
      </c>
    </row>
    <row r="10" spans="1:4" s="314" customFormat="1" ht="13.2">
      <c r="A10" s="318" t="s">
        <v>61</v>
      </c>
      <c r="B10" s="319" t="s">
        <v>348</v>
      </c>
      <c r="C10" s="317">
        <v>1800000</v>
      </c>
      <c r="D10" s="317">
        <v>1800000</v>
      </c>
    </row>
    <row r="11" spans="1:4" s="314" customFormat="1" ht="13.2">
      <c r="A11" s="318" t="s">
        <v>160</v>
      </c>
      <c r="B11" s="320" t="s">
        <v>349</v>
      </c>
      <c r="C11" s="317">
        <v>0</v>
      </c>
      <c r="D11" s="317">
        <v>0</v>
      </c>
    </row>
    <row r="12" spans="1:4" s="314" customFormat="1" ht="13.8" thickBot="1">
      <c r="A12" s="321" t="s">
        <v>65</v>
      </c>
      <c r="B12" s="322" t="s">
        <v>350</v>
      </c>
      <c r="C12" s="317">
        <v>0</v>
      </c>
      <c r="D12" s="317">
        <v>1166184</v>
      </c>
    </row>
    <row r="13" spans="1:4" s="314" customFormat="1" ht="13.8" thickBot="1">
      <c r="A13" s="311" t="s">
        <v>3</v>
      </c>
      <c r="B13" s="323" t="s">
        <v>351</v>
      </c>
      <c r="C13" s="313">
        <f>+C14+C15+C16+C17+C18</f>
        <v>2713118</v>
      </c>
      <c r="D13" s="313">
        <f>+D14+D15+D16+D17+D18</f>
        <v>2713118</v>
      </c>
    </row>
    <row r="14" spans="1:4" s="314" customFormat="1" ht="13.2">
      <c r="A14" s="315" t="s">
        <v>4</v>
      </c>
      <c r="B14" s="316" t="s">
        <v>352</v>
      </c>
      <c r="C14" s="317">
        <v>0</v>
      </c>
      <c r="D14" s="317">
        <v>0</v>
      </c>
    </row>
    <row r="15" spans="1:4" s="314" customFormat="1" ht="13.2">
      <c r="A15" s="318" t="s">
        <v>5</v>
      </c>
      <c r="B15" s="319" t="s">
        <v>353</v>
      </c>
      <c r="C15" s="317">
        <v>0</v>
      </c>
      <c r="D15" s="317">
        <v>0</v>
      </c>
    </row>
    <row r="16" spans="1:4" s="314" customFormat="1" ht="13.2">
      <c r="A16" s="318" t="s">
        <v>6</v>
      </c>
      <c r="B16" s="319" t="s">
        <v>354</v>
      </c>
      <c r="C16" s="317">
        <v>0</v>
      </c>
      <c r="D16" s="317">
        <v>0</v>
      </c>
    </row>
    <row r="17" spans="1:4" s="314" customFormat="1" ht="13.2">
      <c r="A17" s="318" t="s">
        <v>7</v>
      </c>
      <c r="B17" s="319" t="s">
        <v>355</v>
      </c>
      <c r="C17" s="317">
        <v>0</v>
      </c>
      <c r="D17" s="317">
        <v>0</v>
      </c>
    </row>
    <row r="18" spans="1:4" s="314" customFormat="1" ht="13.2">
      <c r="A18" s="318" t="s">
        <v>75</v>
      </c>
      <c r="B18" s="319" t="s">
        <v>356</v>
      </c>
      <c r="C18" s="317">
        <v>2713118</v>
      </c>
      <c r="D18" s="317">
        <v>2713118</v>
      </c>
    </row>
    <row r="19" spans="1:4" s="314" customFormat="1" ht="13.8" thickBot="1">
      <c r="A19" s="321" t="s">
        <v>76</v>
      </c>
      <c r="B19" s="322" t="s">
        <v>357</v>
      </c>
      <c r="C19" s="317">
        <v>0</v>
      </c>
      <c r="D19" s="317">
        <v>0</v>
      </c>
    </row>
    <row r="20" spans="1:4" s="314" customFormat="1" ht="13.8" thickBot="1">
      <c r="A20" s="311" t="s">
        <v>8</v>
      </c>
      <c r="B20" s="312" t="s">
        <v>358</v>
      </c>
      <c r="C20" s="313">
        <f>+C21+C22+C23+C24+C25</f>
        <v>3999991</v>
      </c>
      <c r="D20" s="313">
        <f>+D21+D22+D23+D24+D25</f>
        <v>3999991</v>
      </c>
    </row>
    <row r="21" spans="1:4" s="314" customFormat="1" ht="13.2">
      <c r="A21" s="315" t="s">
        <v>9</v>
      </c>
      <c r="B21" s="316" t="s">
        <v>359</v>
      </c>
      <c r="C21" s="317">
        <v>0</v>
      </c>
      <c r="D21" s="317">
        <v>0</v>
      </c>
    </row>
    <row r="22" spans="1:4" s="314" customFormat="1" ht="13.2">
      <c r="A22" s="318" t="s">
        <v>11</v>
      </c>
      <c r="B22" s="319" t="s">
        <v>360</v>
      </c>
      <c r="C22" s="317">
        <v>0</v>
      </c>
      <c r="D22" s="317">
        <v>0</v>
      </c>
    </row>
    <row r="23" spans="1:4" s="314" customFormat="1" ht="13.2">
      <c r="A23" s="318" t="s">
        <v>13</v>
      </c>
      <c r="B23" s="319" t="s">
        <v>361</v>
      </c>
      <c r="C23" s="317">
        <v>0</v>
      </c>
      <c r="D23" s="317">
        <v>0</v>
      </c>
    </row>
    <row r="24" spans="1:4" s="314" customFormat="1" ht="13.2">
      <c r="A24" s="318" t="s">
        <v>15</v>
      </c>
      <c r="B24" s="319" t="s">
        <v>362</v>
      </c>
      <c r="C24" s="317">
        <v>0</v>
      </c>
      <c r="D24" s="317">
        <v>0</v>
      </c>
    </row>
    <row r="25" spans="1:4" s="314" customFormat="1" ht="13.2">
      <c r="A25" s="318" t="s">
        <v>17</v>
      </c>
      <c r="B25" s="319" t="s">
        <v>363</v>
      </c>
      <c r="C25" s="317">
        <v>3999991</v>
      </c>
      <c r="D25" s="317">
        <v>3999991</v>
      </c>
    </row>
    <row r="26" spans="1:4" s="314" customFormat="1" ht="13.8" thickBot="1">
      <c r="A26" s="321" t="s">
        <v>19</v>
      </c>
      <c r="B26" s="324" t="s">
        <v>364</v>
      </c>
      <c r="C26" s="317">
        <v>0</v>
      </c>
      <c r="D26" s="317">
        <v>0</v>
      </c>
    </row>
    <row r="27" spans="1:4" s="314" customFormat="1" ht="13.8" thickBot="1">
      <c r="A27" s="311" t="s">
        <v>20</v>
      </c>
      <c r="B27" s="312" t="s">
        <v>365</v>
      </c>
      <c r="C27" s="325">
        <f>+C28+C32+C33+C34</f>
        <v>1500000</v>
      </c>
      <c r="D27" s="325">
        <f>+D28+D32+D33+D34</f>
        <v>800000</v>
      </c>
    </row>
    <row r="28" spans="1:4" s="314" customFormat="1" ht="13.2">
      <c r="A28" s="315" t="s">
        <v>316</v>
      </c>
      <c r="B28" s="316" t="s">
        <v>366</v>
      </c>
      <c r="C28" s="317">
        <v>0</v>
      </c>
      <c r="D28" s="317">
        <v>800000</v>
      </c>
    </row>
    <row r="29" spans="1:4" s="314" customFormat="1" ht="13.2">
      <c r="A29" s="318" t="s">
        <v>367</v>
      </c>
      <c r="B29" s="319" t="s">
        <v>368</v>
      </c>
      <c r="C29" s="317">
        <v>0</v>
      </c>
      <c r="D29" s="317">
        <v>0</v>
      </c>
    </row>
    <row r="30" spans="1:4" s="314" customFormat="1" ht="13.2">
      <c r="A30" s="318" t="s">
        <v>369</v>
      </c>
      <c r="B30" s="319" t="s">
        <v>370</v>
      </c>
      <c r="C30" s="317">
        <v>0</v>
      </c>
      <c r="D30" s="317">
        <v>0</v>
      </c>
    </row>
    <row r="31" spans="1:4" s="314" customFormat="1" ht="13.2">
      <c r="A31" s="318" t="s">
        <v>371</v>
      </c>
      <c r="B31" s="326" t="s">
        <v>372</v>
      </c>
      <c r="C31" s="317">
        <v>0</v>
      </c>
      <c r="D31" s="317">
        <v>800000</v>
      </c>
    </row>
    <row r="32" spans="1:4" s="314" customFormat="1" ht="13.2">
      <c r="A32" s="318" t="s">
        <v>318</v>
      </c>
      <c r="B32" s="319" t="s">
        <v>248</v>
      </c>
      <c r="C32" s="317">
        <v>1500000</v>
      </c>
      <c r="D32" s="317">
        <v>0</v>
      </c>
    </row>
    <row r="33" spans="1:4" s="314" customFormat="1" ht="13.2">
      <c r="A33" s="318" t="s">
        <v>319</v>
      </c>
      <c r="B33" s="319" t="s">
        <v>373</v>
      </c>
      <c r="C33" s="317">
        <v>0</v>
      </c>
      <c r="D33" s="317">
        <v>0</v>
      </c>
    </row>
    <row r="34" spans="1:4" s="314" customFormat="1" ht="13.8" thickBot="1">
      <c r="A34" s="321" t="s">
        <v>320</v>
      </c>
      <c r="B34" s="324" t="s">
        <v>374</v>
      </c>
      <c r="C34" s="317">
        <v>0</v>
      </c>
      <c r="D34" s="317">
        <v>0</v>
      </c>
    </row>
    <row r="35" spans="1:4" s="314" customFormat="1" ht="13.8" thickBot="1">
      <c r="A35" s="311" t="s">
        <v>21</v>
      </c>
      <c r="B35" s="312" t="s">
        <v>375</v>
      </c>
      <c r="C35" s="313">
        <f>SUM(C36:C46)</f>
        <v>4880525</v>
      </c>
      <c r="D35" s="313">
        <f>SUM(D36:D46)</f>
        <v>4880525</v>
      </c>
    </row>
    <row r="36" spans="1:4" s="314" customFormat="1" ht="13.2">
      <c r="A36" s="315" t="s">
        <v>22</v>
      </c>
      <c r="B36" s="316" t="s">
        <v>376</v>
      </c>
      <c r="C36" s="317">
        <v>0</v>
      </c>
      <c r="D36" s="317">
        <v>0</v>
      </c>
    </row>
    <row r="37" spans="1:4" s="314" customFormat="1" ht="13.2">
      <c r="A37" s="318" t="s">
        <v>23</v>
      </c>
      <c r="B37" s="319" t="s">
        <v>377</v>
      </c>
      <c r="C37" s="317">
        <v>2027500</v>
      </c>
      <c r="D37" s="317">
        <v>2027500</v>
      </c>
    </row>
    <row r="38" spans="1:4" s="314" customFormat="1" ht="13.2">
      <c r="A38" s="318" t="s">
        <v>24</v>
      </c>
      <c r="B38" s="319" t="s">
        <v>378</v>
      </c>
      <c r="C38" s="317">
        <v>0</v>
      </c>
      <c r="D38" s="317">
        <v>0</v>
      </c>
    </row>
    <row r="39" spans="1:4" s="314" customFormat="1" ht="13.2">
      <c r="A39" s="318" t="s">
        <v>25</v>
      </c>
      <c r="B39" s="319" t="s">
        <v>379</v>
      </c>
      <c r="C39" s="317">
        <v>1060000</v>
      </c>
      <c r="D39" s="317">
        <v>1060000</v>
      </c>
    </row>
    <row r="40" spans="1:4" s="314" customFormat="1" ht="13.2">
      <c r="A40" s="318" t="s">
        <v>26</v>
      </c>
      <c r="B40" s="319" t="s">
        <v>380</v>
      </c>
      <c r="C40" s="317">
        <v>1788025</v>
      </c>
      <c r="D40" s="317">
        <v>1788025</v>
      </c>
    </row>
    <row r="41" spans="1:4" s="314" customFormat="1" ht="13.2">
      <c r="A41" s="318" t="s">
        <v>27</v>
      </c>
      <c r="B41" s="319" t="s">
        <v>381</v>
      </c>
      <c r="C41" s="317">
        <v>0</v>
      </c>
      <c r="D41" s="317">
        <v>0</v>
      </c>
    </row>
    <row r="42" spans="1:4" s="314" customFormat="1" ht="13.2">
      <c r="A42" s="318" t="s">
        <v>28</v>
      </c>
      <c r="B42" s="319" t="s">
        <v>382</v>
      </c>
      <c r="C42" s="317">
        <v>0</v>
      </c>
      <c r="D42" s="317">
        <v>0</v>
      </c>
    </row>
    <row r="43" spans="1:4" s="314" customFormat="1" ht="13.2">
      <c r="A43" s="318" t="s">
        <v>29</v>
      </c>
      <c r="B43" s="319" t="s">
        <v>383</v>
      </c>
      <c r="C43" s="317">
        <v>0</v>
      </c>
      <c r="D43" s="317">
        <v>0</v>
      </c>
    </row>
    <row r="44" spans="1:4" s="314" customFormat="1" ht="13.2">
      <c r="A44" s="318" t="s">
        <v>384</v>
      </c>
      <c r="B44" s="319" t="s">
        <v>385</v>
      </c>
      <c r="C44" s="317">
        <v>0</v>
      </c>
      <c r="D44" s="317">
        <v>0</v>
      </c>
    </row>
    <row r="45" spans="1:4" s="314" customFormat="1" ht="13.2">
      <c r="A45" s="321" t="s">
        <v>386</v>
      </c>
      <c r="B45" s="324" t="s">
        <v>387</v>
      </c>
      <c r="C45" s="317">
        <v>0</v>
      </c>
      <c r="D45" s="317">
        <v>0</v>
      </c>
    </row>
    <row r="46" spans="1:4" s="314" customFormat="1" ht="13.8" thickBot="1">
      <c r="A46" s="321" t="s">
        <v>388</v>
      </c>
      <c r="B46" s="322" t="s">
        <v>389</v>
      </c>
      <c r="C46" s="317">
        <v>5000</v>
      </c>
      <c r="D46" s="317">
        <v>5000</v>
      </c>
    </row>
    <row r="47" spans="1:4" s="314" customFormat="1" ht="13.8" thickBot="1">
      <c r="A47" s="311" t="s">
        <v>30</v>
      </c>
      <c r="B47" s="312" t="s">
        <v>390</v>
      </c>
      <c r="C47" s="313">
        <v>0</v>
      </c>
      <c r="D47" s="313">
        <v>0</v>
      </c>
    </row>
    <row r="48" spans="1:4" s="314" customFormat="1" ht="13.2">
      <c r="A48" s="315" t="s">
        <v>31</v>
      </c>
      <c r="B48" s="316" t="s">
        <v>391</v>
      </c>
      <c r="C48" s="317">
        <v>0</v>
      </c>
      <c r="D48" s="317">
        <v>0</v>
      </c>
    </row>
    <row r="49" spans="1:4" s="314" customFormat="1" ht="13.2">
      <c r="A49" s="318" t="s">
        <v>32</v>
      </c>
      <c r="B49" s="319" t="s">
        <v>392</v>
      </c>
      <c r="C49" s="317">
        <v>0</v>
      </c>
      <c r="D49" s="317">
        <v>0</v>
      </c>
    </row>
    <row r="50" spans="1:4" s="314" customFormat="1" ht="13.2">
      <c r="A50" s="318" t="s">
        <v>393</v>
      </c>
      <c r="B50" s="319" t="s">
        <v>394</v>
      </c>
      <c r="C50" s="317">
        <v>0</v>
      </c>
      <c r="D50" s="317">
        <v>0</v>
      </c>
    </row>
    <row r="51" spans="1:4" s="314" customFormat="1" ht="13.2">
      <c r="A51" s="318" t="s">
        <v>395</v>
      </c>
      <c r="B51" s="319" t="s">
        <v>396</v>
      </c>
      <c r="C51" s="317">
        <v>0</v>
      </c>
      <c r="D51" s="317">
        <v>0</v>
      </c>
    </row>
    <row r="52" spans="1:4" s="314" customFormat="1" ht="13.8" thickBot="1">
      <c r="A52" s="321" t="s">
        <v>397</v>
      </c>
      <c r="B52" s="322" t="s">
        <v>398</v>
      </c>
      <c r="C52" s="317">
        <v>0</v>
      </c>
      <c r="D52" s="317">
        <v>0</v>
      </c>
    </row>
    <row r="53" spans="1:4" s="314" customFormat="1" ht="13.8" thickBot="1">
      <c r="A53" s="311" t="s">
        <v>33</v>
      </c>
      <c r="B53" s="312" t="s">
        <v>399</v>
      </c>
      <c r="C53" s="313">
        <v>0</v>
      </c>
      <c r="D53" s="313">
        <v>0</v>
      </c>
    </row>
    <row r="54" spans="1:4" s="314" customFormat="1" ht="13.2">
      <c r="A54" s="315" t="s">
        <v>34</v>
      </c>
      <c r="B54" s="316" t="s">
        <v>400</v>
      </c>
      <c r="C54" s="317">
        <v>0</v>
      </c>
      <c r="D54" s="317">
        <v>0</v>
      </c>
    </row>
    <row r="55" spans="1:4" s="314" customFormat="1" ht="13.2">
      <c r="A55" s="318" t="s">
        <v>36</v>
      </c>
      <c r="B55" s="319" t="s">
        <v>401</v>
      </c>
      <c r="C55" s="317">
        <v>0</v>
      </c>
      <c r="D55" s="317">
        <v>0</v>
      </c>
    </row>
    <row r="56" spans="1:4" s="314" customFormat="1" ht="13.2">
      <c r="A56" s="318" t="s">
        <v>402</v>
      </c>
      <c r="B56" s="319" t="s">
        <v>403</v>
      </c>
      <c r="C56" s="317">
        <v>0</v>
      </c>
      <c r="D56" s="317">
        <v>0</v>
      </c>
    </row>
    <row r="57" spans="1:4" s="314" customFormat="1" ht="13.8" thickBot="1">
      <c r="A57" s="321" t="s">
        <v>404</v>
      </c>
      <c r="B57" s="322" t="s">
        <v>405</v>
      </c>
      <c r="C57" s="317">
        <v>0</v>
      </c>
      <c r="D57" s="317">
        <v>0</v>
      </c>
    </row>
    <row r="58" spans="1:4" s="314" customFormat="1" ht="13.8" thickBot="1">
      <c r="A58" s="311" t="s">
        <v>38</v>
      </c>
      <c r="B58" s="323" t="s">
        <v>406</v>
      </c>
      <c r="C58" s="313">
        <v>0</v>
      </c>
      <c r="D58" s="313">
        <v>0</v>
      </c>
    </row>
    <row r="59" spans="1:4" s="314" customFormat="1" ht="13.2">
      <c r="A59" s="315" t="s">
        <v>39</v>
      </c>
      <c r="B59" s="316" t="s">
        <v>407</v>
      </c>
      <c r="C59" s="317">
        <v>0</v>
      </c>
      <c r="D59" s="317">
        <v>0</v>
      </c>
    </row>
    <row r="60" spans="1:4" s="314" customFormat="1" ht="13.2">
      <c r="A60" s="318" t="s">
        <v>40</v>
      </c>
      <c r="B60" s="319" t="s">
        <v>408</v>
      </c>
      <c r="C60" s="317">
        <v>0</v>
      </c>
      <c r="D60" s="317">
        <v>0</v>
      </c>
    </row>
    <row r="61" spans="1:4" s="314" customFormat="1" ht="13.2">
      <c r="A61" s="318" t="s">
        <v>41</v>
      </c>
      <c r="B61" s="319" t="s">
        <v>409</v>
      </c>
      <c r="C61" s="317">
        <v>0</v>
      </c>
      <c r="D61" s="317">
        <v>0</v>
      </c>
    </row>
    <row r="62" spans="1:4" s="314" customFormat="1" ht="13.8" thickBot="1">
      <c r="A62" s="321" t="s">
        <v>410</v>
      </c>
      <c r="B62" s="322" t="s">
        <v>411</v>
      </c>
      <c r="C62" s="317">
        <v>0</v>
      </c>
      <c r="D62" s="317">
        <v>0</v>
      </c>
    </row>
    <row r="63" spans="1:4" s="314" customFormat="1" ht="13.8" thickBot="1">
      <c r="A63" s="327" t="s">
        <v>412</v>
      </c>
      <c r="B63" s="312" t="s">
        <v>413</v>
      </c>
      <c r="C63" s="325">
        <f>+C6+C13+C20+C27+C35+C47+C53+C58</f>
        <v>54609768</v>
      </c>
      <c r="D63" s="325">
        <f>+D6+D13+D20+D27+D35+D47+D53+D58</f>
        <v>54298482</v>
      </c>
    </row>
    <row r="64" spans="1:4" s="314" customFormat="1" ht="13.8" thickBot="1">
      <c r="A64" s="328" t="s">
        <v>414</v>
      </c>
      <c r="B64" s="323" t="s">
        <v>415</v>
      </c>
      <c r="C64" s="313">
        <f>SUM(C65:C67)</f>
        <v>0</v>
      </c>
      <c r="D64" s="313">
        <f>SUM(D65:D67)</f>
        <v>0</v>
      </c>
    </row>
    <row r="65" spans="1:4" s="314" customFormat="1" ht="13.2">
      <c r="A65" s="315" t="s">
        <v>416</v>
      </c>
      <c r="B65" s="316" t="s">
        <v>417</v>
      </c>
      <c r="C65" s="317">
        <v>0</v>
      </c>
      <c r="D65" s="317">
        <v>0</v>
      </c>
    </row>
    <row r="66" spans="1:4" s="314" customFormat="1" ht="13.2">
      <c r="A66" s="318" t="s">
        <v>418</v>
      </c>
      <c r="B66" s="319" t="s">
        <v>419</v>
      </c>
      <c r="C66" s="317">
        <v>0</v>
      </c>
      <c r="D66" s="317">
        <v>0</v>
      </c>
    </row>
    <row r="67" spans="1:4" s="314" customFormat="1" ht="13.8" thickBot="1">
      <c r="A67" s="321" t="s">
        <v>420</v>
      </c>
      <c r="B67" s="329" t="s">
        <v>421</v>
      </c>
      <c r="C67" s="317">
        <v>0</v>
      </c>
      <c r="D67" s="317">
        <v>0</v>
      </c>
    </row>
    <row r="68" spans="1:4" s="314" customFormat="1" ht="13.8" thickBot="1">
      <c r="A68" s="328" t="s">
        <v>422</v>
      </c>
      <c r="B68" s="323" t="s">
        <v>423</v>
      </c>
      <c r="C68" s="313">
        <f>SUM(C69:C72)</f>
        <v>0</v>
      </c>
      <c r="D68" s="313">
        <f>SUM(D69:D72)</f>
        <v>0</v>
      </c>
    </row>
    <row r="69" spans="1:4" s="314" customFormat="1" ht="13.2">
      <c r="A69" s="315" t="s">
        <v>44</v>
      </c>
      <c r="B69" s="316" t="s">
        <v>424</v>
      </c>
      <c r="C69" s="317">
        <v>0</v>
      </c>
      <c r="D69" s="317">
        <v>0</v>
      </c>
    </row>
    <row r="70" spans="1:4" s="314" customFormat="1" ht="13.2">
      <c r="A70" s="318" t="s">
        <v>47</v>
      </c>
      <c r="B70" s="319" t="s">
        <v>425</v>
      </c>
      <c r="C70" s="317">
        <v>0</v>
      </c>
      <c r="D70" s="317">
        <v>0</v>
      </c>
    </row>
    <row r="71" spans="1:4" s="314" customFormat="1" ht="13.2">
      <c r="A71" s="318" t="s">
        <v>426</v>
      </c>
      <c r="B71" s="319" t="s">
        <v>427</v>
      </c>
      <c r="C71" s="317">
        <v>0</v>
      </c>
      <c r="D71" s="317">
        <v>0</v>
      </c>
    </row>
    <row r="72" spans="1:4" s="314" customFormat="1" ht="13.8" thickBot="1">
      <c r="A72" s="321" t="s">
        <v>428</v>
      </c>
      <c r="B72" s="322" t="s">
        <v>429</v>
      </c>
      <c r="C72" s="317">
        <v>0</v>
      </c>
      <c r="D72" s="317">
        <v>0</v>
      </c>
    </row>
    <row r="73" spans="1:4" s="314" customFormat="1" ht="13.8" thickBot="1">
      <c r="A73" s="328" t="s">
        <v>430</v>
      </c>
      <c r="B73" s="323" t="s">
        <v>431</v>
      </c>
      <c r="C73" s="313">
        <f>SUM(C74:C75)</f>
        <v>21867688</v>
      </c>
      <c r="D73" s="313">
        <f>SUM(D74:D75)</f>
        <v>27823416</v>
      </c>
    </row>
    <row r="74" spans="1:4" s="314" customFormat="1" ht="13.2">
      <c r="A74" s="315" t="s">
        <v>432</v>
      </c>
      <c r="B74" s="316" t="s">
        <v>433</v>
      </c>
      <c r="C74" s="317">
        <v>21867688</v>
      </c>
      <c r="D74" s="317">
        <v>27823416</v>
      </c>
    </row>
    <row r="75" spans="1:4" s="314" customFormat="1" ht="13.8" thickBot="1">
      <c r="A75" s="321" t="s">
        <v>434</v>
      </c>
      <c r="B75" s="322" t="s">
        <v>435</v>
      </c>
      <c r="C75" s="317">
        <v>0</v>
      </c>
      <c r="D75" s="317">
        <v>0</v>
      </c>
    </row>
    <row r="76" spans="1:4" s="314" customFormat="1" ht="13.8" thickBot="1">
      <c r="A76" s="328" t="s">
        <v>436</v>
      </c>
      <c r="B76" s="323" t="s">
        <v>437</v>
      </c>
      <c r="C76" s="313">
        <f>SUM(C77:C80)</f>
        <v>1660646</v>
      </c>
      <c r="D76" s="313">
        <f>SUM(D77:D80)</f>
        <v>1660646</v>
      </c>
    </row>
    <row r="77" spans="1:4" s="314" customFormat="1" ht="13.2">
      <c r="A77" s="315" t="s">
        <v>438</v>
      </c>
      <c r="B77" s="316" t="s">
        <v>300</v>
      </c>
      <c r="C77" s="317">
        <v>1660646</v>
      </c>
      <c r="D77" s="317">
        <v>1660646</v>
      </c>
    </row>
    <row r="78" spans="1:4" s="314" customFormat="1" ht="13.2">
      <c r="A78" s="318" t="s">
        <v>439</v>
      </c>
      <c r="B78" s="319" t="s">
        <v>440</v>
      </c>
      <c r="C78" s="317">
        <v>0</v>
      </c>
      <c r="D78" s="317">
        <v>0</v>
      </c>
    </row>
    <row r="79" spans="1:4" s="314" customFormat="1" ht="13.2">
      <c r="A79" s="321" t="s">
        <v>441</v>
      </c>
      <c r="B79" s="322" t="s">
        <v>442</v>
      </c>
      <c r="C79" s="317">
        <v>0</v>
      </c>
      <c r="D79" s="317">
        <v>0</v>
      </c>
    </row>
    <row r="80" spans="1:4" s="332" customFormat="1" ht="14.4" thickBot="1">
      <c r="A80" s="330" t="s">
        <v>443</v>
      </c>
      <c r="B80" s="331" t="s">
        <v>296</v>
      </c>
      <c r="C80" s="317"/>
      <c r="D80" s="317"/>
    </row>
    <row r="81" spans="1:4" s="314" customFormat="1" ht="13.8" thickBot="1">
      <c r="A81" s="328" t="s">
        <v>444</v>
      </c>
      <c r="B81" s="323" t="s">
        <v>445</v>
      </c>
      <c r="C81" s="313">
        <f>SUM(C82:C85)</f>
        <v>0</v>
      </c>
      <c r="D81" s="313">
        <f>SUM(D82:D85)</f>
        <v>0</v>
      </c>
    </row>
    <row r="82" spans="1:4" s="314" customFormat="1" ht="13.2">
      <c r="A82" s="333" t="s">
        <v>446</v>
      </c>
      <c r="B82" s="316" t="s">
        <v>447</v>
      </c>
      <c r="C82" s="317">
        <v>0</v>
      </c>
      <c r="D82" s="317">
        <v>0</v>
      </c>
    </row>
    <row r="83" spans="1:4" s="314" customFormat="1" ht="13.2">
      <c r="A83" s="334" t="s">
        <v>448</v>
      </c>
      <c r="B83" s="319" t="s">
        <v>449</v>
      </c>
      <c r="C83" s="317">
        <v>0</v>
      </c>
      <c r="D83" s="317">
        <v>0</v>
      </c>
    </row>
    <row r="84" spans="1:4" s="314" customFormat="1" ht="13.2">
      <c r="A84" s="334" t="s">
        <v>450</v>
      </c>
      <c r="B84" s="319" t="s">
        <v>451</v>
      </c>
      <c r="C84" s="317">
        <v>0</v>
      </c>
      <c r="D84" s="317">
        <v>0</v>
      </c>
    </row>
    <row r="85" spans="1:4" s="314" customFormat="1" ht="13.8" thickBot="1">
      <c r="A85" s="335" t="s">
        <v>452</v>
      </c>
      <c r="B85" s="322" t="s">
        <v>453</v>
      </c>
      <c r="C85" s="317">
        <v>0</v>
      </c>
      <c r="D85" s="317">
        <v>0</v>
      </c>
    </row>
    <row r="86" spans="1:4" s="314" customFormat="1" ht="13.8" thickBot="1">
      <c r="A86" s="328" t="s">
        <v>454</v>
      </c>
      <c r="B86" s="323" t="s">
        <v>455</v>
      </c>
      <c r="C86" s="336"/>
      <c r="D86" s="336"/>
    </row>
    <row r="87" spans="1:4" s="314" customFormat="1" ht="13.8" thickBot="1">
      <c r="A87" s="328" t="s">
        <v>456</v>
      </c>
      <c r="B87" s="323" t="s">
        <v>457</v>
      </c>
      <c r="C87" s="336"/>
      <c r="D87" s="336"/>
    </row>
    <row r="88" spans="1:4" s="314" customFormat="1" ht="13.8" thickBot="1">
      <c r="A88" s="328" t="s">
        <v>458</v>
      </c>
      <c r="B88" s="337" t="s">
        <v>459</v>
      </c>
      <c r="C88" s="325">
        <f>+C64+C68+C73+C76+C81+C87+C86</f>
        <v>23528334</v>
      </c>
      <c r="D88" s="325">
        <f>+D64+D68+D73+D76+D81+D87+D86</f>
        <v>29484062</v>
      </c>
    </row>
    <row r="89" spans="1:4" s="314" customFormat="1" ht="13.8" thickBot="1">
      <c r="A89" s="338" t="s">
        <v>460</v>
      </c>
      <c r="B89" s="339" t="s">
        <v>461</v>
      </c>
      <c r="C89" s="325">
        <f>+C63+C88</f>
        <v>78138102</v>
      </c>
      <c r="D89" s="325">
        <f>+D63+D88</f>
        <v>83782544</v>
      </c>
    </row>
    <row r="90" spans="1:4" s="314" customFormat="1" ht="13.2">
      <c r="A90" s="478"/>
      <c r="B90" s="479"/>
      <c r="C90" s="480"/>
      <c r="D90" s="480"/>
    </row>
    <row r="91" spans="1:4" s="314" customFormat="1" ht="13.2">
      <c r="A91" s="478"/>
      <c r="B91" s="479"/>
      <c r="C91" s="480"/>
      <c r="D91" s="480"/>
    </row>
    <row r="92" spans="1:4" s="314" customFormat="1" ht="13.2">
      <c r="A92" s="478"/>
      <c r="B92" s="479"/>
      <c r="C92" s="480"/>
      <c r="D92" s="480"/>
    </row>
    <row r="93" spans="1:4" s="314" customFormat="1" ht="13.2">
      <c r="A93" s="478"/>
      <c r="B93" s="479"/>
      <c r="C93" s="480"/>
      <c r="D93" s="480"/>
    </row>
    <row r="94" spans="1:4" s="314" customFormat="1" ht="13.2">
      <c r="A94" s="478"/>
      <c r="B94" s="479"/>
      <c r="C94" s="480"/>
      <c r="D94" s="480"/>
    </row>
    <row r="95" spans="1:4" s="314" customFormat="1" ht="13.2">
      <c r="A95" s="478"/>
      <c r="B95" s="479"/>
      <c r="C95" s="480"/>
      <c r="D95" s="480"/>
    </row>
    <row r="96" spans="1:4" s="314" customFormat="1" ht="13.2">
      <c r="A96" s="478"/>
      <c r="B96" s="479"/>
      <c r="C96" s="480"/>
      <c r="D96" s="480"/>
    </row>
    <row r="97" spans="1:4" s="314" customFormat="1" ht="13.2">
      <c r="A97" s="478"/>
      <c r="B97" s="479"/>
      <c r="C97" s="480"/>
      <c r="D97" s="480"/>
    </row>
    <row r="98" spans="1:4" s="314" customFormat="1" ht="13.2">
      <c r="A98" s="478"/>
      <c r="B98" s="479"/>
      <c r="C98" s="480"/>
      <c r="D98" s="480"/>
    </row>
    <row r="99" spans="1:4" s="314" customFormat="1" ht="13.2">
      <c r="A99" s="478"/>
      <c r="B99" s="479"/>
      <c r="C99" s="480"/>
      <c r="D99" s="480"/>
    </row>
    <row r="100" spans="1:4" s="314" customFormat="1" ht="13.2">
      <c r="A100" s="478"/>
      <c r="B100" s="479"/>
      <c r="C100" s="480"/>
      <c r="D100" s="480"/>
    </row>
    <row r="101" spans="1:4" s="314" customFormat="1" ht="13.2">
      <c r="A101" s="478"/>
      <c r="B101" s="479"/>
      <c r="C101" s="480"/>
      <c r="D101" s="480"/>
    </row>
    <row r="102" spans="1:4" s="314" customFormat="1" ht="13.2">
      <c r="A102" s="478"/>
      <c r="B102" s="479"/>
      <c r="C102" s="480"/>
      <c r="D102" s="480"/>
    </row>
    <row r="103" spans="1:4" s="314" customFormat="1" ht="13.2">
      <c r="A103" s="478"/>
      <c r="B103" s="479"/>
      <c r="C103" s="480"/>
      <c r="D103" s="480"/>
    </row>
    <row r="104" spans="1:4" s="314" customFormat="1" ht="13.2">
      <c r="A104" s="478"/>
      <c r="B104" s="479"/>
      <c r="C104" s="480"/>
      <c r="D104" s="480"/>
    </row>
    <row r="105" spans="1:4" s="314" customFormat="1" ht="13.2">
      <c r="A105" s="478"/>
      <c r="B105" s="479"/>
      <c r="C105" s="480"/>
      <c r="D105" s="480"/>
    </row>
    <row r="106" spans="1:4" s="314" customFormat="1" ht="13.2">
      <c r="A106" s="478"/>
      <c r="B106" s="479"/>
      <c r="C106" s="480"/>
      <c r="D106" s="480"/>
    </row>
    <row r="107" spans="1:4" s="314" customFormat="1" ht="13.2">
      <c r="A107" s="478"/>
      <c r="B107" s="479"/>
      <c r="C107" s="480"/>
      <c r="D107" s="480"/>
    </row>
    <row r="108" spans="1:4" s="314" customFormat="1" ht="13.2">
      <c r="A108" s="478"/>
      <c r="B108" s="479"/>
      <c r="C108" s="480"/>
      <c r="D108" s="480"/>
    </row>
    <row r="109" spans="1:4" s="314" customFormat="1" ht="13.2">
      <c r="A109" s="478"/>
      <c r="B109" s="479"/>
      <c r="C109" s="480"/>
      <c r="D109" s="480"/>
    </row>
    <row r="110" spans="1:4" s="314" customFormat="1" ht="13.2">
      <c r="A110" s="478"/>
      <c r="B110" s="479"/>
      <c r="C110" s="480"/>
      <c r="D110" s="480"/>
    </row>
    <row r="111" spans="1:4" s="314" customFormat="1" ht="13.2">
      <c r="A111" s="478"/>
      <c r="B111" s="479"/>
      <c r="C111" s="480"/>
      <c r="D111" s="480"/>
    </row>
    <row r="112" spans="1:4" s="314" customFormat="1">
      <c r="A112" s="340"/>
      <c r="B112" s="341"/>
      <c r="C112" s="342"/>
      <c r="D112" s="342"/>
    </row>
    <row r="113" spans="1:4">
      <c r="A113" s="487" t="s">
        <v>51</v>
      </c>
      <c r="B113" s="487"/>
      <c r="C113" s="487"/>
      <c r="D113" s="302"/>
    </row>
    <row r="114" spans="1:4" s="344" customFormat="1" ht="16.2" thickBot="1">
      <c r="A114" s="489" t="s">
        <v>52</v>
      </c>
      <c r="B114" s="489"/>
      <c r="C114" s="343" t="s">
        <v>340</v>
      </c>
      <c r="D114" s="343" t="s">
        <v>340</v>
      </c>
    </row>
    <row r="115" spans="1:4" ht="23.4" thickBot="1">
      <c r="A115" s="304" t="s">
        <v>1</v>
      </c>
      <c r="B115" s="305" t="s">
        <v>54</v>
      </c>
      <c r="C115" s="306" t="str">
        <f>+C4</f>
        <v>2020. évi eredeti előirányzat</v>
      </c>
      <c r="D115" s="306" t="str">
        <f>+D4</f>
        <v>2020. évi módosított előirányzat</v>
      </c>
    </row>
    <row r="116" spans="1:4" s="310" customFormat="1" ht="10.8" thickBot="1">
      <c r="A116" s="345" t="s">
        <v>341</v>
      </c>
      <c r="B116" s="346" t="s">
        <v>342</v>
      </c>
      <c r="C116" s="347" t="s">
        <v>343</v>
      </c>
      <c r="D116" s="347" t="s">
        <v>343</v>
      </c>
    </row>
    <row r="117" spans="1:4" ht="16.2" thickBot="1">
      <c r="A117" s="348" t="s">
        <v>2</v>
      </c>
      <c r="B117" s="349" t="s">
        <v>462</v>
      </c>
      <c r="C117" s="313">
        <f>C118+C119+C120+C121+C122+C135</f>
        <v>66155831</v>
      </c>
      <c r="D117" s="313">
        <f>D118+D119+D120+D121+D122+D135</f>
        <v>71184697</v>
      </c>
    </row>
    <row r="118" spans="1:4">
      <c r="A118" s="350" t="s">
        <v>55</v>
      </c>
      <c r="B118" s="351" t="s">
        <v>56</v>
      </c>
      <c r="C118" s="317">
        <v>24641856</v>
      </c>
      <c r="D118" s="317">
        <v>24641856</v>
      </c>
    </row>
    <row r="119" spans="1:4">
      <c r="A119" s="318" t="s">
        <v>57</v>
      </c>
      <c r="B119" s="353" t="s">
        <v>58</v>
      </c>
      <c r="C119" s="317">
        <v>3925293</v>
      </c>
      <c r="D119" s="317">
        <v>3844267</v>
      </c>
    </row>
    <row r="120" spans="1:4">
      <c r="A120" s="318" t="s">
        <v>59</v>
      </c>
      <c r="B120" s="353" t="s">
        <v>60</v>
      </c>
      <c r="C120" s="317">
        <v>30638584</v>
      </c>
      <c r="D120" s="317">
        <v>29326564</v>
      </c>
    </row>
    <row r="121" spans="1:4">
      <c r="A121" s="318" t="s">
        <v>61</v>
      </c>
      <c r="B121" s="355" t="s">
        <v>62</v>
      </c>
      <c r="C121" s="317">
        <v>1100000</v>
      </c>
      <c r="D121" s="317">
        <v>1100000</v>
      </c>
    </row>
    <row r="122" spans="1:4">
      <c r="A122" s="318" t="s">
        <v>63</v>
      </c>
      <c r="B122" s="356" t="s">
        <v>64</v>
      </c>
      <c r="C122" s="317">
        <v>430000</v>
      </c>
      <c r="D122" s="317">
        <v>430000</v>
      </c>
    </row>
    <row r="123" spans="1:4">
      <c r="A123" s="318" t="s">
        <v>65</v>
      </c>
      <c r="B123" s="353" t="s">
        <v>463</v>
      </c>
      <c r="C123" s="317">
        <v>0</v>
      </c>
      <c r="D123" s="317">
        <v>0</v>
      </c>
    </row>
    <row r="124" spans="1:4">
      <c r="A124" s="318" t="s">
        <v>66</v>
      </c>
      <c r="B124" s="357" t="s">
        <v>464</v>
      </c>
      <c r="C124" s="317">
        <v>0</v>
      </c>
      <c r="D124" s="317">
        <v>0</v>
      </c>
    </row>
    <row r="125" spans="1:4">
      <c r="A125" s="318" t="s">
        <v>67</v>
      </c>
      <c r="B125" s="357" t="s">
        <v>465</v>
      </c>
      <c r="C125" s="317">
        <v>0</v>
      </c>
      <c r="D125" s="317">
        <v>0</v>
      </c>
    </row>
    <row r="126" spans="1:4">
      <c r="A126" s="318" t="s">
        <v>68</v>
      </c>
      <c r="B126" s="358" t="s">
        <v>466</v>
      </c>
      <c r="C126" s="317">
        <v>0</v>
      </c>
      <c r="D126" s="317">
        <v>0</v>
      </c>
    </row>
    <row r="127" spans="1:4">
      <c r="A127" s="318" t="s">
        <v>69</v>
      </c>
      <c r="B127" s="359" t="s">
        <v>467</v>
      </c>
      <c r="C127" s="317">
        <v>0</v>
      </c>
      <c r="D127" s="317">
        <v>0</v>
      </c>
    </row>
    <row r="128" spans="1:4">
      <c r="A128" s="318" t="s">
        <v>70</v>
      </c>
      <c r="B128" s="359" t="s">
        <v>468</v>
      </c>
      <c r="C128" s="317">
        <v>0</v>
      </c>
      <c r="D128" s="317">
        <v>0</v>
      </c>
    </row>
    <row r="129" spans="1:4">
      <c r="A129" s="318" t="s">
        <v>71</v>
      </c>
      <c r="B129" s="358" t="s">
        <v>469</v>
      </c>
      <c r="C129" s="317">
        <v>50000</v>
      </c>
      <c r="D129" s="317">
        <v>50000</v>
      </c>
    </row>
    <row r="130" spans="1:4">
      <c r="A130" s="318" t="s">
        <v>153</v>
      </c>
      <c r="B130" s="358" t="s">
        <v>470</v>
      </c>
      <c r="C130" s="317">
        <v>0</v>
      </c>
      <c r="D130" s="317">
        <v>0</v>
      </c>
    </row>
    <row r="131" spans="1:4">
      <c r="A131" s="318" t="s">
        <v>471</v>
      </c>
      <c r="B131" s="359" t="s">
        <v>472</v>
      </c>
      <c r="C131" s="317">
        <v>0</v>
      </c>
      <c r="D131" s="317">
        <v>0</v>
      </c>
    </row>
    <row r="132" spans="1:4">
      <c r="A132" s="360" t="s">
        <v>473</v>
      </c>
      <c r="B132" s="357" t="s">
        <v>474</v>
      </c>
      <c r="C132" s="317">
        <v>0</v>
      </c>
      <c r="D132" s="317">
        <v>0</v>
      </c>
    </row>
    <row r="133" spans="1:4">
      <c r="A133" s="318" t="s">
        <v>475</v>
      </c>
      <c r="B133" s="357" t="s">
        <v>476</v>
      </c>
      <c r="C133" s="317">
        <v>0</v>
      </c>
      <c r="D133" s="317">
        <v>0</v>
      </c>
    </row>
    <row r="134" spans="1:4">
      <c r="A134" s="321" t="s">
        <v>477</v>
      </c>
      <c r="B134" s="357" t="s">
        <v>478</v>
      </c>
      <c r="C134" s="317">
        <v>380000</v>
      </c>
      <c r="D134" s="317">
        <v>380000</v>
      </c>
    </row>
    <row r="135" spans="1:4">
      <c r="A135" s="318" t="s">
        <v>479</v>
      </c>
      <c r="B135" s="355" t="s">
        <v>92</v>
      </c>
      <c r="C135" s="317">
        <v>5420098</v>
      </c>
      <c r="D135" s="317">
        <v>11842010</v>
      </c>
    </row>
    <row r="136" spans="1:4">
      <c r="A136" s="318" t="s">
        <v>480</v>
      </c>
      <c r="B136" s="353" t="s">
        <v>481</v>
      </c>
      <c r="C136" s="317">
        <v>5420098</v>
      </c>
      <c r="D136" s="317">
        <v>11842010</v>
      </c>
    </row>
    <row r="137" spans="1:4" ht="16.2" thickBot="1">
      <c r="A137" s="361" t="s">
        <v>482</v>
      </c>
      <c r="B137" s="362" t="s">
        <v>483</v>
      </c>
      <c r="C137" s="317">
        <v>0</v>
      </c>
      <c r="D137" s="317">
        <v>0</v>
      </c>
    </row>
    <row r="138" spans="1:4" ht="16.2" thickBot="1">
      <c r="A138" s="363" t="s">
        <v>3</v>
      </c>
      <c r="B138" s="364" t="s">
        <v>484</v>
      </c>
      <c r="C138" s="365">
        <f>+C139+C141+C143</f>
        <v>10321625</v>
      </c>
      <c r="D138" s="365">
        <f>+D139+D141+D143</f>
        <v>10937201</v>
      </c>
    </row>
    <row r="139" spans="1:4">
      <c r="A139" s="315" t="s">
        <v>4</v>
      </c>
      <c r="B139" s="353" t="s">
        <v>72</v>
      </c>
      <c r="C139" s="317">
        <v>4883915</v>
      </c>
      <c r="D139" s="317">
        <v>4883915</v>
      </c>
    </row>
    <row r="140" spans="1:4">
      <c r="A140" s="315" t="s">
        <v>5</v>
      </c>
      <c r="B140" s="366" t="s">
        <v>485</v>
      </c>
      <c r="C140" s="317">
        <v>0</v>
      </c>
      <c r="D140" s="317">
        <v>0</v>
      </c>
    </row>
    <row r="141" spans="1:4">
      <c r="A141" s="315" t="s">
        <v>6</v>
      </c>
      <c r="B141" s="366" t="s">
        <v>73</v>
      </c>
      <c r="C141" s="317">
        <v>5437710</v>
      </c>
      <c r="D141" s="317">
        <v>6053286</v>
      </c>
    </row>
    <row r="142" spans="1:4">
      <c r="A142" s="315" t="s">
        <v>7</v>
      </c>
      <c r="B142" s="366" t="s">
        <v>486</v>
      </c>
      <c r="C142" s="317">
        <v>0</v>
      </c>
      <c r="D142" s="317">
        <v>0</v>
      </c>
    </row>
    <row r="143" spans="1:4">
      <c r="A143" s="315" t="s">
        <v>75</v>
      </c>
      <c r="B143" s="322" t="s">
        <v>74</v>
      </c>
      <c r="C143" s="317">
        <v>0</v>
      </c>
      <c r="D143" s="317">
        <v>0</v>
      </c>
    </row>
    <row r="144" spans="1:4">
      <c r="A144" s="315" t="s">
        <v>76</v>
      </c>
      <c r="B144" s="320" t="s">
        <v>487</v>
      </c>
      <c r="C144" s="317">
        <v>0</v>
      </c>
      <c r="D144" s="317">
        <v>0</v>
      </c>
    </row>
    <row r="145" spans="1:4">
      <c r="A145" s="315" t="s">
        <v>77</v>
      </c>
      <c r="B145" s="367" t="s">
        <v>488</v>
      </c>
      <c r="C145" s="317">
        <v>0</v>
      </c>
      <c r="D145" s="317">
        <v>0</v>
      </c>
    </row>
    <row r="146" spans="1:4" ht="19.8" customHeight="1">
      <c r="A146" s="315" t="s">
        <v>78</v>
      </c>
      <c r="B146" s="359" t="s">
        <v>468</v>
      </c>
      <c r="C146" s="317">
        <v>0</v>
      </c>
      <c r="D146" s="317">
        <v>0</v>
      </c>
    </row>
    <row r="147" spans="1:4">
      <c r="A147" s="315" t="s">
        <v>79</v>
      </c>
      <c r="B147" s="359" t="s">
        <v>489</v>
      </c>
      <c r="C147" s="317">
        <v>0</v>
      </c>
      <c r="D147" s="317">
        <v>0</v>
      </c>
    </row>
    <row r="148" spans="1:4">
      <c r="A148" s="315" t="s">
        <v>80</v>
      </c>
      <c r="B148" s="359" t="s">
        <v>490</v>
      </c>
      <c r="C148" s="317">
        <v>0</v>
      </c>
      <c r="D148" s="317">
        <v>0</v>
      </c>
    </row>
    <row r="149" spans="1:4" ht="19.2" customHeight="1">
      <c r="A149" s="315" t="s">
        <v>491</v>
      </c>
      <c r="B149" s="359" t="s">
        <v>472</v>
      </c>
      <c r="C149" s="317">
        <v>0</v>
      </c>
      <c r="D149" s="317">
        <v>0</v>
      </c>
    </row>
    <row r="150" spans="1:4">
      <c r="A150" s="315" t="s">
        <v>492</v>
      </c>
      <c r="B150" s="359" t="s">
        <v>493</v>
      </c>
      <c r="C150" s="317">
        <v>0</v>
      </c>
      <c r="D150" s="317">
        <v>0</v>
      </c>
    </row>
    <row r="151" spans="1:4" ht="16.2" thickBot="1">
      <c r="A151" s="360" t="s">
        <v>494</v>
      </c>
      <c r="B151" s="359" t="s">
        <v>495</v>
      </c>
      <c r="C151" s="317">
        <v>0</v>
      </c>
      <c r="D151" s="317">
        <v>0</v>
      </c>
    </row>
    <row r="152" spans="1:4" ht="16.2" thickBot="1">
      <c r="A152" s="311" t="s">
        <v>8</v>
      </c>
      <c r="B152" s="368" t="s">
        <v>496</v>
      </c>
      <c r="C152" s="313">
        <f>+C117+C138</f>
        <v>76477456</v>
      </c>
      <c r="D152" s="313">
        <f>+D117+D138</f>
        <v>82121898</v>
      </c>
    </row>
    <row r="153" spans="1:4" ht="16.2" thickBot="1">
      <c r="A153" s="311" t="s">
        <v>82</v>
      </c>
      <c r="B153" s="368" t="s">
        <v>497</v>
      </c>
      <c r="C153" s="313">
        <f>+C154+C155+C156</f>
        <v>0</v>
      </c>
      <c r="D153" s="313">
        <f>+D154+D155+D156</f>
        <v>0</v>
      </c>
    </row>
    <row r="154" spans="1:4">
      <c r="A154" s="315" t="s">
        <v>316</v>
      </c>
      <c r="B154" s="366" t="s">
        <v>498</v>
      </c>
      <c r="C154" s="317">
        <v>0</v>
      </c>
      <c r="D154" s="317">
        <v>0</v>
      </c>
    </row>
    <row r="155" spans="1:4">
      <c r="A155" s="315" t="s">
        <v>318</v>
      </c>
      <c r="B155" s="366" t="s">
        <v>499</v>
      </c>
      <c r="C155" s="317">
        <v>0</v>
      </c>
      <c r="D155" s="317">
        <v>0</v>
      </c>
    </row>
    <row r="156" spans="1:4" ht="16.2" thickBot="1">
      <c r="A156" s="360" t="s">
        <v>319</v>
      </c>
      <c r="B156" s="366" t="s">
        <v>500</v>
      </c>
      <c r="C156" s="317">
        <v>0</v>
      </c>
      <c r="D156" s="317">
        <v>0</v>
      </c>
    </row>
    <row r="157" spans="1:4" ht="16.2" thickBot="1">
      <c r="A157" s="311" t="s">
        <v>21</v>
      </c>
      <c r="B157" s="368" t="s">
        <v>501</v>
      </c>
      <c r="C157" s="313">
        <f>SUM(C158:C163)</f>
        <v>0</v>
      </c>
      <c r="D157" s="313">
        <f>SUM(D158:D163)</f>
        <v>0</v>
      </c>
    </row>
    <row r="158" spans="1:4">
      <c r="A158" s="315" t="s">
        <v>22</v>
      </c>
      <c r="B158" s="369" t="s">
        <v>502</v>
      </c>
      <c r="C158" s="317">
        <v>0</v>
      </c>
      <c r="D158" s="317">
        <v>0</v>
      </c>
    </row>
    <row r="159" spans="1:4">
      <c r="A159" s="315" t="s">
        <v>23</v>
      </c>
      <c r="B159" s="369" t="s">
        <v>503</v>
      </c>
      <c r="C159" s="317">
        <v>0</v>
      </c>
      <c r="D159" s="317">
        <v>0</v>
      </c>
    </row>
    <row r="160" spans="1:4">
      <c r="A160" s="315" t="s">
        <v>24</v>
      </c>
      <c r="B160" s="369" t="s">
        <v>504</v>
      </c>
      <c r="C160" s="317">
        <v>0</v>
      </c>
      <c r="D160" s="317">
        <v>0</v>
      </c>
    </row>
    <row r="161" spans="1:4">
      <c r="A161" s="315" t="s">
        <v>25</v>
      </c>
      <c r="B161" s="369" t="s">
        <v>505</v>
      </c>
      <c r="C161" s="317">
        <v>0</v>
      </c>
      <c r="D161" s="317">
        <v>0</v>
      </c>
    </row>
    <row r="162" spans="1:4">
      <c r="A162" s="315" t="s">
        <v>26</v>
      </c>
      <c r="B162" s="369" t="s">
        <v>506</v>
      </c>
      <c r="C162" s="317">
        <v>0</v>
      </c>
      <c r="D162" s="317">
        <v>0</v>
      </c>
    </row>
    <row r="163" spans="1:4" ht="16.2" thickBot="1">
      <c r="A163" s="360" t="s">
        <v>27</v>
      </c>
      <c r="B163" s="369" t="s">
        <v>507</v>
      </c>
      <c r="C163" s="317">
        <v>0</v>
      </c>
      <c r="D163" s="317">
        <v>0</v>
      </c>
    </row>
    <row r="164" spans="1:4" ht="16.2" thickBot="1">
      <c r="A164" s="311" t="s">
        <v>30</v>
      </c>
      <c r="B164" s="368" t="s">
        <v>508</v>
      </c>
      <c r="C164" s="325">
        <f>+C165+C166+C167+C168</f>
        <v>1660646</v>
      </c>
      <c r="D164" s="325">
        <f>+D165+D166+D167+D168</f>
        <v>1660646</v>
      </c>
    </row>
    <row r="165" spans="1:4">
      <c r="A165" s="315" t="s">
        <v>31</v>
      </c>
      <c r="B165" s="369" t="s">
        <v>509</v>
      </c>
      <c r="C165" s="317">
        <v>0</v>
      </c>
      <c r="D165" s="317">
        <v>0</v>
      </c>
    </row>
    <row r="166" spans="1:4">
      <c r="A166" s="315" t="s">
        <v>32</v>
      </c>
      <c r="B166" s="369" t="s">
        <v>298</v>
      </c>
      <c r="C166" s="317">
        <v>1660646</v>
      </c>
      <c r="D166" s="317">
        <v>1660646</v>
      </c>
    </row>
    <row r="167" spans="1:4">
      <c r="A167" s="315" t="s">
        <v>393</v>
      </c>
      <c r="B167" s="369" t="s">
        <v>510</v>
      </c>
      <c r="C167" s="317"/>
      <c r="D167" s="317"/>
    </row>
    <row r="168" spans="1:4" ht="16.2" thickBot="1">
      <c r="A168" s="360" t="s">
        <v>395</v>
      </c>
      <c r="B168" s="370" t="s">
        <v>511</v>
      </c>
      <c r="C168" s="317">
        <v>0</v>
      </c>
      <c r="D168" s="317">
        <v>0</v>
      </c>
    </row>
    <row r="169" spans="1:4" ht="16.2" thickBot="1">
      <c r="A169" s="311" t="s">
        <v>83</v>
      </c>
      <c r="B169" s="368" t="s">
        <v>512</v>
      </c>
      <c r="C169" s="371">
        <f>SUM(C170:C174)</f>
        <v>0</v>
      </c>
      <c r="D169" s="371">
        <f>SUM(D170:D174)</f>
        <v>0</v>
      </c>
    </row>
    <row r="170" spans="1:4">
      <c r="A170" s="315" t="s">
        <v>34</v>
      </c>
      <c r="B170" s="369" t="s">
        <v>513</v>
      </c>
      <c r="C170" s="317">
        <v>0</v>
      </c>
      <c r="D170" s="317">
        <v>0</v>
      </c>
    </row>
    <row r="171" spans="1:4">
      <c r="A171" s="315" t="s">
        <v>36</v>
      </c>
      <c r="B171" s="369" t="s">
        <v>514</v>
      </c>
      <c r="C171" s="317">
        <v>0</v>
      </c>
      <c r="D171" s="317">
        <v>0</v>
      </c>
    </row>
    <row r="172" spans="1:4">
      <c r="A172" s="315" t="s">
        <v>402</v>
      </c>
      <c r="B172" s="369" t="s">
        <v>515</v>
      </c>
      <c r="C172" s="317">
        <v>0</v>
      </c>
      <c r="D172" s="317">
        <v>0</v>
      </c>
    </row>
    <row r="173" spans="1:4">
      <c r="A173" s="315" t="s">
        <v>404</v>
      </c>
      <c r="B173" s="369" t="s">
        <v>516</v>
      </c>
      <c r="C173" s="317">
        <v>0</v>
      </c>
      <c r="D173" s="317">
        <v>0</v>
      </c>
    </row>
    <row r="174" spans="1:4" ht="16.2" thickBot="1">
      <c r="A174" s="315" t="s">
        <v>517</v>
      </c>
      <c r="B174" s="369" t="s">
        <v>518</v>
      </c>
      <c r="C174" s="317">
        <v>0</v>
      </c>
      <c r="D174" s="317">
        <v>0</v>
      </c>
    </row>
    <row r="175" spans="1:4" ht="16.2" thickBot="1">
      <c r="A175" s="311" t="s">
        <v>38</v>
      </c>
      <c r="B175" s="368" t="s">
        <v>519</v>
      </c>
      <c r="C175" s="373"/>
      <c r="D175" s="373"/>
    </row>
    <row r="176" spans="1:4" ht="16.2" thickBot="1">
      <c r="A176" s="311" t="s">
        <v>84</v>
      </c>
      <c r="B176" s="368" t="s">
        <v>520</v>
      </c>
      <c r="C176" s="373"/>
      <c r="D176" s="373"/>
    </row>
    <row r="177" spans="1:9" ht="16.2" thickBot="1">
      <c r="A177" s="311" t="s">
        <v>42</v>
      </c>
      <c r="B177" s="368" t="s">
        <v>521</v>
      </c>
      <c r="C177" s="374">
        <f>+C153+C157+C164+C169+C175+C176</f>
        <v>1660646</v>
      </c>
      <c r="D177" s="374">
        <f>+D153+D157+D164+D169+D175+D176</f>
        <v>1660646</v>
      </c>
      <c r="F177" s="375"/>
      <c r="G177" s="376"/>
      <c r="H177" s="376"/>
      <c r="I177" s="376"/>
    </row>
    <row r="178" spans="1:9" s="314" customFormat="1" ht="13.8" thickBot="1">
      <c r="A178" s="377" t="s">
        <v>43</v>
      </c>
      <c r="B178" s="378" t="s">
        <v>522</v>
      </c>
      <c r="C178" s="374">
        <f>+C152+C177</f>
        <v>78138102</v>
      </c>
      <c r="D178" s="374">
        <f>+D152+D177</f>
        <v>83782544</v>
      </c>
    </row>
    <row r="180" spans="1:9">
      <c r="A180" s="481" t="s">
        <v>523</v>
      </c>
      <c r="B180" s="481"/>
      <c r="C180" s="481"/>
      <c r="D180" s="302"/>
    </row>
    <row r="181" spans="1:9" ht="16.2" thickBot="1">
      <c r="A181" s="488" t="s">
        <v>85</v>
      </c>
      <c r="B181" s="488"/>
      <c r="C181" s="303" t="s">
        <v>340</v>
      </c>
      <c r="D181" s="303" t="s">
        <v>340</v>
      </c>
    </row>
    <row r="182" spans="1:9" ht="21" thickBot="1">
      <c r="A182" s="311">
        <v>1</v>
      </c>
      <c r="B182" s="381" t="s">
        <v>524</v>
      </c>
      <c r="C182" s="313">
        <f>+C63-C152</f>
        <v>-21867688</v>
      </c>
      <c r="D182" s="313">
        <f>+D63-D152</f>
        <v>-27823416</v>
      </c>
    </row>
    <row r="183" spans="1:9" ht="31.2" thickBot="1">
      <c r="A183" s="311" t="s">
        <v>3</v>
      </c>
      <c r="B183" s="381" t="s">
        <v>525</v>
      </c>
      <c r="C183" s="313">
        <f>+C88-C177</f>
        <v>21867688</v>
      </c>
      <c r="D183" s="313">
        <f>+D88-D177</f>
        <v>27823416</v>
      </c>
    </row>
  </sheetData>
  <sheetProtection selectLockedCells="1" selectUnlockedCells="1"/>
  <mergeCells count="5">
    <mergeCell ref="A2:C2"/>
    <mergeCell ref="A3:B3"/>
    <mergeCell ref="A113:C113"/>
    <mergeCell ref="A114:B114"/>
    <mergeCell ref="A181:B181"/>
  </mergeCells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70"/>
  <sheetViews>
    <sheetView zoomScaleNormal="100" workbookViewId="0">
      <selection activeCell="D16" sqref="D16"/>
    </sheetView>
  </sheetViews>
  <sheetFormatPr defaultColWidth="10.6640625" defaultRowHeight="13.2"/>
  <cols>
    <col min="1" max="1" width="20.109375" style="234" customWidth="1"/>
    <col min="2" max="2" width="31.44140625" style="234" customWidth="1"/>
    <col min="3" max="16384" width="10.6640625" style="234"/>
  </cols>
  <sheetData>
    <row r="1" spans="1:6">
      <c r="E1" s="519" t="s">
        <v>279</v>
      </c>
      <c r="F1" s="519"/>
    </row>
    <row r="2" spans="1:6">
      <c r="C2" s="255"/>
    </row>
    <row r="3" spans="1:6" ht="20.25" customHeight="1">
      <c r="A3" s="523" t="s">
        <v>280</v>
      </c>
      <c r="B3" s="523"/>
      <c r="C3" s="523"/>
    </row>
    <row r="5" spans="1:6" ht="15.6">
      <c r="A5" s="522" t="s">
        <v>338</v>
      </c>
      <c r="B5" s="522"/>
      <c r="C5" s="522"/>
    </row>
    <row r="7" spans="1:6">
      <c r="A7" s="236"/>
      <c r="B7" s="236"/>
    </row>
    <row r="9" spans="1:6">
      <c r="A9" s="520" t="s">
        <v>311</v>
      </c>
      <c r="B9" s="521"/>
      <c r="C9" s="275">
        <v>2020</v>
      </c>
    </row>
    <row r="10" spans="1:6">
      <c r="A10" s="274" t="s">
        <v>252</v>
      </c>
      <c r="B10" s="274"/>
      <c r="C10" s="276">
        <v>2</v>
      </c>
    </row>
    <row r="11" spans="1:6">
      <c r="A11" s="274" t="s">
        <v>245</v>
      </c>
      <c r="B11" s="274"/>
      <c r="C11" s="276">
        <v>0</v>
      </c>
      <c r="F11" s="240"/>
    </row>
    <row r="12" spans="1:6">
      <c r="A12" s="277" t="s">
        <v>310</v>
      </c>
      <c r="B12" s="277"/>
      <c r="C12" s="276">
        <v>1</v>
      </c>
    </row>
    <row r="13" spans="1:6">
      <c r="A13" s="274" t="s">
        <v>289</v>
      </c>
      <c r="B13" s="274"/>
      <c r="C13" s="276">
        <v>0</v>
      </c>
    </row>
    <row r="14" spans="1:6" ht="15.6">
      <c r="A14" s="281" t="s">
        <v>251</v>
      </c>
      <c r="B14" s="281"/>
      <c r="C14" s="278">
        <f>SUM(C10:C13)</f>
        <v>3</v>
      </c>
    </row>
    <row r="15" spans="1:6">
      <c r="A15" s="274" t="s">
        <v>299</v>
      </c>
      <c r="B15" s="274"/>
      <c r="C15" s="279">
        <v>3</v>
      </c>
    </row>
    <row r="16" spans="1:6" ht="15.6">
      <c r="A16" s="280" t="s">
        <v>267</v>
      </c>
      <c r="B16" s="280"/>
      <c r="C16" s="278">
        <f>SUM(C14+C15)</f>
        <v>6</v>
      </c>
    </row>
    <row r="17" spans="1:2">
      <c r="A17" s="239"/>
      <c r="B17" s="239"/>
    </row>
    <row r="27" spans="1:2">
      <c r="A27" s="235"/>
    </row>
    <row r="32" spans="1:2">
      <c r="A32" s="236"/>
      <c r="B32" s="236"/>
    </row>
    <row r="33" spans="1:2">
      <c r="A33" s="236"/>
      <c r="B33" s="236"/>
    </row>
    <row r="34" spans="1:2">
      <c r="A34" s="235"/>
    </row>
    <row r="37" spans="1:2">
      <c r="A37" s="236"/>
      <c r="B37" s="236"/>
    </row>
    <row r="38" spans="1:2" ht="15.6">
      <c r="A38" s="238"/>
      <c r="B38" s="238"/>
    </row>
    <row r="41" spans="1:2">
      <c r="A41" s="235"/>
      <c r="B41" s="235"/>
    </row>
    <row r="45" spans="1:2">
      <c r="A45" s="236"/>
    </row>
    <row r="46" spans="1:2">
      <c r="A46" s="235"/>
      <c r="B46" s="235"/>
    </row>
    <row r="50" spans="1:2">
      <c r="A50" s="236"/>
    </row>
    <row r="51" spans="1:2">
      <c r="A51" s="235"/>
      <c r="B51" s="235"/>
    </row>
    <row r="55" spans="1:2">
      <c r="A55" s="236"/>
    </row>
    <row r="56" spans="1:2">
      <c r="A56" s="235"/>
      <c r="B56" s="235"/>
    </row>
    <row r="61" spans="1:2">
      <c r="A61" s="236"/>
    </row>
    <row r="62" spans="1:2">
      <c r="A62" s="236"/>
    </row>
    <row r="63" spans="1:2">
      <c r="A63" s="236"/>
    </row>
    <row r="64" spans="1:2">
      <c r="A64" s="237"/>
      <c r="B64" s="237"/>
    </row>
    <row r="65" spans="1:2">
      <c r="A65" s="237"/>
      <c r="B65" s="237"/>
    </row>
    <row r="66" spans="1:2">
      <c r="A66" s="237"/>
      <c r="B66" s="237"/>
    </row>
    <row r="67" spans="1:2">
      <c r="A67" s="237"/>
      <c r="B67" s="237"/>
    </row>
    <row r="68" spans="1:2">
      <c r="A68" s="236"/>
    </row>
    <row r="69" spans="1:2">
      <c r="A69" s="235"/>
      <c r="B69" s="235"/>
    </row>
    <row r="70" spans="1:2">
      <c r="A70" s="235"/>
      <c r="B70" s="235"/>
    </row>
  </sheetData>
  <mergeCells count="4">
    <mergeCell ref="E1:F1"/>
    <mergeCell ref="A9:B9"/>
    <mergeCell ref="A5:C5"/>
    <mergeCell ref="A3:C3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="115" zoomScaleNormal="115" zoomScaleSheetLayoutView="100" workbookViewId="0">
      <selection activeCell="F1" sqref="F1:F32"/>
    </sheetView>
  </sheetViews>
  <sheetFormatPr defaultRowHeight="13.2"/>
  <cols>
    <col min="1" max="1" width="6.77734375" style="409" customWidth="1"/>
    <col min="2" max="2" width="55.109375" style="412" customWidth="1"/>
    <col min="3" max="3" width="16.33203125" style="409" customWidth="1"/>
    <col min="4" max="4" width="55.109375" style="409" customWidth="1"/>
    <col min="5" max="5" width="16.33203125" style="409" customWidth="1"/>
    <col min="6" max="6" width="4.77734375" style="409" customWidth="1"/>
    <col min="7" max="256" width="9.33203125" style="409"/>
    <col min="257" max="257" width="6.77734375" style="409" customWidth="1"/>
    <col min="258" max="258" width="55.109375" style="409" customWidth="1"/>
    <col min="259" max="259" width="16.33203125" style="409" customWidth="1"/>
    <col min="260" max="260" width="55.109375" style="409" customWidth="1"/>
    <col min="261" max="261" width="16.33203125" style="409" customWidth="1"/>
    <col min="262" max="262" width="4.77734375" style="409" customWidth="1"/>
    <col min="263" max="512" width="9.33203125" style="409"/>
    <col min="513" max="513" width="6.77734375" style="409" customWidth="1"/>
    <col min="514" max="514" width="55.109375" style="409" customWidth="1"/>
    <col min="515" max="515" width="16.33203125" style="409" customWidth="1"/>
    <col min="516" max="516" width="55.109375" style="409" customWidth="1"/>
    <col min="517" max="517" width="16.33203125" style="409" customWidth="1"/>
    <col min="518" max="518" width="4.77734375" style="409" customWidth="1"/>
    <col min="519" max="768" width="9.33203125" style="409"/>
    <col min="769" max="769" width="6.77734375" style="409" customWidth="1"/>
    <col min="770" max="770" width="55.109375" style="409" customWidth="1"/>
    <col min="771" max="771" width="16.33203125" style="409" customWidth="1"/>
    <col min="772" max="772" width="55.109375" style="409" customWidth="1"/>
    <col min="773" max="773" width="16.33203125" style="409" customWidth="1"/>
    <col min="774" max="774" width="4.77734375" style="409" customWidth="1"/>
    <col min="775" max="1024" width="9.33203125" style="409"/>
    <col min="1025" max="1025" width="6.77734375" style="409" customWidth="1"/>
    <col min="1026" max="1026" width="55.109375" style="409" customWidth="1"/>
    <col min="1027" max="1027" width="16.33203125" style="409" customWidth="1"/>
    <col min="1028" max="1028" width="55.109375" style="409" customWidth="1"/>
    <col min="1029" max="1029" width="16.33203125" style="409" customWidth="1"/>
    <col min="1030" max="1030" width="4.77734375" style="409" customWidth="1"/>
    <col min="1031" max="1280" width="9.33203125" style="409"/>
    <col min="1281" max="1281" width="6.77734375" style="409" customWidth="1"/>
    <col min="1282" max="1282" width="55.109375" style="409" customWidth="1"/>
    <col min="1283" max="1283" width="16.33203125" style="409" customWidth="1"/>
    <col min="1284" max="1284" width="55.109375" style="409" customWidth="1"/>
    <col min="1285" max="1285" width="16.33203125" style="409" customWidth="1"/>
    <col min="1286" max="1286" width="4.77734375" style="409" customWidth="1"/>
    <col min="1287" max="1536" width="9.33203125" style="409"/>
    <col min="1537" max="1537" width="6.77734375" style="409" customWidth="1"/>
    <col min="1538" max="1538" width="55.109375" style="409" customWidth="1"/>
    <col min="1539" max="1539" width="16.33203125" style="409" customWidth="1"/>
    <col min="1540" max="1540" width="55.109375" style="409" customWidth="1"/>
    <col min="1541" max="1541" width="16.33203125" style="409" customWidth="1"/>
    <col min="1542" max="1542" width="4.77734375" style="409" customWidth="1"/>
    <col min="1543" max="1792" width="9.33203125" style="409"/>
    <col min="1793" max="1793" width="6.77734375" style="409" customWidth="1"/>
    <col min="1794" max="1794" width="55.109375" style="409" customWidth="1"/>
    <col min="1795" max="1795" width="16.33203125" style="409" customWidth="1"/>
    <col min="1796" max="1796" width="55.109375" style="409" customWidth="1"/>
    <col min="1797" max="1797" width="16.33203125" style="409" customWidth="1"/>
    <col min="1798" max="1798" width="4.77734375" style="409" customWidth="1"/>
    <col min="1799" max="2048" width="9.33203125" style="409"/>
    <col min="2049" max="2049" width="6.77734375" style="409" customWidth="1"/>
    <col min="2050" max="2050" width="55.109375" style="409" customWidth="1"/>
    <col min="2051" max="2051" width="16.33203125" style="409" customWidth="1"/>
    <col min="2052" max="2052" width="55.109375" style="409" customWidth="1"/>
    <col min="2053" max="2053" width="16.33203125" style="409" customWidth="1"/>
    <col min="2054" max="2054" width="4.77734375" style="409" customWidth="1"/>
    <col min="2055" max="2304" width="9.33203125" style="409"/>
    <col min="2305" max="2305" width="6.77734375" style="409" customWidth="1"/>
    <col min="2306" max="2306" width="55.109375" style="409" customWidth="1"/>
    <col min="2307" max="2307" width="16.33203125" style="409" customWidth="1"/>
    <col min="2308" max="2308" width="55.109375" style="409" customWidth="1"/>
    <col min="2309" max="2309" width="16.33203125" style="409" customWidth="1"/>
    <col min="2310" max="2310" width="4.77734375" style="409" customWidth="1"/>
    <col min="2311" max="2560" width="9.33203125" style="409"/>
    <col min="2561" max="2561" width="6.77734375" style="409" customWidth="1"/>
    <col min="2562" max="2562" width="55.109375" style="409" customWidth="1"/>
    <col min="2563" max="2563" width="16.33203125" style="409" customWidth="1"/>
    <col min="2564" max="2564" width="55.109375" style="409" customWidth="1"/>
    <col min="2565" max="2565" width="16.33203125" style="409" customWidth="1"/>
    <col min="2566" max="2566" width="4.77734375" style="409" customWidth="1"/>
    <col min="2567" max="2816" width="9.33203125" style="409"/>
    <col min="2817" max="2817" width="6.77734375" style="409" customWidth="1"/>
    <col min="2818" max="2818" width="55.109375" style="409" customWidth="1"/>
    <col min="2819" max="2819" width="16.33203125" style="409" customWidth="1"/>
    <col min="2820" max="2820" width="55.109375" style="409" customWidth="1"/>
    <col min="2821" max="2821" width="16.33203125" style="409" customWidth="1"/>
    <col min="2822" max="2822" width="4.77734375" style="409" customWidth="1"/>
    <col min="2823" max="3072" width="9.33203125" style="409"/>
    <col min="3073" max="3073" width="6.77734375" style="409" customWidth="1"/>
    <col min="3074" max="3074" width="55.109375" style="409" customWidth="1"/>
    <col min="3075" max="3075" width="16.33203125" style="409" customWidth="1"/>
    <col min="3076" max="3076" width="55.109375" style="409" customWidth="1"/>
    <col min="3077" max="3077" width="16.33203125" style="409" customWidth="1"/>
    <col min="3078" max="3078" width="4.77734375" style="409" customWidth="1"/>
    <col min="3079" max="3328" width="9.33203125" style="409"/>
    <col min="3329" max="3329" width="6.77734375" style="409" customWidth="1"/>
    <col min="3330" max="3330" width="55.109375" style="409" customWidth="1"/>
    <col min="3331" max="3331" width="16.33203125" style="409" customWidth="1"/>
    <col min="3332" max="3332" width="55.109375" style="409" customWidth="1"/>
    <col min="3333" max="3333" width="16.33203125" style="409" customWidth="1"/>
    <col min="3334" max="3334" width="4.77734375" style="409" customWidth="1"/>
    <col min="3335" max="3584" width="9.33203125" style="409"/>
    <col min="3585" max="3585" width="6.77734375" style="409" customWidth="1"/>
    <col min="3586" max="3586" width="55.109375" style="409" customWidth="1"/>
    <col min="3587" max="3587" width="16.33203125" style="409" customWidth="1"/>
    <col min="3588" max="3588" width="55.109375" style="409" customWidth="1"/>
    <col min="3589" max="3589" width="16.33203125" style="409" customWidth="1"/>
    <col min="3590" max="3590" width="4.77734375" style="409" customWidth="1"/>
    <col min="3591" max="3840" width="9.33203125" style="409"/>
    <col min="3841" max="3841" width="6.77734375" style="409" customWidth="1"/>
    <col min="3842" max="3842" width="55.109375" style="409" customWidth="1"/>
    <col min="3843" max="3843" width="16.33203125" style="409" customWidth="1"/>
    <col min="3844" max="3844" width="55.109375" style="409" customWidth="1"/>
    <col min="3845" max="3845" width="16.33203125" style="409" customWidth="1"/>
    <col min="3846" max="3846" width="4.77734375" style="409" customWidth="1"/>
    <col min="3847" max="4096" width="9.33203125" style="409"/>
    <col min="4097" max="4097" width="6.77734375" style="409" customWidth="1"/>
    <col min="4098" max="4098" width="55.109375" style="409" customWidth="1"/>
    <col min="4099" max="4099" width="16.33203125" style="409" customWidth="1"/>
    <col min="4100" max="4100" width="55.109375" style="409" customWidth="1"/>
    <col min="4101" max="4101" width="16.33203125" style="409" customWidth="1"/>
    <col min="4102" max="4102" width="4.77734375" style="409" customWidth="1"/>
    <col min="4103" max="4352" width="9.33203125" style="409"/>
    <col min="4353" max="4353" width="6.77734375" style="409" customWidth="1"/>
    <col min="4354" max="4354" width="55.109375" style="409" customWidth="1"/>
    <col min="4355" max="4355" width="16.33203125" style="409" customWidth="1"/>
    <col min="4356" max="4356" width="55.109375" style="409" customWidth="1"/>
    <col min="4357" max="4357" width="16.33203125" style="409" customWidth="1"/>
    <col min="4358" max="4358" width="4.77734375" style="409" customWidth="1"/>
    <col min="4359" max="4608" width="9.33203125" style="409"/>
    <col min="4609" max="4609" width="6.77734375" style="409" customWidth="1"/>
    <col min="4610" max="4610" width="55.109375" style="409" customWidth="1"/>
    <col min="4611" max="4611" width="16.33203125" style="409" customWidth="1"/>
    <col min="4612" max="4612" width="55.109375" style="409" customWidth="1"/>
    <col min="4613" max="4613" width="16.33203125" style="409" customWidth="1"/>
    <col min="4614" max="4614" width="4.77734375" style="409" customWidth="1"/>
    <col min="4615" max="4864" width="9.33203125" style="409"/>
    <col min="4865" max="4865" width="6.77734375" style="409" customWidth="1"/>
    <col min="4866" max="4866" width="55.109375" style="409" customWidth="1"/>
    <col min="4867" max="4867" width="16.33203125" style="409" customWidth="1"/>
    <col min="4868" max="4868" width="55.109375" style="409" customWidth="1"/>
    <col min="4869" max="4869" width="16.33203125" style="409" customWidth="1"/>
    <col min="4870" max="4870" width="4.77734375" style="409" customWidth="1"/>
    <col min="4871" max="5120" width="9.33203125" style="409"/>
    <col min="5121" max="5121" width="6.77734375" style="409" customWidth="1"/>
    <col min="5122" max="5122" width="55.109375" style="409" customWidth="1"/>
    <col min="5123" max="5123" width="16.33203125" style="409" customWidth="1"/>
    <col min="5124" max="5124" width="55.109375" style="409" customWidth="1"/>
    <col min="5125" max="5125" width="16.33203125" style="409" customWidth="1"/>
    <col min="5126" max="5126" width="4.77734375" style="409" customWidth="1"/>
    <col min="5127" max="5376" width="9.33203125" style="409"/>
    <col min="5377" max="5377" width="6.77734375" style="409" customWidth="1"/>
    <col min="5378" max="5378" width="55.109375" style="409" customWidth="1"/>
    <col min="5379" max="5379" width="16.33203125" style="409" customWidth="1"/>
    <col min="5380" max="5380" width="55.109375" style="409" customWidth="1"/>
    <col min="5381" max="5381" width="16.33203125" style="409" customWidth="1"/>
    <col min="5382" max="5382" width="4.77734375" style="409" customWidth="1"/>
    <col min="5383" max="5632" width="9.33203125" style="409"/>
    <col min="5633" max="5633" width="6.77734375" style="409" customWidth="1"/>
    <col min="5634" max="5634" width="55.109375" style="409" customWidth="1"/>
    <col min="5635" max="5635" width="16.33203125" style="409" customWidth="1"/>
    <col min="5636" max="5636" width="55.109375" style="409" customWidth="1"/>
    <col min="5637" max="5637" width="16.33203125" style="409" customWidth="1"/>
    <col min="5638" max="5638" width="4.77734375" style="409" customWidth="1"/>
    <col min="5639" max="5888" width="9.33203125" style="409"/>
    <col min="5889" max="5889" width="6.77734375" style="409" customWidth="1"/>
    <col min="5890" max="5890" width="55.109375" style="409" customWidth="1"/>
    <col min="5891" max="5891" width="16.33203125" style="409" customWidth="1"/>
    <col min="5892" max="5892" width="55.109375" style="409" customWidth="1"/>
    <col min="5893" max="5893" width="16.33203125" style="409" customWidth="1"/>
    <col min="5894" max="5894" width="4.77734375" style="409" customWidth="1"/>
    <col min="5895" max="6144" width="9.33203125" style="409"/>
    <col min="6145" max="6145" width="6.77734375" style="409" customWidth="1"/>
    <col min="6146" max="6146" width="55.109375" style="409" customWidth="1"/>
    <col min="6147" max="6147" width="16.33203125" style="409" customWidth="1"/>
    <col min="6148" max="6148" width="55.109375" style="409" customWidth="1"/>
    <col min="6149" max="6149" width="16.33203125" style="409" customWidth="1"/>
    <col min="6150" max="6150" width="4.77734375" style="409" customWidth="1"/>
    <col min="6151" max="6400" width="9.33203125" style="409"/>
    <col min="6401" max="6401" width="6.77734375" style="409" customWidth="1"/>
    <col min="6402" max="6402" width="55.109375" style="409" customWidth="1"/>
    <col min="6403" max="6403" width="16.33203125" style="409" customWidth="1"/>
    <col min="6404" max="6404" width="55.109375" style="409" customWidth="1"/>
    <col min="6405" max="6405" width="16.33203125" style="409" customWidth="1"/>
    <col min="6406" max="6406" width="4.77734375" style="409" customWidth="1"/>
    <col min="6407" max="6656" width="9.33203125" style="409"/>
    <col min="6657" max="6657" width="6.77734375" style="409" customWidth="1"/>
    <col min="6658" max="6658" width="55.109375" style="409" customWidth="1"/>
    <col min="6659" max="6659" width="16.33203125" style="409" customWidth="1"/>
    <col min="6660" max="6660" width="55.109375" style="409" customWidth="1"/>
    <col min="6661" max="6661" width="16.33203125" style="409" customWidth="1"/>
    <col min="6662" max="6662" width="4.77734375" style="409" customWidth="1"/>
    <col min="6663" max="6912" width="9.33203125" style="409"/>
    <col min="6913" max="6913" width="6.77734375" style="409" customWidth="1"/>
    <col min="6914" max="6914" width="55.109375" style="409" customWidth="1"/>
    <col min="6915" max="6915" width="16.33203125" style="409" customWidth="1"/>
    <col min="6916" max="6916" width="55.109375" style="409" customWidth="1"/>
    <col min="6917" max="6917" width="16.33203125" style="409" customWidth="1"/>
    <col min="6918" max="6918" width="4.77734375" style="409" customWidth="1"/>
    <col min="6919" max="7168" width="9.33203125" style="409"/>
    <col min="7169" max="7169" width="6.77734375" style="409" customWidth="1"/>
    <col min="7170" max="7170" width="55.109375" style="409" customWidth="1"/>
    <col min="7171" max="7171" width="16.33203125" style="409" customWidth="1"/>
    <col min="7172" max="7172" width="55.109375" style="409" customWidth="1"/>
    <col min="7173" max="7173" width="16.33203125" style="409" customWidth="1"/>
    <col min="7174" max="7174" width="4.77734375" style="409" customWidth="1"/>
    <col min="7175" max="7424" width="9.33203125" style="409"/>
    <col min="7425" max="7425" width="6.77734375" style="409" customWidth="1"/>
    <col min="7426" max="7426" width="55.109375" style="409" customWidth="1"/>
    <col min="7427" max="7427" width="16.33203125" style="409" customWidth="1"/>
    <col min="7428" max="7428" width="55.109375" style="409" customWidth="1"/>
    <col min="7429" max="7429" width="16.33203125" style="409" customWidth="1"/>
    <col min="7430" max="7430" width="4.77734375" style="409" customWidth="1"/>
    <col min="7431" max="7680" width="9.33203125" style="409"/>
    <col min="7681" max="7681" width="6.77734375" style="409" customWidth="1"/>
    <col min="7682" max="7682" width="55.109375" style="409" customWidth="1"/>
    <col min="7683" max="7683" width="16.33203125" style="409" customWidth="1"/>
    <col min="7684" max="7684" width="55.109375" style="409" customWidth="1"/>
    <col min="7685" max="7685" width="16.33203125" style="409" customWidth="1"/>
    <col min="7686" max="7686" width="4.77734375" style="409" customWidth="1"/>
    <col min="7687" max="7936" width="9.33203125" style="409"/>
    <col min="7937" max="7937" width="6.77734375" style="409" customWidth="1"/>
    <col min="7938" max="7938" width="55.109375" style="409" customWidth="1"/>
    <col min="7939" max="7939" width="16.33203125" style="409" customWidth="1"/>
    <col min="7940" max="7940" width="55.109375" style="409" customWidth="1"/>
    <col min="7941" max="7941" width="16.33203125" style="409" customWidth="1"/>
    <col min="7942" max="7942" width="4.77734375" style="409" customWidth="1"/>
    <col min="7943" max="8192" width="9.33203125" style="409"/>
    <col min="8193" max="8193" width="6.77734375" style="409" customWidth="1"/>
    <col min="8194" max="8194" width="55.109375" style="409" customWidth="1"/>
    <col min="8195" max="8195" width="16.33203125" style="409" customWidth="1"/>
    <col min="8196" max="8196" width="55.109375" style="409" customWidth="1"/>
    <col min="8197" max="8197" width="16.33203125" style="409" customWidth="1"/>
    <col min="8198" max="8198" width="4.77734375" style="409" customWidth="1"/>
    <col min="8199" max="8448" width="9.33203125" style="409"/>
    <col min="8449" max="8449" width="6.77734375" style="409" customWidth="1"/>
    <col min="8450" max="8450" width="55.109375" style="409" customWidth="1"/>
    <col min="8451" max="8451" width="16.33203125" style="409" customWidth="1"/>
    <col min="8452" max="8452" width="55.109375" style="409" customWidth="1"/>
    <col min="8453" max="8453" width="16.33203125" style="409" customWidth="1"/>
    <col min="8454" max="8454" width="4.77734375" style="409" customWidth="1"/>
    <col min="8455" max="8704" width="9.33203125" style="409"/>
    <col min="8705" max="8705" width="6.77734375" style="409" customWidth="1"/>
    <col min="8706" max="8706" width="55.109375" style="409" customWidth="1"/>
    <col min="8707" max="8707" width="16.33203125" style="409" customWidth="1"/>
    <col min="8708" max="8708" width="55.109375" style="409" customWidth="1"/>
    <col min="8709" max="8709" width="16.33203125" style="409" customWidth="1"/>
    <col min="8710" max="8710" width="4.77734375" style="409" customWidth="1"/>
    <col min="8711" max="8960" width="9.33203125" style="409"/>
    <col min="8961" max="8961" width="6.77734375" style="409" customWidth="1"/>
    <col min="8962" max="8962" width="55.109375" style="409" customWidth="1"/>
    <col min="8963" max="8963" width="16.33203125" style="409" customWidth="1"/>
    <col min="8964" max="8964" width="55.109375" style="409" customWidth="1"/>
    <col min="8965" max="8965" width="16.33203125" style="409" customWidth="1"/>
    <col min="8966" max="8966" width="4.77734375" style="409" customWidth="1"/>
    <col min="8967" max="9216" width="9.33203125" style="409"/>
    <col min="9217" max="9217" width="6.77734375" style="409" customWidth="1"/>
    <col min="9218" max="9218" width="55.109375" style="409" customWidth="1"/>
    <col min="9219" max="9219" width="16.33203125" style="409" customWidth="1"/>
    <col min="9220" max="9220" width="55.109375" style="409" customWidth="1"/>
    <col min="9221" max="9221" width="16.33203125" style="409" customWidth="1"/>
    <col min="9222" max="9222" width="4.77734375" style="409" customWidth="1"/>
    <col min="9223" max="9472" width="9.33203125" style="409"/>
    <col min="9473" max="9473" width="6.77734375" style="409" customWidth="1"/>
    <col min="9474" max="9474" width="55.109375" style="409" customWidth="1"/>
    <col min="9475" max="9475" width="16.33203125" style="409" customWidth="1"/>
    <col min="9476" max="9476" width="55.109375" style="409" customWidth="1"/>
    <col min="9477" max="9477" width="16.33203125" style="409" customWidth="1"/>
    <col min="9478" max="9478" width="4.77734375" style="409" customWidth="1"/>
    <col min="9479" max="9728" width="9.33203125" style="409"/>
    <col min="9729" max="9729" width="6.77734375" style="409" customWidth="1"/>
    <col min="9730" max="9730" width="55.109375" style="409" customWidth="1"/>
    <col min="9731" max="9731" width="16.33203125" style="409" customWidth="1"/>
    <col min="9732" max="9732" width="55.109375" style="409" customWidth="1"/>
    <col min="9733" max="9733" width="16.33203125" style="409" customWidth="1"/>
    <col min="9734" max="9734" width="4.77734375" style="409" customWidth="1"/>
    <col min="9735" max="9984" width="9.33203125" style="409"/>
    <col min="9985" max="9985" width="6.77734375" style="409" customWidth="1"/>
    <col min="9986" max="9986" width="55.109375" style="409" customWidth="1"/>
    <col min="9987" max="9987" width="16.33203125" style="409" customWidth="1"/>
    <col min="9988" max="9988" width="55.109375" style="409" customWidth="1"/>
    <col min="9989" max="9989" width="16.33203125" style="409" customWidth="1"/>
    <col min="9990" max="9990" width="4.77734375" style="409" customWidth="1"/>
    <col min="9991" max="10240" width="9.33203125" style="409"/>
    <col min="10241" max="10241" width="6.77734375" style="409" customWidth="1"/>
    <col min="10242" max="10242" width="55.109375" style="409" customWidth="1"/>
    <col min="10243" max="10243" width="16.33203125" style="409" customWidth="1"/>
    <col min="10244" max="10244" width="55.109375" style="409" customWidth="1"/>
    <col min="10245" max="10245" width="16.33203125" style="409" customWidth="1"/>
    <col min="10246" max="10246" width="4.77734375" style="409" customWidth="1"/>
    <col min="10247" max="10496" width="9.33203125" style="409"/>
    <col min="10497" max="10497" width="6.77734375" style="409" customWidth="1"/>
    <col min="10498" max="10498" width="55.109375" style="409" customWidth="1"/>
    <col min="10499" max="10499" width="16.33203125" style="409" customWidth="1"/>
    <col min="10500" max="10500" width="55.109375" style="409" customWidth="1"/>
    <col min="10501" max="10501" width="16.33203125" style="409" customWidth="1"/>
    <col min="10502" max="10502" width="4.77734375" style="409" customWidth="1"/>
    <col min="10503" max="10752" width="9.33203125" style="409"/>
    <col min="10753" max="10753" width="6.77734375" style="409" customWidth="1"/>
    <col min="10754" max="10754" width="55.109375" style="409" customWidth="1"/>
    <col min="10755" max="10755" width="16.33203125" style="409" customWidth="1"/>
    <col min="10756" max="10756" width="55.109375" style="409" customWidth="1"/>
    <col min="10757" max="10757" width="16.33203125" style="409" customWidth="1"/>
    <col min="10758" max="10758" width="4.77734375" style="409" customWidth="1"/>
    <col min="10759" max="11008" width="9.33203125" style="409"/>
    <col min="11009" max="11009" width="6.77734375" style="409" customWidth="1"/>
    <col min="11010" max="11010" width="55.109375" style="409" customWidth="1"/>
    <col min="11011" max="11011" width="16.33203125" style="409" customWidth="1"/>
    <col min="11012" max="11012" width="55.109375" style="409" customWidth="1"/>
    <col min="11013" max="11013" width="16.33203125" style="409" customWidth="1"/>
    <col min="11014" max="11014" width="4.77734375" style="409" customWidth="1"/>
    <col min="11015" max="11264" width="9.33203125" style="409"/>
    <col min="11265" max="11265" width="6.77734375" style="409" customWidth="1"/>
    <col min="11266" max="11266" width="55.109375" style="409" customWidth="1"/>
    <col min="11267" max="11267" width="16.33203125" style="409" customWidth="1"/>
    <col min="11268" max="11268" width="55.109375" style="409" customWidth="1"/>
    <col min="11269" max="11269" width="16.33203125" style="409" customWidth="1"/>
    <col min="11270" max="11270" width="4.77734375" style="409" customWidth="1"/>
    <col min="11271" max="11520" width="9.33203125" style="409"/>
    <col min="11521" max="11521" width="6.77734375" style="409" customWidth="1"/>
    <col min="11522" max="11522" width="55.109375" style="409" customWidth="1"/>
    <col min="11523" max="11523" width="16.33203125" style="409" customWidth="1"/>
    <col min="11524" max="11524" width="55.109375" style="409" customWidth="1"/>
    <col min="11525" max="11525" width="16.33203125" style="409" customWidth="1"/>
    <col min="11526" max="11526" width="4.77734375" style="409" customWidth="1"/>
    <col min="11527" max="11776" width="9.33203125" style="409"/>
    <col min="11777" max="11777" width="6.77734375" style="409" customWidth="1"/>
    <col min="11778" max="11778" width="55.109375" style="409" customWidth="1"/>
    <col min="11779" max="11779" width="16.33203125" style="409" customWidth="1"/>
    <col min="11780" max="11780" width="55.109375" style="409" customWidth="1"/>
    <col min="11781" max="11781" width="16.33203125" style="409" customWidth="1"/>
    <col min="11782" max="11782" width="4.77734375" style="409" customWidth="1"/>
    <col min="11783" max="12032" width="9.33203125" style="409"/>
    <col min="12033" max="12033" width="6.77734375" style="409" customWidth="1"/>
    <col min="12034" max="12034" width="55.109375" style="409" customWidth="1"/>
    <col min="12035" max="12035" width="16.33203125" style="409" customWidth="1"/>
    <col min="12036" max="12036" width="55.109375" style="409" customWidth="1"/>
    <col min="12037" max="12037" width="16.33203125" style="409" customWidth="1"/>
    <col min="12038" max="12038" width="4.77734375" style="409" customWidth="1"/>
    <col min="12039" max="12288" width="9.33203125" style="409"/>
    <col min="12289" max="12289" width="6.77734375" style="409" customWidth="1"/>
    <col min="12290" max="12290" width="55.109375" style="409" customWidth="1"/>
    <col min="12291" max="12291" width="16.33203125" style="409" customWidth="1"/>
    <col min="12292" max="12292" width="55.109375" style="409" customWidth="1"/>
    <col min="12293" max="12293" width="16.33203125" style="409" customWidth="1"/>
    <col min="12294" max="12294" width="4.77734375" style="409" customWidth="1"/>
    <col min="12295" max="12544" width="9.33203125" style="409"/>
    <col min="12545" max="12545" width="6.77734375" style="409" customWidth="1"/>
    <col min="12546" max="12546" width="55.109375" style="409" customWidth="1"/>
    <col min="12547" max="12547" width="16.33203125" style="409" customWidth="1"/>
    <col min="12548" max="12548" width="55.109375" style="409" customWidth="1"/>
    <col min="12549" max="12549" width="16.33203125" style="409" customWidth="1"/>
    <col min="12550" max="12550" width="4.77734375" style="409" customWidth="1"/>
    <col min="12551" max="12800" width="9.33203125" style="409"/>
    <col min="12801" max="12801" width="6.77734375" style="409" customWidth="1"/>
    <col min="12802" max="12802" width="55.109375" style="409" customWidth="1"/>
    <col min="12803" max="12803" width="16.33203125" style="409" customWidth="1"/>
    <col min="12804" max="12804" width="55.109375" style="409" customWidth="1"/>
    <col min="12805" max="12805" width="16.33203125" style="409" customWidth="1"/>
    <col min="12806" max="12806" width="4.77734375" style="409" customWidth="1"/>
    <col min="12807" max="13056" width="9.33203125" style="409"/>
    <col min="13057" max="13057" width="6.77734375" style="409" customWidth="1"/>
    <col min="13058" max="13058" width="55.109375" style="409" customWidth="1"/>
    <col min="13059" max="13059" width="16.33203125" style="409" customWidth="1"/>
    <col min="13060" max="13060" width="55.109375" style="409" customWidth="1"/>
    <col min="13061" max="13061" width="16.33203125" style="409" customWidth="1"/>
    <col min="13062" max="13062" width="4.77734375" style="409" customWidth="1"/>
    <col min="13063" max="13312" width="9.33203125" style="409"/>
    <col min="13313" max="13313" width="6.77734375" style="409" customWidth="1"/>
    <col min="13314" max="13314" width="55.109375" style="409" customWidth="1"/>
    <col min="13315" max="13315" width="16.33203125" style="409" customWidth="1"/>
    <col min="13316" max="13316" width="55.109375" style="409" customWidth="1"/>
    <col min="13317" max="13317" width="16.33203125" style="409" customWidth="1"/>
    <col min="13318" max="13318" width="4.77734375" style="409" customWidth="1"/>
    <col min="13319" max="13568" width="9.33203125" style="409"/>
    <col min="13569" max="13569" width="6.77734375" style="409" customWidth="1"/>
    <col min="13570" max="13570" width="55.109375" style="409" customWidth="1"/>
    <col min="13571" max="13571" width="16.33203125" style="409" customWidth="1"/>
    <col min="13572" max="13572" width="55.109375" style="409" customWidth="1"/>
    <col min="13573" max="13573" width="16.33203125" style="409" customWidth="1"/>
    <col min="13574" max="13574" width="4.77734375" style="409" customWidth="1"/>
    <col min="13575" max="13824" width="9.33203125" style="409"/>
    <col min="13825" max="13825" width="6.77734375" style="409" customWidth="1"/>
    <col min="13826" max="13826" width="55.109375" style="409" customWidth="1"/>
    <col min="13827" max="13827" width="16.33203125" style="409" customWidth="1"/>
    <col min="13828" max="13828" width="55.109375" style="409" customWidth="1"/>
    <col min="13829" max="13829" width="16.33203125" style="409" customWidth="1"/>
    <col min="13830" max="13830" width="4.77734375" style="409" customWidth="1"/>
    <col min="13831" max="14080" width="9.33203125" style="409"/>
    <col min="14081" max="14081" width="6.77734375" style="409" customWidth="1"/>
    <col min="14082" max="14082" width="55.109375" style="409" customWidth="1"/>
    <col min="14083" max="14083" width="16.33203125" style="409" customWidth="1"/>
    <col min="14084" max="14084" width="55.109375" style="409" customWidth="1"/>
    <col min="14085" max="14085" width="16.33203125" style="409" customWidth="1"/>
    <col min="14086" max="14086" width="4.77734375" style="409" customWidth="1"/>
    <col min="14087" max="14336" width="9.33203125" style="409"/>
    <col min="14337" max="14337" width="6.77734375" style="409" customWidth="1"/>
    <col min="14338" max="14338" width="55.109375" style="409" customWidth="1"/>
    <col min="14339" max="14339" width="16.33203125" style="409" customWidth="1"/>
    <col min="14340" max="14340" width="55.109375" style="409" customWidth="1"/>
    <col min="14341" max="14341" width="16.33203125" style="409" customWidth="1"/>
    <col min="14342" max="14342" width="4.77734375" style="409" customWidth="1"/>
    <col min="14343" max="14592" width="9.33203125" style="409"/>
    <col min="14593" max="14593" width="6.77734375" style="409" customWidth="1"/>
    <col min="14594" max="14594" width="55.109375" style="409" customWidth="1"/>
    <col min="14595" max="14595" width="16.33203125" style="409" customWidth="1"/>
    <col min="14596" max="14596" width="55.109375" style="409" customWidth="1"/>
    <col min="14597" max="14597" width="16.33203125" style="409" customWidth="1"/>
    <col min="14598" max="14598" width="4.77734375" style="409" customWidth="1"/>
    <col min="14599" max="14848" width="9.33203125" style="409"/>
    <col min="14849" max="14849" width="6.77734375" style="409" customWidth="1"/>
    <col min="14850" max="14850" width="55.109375" style="409" customWidth="1"/>
    <col min="14851" max="14851" width="16.33203125" style="409" customWidth="1"/>
    <col min="14852" max="14852" width="55.109375" style="409" customWidth="1"/>
    <col min="14853" max="14853" width="16.33203125" style="409" customWidth="1"/>
    <col min="14854" max="14854" width="4.77734375" style="409" customWidth="1"/>
    <col min="14855" max="15104" width="9.33203125" style="409"/>
    <col min="15105" max="15105" width="6.77734375" style="409" customWidth="1"/>
    <col min="15106" max="15106" width="55.109375" style="409" customWidth="1"/>
    <col min="15107" max="15107" width="16.33203125" style="409" customWidth="1"/>
    <col min="15108" max="15108" width="55.109375" style="409" customWidth="1"/>
    <col min="15109" max="15109" width="16.33203125" style="409" customWidth="1"/>
    <col min="15110" max="15110" width="4.77734375" style="409" customWidth="1"/>
    <col min="15111" max="15360" width="9.33203125" style="409"/>
    <col min="15361" max="15361" width="6.77734375" style="409" customWidth="1"/>
    <col min="15362" max="15362" width="55.109375" style="409" customWidth="1"/>
    <col min="15363" max="15363" width="16.33203125" style="409" customWidth="1"/>
    <col min="15364" max="15364" width="55.109375" style="409" customWidth="1"/>
    <col min="15365" max="15365" width="16.33203125" style="409" customWidth="1"/>
    <col min="15366" max="15366" width="4.77734375" style="409" customWidth="1"/>
    <col min="15367" max="15616" width="9.33203125" style="409"/>
    <col min="15617" max="15617" width="6.77734375" style="409" customWidth="1"/>
    <col min="15618" max="15618" width="55.109375" style="409" customWidth="1"/>
    <col min="15619" max="15619" width="16.33203125" style="409" customWidth="1"/>
    <col min="15620" max="15620" width="55.109375" style="409" customWidth="1"/>
    <col min="15621" max="15621" width="16.33203125" style="409" customWidth="1"/>
    <col min="15622" max="15622" width="4.77734375" style="409" customWidth="1"/>
    <col min="15623" max="15872" width="9.33203125" style="409"/>
    <col min="15873" max="15873" width="6.77734375" style="409" customWidth="1"/>
    <col min="15874" max="15874" width="55.109375" style="409" customWidth="1"/>
    <col min="15875" max="15875" width="16.33203125" style="409" customWidth="1"/>
    <col min="15876" max="15876" width="55.109375" style="409" customWidth="1"/>
    <col min="15877" max="15877" width="16.33203125" style="409" customWidth="1"/>
    <col min="15878" max="15878" width="4.77734375" style="409" customWidth="1"/>
    <col min="15879" max="16128" width="9.33203125" style="409"/>
    <col min="16129" max="16129" width="6.77734375" style="409" customWidth="1"/>
    <col min="16130" max="16130" width="55.109375" style="409" customWidth="1"/>
    <col min="16131" max="16131" width="16.33203125" style="409" customWidth="1"/>
    <col min="16132" max="16132" width="55.109375" style="409" customWidth="1"/>
    <col min="16133" max="16133" width="16.33203125" style="409" customWidth="1"/>
    <col min="16134" max="16134" width="4.77734375" style="409" customWidth="1"/>
    <col min="16135" max="16384" width="9.33203125" style="409"/>
  </cols>
  <sheetData>
    <row r="1" spans="1:6" ht="39.75" customHeight="1">
      <c r="B1" s="410" t="s">
        <v>538</v>
      </c>
      <c r="C1" s="411"/>
      <c r="D1" s="411"/>
      <c r="E1" s="411"/>
      <c r="F1" s="490" t="s">
        <v>577</v>
      </c>
    </row>
    <row r="2" spans="1:6" ht="14.4" thickBot="1">
      <c r="E2" s="413" t="s">
        <v>281</v>
      </c>
      <c r="F2" s="490"/>
    </row>
    <row r="3" spans="1:6" ht="18" customHeight="1" thickBot="1">
      <c r="A3" s="491" t="s">
        <v>1</v>
      </c>
      <c r="B3" s="414" t="s">
        <v>86</v>
      </c>
      <c r="C3" s="415"/>
      <c r="D3" s="414" t="s">
        <v>87</v>
      </c>
      <c r="E3" s="416"/>
      <c r="F3" s="490"/>
    </row>
    <row r="4" spans="1:6" s="420" customFormat="1" ht="35.25" customHeight="1" thickBot="1">
      <c r="A4" s="492"/>
      <c r="B4" s="417" t="s">
        <v>88</v>
      </c>
      <c r="C4" s="418" t="s">
        <v>336</v>
      </c>
      <c r="D4" s="417" t="s">
        <v>88</v>
      </c>
      <c r="E4" s="419" t="str">
        <f>+C4</f>
        <v>2020. évi előirányzat</v>
      </c>
      <c r="F4" s="490"/>
    </row>
    <row r="5" spans="1:6" s="425" customFormat="1" ht="12" customHeight="1" thickBot="1">
      <c r="A5" s="421" t="s">
        <v>341</v>
      </c>
      <c r="B5" s="422" t="s">
        <v>342</v>
      </c>
      <c r="C5" s="423" t="s">
        <v>343</v>
      </c>
      <c r="D5" s="422" t="s">
        <v>539</v>
      </c>
      <c r="E5" s="424" t="s">
        <v>540</v>
      </c>
      <c r="F5" s="490"/>
    </row>
    <row r="6" spans="1:6" ht="12.9" customHeight="1">
      <c r="A6" s="426" t="s">
        <v>2</v>
      </c>
      <c r="B6" s="427" t="s">
        <v>531</v>
      </c>
      <c r="C6" s="428">
        <v>41904848</v>
      </c>
      <c r="D6" s="427" t="s">
        <v>90</v>
      </c>
      <c r="E6" s="429">
        <v>24641856</v>
      </c>
      <c r="F6" s="490"/>
    </row>
    <row r="7" spans="1:6" ht="12.9" customHeight="1">
      <c r="A7" s="430" t="s">
        <v>3</v>
      </c>
      <c r="B7" s="431" t="s">
        <v>541</v>
      </c>
      <c r="C7" s="432">
        <v>2713118</v>
      </c>
      <c r="D7" s="431" t="s">
        <v>58</v>
      </c>
      <c r="E7" s="429">
        <v>3844267</v>
      </c>
      <c r="F7" s="490"/>
    </row>
    <row r="8" spans="1:6" ht="12.9" customHeight="1">
      <c r="A8" s="430" t="s">
        <v>8</v>
      </c>
      <c r="B8" s="431" t="s">
        <v>542</v>
      </c>
      <c r="C8" s="432"/>
      <c r="D8" s="431" t="s">
        <v>91</v>
      </c>
      <c r="E8" s="429">
        <v>29326564</v>
      </c>
      <c r="F8" s="490"/>
    </row>
    <row r="9" spans="1:6" ht="12.9" customHeight="1">
      <c r="A9" s="430" t="s">
        <v>82</v>
      </c>
      <c r="B9" s="431" t="s">
        <v>89</v>
      </c>
      <c r="C9" s="432">
        <v>800000</v>
      </c>
      <c r="D9" s="431" t="s">
        <v>62</v>
      </c>
      <c r="E9" s="429">
        <v>1100000</v>
      </c>
      <c r="F9" s="490"/>
    </row>
    <row r="10" spans="1:6" ht="12.9" customHeight="1">
      <c r="A10" s="430" t="s">
        <v>21</v>
      </c>
      <c r="B10" s="434" t="s">
        <v>534</v>
      </c>
      <c r="C10" s="432">
        <v>4880525</v>
      </c>
      <c r="D10" s="431" t="s">
        <v>64</v>
      </c>
      <c r="E10" s="429">
        <v>430000</v>
      </c>
      <c r="F10" s="490"/>
    </row>
    <row r="11" spans="1:6" ht="12.9" customHeight="1">
      <c r="A11" s="430" t="s">
        <v>30</v>
      </c>
      <c r="B11" s="431" t="s">
        <v>535</v>
      </c>
      <c r="C11" s="435"/>
      <c r="D11" s="431" t="s">
        <v>92</v>
      </c>
      <c r="E11" s="433">
        <v>11842010</v>
      </c>
      <c r="F11" s="490"/>
    </row>
    <row r="12" spans="1:6" ht="12.9" customHeight="1">
      <c r="A12" s="430" t="s">
        <v>83</v>
      </c>
      <c r="B12" s="431" t="s">
        <v>543</v>
      </c>
      <c r="C12" s="432"/>
      <c r="D12" s="436"/>
      <c r="E12" s="433"/>
      <c r="F12" s="490"/>
    </row>
    <row r="13" spans="1:6" ht="12.9" customHeight="1">
      <c r="A13" s="430" t="s">
        <v>38</v>
      </c>
      <c r="B13" s="436"/>
      <c r="C13" s="432"/>
      <c r="D13" s="436"/>
      <c r="E13" s="433"/>
      <c r="F13" s="490"/>
    </row>
    <row r="14" spans="1:6" ht="12.9" customHeight="1">
      <c r="A14" s="430" t="s">
        <v>84</v>
      </c>
      <c r="B14" s="437"/>
      <c r="C14" s="435"/>
      <c r="D14" s="436"/>
      <c r="E14" s="433"/>
      <c r="F14" s="490"/>
    </row>
    <row r="15" spans="1:6" ht="12.9" customHeight="1">
      <c r="A15" s="430" t="s">
        <v>42</v>
      </c>
      <c r="B15" s="436"/>
      <c r="C15" s="432"/>
      <c r="D15" s="436"/>
      <c r="E15" s="433"/>
      <c r="F15" s="490"/>
    </row>
    <row r="16" spans="1:6" ht="12.9" customHeight="1">
      <c r="A16" s="430" t="s">
        <v>43</v>
      </c>
      <c r="B16" s="436"/>
      <c r="C16" s="432"/>
      <c r="D16" s="436"/>
      <c r="E16" s="433"/>
      <c r="F16" s="490"/>
    </row>
    <row r="17" spans="1:6" ht="12.9" customHeight="1" thickBot="1">
      <c r="A17" s="430" t="s">
        <v>48</v>
      </c>
      <c r="B17" s="438"/>
      <c r="C17" s="439"/>
      <c r="D17" s="436"/>
      <c r="E17" s="440"/>
      <c r="F17" s="490"/>
    </row>
    <row r="18" spans="1:6" ht="15.9" customHeight="1" thickBot="1">
      <c r="A18" s="441" t="s">
        <v>49</v>
      </c>
      <c r="B18" s="442" t="s">
        <v>544</v>
      </c>
      <c r="C18" s="443">
        <f>SUM(C6:C17)</f>
        <v>50298491</v>
      </c>
      <c r="D18" s="442" t="s">
        <v>545</v>
      </c>
      <c r="E18" s="444">
        <f>SUM(E6:E17)</f>
        <v>71184697</v>
      </c>
      <c r="F18" s="490"/>
    </row>
    <row r="19" spans="1:6" ht="12.9" customHeight="1">
      <c r="A19" s="445" t="s">
        <v>50</v>
      </c>
      <c r="B19" s="446" t="s">
        <v>546</v>
      </c>
      <c r="C19" s="447"/>
      <c r="D19" s="448" t="s">
        <v>93</v>
      </c>
      <c r="E19" s="449"/>
      <c r="F19" s="490"/>
    </row>
    <row r="20" spans="1:6" ht="12.9" customHeight="1">
      <c r="A20" s="450" t="s">
        <v>94</v>
      </c>
      <c r="B20" s="448" t="s">
        <v>45</v>
      </c>
      <c r="C20" s="451">
        <v>27823416</v>
      </c>
      <c r="D20" s="448" t="s">
        <v>547</v>
      </c>
      <c r="E20" s="452"/>
      <c r="F20" s="490"/>
    </row>
    <row r="21" spans="1:6" ht="12.9" customHeight="1">
      <c r="A21" s="450" t="s">
        <v>95</v>
      </c>
      <c r="B21" s="448" t="s">
        <v>46</v>
      </c>
      <c r="C21" s="451"/>
      <c r="D21" s="448" t="s">
        <v>96</v>
      </c>
      <c r="E21" s="452"/>
      <c r="F21" s="490"/>
    </row>
    <row r="22" spans="1:6" ht="12.9" customHeight="1">
      <c r="A22" s="450" t="s">
        <v>97</v>
      </c>
      <c r="B22" s="448" t="s">
        <v>98</v>
      </c>
      <c r="C22" s="451"/>
      <c r="D22" s="448" t="s">
        <v>99</v>
      </c>
      <c r="E22" s="452"/>
      <c r="F22" s="490"/>
    </row>
    <row r="23" spans="1:6" ht="12.9" customHeight="1">
      <c r="A23" s="450" t="s">
        <v>100</v>
      </c>
      <c r="B23" s="448" t="s">
        <v>101</v>
      </c>
      <c r="C23" s="451">
        <v>1660646</v>
      </c>
      <c r="D23" s="446" t="s">
        <v>102</v>
      </c>
      <c r="E23" s="452"/>
      <c r="F23" s="490"/>
    </row>
    <row r="24" spans="1:6" ht="12.9" customHeight="1">
      <c r="A24" s="450" t="s">
        <v>103</v>
      </c>
      <c r="B24" s="448" t="s">
        <v>548</v>
      </c>
      <c r="C24" s="453"/>
      <c r="D24" s="448" t="s">
        <v>104</v>
      </c>
      <c r="E24" s="452"/>
      <c r="F24" s="490"/>
    </row>
    <row r="25" spans="1:6" ht="12.9" customHeight="1">
      <c r="A25" s="445" t="s">
        <v>105</v>
      </c>
      <c r="B25" s="446" t="s">
        <v>549</v>
      </c>
      <c r="C25" s="454"/>
      <c r="D25" s="427" t="s">
        <v>510</v>
      </c>
      <c r="E25" s="449"/>
      <c r="F25" s="490"/>
    </row>
    <row r="26" spans="1:6" ht="12.9" customHeight="1">
      <c r="A26" s="450" t="s">
        <v>107</v>
      </c>
      <c r="B26" s="448" t="s">
        <v>550</v>
      </c>
      <c r="C26" s="451"/>
      <c r="D26" s="431" t="s">
        <v>519</v>
      </c>
      <c r="E26" s="452"/>
      <c r="F26" s="490"/>
    </row>
    <row r="27" spans="1:6" ht="12.9" customHeight="1">
      <c r="A27" s="430" t="s">
        <v>108</v>
      </c>
      <c r="B27" s="448" t="s">
        <v>455</v>
      </c>
      <c r="C27" s="451"/>
      <c r="D27" s="431" t="s">
        <v>520</v>
      </c>
      <c r="E27" s="452"/>
      <c r="F27" s="490"/>
    </row>
    <row r="28" spans="1:6" ht="12.9" customHeight="1" thickBot="1">
      <c r="A28" s="455" t="s">
        <v>109</v>
      </c>
      <c r="B28" s="446" t="s">
        <v>457</v>
      </c>
      <c r="C28" s="454"/>
      <c r="D28" s="456" t="s">
        <v>297</v>
      </c>
      <c r="E28" s="449">
        <v>1660646</v>
      </c>
      <c r="F28" s="490"/>
    </row>
    <row r="29" spans="1:6" ht="15.9" customHeight="1" thickBot="1">
      <c r="A29" s="441" t="s">
        <v>110</v>
      </c>
      <c r="B29" s="442" t="s">
        <v>551</v>
      </c>
      <c r="C29" s="443">
        <f>+C20+C23</f>
        <v>29484062</v>
      </c>
      <c r="D29" s="442" t="s">
        <v>552</v>
      </c>
      <c r="E29" s="444">
        <f>SUM(E19:E28)</f>
        <v>1660646</v>
      </c>
      <c r="F29" s="490"/>
    </row>
    <row r="30" spans="1:6" ht="13.8" thickBot="1">
      <c r="A30" s="441" t="s">
        <v>111</v>
      </c>
      <c r="B30" s="457" t="s">
        <v>553</v>
      </c>
      <c r="C30" s="458">
        <f>+C18+C29</f>
        <v>79782553</v>
      </c>
      <c r="D30" s="457" t="s">
        <v>554</v>
      </c>
      <c r="E30" s="458">
        <f>+E18+E29</f>
        <v>72845343</v>
      </c>
      <c r="F30" s="490"/>
    </row>
    <row r="31" spans="1:6" ht="13.8" thickBot="1">
      <c r="A31" s="441" t="s">
        <v>112</v>
      </c>
      <c r="B31" s="457" t="s">
        <v>113</v>
      </c>
      <c r="C31" s="458">
        <v>0</v>
      </c>
      <c r="D31" s="457" t="s">
        <v>114</v>
      </c>
      <c r="E31" s="458">
        <f>+C30-E30</f>
        <v>6937210</v>
      </c>
      <c r="F31" s="490"/>
    </row>
    <row r="32" spans="1:6" ht="13.8" thickBot="1">
      <c r="A32" s="441"/>
      <c r="B32" s="457" t="s">
        <v>116</v>
      </c>
      <c r="C32" s="458">
        <v>0</v>
      </c>
      <c r="D32" s="457" t="s">
        <v>117</v>
      </c>
      <c r="E32" s="458"/>
      <c r="F32" s="490"/>
    </row>
    <row r="33" spans="2:4" ht="17.399999999999999">
      <c r="B33" s="493"/>
      <c r="C33" s="493"/>
      <c r="D33" s="493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F1" sqref="F1:F33"/>
    </sheetView>
  </sheetViews>
  <sheetFormatPr defaultRowHeight="13.2"/>
  <cols>
    <col min="1" max="1" width="6.77734375" style="409" customWidth="1"/>
    <col min="2" max="2" width="55.109375" style="412" customWidth="1"/>
    <col min="3" max="3" width="16.33203125" style="409" customWidth="1"/>
    <col min="4" max="4" width="55.109375" style="409" customWidth="1"/>
    <col min="5" max="5" width="16.33203125" style="409" customWidth="1"/>
    <col min="6" max="6" width="4.77734375" style="409" customWidth="1"/>
    <col min="7" max="256" width="9.33203125" style="409"/>
    <col min="257" max="257" width="6.77734375" style="409" customWidth="1"/>
    <col min="258" max="258" width="55.109375" style="409" customWidth="1"/>
    <col min="259" max="259" width="16.33203125" style="409" customWidth="1"/>
    <col min="260" max="260" width="55.109375" style="409" customWidth="1"/>
    <col min="261" max="261" width="16.33203125" style="409" customWidth="1"/>
    <col min="262" max="262" width="4.77734375" style="409" customWidth="1"/>
    <col min="263" max="512" width="9.33203125" style="409"/>
    <col min="513" max="513" width="6.77734375" style="409" customWidth="1"/>
    <col min="514" max="514" width="55.109375" style="409" customWidth="1"/>
    <col min="515" max="515" width="16.33203125" style="409" customWidth="1"/>
    <col min="516" max="516" width="55.109375" style="409" customWidth="1"/>
    <col min="517" max="517" width="16.33203125" style="409" customWidth="1"/>
    <col min="518" max="518" width="4.77734375" style="409" customWidth="1"/>
    <col min="519" max="768" width="9.33203125" style="409"/>
    <col min="769" max="769" width="6.77734375" style="409" customWidth="1"/>
    <col min="770" max="770" width="55.109375" style="409" customWidth="1"/>
    <col min="771" max="771" width="16.33203125" style="409" customWidth="1"/>
    <col min="772" max="772" width="55.109375" style="409" customWidth="1"/>
    <col min="773" max="773" width="16.33203125" style="409" customWidth="1"/>
    <col min="774" max="774" width="4.77734375" style="409" customWidth="1"/>
    <col min="775" max="1024" width="9.33203125" style="409"/>
    <col min="1025" max="1025" width="6.77734375" style="409" customWidth="1"/>
    <col min="1026" max="1026" width="55.109375" style="409" customWidth="1"/>
    <col min="1027" max="1027" width="16.33203125" style="409" customWidth="1"/>
    <col min="1028" max="1028" width="55.109375" style="409" customWidth="1"/>
    <col min="1029" max="1029" width="16.33203125" style="409" customWidth="1"/>
    <col min="1030" max="1030" width="4.77734375" style="409" customWidth="1"/>
    <col min="1031" max="1280" width="9.33203125" style="409"/>
    <col min="1281" max="1281" width="6.77734375" style="409" customWidth="1"/>
    <col min="1282" max="1282" width="55.109375" style="409" customWidth="1"/>
    <col min="1283" max="1283" width="16.33203125" style="409" customWidth="1"/>
    <col min="1284" max="1284" width="55.109375" style="409" customWidth="1"/>
    <col min="1285" max="1285" width="16.33203125" style="409" customWidth="1"/>
    <col min="1286" max="1286" width="4.77734375" style="409" customWidth="1"/>
    <col min="1287" max="1536" width="9.33203125" style="409"/>
    <col min="1537" max="1537" width="6.77734375" style="409" customWidth="1"/>
    <col min="1538" max="1538" width="55.109375" style="409" customWidth="1"/>
    <col min="1539" max="1539" width="16.33203125" style="409" customWidth="1"/>
    <col min="1540" max="1540" width="55.109375" style="409" customWidth="1"/>
    <col min="1541" max="1541" width="16.33203125" style="409" customWidth="1"/>
    <col min="1542" max="1542" width="4.77734375" style="409" customWidth="1"/>
    <col min="1543" max="1792" width="9.33203125" style="409"/>
    <col min="1793" max="1793" width="6.77734375" style="409" customWidth="1"/>
    <col min="1794" max="1794" width="55.109375" style="409" customWidth="1"/>
    <col min="1795" max="1795" width="16.33203125" style="409" customWidth="1"/>
    <col min="1796" max="1796" width="55.109375" style="409" customWidth="1"/>
    <col min="1797" max="1797" width="16.33203125" style="409" customWidth="1"/>
    <col min="1798" max="1798" width="4.77734375" style="409" customWidth="1"/>
    <col min="1799" max="2048" width="9.33203125" style="409"/>
    <col min="2049" max="2049" width="6.77734375" style="409" customWidth="1"/>
    <col min="2050" max="2050" width="55.109375" style="409" customWidth="1"/>
    <col min="2051" max="2051" width="16.33203125" style="409" customWidth="1"/>
    <col min="2052" max="2052" width="55.109375" style="409" customWidth="1"/>
    <col min="2053" max="2053" width="16.33203125" style="409" customWidth="1"/>
    <col min="2054" max="2054" width="4.77734375" style="409" customWidth="1"/>
    <col min="2055" max="2304" width="9.33203125" style="409"/>
    <col min="2305" max="2305" width="6.77734375" style="409" customWidth="1"/>
    <col min="2306" max="2306" width="55.109375" style="409" customWidth="1"/>
    <col min="2307" max="2307" width="16.33203125" style="409" customWidth="1"/>
    <col min="2308" max="2308" width="55.109375" style="409" customWidth="1"/>
    <col min="2309" max="2309" width="16.33203125" style="409" customWidth="1"/>
    <col min="2310" max="2310" width="4.77734375" style="409" customWidth="1"/>
    <col min="2311" max="2560" width="9.33203125" style="409"/>
    <col min="2561" max="2561" width="6.77734375" style="409" customWidth="1"/>
    <col min="2562" max="2562" width="55.109375" style="409" customWidth="1"/>
    <col min="2563" max="2563" width="16.33203125" style="409" customWidth="1"/>
    <col min="2564" max="2564" width="55.109375" style="409" customWidth="1"/>
    <col min="2565" max="2565" width="16.33203125" style="409" customWidth="1"/>
    <col min="2566" max="2566" width="4.77734375" style="409" customWidth="1"/>
    <col min="2567" max="2816" width="9.33203125" style="409"/>
    <col min="2817" max="2817" width="6.77734375" style="409" customWidth="1"/>
    <col min="2818" max="2818" width="55.109375" style="409" customWidth="1"/>
    <col min="2819" max="2819" width="16.33203125" style="409" customWidth="1"/>
    <col min="2820" max="2820" width="55.109375" style="409" customWidth="1"/>
    <col min="2821" max="2821" width="16.33203125" style="409" customWidth="1"/>
    <col min="2822" max="2822" width="4.77734375" style="409" customWidth="1"/>
    <col min="2823" max="3072" width="9.33203125" style="409"/>
    <col min="3073" max="3073" width="6.77734375" style="409" customWidth="1"/>
    <col min="3074" max="3074" width="55.109375" style="409" customWidth="1"/>
    <col min="3075" max="3075" width="16.33203125" style="409" customWidth="1"/>
    <col min="3076" max="3076" width="55.109375" style="409" customWidth="1"/>
    <col min="3077" max="3077" width="16.33203125" style="409" customWidth="1"/>
    <col min="3078" max="3078" width="4.77734375" style="409" customWidth="1"/>
    <col min="3079" max="3328" width="9.33203125" style="409"/>
    <col min="3329" max="3329" width="6.77734375" style="409" customWidth="1"/>
    <col min="3330" max="3330" width="55.109375" style="409" customWidth="1"/>
    <col min="3331" max="3331" width="16.33203125" style="409" customWidth="1"/>
    <col min="3332" max="3332" width="55.109375" style="409" customWidth="1"/>
    <col min="3333" max="3333" width="16.33203125" style="409" customWidth="1"/>
    <col min="3334" max="3334" width="4.77734375" style="409" customWidth="1"/>
    <col min="3335" max="3584" width="9.33203125" style="409"/>
    <col min="3585" max="3585" width="6.77734375" style="409" customWidth="1"/>
    <col min="3586" max="3586" width="55.109375" style="409" customWidth="1"/>
    <col min="3587" max="3587" width="16.33203125" style="409" customWidth="1"/>
    <col min="3588" max="3588" width="55.109375" style="409" customWidth="1"/>
    <col min="3589" max="3589" width="16.33203125" style="409" customWidth="1"/>
    <col min="3590" max="3590" width="4.77734375" style="409" customWidth="1"/>
    <col min="3591" max="3840" width="9.33203125" style="409"/>
    <col min="3841" max="3841" width="6.77734375" style="409" customWidth="1"/>
    <col min="3842" max="3842" width="55.109375" style="409" customWidth="1"/>
    <col min="3843" max="3843" width="16.33203125" style="409" customWidth="1"/>
    <col min="3844" max="3844" width="55.109375" style="409" customWidth="1"/>
    <col min="3845" max="3845" width="16.33203125" style="409" customWidth="1"/>
    <col min="3846" max="3846" width="4.77734375" style="409" customWidth="1"/>
    <col min="3847" max="4096" width="9.33203125" style="409"/>
    <col min="4097" max="4097" width="6.77734375" style="409" customWidth="1"/>
    <col min="4098" max="4098" width="55.109375" style="409" customWidth="1"/>
    <col min="4099" max="4099" width="16.33203125" style="409" customWidth="1"/>
    <col min="4100" max="4100" width="55.109375" style="409" customWidth="1"/>
    <col min="4101" max="4101" width="16.33203125" style="409" customWidth="1"/>
    <col min="4102" max="4102" width="4.77734375" style="409" customWidth="1"/>
    <col min="4103" max="4352" width="9.33203125" style="409"/>
    <col min="4353" max="4353" width="6.77734375" style="409" customWidth="1"/>
    <col min="4354" max="4354" width="55.109375" style="409" customWidth="1"/>
    <col min="4355" max="4355" width="16.33203125" style="409" customWidth="1"/>
    <col min="4356" max="4356" width="55.109375" style="409" customWidth="1"/>
    <col min="4357" max="4357" width="16.33203125" style="409" customWidth="1"/>
    <col min="4358" max="4358" width="4.77734375" style="409" customWidth="1"/>
    <col min="4359" max="4608" width="9.33203125" style="409"/>
    <col min="4609" max="4609" width="6.77734375" style="409" customWidth="1"/>
    <col min="4610" max="4610" width="55.109375" style="409" customWidth="1"/>
    <col min="4611" max="4611" width="16.33203125" style="409" customWidth="1"/>
    <col min="4612" max="4612" width="55.109375" style="409" customWidth="1"/>
    <col min="4613" max="4613" width="16.33203125" style="409" customWidth="1"/>
    <col min="4614" max="4614" width="4.77734375" style="409" customWidth="1"/>
    <col min="4615" max="4864" width="9.33203125" style="409"/>
    <col min="4865" max="4865" width="6.77734375" style="409" customWidth="1"/>
    <col min="4866" max="4866" width="55.109375" style="409" customWidth="1"/>
    <col min="4867" max="4867" width="16.33203125" style="409" customWidth="1"/>
    <col min="4868" max="4868" width="55.109375" style="409" customWidth="1"/>
    <col min="4869" max="4869" width="16.33203125" style="409" customWidth="1"/>
    <col min="4870" max="4870" width="4.77734375" style="409" customWidth="1"/>
    <col min="4871" max="5120" width="9.33203125" style="409"/>
    <col min="5121" max="5121" width="6.77734375" style="409" customWidth="1"/>
    <col min="5122" max="5122" width="55.109375" style="409" customWidth="1"/>
    <col min="5123" max="5123" width="16.33203125" style="409" customWidth="1"/>
    <col min="5124" max="5124" width="55.109375" style="409" customWidth="1"/>
    <col min="5125" max="5125" width="16.33203125" style="409" customWidth="1"/>
    <col min="5126" max="5126" width="4.77734375" style="409" customWidth="1"/>
    <col min="5127" max="5376" width="9.33203125" style="409"/>
    <col min="5377" max="5377" width="6.77734375" style="409" customWidth="1"/>
    <col min="5378" max="5378" width="55.109375" style="409" customWidth="1"/>
    <col min="5379" max="5379" width="16.33203125" style="409" customWidth="1"/>
    <col min="5380" max="5380" width="55.109375" style="409" customWidth="1"/>
    <col min="5381" max="5381" width="16.33203125" style="409" customWidth="1"/>
    <col min="5382" max="5382" width="4.77734375" style="409" customWidth="1"/>
    <col min="5383" max="5632" width="9.33203125" style="409"/>
    <col min="5633" max="5633" width="6.77734375" style="409" customWidth="1"/>
    <col min="5634" max="5634" width="55.109375" style="409" customWidth="1"/>
    <col min="5635" max="5635" width="16.33203125" style="409" customWidth="1"/>
    <col min="5636" max="5636" width="55.109375" style="409" customWidth="1"/>
    <col min="5637" max="5637" width="16.33203125" style="409" customWidth="1"/>
    <col min="5638" max="5638" width="4.77734375" style="409" customWidth="1"/>
    <col min="5639" max="5888" width="9.33203125" style="409"/>
    <col min="5889" max="5889" width="6.77734375" style="409" customWidth="1"/>
    <col min="5890" max="5890" width="55.109375" style="409" customWidth="1"/>
    <col min="5891" max="5891" width="16.33203125" style="409" customWidth="1"/>
    <col min="5892" max="5892" width="55.109375" style="409" customWidth="1"/>
    <col min="5893" max="5893" width="16.33203125" style="409" customWidth="1"/>
    <col min="5894" max="5894" width="4.77734375" style="409" customWidth="1"/>
    <col min="5895" max="6144" width="9.33203125" style="409"/>
    <col min="6145" max="6145" width="6.77734375" style="409" customWidth="1"/>
    <col min="6146" max="6146" width="55.109375" style="409" customWidth="1"/>
    <col min="6147" max="6147" width="16.33203125" style="409" customWidth="1"/>
    <col min="6148" max="6148" width="55.109375" style="409" customWidth="1"/>
    <col min="6149" max="6149" width="16.33203125" style="409" customWidth="1"/>
    <col min="6150" max="6150" width="4.77734375" style="409" customWidth="1"/>
    <col min="6151" max="6400" width="9.33203125" style="409"/>
    <col min="6401" max="6401" width="6.77734375" style="409" customWidth="1"/>
    <col min="6402" max="6402" width="55.109375" style="409" customWidth="1"/>
    <col min="6403" max="6403" width="16.33203125" style="409" customWidth="1"/>
    <col min="6404" max="6404" width="55.109375" style="409" customWidth="1"/>
    <col min="6405" max="6405" width="16.33203125" style="409" customWidth="1"/>
    <col min="6406" max="6406" width="4.77734375" style="409" customWidth="1"/>
    <col min="6407" max="6656" width="9.33203125" style="409"/>
    <col min="6657" max="6657" width="6.77734375" style="409" customWidth="1"/>
    <col min="6658" max="6658" width="55.109375" style="409" customWidth="1"/>
    <col min="6659" max="6659" width="16.33203125" style="409" customWidth="1"/>
    <col min="6660" max="6660" width="55.109375" style="409" customWidth="1"/>
    <col min="6661" max="6661" width="16.33203125" style="409" customWidth="1"/>
    <col min="6662" max="6662" width="4.77734375" style="409" customWidth="1"/>
    <col min="6663" max="6912" width="9.33203125" style="409"/>
    <col min="6913" max="6913" width="6.77734375" style="409" customWidth="1"/>
    <col min="6914" max="6914" width="55.109375" style="409" customWidth="1"/>
    <col min="6915" max="6915" width="16.33203125" style="409" customWidth="1"/>
    <col min="6916" max="6916" width="55.109375" style="409" customWidth="1"/>
    <col min="6917" max="6917" width="16.33203125" style="409" customWidth="1"/>
    <col min="6918" max="6918" width="4.77734375" style="409" customWidth="1"/>
    <col min="6919" max="7168" width="9.33203125" style="409"/>
    <col min="7169" max="7169" width="6.77734375" style="409" customWidth="1"/>
    <col min="7170" max="7170" width="55.109375" style="409" customWidth="1"/>
    <col min="7171" max="7171" width="16.33203125" style="409" customWidth="1"/>
    <col min="7172" max="7172" width="55.109375" style="409" customWidth="1"/>
    <col min="7173" max="7173" width="16.33203125" style="409" customWidth="1"/>
    <col min="7174" max="7174" width="4.77734375" style="409" customWidth="1"/>
    <col min="7175" max="7424" width="9.33203125" style="409"/>
    <col min="7425" max="7425" width="6.77734375" style="409" customWidth="1"/>
    <col min="7426" max="7426" width="55.109375" style="409" customWidth="1"/>
    <col min="7427" max="7427" width="16.33203125" style="409" customWidth="1"/>
    <col min="7428" max="7428" width="55.109375" style="409" customWidth="1"/>
    <col min="7429" max="7429" width="16.33203125" style="409" customWidth="1"/>
    <col min="7430" max="7430" width="4.77734375" style="409" customWidth="1"/>
    <col min="7431" max="7680" width="9.33203125" style="409"/>
    <col min="7681" max="7681" width="6.77734375" style="409" customWidth="1"/>
    <col min="7682" max="7682" width="55.109375" style="409" customWidth="1"/>
    <col min="7683" max="7683" width="16.33203125" style="409" customWidth="1"/>
    <col min="7684" max="7684" width="55.109375" style="409" customWidth="1"/>
    <col min="7685" max="7685" width="16.33203125" style="409" customWidth="1"/>
    <col min="7686" max="7686" width="4.77734375" style="409" customWidth="1"/>
    <col min="7687" max="7936" width="9.33203125" style="409"/>
    <col min="7937" max="7937" width="6.77734375" style="409" customWidth="1"/>
    <col min="7938" max="7938" width="55.109375" style="409" customWidth="1"/>
    <col min="7939" max="7939" width="16.33203125" style="409" customWidth="1"/>
    <col min="7940" max="7940" width="55.109375" style="409" customWidth="1"/>
    <col min="7941" max="7941" width="16.33203125" style="409" customWidth="1"/>
    <col min="7942" max="7942" width="4.77734375" style="409" customWidth="1"/>
    <col min="7943" max="8192" width="9.33203125" style="409"/>
    <col min="8193" max="8193" width="6.77734375" style="409" customWidth="1"/>
    <col min="8194" max="8194" width="55.109375" style="409" customWidth="1"/>
    <col min="8195" max="8195" width="16.33203125" style="409" customWidth="1"/>
    <col min="8196" max="8196" width="55.109375" style="409" customWidth="1"/>
    <col min="8197" max="8197" width="16.33203125" style="409" customWidth="1"/>
    <col min="8198" max="8198" width="4.77734375" style="409" customWidth="1"/>
    <col min="8199" max="8448" width="9.33203125" style="409"/>
    <col min="8449" max="8449" width="6.77734375" style="409" customWidth="1"/>
    <col min="8450" max="8450" width="55.109375" style="409" customWidth="1"/>
    <col min="8451" max="8451" width="16.33203125" style="409" customWidth="1"/>
    <col min="8452" max="8452" width="55.109375" style="409" customWidth="1"/>
    <col min="8453" max="8453" width="16.33203125" style="409" customWidth="1"/>
    <col min="8454" max="8454" width="4.77734375" style="409" customWidth="1"/>
    <col min="8455" max="8704" width="9.33203125" style="409"/>
    <col min="8705" max="8705" width="6.77734375" style="409" customWidth="1"/>
    <col min="8706" max="8706" width="55.109375" style="409" customWidth="1"/>
    <col min="8707" max="8707" width="16.33203125" style="409" customWidth="1"/>
    <col min="8708" max="8708" width="55.109375" style="409" customWidth="1"/>
    <col min="8709" max="8709" width="16.33203125" style="409" customWidth="1"/>
    <col min="8710" max="8710" width="4.77734375" style="409" customWidth="1"/>
    <col min="8711" max="8960" width="9.33203125" style="409"/>
    <col min="8961" max="8961" width="6.77734375" style="409" customWidth="1"/>
    <col min="8962" max="8962" width="55.109375" style="409" customWidth="1"/>
    <col min="8963" max="8963" width="16.33203125" style="409" customWidth="1"/>
    <col min="8964" max="8964" width="55.109375" style="409" customWidth="1"/>
    <col min="8965" max="8965" width="16.33203125" style="409" customWidth="1"/>
    <col min="8966" max="8966" width="4.77734375" style="409" customWidth="1"/>
    <col min="8967" max="9216" width="9.33203125" style="409"/>
    <col min="9217" max="9217" width="6.77734375" style="409" customWidth="1"/>
    <col min="9218" max="9218" width="55.109375" style="409" customWidth="1"/>
    <col min="9219" max="9219" width="16.33203125" style="409" customWidth="1"/>
    <col min="9220" max="9220" width="55.109375" style="409" customWidth="1"/>
    <col min="9221" max="9221" width="16.33203125" style="409" customWidth="1"/>
    <col min="9222" max="9222" width="4.77734375" style="409" customWidth="1"/>
    <col min="9223" max="9472" width="9.33203125" style="409"/>
    <col min="9473" max="9473" width="6.77734375" style="409" customWidth="1"/>
    <col min="9474" max="9474" width="55.109375" style="409" customWidth="1"/>
    <col min="9475" max="9475" width="16.33203125" style="409" customWidth="1"/>
    <col min="9476" max="9476" width="55.109375" style="409" customWidth="1"/>
    <col min="9477" max="9477" width="16.33203125" style="409" customWidth="1"/>
    <col min="9478" max="9478" width="4.77734375" style="409" customWidth="1"/>
    <col min="9479" max="9728" width="9.33203125" style="409"/>
    <col min="9729" max="9729" width="6.77734375" style="409" customWidth="1"/>
    <col min="9730" max="9730" width="55.109375" style="409" customWidth="1"/>
    <col min="9731" max="9731" width="16.33203125" style="409" customWidth="1"/>
    <col min="9732" max="9732" width="55.109375" style="409" customWidth="1"/>
    <col min="9733" max="9733" width="16.33203125" style="409" customWidth="1"/>
    <col min="9734" max="9734" width="4.77734375" style="409" customWidth="1"/>
    <col min="9735" max="9984" width="9.33203125" style="409"/>
    <col min="9985" max="9985" width="6.77734375" style="409" customWidth="1"/>
    <col min="9986" max="9986" width="55.109375" style="409" customWidth="1"/>
    <col min="9987" max="9987" width="16.33203125" style="409" customWidth="1"/>
    <col min="9988" max="9988" width="55.109375" style="409" customWidth="1"/>
    <col min="9989" max="9989" width="16.33203125" style="409" customWidth="1"/>
    <col min="9990" max="9990" width="4.77734375" style="409" customWidth="1"/>
    <col min="9991" max="10240" width="9.33203125" style="409"/>
    <col min="10241" max="10241" width="6.77734375" style="409" customWidth="1"/>
    <col min="10242" max="10242" width="55.109375" style="409" customWidth="1"/>
    <col min="10243" max="10243" width="16.33203125" style="409" customWidth="1"/>
    <col min="10244" max="10244" width="55.109375" style="409" customWidth="1"/>
    <col min="10245" max="10245" width="16.33203125" style="409" customWidth="1"/>
    <col min="10246" max="10246" width="4.77734375" style="409" customWidth="1"/>
    <col min="10247" max="10496" width="9.33203125" style="409"/>
    <col min="10497" max="10497" width="6.77734375" style="409" customWidth="1"/>
    <col min="10498" max="10498" width="55.109375" style="409" customWidth="1"/>
    <col min="10499" max="10499" width="16.33203125" style="409" customWidth="1"/>
    <col min="10500" max="10500" width="55.109375" style="409" customWidth="1"/>
    <col min="10501" max="10501" width="16.33203125" style="409" customWidth="1"/>
    <col min="10502" max="10502" width="4.77734375" style="409" customWidth="1"/>
    <col min="10503" max="10752" width="9.33203125" style="409"/>
    <col min="10753" max="10753" width="6.77734375" style="409" customWidth="1"/>
    <col min="10754" max="10754" width="55.109375" style="409" customWidth="1"/>
    <col min="10755" max="10755" width="16.33203125" style="409" customWidth="1"/>
    <col min="10756" max="10756" width="55.109375" style="409" customWidth="1"/>
    <col min="10757" max="10757" width="16.33203125" style="409" customWidth="1"/>
    <col min="10758" max="10758" width="4.77734375" style="409" customWidth="1"/>
    <col min="10759" max="11008" width="9.33203125" style="409"/>
    <col min="11009" max="11009" width="6.77734375" style="409" customWidth="1"/>
    <col min="11010" max="11010" width="55.109375" style="409" customWidth="1"/>
    <col min="11011" max="11011" width="16.33203125" style="409" customWidth="1"/>
    <col min="11012" max="11012" width="55.109375" style="409" customWidth="1"/>
    <col min="11013" max="11013" width="16.33203125" style="409" customWidth="1"/>
    <col min="11014" max="11014" width="4.77734375" style="409" customWidth="1"/>
    <col min="11015" max="11264" width="9.33203125" style="409"/>
    <col min="11265" max="11265" width="6.77734375" style="409" customWidth="1"/>
    <col min="11266" max="11266" width="55.109375" style="409" customWidth="1"/>
    <col min="11267" max="11267" width="16.33203125" style="409" customWidth="1"/>
    <col min="11268" max="11268" width="55.109375" style="409" customWidth="1"/>
    <col min="11269" max="11269" width="16.33203125" style="409" customWidth="1"/>
    <col min="11270" max="11270" width="4.77734375" style="409" customWidth="1"/>
    <col min="11271" max="11520" width="9.33203125" style="409"/>
    <col min="11521" max="11521" width="6.77734375" style="409" customWidth="1"/>
    <col min="11522" max="11522" width="55.109375" style="409" customWidth="1"/>
    <col min="11523" max="11523" width="16.33203125" style="409" customWidth="1"/>
    <col min="11524" max="11524" width="55.109375" style="409" customWidth="1"/>
    <col min="11525" max="11525" width="16.33203125" style="409" customWidth="1"/>
    <col min="11526" max="11526" width="4.77734375" style="409" customWidth="1"/>
    <col min="11527" max="11776" width="9.33203125" style="409"/>
    <col min="11777" max="11777" width="6.77734375" style="409" customWidth="1"/>
    <col min="11778" max="11778" width="55.109375" style="409" customWidth="1"/>
    <col min="11779" max="11779" width="16.33203125" style="409" customWidth="1"/>
    <col min="11780" max="11780" width="55.109375" style="409" customWidth="1"/>
    <col min="11781" max="11781" width="16.33203125" style="409" customWidth="1"/>
    <col min="11782" max="11782" width="4.77734375" style="409" customWidth="1"/>
    <col min="11783" max="12032" width="9.33203125" style="409"/>
    <col min="12033" max="12033" width="6.77734375" style="409" customWidth="1"/>
    <col min="12034" max="12034" width="55.109375" style="409" customWidth="1"/>
    <col min="12035" max="12035" width="16.33203125" style="409" customWidth="1"/>
    <col min="12036" max="12036" width="55.109375" style="409" customWidth="1"/>
    <col min="12037" max="12037" width="16.33203125" style="409" customWidth="1"/>
    <col min="12038" max="12038" width="4.77734375" style="409" customWidth="1"/>
    <col min="12039" max="12288" width="9.33203125" style="409"/>
    <col min="12289" max="12289" width="6.77734375" style="409" customWidth="1"/>
    <col min="12290" max="12290" width="55.109375" style="409" customWidth="1"/>
    <col min="12291" max="12291" width="16.33203125" style="409" customWidth="1"/>
    <col min="12292" max="12292" width="55.109375" style="409" customWidth="1"/>
    <col min="12293" max="12293" width="16.33203125" style="409" customWidth="1"/>
    <col min="12294" max="12294" width="4.77734375" style="409" customWidth="1"/>
    <col min="12295" max="12544" width="9.33203125" style="409"/>
    <col min="12545" max="12545" width="6.77734375" style="409" customWidth="1"/>
    <col min="12546" max="12546" width="55.109375" style="409" customWidth="1"/>
    <col min="12547" max="12547" width="16.33203125" style="409" customWidth="1"/>
    <col min="12548" max="12548" width="55.109375" style="409" customWidth="1"/>
    <col min="12549" max="12549" width="16.33203125" style="409" customWidth="1"/>
    <col min="12550" max="12550" width="4.77734375" style="409" customWidth="1"/>
    <col min="12551" max="12800" width="9.33203125" style="409"/>
    <col min="12801" max="12801" width="6.77734375" style="409" customWidth="1"/>
    <col min="12802" max="12802" width="55.109375" style="409" customWidth="1"/>
    <col min="12803" max="12803" width="16.33203125" style="409" customWidth="1"/>
    <col min="12804" max="12804" width="55.109375" style="409" customWidth="1"/>
    <col min="12805" max="12805" width="16.33203125" style="409" customWidth="1"/>
    <col min="12806" max="12806" width="4.77734375" style="409" customWidth="1"/>
    <col min="12807" max="13056" width="9.33203125" style="409"/>
    <col min="13057" max="13057" width="6.77734375" style="409" customWidth="1"/>
    <col min="13058" max="13058" width="55.109375" style="409" customWidth="1"/>
    <col min="13059" max="13059" width="16.33203125" style="409" customWidth="1"/>
    <col min="13060" max="13060" width="55.109375" style="409" customWidth="1"/>
    <col min="13061" max="13061" width="16.33203125" style="409" customWidth="1"/>
    <col min="13062" max="13062" width="4.77734375" style="409" customWidth="1"/>
    <col min="13063" max="13312" width="9.33203125" style="409"/>
    <col min="13313" max="13313" width="6.77734375" style="409" customWidth="1"/>
    <col min="13314" max="13314" width="55.109375" style="409" customWidth="1"/>
    <col min="13315" max="13315" width="16.33203125" style="409" customWidth="1"/>
    <col min="13316" max="13316" width="55.109375" style="409" customWidth="1"/>
    <col min="13317" max="13317" width="16.33203125" style="409" customWidth="1"/>
    <col min="13318" max="13318" width="4.77734375" style="409" customWidth="1"/>
    <col min="13319" max="13568" width="9.33203125" style="409"/>
    <col min="13569" max="13569" width="6.77734375" style="409" customWidth="1"/>
    <col min="13570" max="13570" width="55.109375" style="409" customWidth="1"/>
    <col min="13571" max="13571" width="16.33203125" style="409" customWidth="1"/>
    <col min="13572" max="13572" width="55.109375" style="409" customWidth="1"/>
    <col min="13573" max="13573" width="16.33203125" style="409" customWidth="1"/>
    <col min="13574" max="13574" width="4.77734375" style="409" customWidth="1"/>
    <col min="13575" max="13824" width="9.33203125" style="409"/>
    <col min="13825" max="13825" width="6.77734375" style="409" customWidth="1"/>
    <col min="13826" max="13826" width="55.109375" style="409" customWidth="1"/>
    <col min="13827" max="13827" width="16.33203125" style="409" customWidth="1"/>
    <col min="13828" max="13828" width="55.109375" style="409" customWidth="1"/>
    <col min="13829" max="13829" width="16.33203125" style="409" customWidth="1"/>
    <col min="13830" max="13830" width="4.77734375" style="409" customWidth="1"/>
    <col min="13831" max="14080" width="9.33203125" style="409"/>
    <col min="14081" max="14081" width="6.77734375" style="409" customWidth="1"/>
    <col min="14082" max="14082" width="55.109375" style="409" customWidth="1"/>
    <col min="14083" max="14083" width="16.33203125" style="409" customWidth="1"/>
    <col min="14084" max="14084" width="55.109375" style="409" customWidth="1"/>
    <col min="14085" max="14085" width="16.33203125" style="409" customWidth="1"/>
    <col min="14086" max="14086" width="4.77734375" style="409" customWidth="1"/>
    <col min="14087" max="14336" width="9.33203125" style="409"/>
    <col min="14337" max="14337" width="6.77734375" style="409" customWidth="1"/>
    <col min="14338" max="14338" width="55.109375" style="409" customWidth="1"/>
    <col min="14339" max="14339" width="16.33203125" style="409" customWidth="1"/>
    <col min="14340" max="14340" width="55.109375" style="409" customWidth="1"/>
    <col min="14341" max="14341" width="16.33203125" style="409" customWidth="1"/>
    <col min="14342" max="14342" width="4.77734375" style="409" customWidth="1"/>
    <col min="14343" max="14592" width="9.33203125" style="409"/>
    <col min="14593" max="14593" width="6.77734375" style="409" customWidth="1"/>
    <col min="14594" max="14594" width="55.109375" style="409" customWidth="1"/>
    <col min="14595" max="14595" width="16.33203125" style="409" customWidth="1"/>
    <col min="14596" max="14596" width="55.109375" style="409" customWidth="1"/>
    <col min="14597" max="14597" width="16.33203125" style="409" customWidth="1"/>
    <col min="14598" max="14598" width="4.77734375" style="409" customWidth="1"/>
    <col min="14599" max="14848" width="9.33203125" style="409"/>
    <col min="14849" max="14849" width="6.77734375" style="409" customWidth="1"/>
    <col min="14850" max="14850" width="55.109375" style="409" customWidth="1"/>
    <col min="14851" max="14851" width="16.33203125" style="409" customWidth="1"/>
    <col min="14852" max="14852" width="55.109375" style="409" customWidth="1"/>
    <col min="14853" max="14853" width="16.33203125" style="409" customWidth="1"/>
    <col min="14854" max="14854" width="4.77734375" style="409" customWidth="1"/>
    <col min="14855" max="15104" width="9.33203125" style="409"/>
    <col min="15105" max="15105" width="6.77734375" style="409" customWidth="1"/>
    <col min="15106" max="15106" width="55.109375" style="409" customWidth="1"/>
    <col min="15107" max="15107" width="16.33203125" style="409" customWidth="1"/>
    <col min="15108" max="15108" width="55.109375" style="409" customWidth="1"/>
    <col min="15109" max="15109" width="16.33203125" style="409" customWidth="1"/>
    <col min="15110" max="15110" width="4.77734375" style="409" customWidth="1"/>
    <col min="15111" max="15360" width="9.33203125" style="409"/>
    <col min="15361" max="15361" width="6.77734375" style="409" customWidth="1"/>
    <col min="15362" max="15362" width="55.109375" style="409" customWidth="1"/>
    <col min="15363" max="15363" width="16.33203125" style="409" customWidth="1"/>
    <col min="15364" max="15364" width="55.109375" style="409" customWidth="1"/>
    <col min="15365" max="15365" width="16.33203125" style="409" customWidth="1"/>
    <col min="15366" max="15366" width="4.77734375" style="409" customWidth="1"/>
    <col min="15367" max="15616" width="9.33203125" style="409"/>
    <col min="15617" max="15617" width="6.77734375" style="409" customWidth="1"/>
    <col min="15618" max="15618" width="55.109375" style="409" customWidth="1"/>
    <col min="15619" max="15619" width="16.33203125" style="409" customWidth="1"/>
    <col min="15620" max="15620" width="55.109375" style="409" customWidth="1"/>
    <col min="15621" max="15621" width="16.33203125" style="409" customWidth="1"/>
    <col min="15622" max="15622" width="4.77734375" style="409" customWidth="1"/>
    <col min="15623" max="15872" width="9.33203125" style="409"/>
    <col min="15873" max="15873" width="6.77734375" style="409" customWidth="1"/>
    <col min="15874" max="15874" width="55.109375" style="409" customWidth="1"/>
    <col min="15875" max="15875" width="16.33203125" style="409" customWidth="1"/>
    <col min="15876" max="15876" width="55.109375" style="409" customWidth="1"/>
    <col min="15877" max="15877" width="16.33203125" style="409" customWidth="1"/>
    <col min="15878" max="15878" width="4.77734375" style="409" customWidth="1"/>
    <col min="15879" max="16128" width="9.33203125" style="409"/>
    <col min="16129" max="16129" width="6.77734375" style="409" customWidth="1"/>
    <col min="16130" max="16130" width="55.109375" style="409" customWidth="1"/>
    <col min="16131" max="16131" width="16.33203125" style="409" customWidth="1"/>
    <col min="16132" max="16132" width="55.109375" style="409" customWidth="1"/>
    <col min="16133" max="16133" width="16.33203125" style="409" customWidth="1"/>
    <col min="16134" max="16134" width="4.77734375" style="409" customWidth="1"/>
    <col min="16135" max="16384" width="9.33203125" style="409"/>
  </cols>
  <sheetData>
    <row r="1" spans="1:6" ht="31.2">
      <c r="B1" s="410" t="s">
        <v>555</v>
      </c>
      <c r="C1" s="411"/>
      <c r="D1" s="411"/>
      <c r="E1" s="411"/>
      <c r="F1" s="490" t="s">
        <v>578</v>
      </c>
    </row>
    <row r="2" spans="1:6" ht="14.4" thickBot="1">
      <c r="E2" s="413" t="s">
        <v>340</v>
      </c>
      <c r="F2" s="490"/>
    </row>
    <row r="3" spans="1:6" ht="13.8" thickBot="1">
      <c r="A3" s="494" t="s">
        <v>1</v>
      </c>
      <c r="B3" s="414" t="s">
        <v>86</v>
      </c>
      <c r="C3" s="415"/>
      <c r="D3" s="414" t="s">
        <v>87</v>
      </c>
      <c r="E3" s="416"/>
      <c r="F3" s="490"/>
    </row>
    <row r="4" spans="1:6" s="420" customFormat="1" ht="13.8" thickBot="1">
      <c r="A4" s="495"/>
      <c r="B4" s="417" t="s">
        <v>88</v>
      </c>
      <c r="C4" s="418" t="s">
        <v>336</v>
      </c>
      <c r="D4" s="417" t="s">
        <v>88</v>
      </c>
      <c r="E4" s="418" t="s">
        <v>336</v>
      </c>
      <c r="F4" s="490"/>
    </row>
    <row r="5" spans="1:6" s="420" customFormat="1" ht="13.8" thickBot="1">
      <c r="A5" s="421" t="s">
        <v>341</v>
      </c>
      <c r="B5" s="422" t="s">
        <v>342</v>
      </c>
      <c r="C5" s="423" t="s">
        <v>343</v>
      </c>
      <c r="D5" s="422" t="s">
        <v>539</v>
      </c>
      <c r="E5" s="424" t="s">
        <v>540</v>
      </c>
      <c r="F5" s="490"/>
    </row>
    <row r="6" spans="1:6" ht="12.9" customHeight="1">
      <c r="A6" s="426" t="s">
        <v>2</v>
      </c>
      <c r="B6" s="427" t="s">
        <v>556</v>
      </c>
      <c r="C6" s="428">
        <v>3999991</v>
      </c>
      <c r="D6" s="427" t="s">
        <v>72</v>
      </c>
      <c r="E6" s="429">
        <v>4883915</v>
      </c>
      <c r="F6" s="490"/>
    </row>
    <row r="7" spans="1:6">
      <c r="A7" s="430" t="s">
        <v>3</v>
      </c>
      <c r="B7" s="431" t="s">
        <v>557</v>
      </c>
      <c r="C7" s="432"/>
      <c r="D7" s="431" t="s">
        <v>558</v>
      </c>
      <c r="E7" s="429">
        <v>0</v>
      </c>
      <c r="F7" s="490"/>
    </row>
    <row r="8" spans="1:6" ht="12.9" customHeight="1">
      <c r="A8" s="430" t="s">
        <v>8</v>
      </c>
      <c r="B8" s="431" t="s">
        <v>202</v>
      </c>
      <c r="C8" s="432"/>
      <c r="D8" s="431" t="s">
        <v>73</v>
      </c>
      <c r="E8" s="429" t="e">
        <f>+#REF!</f>
        <v>#REF!</v>
      </c>
      <c r="F8" s="490"/>
    </row>
    <row r="9" spans="1:6" ht="12.9" customHeight="1">
      <c r="A9" s="430" t="s">
        <v>82</v>
      </c>
      <c r="B9" s="431" t="s">
        <v>559</v>
      </c>
      <c r="C9" s="432"/>
      <c r="D9" s="431" t="s">
        <v>560</v>
      </c>
      <c r="E9" s="429">
        <v>0</v>
      </c>
      <c r="F9" s="490"/>
    </row>
    <row r="10" spans="1:6" ht="12.75" customHeight="1">
      <c r="A10" s="430" t="s">
        <v>21</v>
      </c>
      <c r="B10" s="431" t="s">
        <v>561</v>
      </c>
      <c r="C10" s="432"/>
      <c r="D10" s="431" t="s">
        <v>74</v>
      </c>
      <c r="E10" s="433"/>
      <c r="F10" s="490"/>
    </row>
    <row r="11" spans="1:6" ht="12.9" customHeight="1">
      <c r="A11" s="430" t="s">
        <v>30</v>
      </c>
      <c r="B11" s="431" t="s">
        <v>562</v>
      </c>
      <c r="C11" s="435"/>
      <c r="D11" s="459"/>
      <c r="E11" s="433"/>
      <c r="F11" s="490"/>
    </row>
    <row r="12" spans="1:6" ht="12.9" customHeight="1">
      <c r="A12" s="430" t="s">
        <v>83</v>
      </c>
      <c r="B12" s="436"/>
      <c r="C12" s="432"/>
      <c r="D12" s="459"/>
      <c r="E12" s="433"/>
      <c r="F12" s="490"/>
    </row>
    <row r="13" spans="1:6" ht="12.9" customHeight="1">
      <c r="A13" s="430" t="s">
        <v>38</v>
      </c>
      <c r="B13" s="436"/>
      <c r="C13" s="432"/>
      <c r="D13" s="460"/>
      <c r="E13" s="433"/>
      <c r="F13" s="490"/>
    </row>
    <row r="14" spans="1:6" ht="12.9" customHeight="1">
      <c r="A14" s="430" t="s">
        <v>84</v>
      </c>
      <c r="B14" s="461"/>
      <c r="C14" s="435"/>
      <c r="D14" s="459"/>
      <c r="E14" s="433"/>
      <c r="F14" s="490"/>
    </row>
    <row r="15" spans="1:6">
      <c r="A15" s="430" t="s">
        <v>42</v>
      </c>
      <c r="B15" s="436"/>
      <c r="C15" s="435"/>
      <c r="D15" s="459"/>
      <c r="E15" s="433"/>
      <c r="F15" s="490"/>
    </row>
    <row r="16" spans="1:6" ht="12.9" customHeight="1" thickBot="1">
      <c r="A16" s="455" t="s">
        <v>43</v>
      </c>
      <c r="B16" s="456"/>
      <c r="C16" s="462"/>
      <c r="D16" s="463" t="s">
        <v>92</v>
      </c>
      <c r="E16" s="464"/>
      <c r="F16" s="490"/>
    </row>
    <row r="17" spans="1:6" ht="15.9" customHeight="1" thickBot="1">
      <c r="A17" s="441" t="s">
        <v>48</v>
      </c>
      <c r="B17" s="442" t="s">
        <v>563</v>
      </c>
      <c r="C17" s="443">
        <f>+C6+C8+C9+C11+C12+C13+C14+C15+C16</f>
        <v>3999991</v>
      </c>
      <c r="D17" s="442" t="s">
        <v>564</v>
      </c>
      <c r="E17" s="444" t="e">
        <f>+E6+E8+E10+E11+E12+E13+E14+E15+E16</f>
        <v>#REF!</v>
      </c>
      <c r="F17" s="490"/>
    </row>
    <row r="18" spans="1:6" ht="12.9" customHeight="1">
      <c r="A18" s="426" t="s">
        <v>49</v>
      </c>
      <c r="B18" s="465" t="s">
        <v>118</v>
      </c>
      <c r="C18" s="466"/>
      <c r="D18" s="448" t="s">
        <v>93</v>
      </c>
      <c r="E18" s="467"/>
      <c r="F18" s="490"/>
    </row>
    <row r="19" spans="1:6" ht="12.9" customHeight="1">
      <c r="A19" s="430" t="s">
        <v>50</v>
      </c>
      <c r="B19" s="468" t="s">
        <v>119</v>
      </c>
      <c r="C19" s="451"/>
      <c r="D19" s="448" t="s">
        <v>120</v>
      </c>
      <c r="E19" s="452"/>
      <c r="F19" s="490"/>
    </row>
    <row r="20" spans="1:6" ht="12.9" customHeight="1">
      <c r="A20" s="426" t="s">
        <v>94</v>
      </c>
      <c r="B20" s="468" t="s">
        <v>121</v>
      </c>
      <c r="C20" s="451"/>
      <c r="D20" s="448" t="s">
        <v>96</v>
      </c>
      <c r="E20" s="452"/>
      <c r="F20" s="490"/>
    </row>
    <row r="21" spans="1:6" ht="12.9" customHeight="1">
      <c r="A21" s="430" t="s">
        <v>95</v>
      </c>
      <c r="B21" s="468" t="s">
        <v>122</v>
      </c>
      <c r="C21" s="451"/>
      <c r="D21" s="448" t="s">
        <v>99</v>
      </c>
      <c r="E21" s="452"/>
      <c r="F21" s="490"/>
    </row>
    <row r="22" spans="1:6" ht="12.9" customHeight="1">
      <c r="A22" s="426" t="s">
        <v>97</v>
      </c>
      <c r="B22" s="468" t="s">
        <v>123</v>
      </c>
      <c r="C22" s="451"/>
      <c r="D22" s="446" t="s">
        <v>102</v>
      </c>
      <c r="E22" s="452"/>
      <c r="F22" s="490"/>
    </row>
    <row r="23" spans="1:6" ht="12.9" customHeight="1">
      <c r="A23" s="430" t="s">
        <v>100</v>
      </c>
      <c r="B23" s="469" t="s">
        <v>124</v>
      </c>
      <c r="C23" s="451"/>
      <c r="D23" s="448" t="s">
        <v>125</v>
      </c>
      <c r="E23" s="452"/>
      <c r="F23" s="490"/>
    </row>
    <row r="24" spans="1:6" ht="12.9" customHeight="1">
      <c r="A24" s="426" t="s">
        <v>103</v>
      </c>
      <c r="B24" s="470" t="s">
        <v>126</v>
      </c>
      <c r="C24" s="453">
        <f>+C25+C26+C27+C28+C29</f>
        <v>0</v>
      </c>
      <c r="D24" s="471" t="s">
        <v>106</v>
      </c>
      <c r="E24" s="452"/>
      <c r="F24" s="490"/>
    </row>
    <row r="25" spans="1:6" ht="12.9" customHeight="1">
      <c r="A25" s="430" t="s">
        <v>105</v>
      </c>
      <c r="B25" s="469" t="s">
        <v>127</v>
      </c>
      <c r="C25" s="451"/>
      <c r="D25" s="471" t="s">
        <v>511</v>
      </c>
      <c r="E25" s="452"/>
      <c r="F25" s="490"/>
    </row>
    <row r="26" spans="1:6" ht="12.9" customHeight="1">
      <c r="A26" s="426" t="s">
        <v>107</v>
      </c>
      <c r="B26" s="469" t="s">
        <v>128</v>
      </c>
      <c r="C26" s="451"/>
      <c r="D26" s="472"/>
      <c r="E26" s="452"/>
      <c r="F26" s="490"/>
    </row>
    <row r="27" spans="1:6" ht="12.9" customHeight="1">
      <c r="A27" s="430" t="s">
        <v>108</v>
      </c>
      <c r="B27" s="468" t="s">
        <v>129</v>
      </c>
      <c r="C27" s="451"/>
      <c r="D27" s="473"/>
      <c r="E27" s="452"/>
      <c r="F27" s="490"/>
    </row>
    <row r="28" spans="1:6" ht="12.9" customHeight="1">
      <c r="A28" s="426" t="s">
        <v>109</v>
      </c>
      <c r="B28" s="474" t="s">
        <v>130</v>
      </c>
      <c r="C28" s="451"/>
      <c r="D28" s="436"/>
      <c r="E28" s="452"/>
      <c r="F28" s="490"/>
    </row>
    <row r="29" spans="1:6" ht="12.9" customHeight="1" thickBot="1">
      <c r="A29" s="430" t="s">
        <v>110</v>
      </c>
      <c r="B29" s="475" t="s">
        <v>131</v>
      </c>
      <c r="C29" s="451"/>
      <c r="D29" s="473"/>
      <c r="E29" s="452"/>
      <c r="F29" s="490"/>
    </row>
    <row r="30" spans="1:6" ht="21.75" customHeight="1" thickBot="1">
      <c r="A30" s="441" t="s">
        <v>111</v>
      </c>
      <c r="B30" s="442" t="s">
        <v>565</v>
      </c>
      <c r="C30" s="443">
        <f>+C18+C24</f>
        <v>0</v>
      </c>
      <c r="D30" s="442" t="s">
        <v>566</v>
      </c>
      <c r="E30" s="444">
        <f>SUM(E18:E29)</f>
        <v>0</v>
      </c>
      <c r="F30" s="490"/>
    </row>
    <row r="31" spans="1:6" ht="13.8" thickBot="1">
      <c r="A31" s="441" t="s">
        <v>112</v>
      </c>
      <c r="B31" s="457" t="s">
        <v>567</v>
      </c>
      <c r="C31" s="458">
        <f>+C17+C30</f>
        <v>3999991</v>
      </c>
      <c r="D31" s="457" t="s">
        <v>568</v>
      </c>
      <c r="E31" s="458" t="e">
        <f>+E17+E30</f>
        <v>#REF!</v>
      </c>
      <c r="F31" s="490"/>
    </row>
    <row r="32" spans="1:6" ht="13.8" thickBot="1">
      <c r="A32" s="441" t="s">
        <v>115</v>
      </c>
      <c r="B32" s="457" t="s">
        <v>113</v>
      </c>
      <c r="C32" s="458" t="e">
        <f>+E31-C31</f>
        <v>#REF!</v>
      </c>
      <c r="D32" s="457" t="s">
        <v>114</v>
      </c>
      <c r="E32" s="458" t="e">
        <f>IF(C17-E17&gt;0,C17-E17,"-")</f>
        <v>#REF!</v>
      </c>
      <c r="F32" s="490"/>
    </row>
    <row r="33" spans="1:6" ht="13.8" thickBot="1">
      <c r="A33" s="441" t="s">
        <v>132</v>
      </c>
      <c r="B33" s="457" t="s">
        <v>116</v>
      </c>
      <c r="C33" s="458"/>
      <c r="D33" s="457" t="s">
        <v>117</v>
      </c>
      <c r="E33" s="458">
        <v>0</v>
      </c>
      <c r="F33" s="490"/>
    </row>
  </sheetData>
  <mergeCells count="2">
    <mergeCell ref="F1:F33"/>
    <mergeCell ref="A3:A4"/>
  </mergeCells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3"/>
  <sheetViews>
    <sheetView topLeftCell="A135" workbookViewId="0">
      <selection activeCell="D190" sqref="D190"/>
    </sheetView>
  </sheetViews>
  <sheetFormatPr defaultRowHeight="15.6"/>
  <cols>
    <col min="1" max="1" width="9.44140625" style="379" customWidth="1"/>
    <col min="2" max="2" width="48.5546875" style="379" customWidth="1"/>
    <col min="3" max="3" width="19.88671875" style="380" customWidth="1"/>
    <col min="4" max="4" width="19.77734375" style="380" customWidth="1"/>
    <col min="5" max="256" width="8.88671875" style="302"/>
    <col min="257" max="257" width="9.44140625" style="302" customWidth="1"/>
    <col min="258" max="258" width="91.6640625" style="302" customWidth="1"/>
    <col min="259" max="259" width="21.6640625" style="302" customWidth="1"/>
    <col min="260" max="260" width="9" style="302" customWidth="1"/>
    <col min="261" max="512" width="8.88671875" style="302"/>
    <col min="513" max="513" width="9.44140625" style="302" customWidth="1"/>
    <col min="514" max="514" width="91.6640625" style="302" customWidth="1"/>
    <col min="515" max="515" width="21.6640625" style="302" customWidth="1"/>
    <col min="516" max="516" width="9" style="302" customWidth="1"/>
    <col min="517" max="768" width="8.88671875" style="302"/>
    <col min="769" max="769" width="9.44140625" style="302" customWidth="1"/>
    <col min="770" max="770" width="91.6640625" style="302" customWidth="1"/>
    <col min="771" max="771" width="21.6640625" style="302" customWidth="1"/>
    <col min="772" max="772" width="9" style="302" customWidth="1"/>
    <col min="773" max="1024" width="8.88671875" style="302"/>
    <col min="1025" max="1025" width="9.44140625" style="302" customWidth="1"/>
    <col min="1026" max="1026" width="91.6640625" style="302" customWidth="1"/>
    <col min="1027" max="1027" width="21.6640625" style="302" customWidth="1"/>
    <col min="1028" max="1028" width="9" style="302" customWidth="1"/>
    <col min="1029" max="1280" width="8.88671875" style="302"/>
    <col min="1281" max="1281" width="9.44140625" style="302" customWidth="1"/>
    <col min="1282" max="1282" width="91.6640625" style="302" customWidth="1"/>
    <col min="1283" max="1283" width="21.6640625" style="302" customWidth="1"/>
    <col min="1284" max="1284" width="9" style="302" customWidth="1"/>
    <col min="1285" max="1536" width="8.88671875" style="302"/>
    <col min="1537" max="1537" width="9.44140625" style="302" customWidth="1"/>
    <col min="1538" max="1538" width="91.6640625" style="302" customWidth="1"/>
    <col min="1539" max="1539" width="21.6640625" style="302" customWidth="1"/>
    <col min="1540" max="1540" width="9" style="302" customWidth="1"/>
    <col min="1541" max="1792" width="8.88671875" style="302"/>
    <col min="1793" max="1793" width="9.44140625" style="302" customWidth="1"/>
    <col min="1794" max="1794" width="91.6640625" style="302" customWidth="1"/>
    <col min="1795" max="1795" width="21.6640625" style="302" customWidth="1"/>
    <col min="1796" max="1796" width="9" style="302" customWidth="1"/>
    <col min="1797" max="2048" width="8.88671875" style="302"/>
    <col min="2049" max="2049" width="9.44140625" style="302" customWidth="1"/>
    <col min="2050" max="2050" width="91.6640625" style="302" customWidth="1"/>
    <col min="2051" max="2051" width="21.6640625" style="302" customWidth="1"/>
    <col min="2052" max="2052" width="9" style="302" customWidth="1"/>
    <col min="2053" max="2304" width="8.88671875" style="302"/>
    <col min="2305" max="2305" width="9.44140625" style="302" customWidth="1"/>
    <col min="2306" max="2306" width="91.6640625" style="302" customWidth="1"/>
    <col min="2307" max="2307" width="21.6640625" style="302" customWidth="1"/>
    <col min="2308" max="2308" width="9" style="302" customWidth="1"/>
    <col min="2309" max="2560" width="8.88671875" style="302"/>
    <col min="2561" max="2561" width="9.44140625" style="302" customWidth="1"/>
    <col min="2562" max="2562" width="91.6640625" style="302" customWidth="1"/>
    <col min="2563" max="2563" width="21.6640625" style="302" customWidth="1"/>
    <col min="2564" max="2564" width="9" style="302" customWidth="1"/>
    <col min="2565" max="2816" width="8.88671875" style="302"/>
    <col min="2817" max="2817" width="9.44140625" style="302" customWidth="1"/>
    <col min="2818" max="2818" width="91.6640625" style="302" customWidth="1"/>
    <col min="2819" max="2819" width="21.6640625" style="302" customWidth="1"/>
    <col min="2820" max="2820" width="9" style="302" customWidth="1"/>
    <col min="2821" max="3072" width="8.88671875" style="302"/>
    <col min="3073" max="3073" width="9.44140625" style="302" customWidth="1"/>
    <col min="3074" max="3074" width="91.6640625" style="302" customWidth="1"/>
    <col min="3075" max="3075" width="21.6640625" style="302" customWidth="1"/>
    <col min="3076" max="3076" width="9" style="302" customWidth="1"/>
    <col min="3077" max="3328" width="8.88671875" style="302"/>
    <col min="3329" max="3329" width="9.44140625" style="302" customWidth="1"/>
    <col min="3330" max="3330" width="91.6640625" style="302" customWidth="1"/>
    <col min="3331" max="3331" width="21.6640625" style="302" customWidth="1"/>
    <col min="3332" max="3332" width="9" style="302" customWidth="1"/>
    <col min="3333" max="3584" width="8.88671875" style="302"/>
    <col min="3585" max="3585" width="9.44140625" style="302" customWidth="1"/>
    <col min="3586" max="3586" width="91.6640625" style="302" customWidth="1"/>
    <col min="3587" max="3587" width="21.6640625" style="302" customWidth="1"/>
    <col min="3588" max="3588" width="9" style="302" customWidth="1"/>
    <col min="3589" max="3840" width="8.88671875" style="302"/>
    <col min="3841" max="3841" width="9.44140625" style="302" customWidth="1"/>
    <col min="3842" max="3842" width="91.6640625" style="302" customWidth="1"/>
    <col min="3843" max="3843" width="21.6640625" style="302" customWidth="1"/>
    <col min="3844" max="3844" width="9" style="302" customWidth="1"/>
    <col min="3845" max="4096" width="8.88671875" style="302"/>
    <col min="4097" max="4097" width="9.44140625" style="302" customWidth="1"/>
    <col min="4098" max="4098" width="91.6640625" style="302" customWidth="1"/>
    <col min="4099" max="4099" width="21.6640625" style="302" customWidth="1"/>
    <col min="4100" max="4100" width="9" style="302" customWidth="1"/>
    <col min="4101" max="4352" width="8.88671875" style="302"/>
    <col min="4353" max="4353" width="9.44140625" style="302" customWidth="1"/>
    <col min="4354" max="4354" width="91.6640625" style="302" customWidth="1"/>
    <col min="4355" max="4355" width="21.6640625" style="302" customWidth="1"/>
    <col min="4356" max="4356" width="9" style="302" customWidth="1"/>
    <col min="4357" max="4608" width="8.88671875" style="302"/>
    <col min="4609" max="4609" width="9.44140625" style="302" customWidth="1"/>
    <col min="4610" max="4610" width="91.6640625" style="302" customWidth="1"/>
    <col min="4611" max="4611" width="21.6640625" style="302" customWidth="1"/>
    <col min="4612" max="4612" width="9" style="302" customWidth="1"/>
    <col min="4613" max="4864" width="8.88671875" style="302"/>
    <col min="4865" max="4865" width="9.44140625" style="302" customWidth="1"/>
    <col min="4866" max="4866" width="91.6640625" style="302" customWidth="1"/>
    <col min="4867" max="4867" width="21.6640625" style="302" customWidth="1"/>
    <col min="4868" max="4868" width="9" style="302" customWidth="1"/>
    <col min="4869" max="5120" width="8.88671875" style="302"/>
    <col min="5121" max="5121" width="9.44140625" style="302" customWidth="1"/>
    <col min="5122" max="5122" width="91.6640625" style="302" customWidth="1"/>
    <col min="5123" max="5123" width="21.6640625" style="302" customWidth="1"/>
    <col min="5124" max="5124" width="9" style="302" customWidth="1"/>
    <col min="5125" max="5376" width="8.88671875" style="302"/>
    <col min="5377" max="5377" width="9.44140625" style="302" customWidth="1"/>
    <col min="5378" max="5378" width="91.6640625" style="302" customWidth="1"/>
    <col min="5379" max="5379" width="21.6640625" style="302" customWidth="1"/>
    <col min="5380" max="5380" width="9" style="302" customWidth="1"/>
    <col min="5381" max="5632" width="8.88671875" style="302"/>
    <col min="5633" max="5633" width="9.44140625" style="302" customWidth="1"/>
    <col min="5634" max="5634" width="91.6640625" style="302" customWidth="1"/>
    <col min="5635" max="5635" width="21.6640625" style="302" customWidth="1"/>
    <col min="5636" max="5636" width="9" style="302" customWidth="1"/>
    <col min="5637" max="5888" width="8.88671875" style="302"/>
    <col min="5889" max="5889" width="9.44140625" style="302" customWidth="1"/>
    <col min="5890" max="5890" width="91.6640625" style="302" customWidth="1"/>
    <col min="5891" max="5891" width="21.6640625" style="302" customWidth="1"/>
    <col min="5892" max="5892" width="9" style="302" customWidth="1"/>
    <col min="5893" max="6144" width="8.88671875" style="302"/>
    <col min="6145" max="6145" width="9.44140625" style="302" customWidth="1"/>
    <col min="6146" max="6146" width="91.6640625" style="302" customWidth="1"/>
    <col min="6147" max="6147" width="21.6640625" style="302" customWidth="1"/>
    <col min="6148" max="6148" width="9" style="302" customWidth="1"/>
    <col min="6149" max="6400" width="8.88671875" style="302"/>
    <col min="6401" max="6401" width="9.44140625" style="302" customWidth="1"/>
    <col min="6402" max="6402" width="91.6640625" style="302" customWidth="1"/>
    <col min="6403" max="6403" width="21.6640625" style="302" customWidth="1"/>
    <col min="6404" max="6404" width="9" style="302" customWidth="1"/>
    <col min="6405" max="6656" width="8.88671875" style="302"/>
    <col min="6657" max="6657" width="9.44140625" style="302" customWidth="1"/>
    <col min="6658" max="6658" width="91.6640625" style="302" customWidth="1"/>
    <col min="6659" max="6659" width="21.6640625" style="302" customWidth="1"/>
    <col min="6660" max="6660" width="9" style="302" customWidth="1"/>
    <col min="6661" max="6912" width="8.88671875" style="302"/>
    <col min="6913" max="6913" width="9.44140625" style="302" customWidth="1"/>
    <col min="6914" max="6914" width="91.6640625" style="302" customWidth="1"/>
    <col min="6915" max="6915" width="21.6640625" style="302" customWidth="1"/>
    <col min="6916" max="6916" width="9" style="302" customWidth="1"/>
    <col min="6917" max="7168" width="8.88671875" style="302"/>
    <col min="7169" max="7169" width="9.44140625" style="302" customWidth="1"/>
    <col min="7170" max="7170" width="91.6640625" style="302" customWidth="1"/>
    <col min="7171" max="7171" width="21.6640625" style="302" customWidth="1"/>
    <col min="7172" max="7172" width="9" style="302" customWidth="1"/>
    <col min="7173" max="7424" width="8.88671875" style="302"/>
    <col min="7425" max="7425" width="9.44140625" style="302" customWidth="1"/>
    <col min="7426" max="7426" width="91.6640625" style="302" customWidth="1"/>
    <col min="7427" max="7427" width="21.6640625" style="302" customWidth="1"/>
    <col min="7428" max="7428" width="9" style="302" customWidth="1"/>
    <col min="7429" max="7680" width="8.88671875" style="302"/>
    <col min="7681" max="7681" width="9.44140625" style="302" customWidth="1"/>
    <col min="7682" max="7682" width="91.6640625" style="302" customWidth="1"/>
    <col min="7683" max="7683" width="21.6640625" style="302" customWidth="1"/>
    <col min="7684" max="7684" width="9" style="302" customWidth="1"/>
    <col min="7685" max="7936" width="8.88671875" style="302"/>
    <col min="7937" max="7937" width="9.44140625" style="302" customWidth="1"/>
    <col min="7938" max="7938" width="91.6640625" style="302" customWidth="1"/>
    <col min="7939" max="7939" width="21.6640625" style="302" customWidth="1"/>
    <col min="7940" max="7940" width="9" style="302" customWidth="1"/>
    <col min="7941" max="8192" width="8.88671875" style="302"/>
    <col min="8193" max="8193" width="9.44140625" style="302" customWidth="1"/>
    <col min="8194" max="8194" width="91.6640625" style="302" customWidth="1"/>
    <col min="8195" max="8195" width="21.6640625" style="302" customWidth="1"/>
    <col min="8196" max="8196" width="9" style="302" customWidth="1"/>
    <col min="8197" max="8448" width="8.88671875" style="302"/>
    <col min="8449" max="8449" width="9.44140625" style="302" customWidth="1"/>
    <col min="8450" max="8450" width="91.6640625" style="302" customWidth="1"/>
    <col min="8451" max="8451" width="21.6640625" style="302" customWidth="1"/>
    <col min="8452" max="8452" width="9" style="302" customWidth="1"/>
    <col min="8453" max="8704" width="8.88671875" style="302"/>
    <col min="8705" max="8705" width="9.44140625" style="302" customWidth="1"/>
    <col min="8706" max="8706" width="91.6640625" style="302" customWidth="1"/>
    <col min="8707" max="8707" width="21.6640625" style="302" customWidth="1"/>
    <col min="8708" max="8708" width="9" style="302" customWidth="1"/>
    <col min="8709" max="8960" width="8.88671875" style="302"/>
    <col min="8961" max="8961" width="9.44140625" style="302" customWidth="1"/>
    <col min="8962" max="8962" width="91.6640625" style="302" customWidth="1"/>
    <col min="8963" max="8963" width="21.6640625" style="302" customWidth="1"/>
    <col min="8964" max="8964" width="9" style="302" customWidth="1"/>
    <col min="8965" max="9216" width="8.88671875" style="302"/>
    <col min="9217" max="9217" width="9.44140625" style="302" customWidth="1"/>
    <col min="9218" max="9218" width="91.6640625" style="302" customWidth="1"/>
    <col min="9219" max="9219" width="21.6640625" style="302" customWidth="1"/>
    <col min="9220" max="9220" width="9" style="302" customWidth="1"/>
    <col min="9221" max="9472" width="8.88671875" style="302"/>
    <col min="9473" max="9473" width="9.44140625" style="302" customWidth="1"/>
    <col min="9474" max="9474" width="91.6640625" style="302" customWidth="1"/>
    <col min="9475" max="9475" width="21.6640625" style="302" customWidth="1"/>
    <col min="9476" max="9476" width="9" style="302" customWidth="1"/>
    <col min="9477" max="9728" width="8.88671875" style="302"/>
    <col min="9729" max="9729" width="9.44140625" style="302" customWidth="1"/>
    <col min="9730" max="9730" width="91.6640625" style="302" customWidth="1"/>
    <col min="9731" max="9731" width="21.6640625" style="302" customWidth="1"/>
    <col min="9732" max="9732" width="9" style="302" customWidth="1"/>
    <col min="9733" max="9984" width="8.88671875" style="302"/>
    <col min="9985" max="9985" width="9.44140625" style="302" customWidth="1"/>
    <col min="9986" max="9986" width="91.6640625" style="302" customWidth="1"/>
    <col min="9987" max="9987" width="21.6640625" style="302" customWidth="1"/>
    <col min="9988" max="9988" width="9" style="302" customWidth="1"/>
    <col min="9989" max="10240" width="8.88671875" style="302"/>
    <col min="10241" max="10241" width="9.44140625" style="302" customWidth="1"/>
    <col min="10242" max="10242" width="91.6640625" style="302" customWidth="1"/>
    <col min="10243" max="10243" width="21.6640625" style="302" customWidth="1"/>
    <col min="10244" max="10244" width="9" style="302" customWidth="1"/>
    <col min="10245" max="10496" width="8.88671875" style="302"/>
    <col min="10497" max="10497" width="9.44140625" style="302" customWidth="1"/>
    <col min="10498" max="10498" width="91.6640625" style="302" customWidth="1"/>
    <col min="10499" max="10499" width="21.6640625" style="302" customWidth="1"/>
    <col min="10500" max="10500" width="9" style="302" customWidth="1"/>
    <col min="10501" max="10752" width="8.88671875" style="302"/>
    <col min="10753" max="10753" width="9.44140625" style="302" customWidth="1"/>
    <col min="10754" max="10754" width="91.6640625" style="302" customWidth="1"/>
    <col min="10755" max="10755" width="21.6640625" style="302" customWidth="1"/>
    <col min="10756" max="10756" width="9" style="302" customWidth="1"/>
    <col min="10757" max="11008" width="8.88671875" style="302"/>
    <col min="11009" max="11009" width="9.44140625" style="302" customWidth="1"/>
    <col min="11010" max="11010" width="91.6640625" style="302" customWidth="1"/>
    <col min="11011" max="11011" width="21.6640625" style="302" customWidth="1"/>
    <col min="11012" max="11012" width="9" style="302" customWidth="1"/>
    <col min="11013" max="11264" width="8.88671875" style="302"/>
    <col min="11265" max="11265" width="9.44140625" style="302" customWidth="1"/>
    <col min="11266" max="11266" width="91.6640625" style="302" customWidth="1"/>
    <col min="11267" max="11267" width="21.6640625" style="302" customWidth="1"/>
    <col min="11268" max="11268" width="9" style="302" customWidth="1"/>
    <col min="11269" max="11520" width="8.88671875" style="302"/>
    <col min="11521" max="11521" width="9.44140625" style="302" customWidth="1"/>
    <col min="11522" max="11522" width="91.6640625" style="302" customWidth="1"/>
    <col min="11523" max="11523" width="21.6640625" style="302" customWidth="1"/>
    <col min="11524" max="11524" width="9" style="302" customWidth="1"/>
    <col min="11525" max="11776" width="8.88671875" style="302"/>
    <col min="11777" max="11777" width="9.44140625" style="302" customWidth="1"/>
    <col min="11778" max="11778" width="91.6640625" style="302" customWidth="1"/>
    <col min="11779" max="11779" width="21.6640625" style="302" customWidth="1"/>
    <col min="11780" max="11780" width="9" style="302" customWidth="1"/>
    <col min="11781" max="12032" width="8.88671875" style="302"/>
    <col min="12033" max="12033" width="9.44140625" style="302" customWidth="1"/>
    <col min="12034" max="12034" width="91.6640625" style="302" customWidth="1"/>
    <col min="12035" max="12035" width="21.6640625" style="302" customWidth="1"/>
    <col min="12036" max="12036" width="9" style="302" customWidth="1"/>
    <col min="12037" max="12288" width="8.88671875" style="302"/>
    <col min="12289" max="12289" width="9.44140625" style="302" customWidth="1"/>
    <col min="12290" max="12290" width="91.6640625" style="302" customWidth="1"/>
    <col min="12291" max="12291" width="21.6640625" style="302" customWidth="1"/>
    <col min="12292" max="12292" width="9" style="302" customWidth="1"/>
    <col min="12293" max="12544" width="8.88671875" style="302"/>
    <col min="12545" max="12545" width="9.44140625" style="302" customWidth="1"/>
    <col min="12546" max="12546" width="91.6640625" style="302" customWidth="1"/>
    <col min="12547" max="12547" width="21.6640625" style="302" customWidth="1"/>
    <col min="12548" max="12548" width="9" style="302" customWidth="1"/>
    <col min="12549" max="12800" width="8.88671875" style="302"/>
    <col min="12801" max="12801" width="9.44140625" style="302" customWidth="1"/>
    <col min="12802" max="12802" width="91.6640625" style="302" customWidth="1"/>
    <col min="12803" max="12803" width="21.6640625" style="302" customWidth="1"/>
    <col min="12804" max="12804" width="9" style="302" customWidth="1"/>
    <col min="12805" max="13056" width="8.88671875" style="302"/>
    <col min="13057" max="13057" width="9.44140625" style="302" customWidth="1"/>
    <col min="13058" max="13058" width="91.6640625" style="302" customWidth="1"/>
    <col min="13059" max="13059" width="21.6640625" style="302" customWidth="1"/>
    <col min="13060" max="13060" width="9" style="302" customWidth="1"/>
    <col min="13061" max="13312" width="8.88671875" style="302"/>
    <col min="13313" max="13313" width="9.44140625" style="302" customWidth="1"/>
    <col min="13314" max="13314" width="91.6640625" style="302" customWidth="1"/>
    <col min="13315" max="13315" width="21.6640625" style="302" customWidth="1"/>
    <col min="13316" max="13316" width="9" style="302" customWidth="1"/>
    <col min="13317" max="13568" width="8.88671875" style="302"/>
    <col min="13569" max="13569" width="9.44140625" style="302" customWidth="1"/>
    <col min="13570" max="13570" width="91.6640625" style="302" customWidth="1"/>
    <col min="13571" max="13571" width="21.6640625" style="302" customWidth="1"/>
    <col min="13572" max="13572" width="9" style="302" customWidth="1"/>
    <col min="13573" max="13824" width="8.88671875" style="302"/>
    <col min="13825" max="13825" width="9.44140625" style="302" customWidth="1"/>
    <col min="13826" max="13826" width="91.6640625" style="302" customWidth="1"/>
    <col min="13827" max="13827" width="21.6640625" style="302" customWidth="1"/>
    <col min="13828" max="13828" width="9" style="302" customWidth="1"/>
    <col min="13829" max="14080" width="8.88671875" style="302"/>
    <col min="14081" max="14081" width="9.44140625" style="302" customWidth="1"/>
    <col min="14082" max="14082" width="91.6640625" style="302" customWidth="1"/>
    <col min="14083" max="14083" width="21.6640625" style="302" customWidth="1"/>
    <col min="14084" max="14084" width="9" style="302" customWidth="1"/>
    <col min="14085" max="14336" width="8.88671875" style="302"/>
    <col min="14337" max="14337" width="9.44140625" style="302" customWidth="1"/>
    <col min="14338" max="14338" width="91.6640625" style="302" customWidth="1"/>
    <col min="14339" max="14339" width="21.6640625" style="302" customWidth="1"/>
    <col min="14340" max="14340" width="9" style="302" customWidth="1"/>
    <col min="14341" max="14592" width="8.88671875" style="302"/>
    <col min="14593" max="14593" width="9.44140625" style="302" customWidth="1"/>
    <col min="14594" max="14594" width="91.6640625" style="302" customWidth="1"/>
    <col min="14595" max="14595" width="21.6640625" style="302" customWidth="1"/>
    <col min="14596" max="14596" width="9" style="302" customWidth="1"/>
    <col min="14597" max="14848" width="8.88671875" style="302"/>
    <col min="14849" max="14849" width="9.44140625" style="302" customWidth="1"/>
    <col min="14850" max="14850" width="91.6640625" style="302" customWidth="1"/>
    <col min="14851" max="14851" width="21.6640625" style="302" customWidth="1"/>
    <col min="14852" max="14852" width="9" style="302" customWidth="1"/>
    <col min="14853" max="15104" width="8.88671875" style="302"/>
    <col min="15105" max="15105" width="9.44140625" style="302" customWidth="1"/>
    <col min="15106" max="15106" width="91.6640625" style="302" customWidth="1"/>
    <col min="15107" max="15107" width="21.6640625" style="302" customWidth="1"/>
    <col min="15108" max="15108" width="9" style="302" customWidth="1"/>
    <col min="15109" max="15360" width="8.88671875" style="302"/>
    <col min="15361" max="15361" width="9.44140625" style="302" customWidth="1"/>
    <col min="15362" max="15362" width="91.6640625" style="302" customWidth="1"/>
    <col min="15363" max="15363" width="21.6640625" style="302" customWidth="1"/>
    <col min="15364" max="15364" width="9" style="302" customWidth="1"/>
    <col min="15365" max="15616" width="8.88671875" style="302"/>
    <col min="15617" max="15617" width="9.44140625" style="302" customWidth="1"/>
    <col min="15618" max="15618" width="91.6640625" style="302" customWidth="1"/>
    <col min="15619" max="15619" width="21.6640625" style="302" customWidth="1"/>
    <col min="15620" max="15620" width="9" style="302" customWidth="1"/>
    <col min="15621" max="15872" width="8.88671875" style="302"/>
    <col min="15873" max="15873" width="9.44140625" style="302" customWidth="1"/>
    <col min="15874" max="15874" width="91.6640625" style="302" customWidth="1"/>
    <col min="15875" max="15875" width="21.6640625" style="302" customWidth="1"/>
    <col min="15876" max="15876" width="9" style="302" customWidth="1"/>
    <col min="15877" max="16128" width="8.88671875" style="302"/>
    <col min="16129" max="16129" width="9.44140625" style="302" customWidth="1"/>
    <col min="16130" max="16130" width="91.6640625" style="302" customWidth="1"/>
    <col min="16131" max="16131" width="21.6640625" style="302" customWidth="1"/>
    <col min="16132" max="16132" width="9" style="302" customWidth="1"/>
    <col min="16133" max="16384" width="8.88671875" style="302"/>
  </cols>
  <sheetData>
    <row r="1" spans="1:4">
      <c r="A1" s="496" t="s">
        <v>299</v>
      </c>
      <c r="B1" s="496"/>
      <c r="C1" s="496"/>
      <c r="D1" s="302" t="s">
        <v>580</v>
      </c>
    </row>
    <row r="3" spans="1:4">
      <c r="B3" s="302"/>
    </row>
    <row r="4" spans="1:4">
      <c r="A4" s="487" t="s">
        <v>0</v>
      </c>
      <c r="B4" s="487"/>
      <c r="C4" s="487"/>
      <c r="D4" s="302"/>
    </row>
    <row r="5" spans="1:4" ht="16.2" thickBot="1">
      <c r="A5" s="488" t="s">
        <v>339</v>
      </c>
      <c r="B5" s="488"/>
      <c r="C5" s="303"/>
      <c r="D5" s="303" t="s">
        <v>340</v>
      </c>
    </row>
    <row r="6" spans="1:4" ht="23.4" thickBot="1">
      <c r="A6" s="304" t="s">
        <v>1</v>
      </c>
      <c r="B6" s="305" t="s">
        <v>209</v>
      </c>
      <c r="C6" s="306" t="s">
        <v>569</v>
      </c>
      <c r="D6" s="306" t="s">
        <v>570</v>
      </c>
    </row>
    <row r="7" spans="1:4" s="310" customFormat="1" ht="10.8" thickBot="1">
      <c r="A7" s="307" t="s">
        <v>341</v>
      </c>
      <c r="B7" s="308" t="s">
        <v>342</v>
      </c>
      <c r="C7" s="309" t="s">
        <v>343</v>
      </c>
      <c r="D7" s="309" t="s">
        <v>539</v>
      </c>
    </row>
    <row r="8" spans="1:4" s="314" customFormat="1" ht="13.8" thickBot="1">
      <c r="A8" s="311" t="s">
        <v>2</v>
      </c>
      <c r="B8" s="312" t="s">
        <v>344</v>
      </c>
      <c r="C8" s="313">
        <f>+C9+C10+C11+C12+C13+C14</f>
        <v>0</v>
      </c>
      <c r="D8" s="313">
        <f>+D9+D10+D11+D12+D13+D14</f>
        <v>0</v>
      </c>
    </row>
    <row r="9" spans="1:4" s="314" customFormat="1" ht="13.2">
      <c r="A9" s="315" t="s">
        <v>55</v>
      </c>
      <c r="B9" s="316" t="s">
        <v>345</v>
      </c>
      <c r="C9" s="317"/>
      <c r="D9" s="317"/>
    </row>
    <row r="10" spans="1:4" s="314" customFormat="1" ht="13.2">
      <c r="A10" s="318" t="s">
        <v>57</v>
      </c>
      <c r="B10" s="319" t="s">
        <v>346</v>
      </c>
      <c r="C10" s="317"/>
      <c r="D10" s="317"/>
    </row>
    <row r="11" spans="1:4" s="314" customFormat="1" ht="13.2">
      <c r="A11" s="318" t="s">
        <v>59</v>
      </c>
      <c r="B11" s="319" t="s">
        <v>347</v>
      </c>
      <c r="C11" s="317"/>
      <c r="D11" s="317"/>
    </row>
    <row r="12" spans="1:4" s="314" customFormat="1" ht="13.2">
      <c r="A12" s="318" t="s">
        <v>61</v>
      </c>
      <c r="B12" s="319" t="s">
        <v>348</v>
      </c>
      <c r="C12" s="317"/>
      <c r="D12" s="317"/>
    </row>
    <row r="13" spans="1:4" s="314" customFormat="1" ht="13.2">
      <c r="A13" s="318" t="s">
        <v>160</v>
      </c>
      <c r="B13" s="320" t="s">
        <v>349</v>
      </c>
      <c r="C13" s="317"/>
      <c r="D13" s="317"/>
    </row>
    <row r="14" spans="1:4" s="314" customFormat="1" ht="13.8" thickBot="1">
      <c r="A14" s="321" t="s">
        <v>65</v>
      </c>
      <c r="B14" s="322" t="s">
        <v>350</v>
      </c>
      <c r="C14" s="317"/>
      <c r="D14" s="317"/>
    </row>
    <row r="15" spans="1:4" s="314" customFormat="1" ht="13.8" thickBot="1">
      <c r="A15" s="311" t="s">
        <v>3</v>
      </c>
      <c r="B15" s="323" t="s">
        <v>351</v>
      </c>
      <c r="C15" s="313">
        <f>+C16+C17+C18+C19+C20</f>
        <v>0</v>
      </c>
      <c r="D15" s="313">
        <f>+D16+D17+D18+D19+D20</f>
        <v>0</v>
      </c>
    </row>
    <row r="16" spans="1:4" s="314" customFormat="1" ht="13.2">
      <c r="A16" s="315" t="s">
        <v>4</v>
      </c>
      <c r="B16" s="316" t="s">
        <v>352</v>
      </c>
      <c r="C16" s="317"/>
      <c r="D16" s="317"/>
    </row>
    <row r="17" spans="1:4" s="314" customFormat="1" ht="13.2">
      <c r="A17" s="318" t="s">
        <v>5</v>
      </c>
      <c r="B17" s="319" t="s">
        <v>353</v>
      </c>
      <c r="C17" s="317"/>
      <c r="D17" s="317"/>
    </row>
    <row r="18" spans="1:4" s="314" customFormat="1" ht="13.2">
      <c r="A18" s="318" t="s">
        <v>6</v>
      </c>
      <c r="B18" s="319" t="s">
        <v>354</v>
      </c>
      <c r="C18" s="317"/>
      <c r="D18" s="317"/>
    </row>
    <row r="19" spans="1:4" s="314" customFormat="1" ht="13.2">
      <c r="A19" s="318" t="s">
        <v>7</v>
      </c>
      <c r="B19" s="319" t="s">
        <v>355</v>
      </c>
      <c r="C19" s="317"/>
      <c r="D19" s="317"/>
    </row>
    <row r="20" spans="1:4" s="314" customFormat="1" ht="13.2">
      <c r="A20" s="318" t="s">
        <v>75</v>
      </c>
      <c r="B20" s="319" t="s">
        <v>356</v>
      </c>
      <c r="C20" s="317"/>
      <c r="D20" s="317"/>
    </row>
    <row r="21" spans="1:4" s="314" customFormat="1" ht="13.8" thickBot="1">
      <c r="A21" s="321" t="s">
        <v>76</v>
      </c>
      <c r="B21" s="322" t="s">
        <v>357</v>
      </c>
      <c r="C21" s="317"/>
      <c r="D21" s="317"/>
    </row>
    <row r="22" spans="1:4" s="314" customFormat="1" ht="13.8" thickBot="1">
      <c r="A22" s="311" t="s">
        <v>8</v>
      </c>
      <c r="B22" s="312" t="s">
        <v>358</v>
      </c>
      <c r="C22" s="313">
        <f>+C23+C24+C25+C26+C27</f>
        <v>0</v>
      </c>
      <c r="D22" s="313">
        <f>+D23+D24+D25+D26+D27</f>
        <v>0</v>
      </c>
    </row>
    <row r="23" spans="1:4" s="314" customFormat="1" ht="13.2">
      <c r="A23" s="315" t="s">
        <v>9</v>
      </c>
      <c r="B23" s="316" t="s">
        <v>359</v>
      </c>
      <c r="C23" s="317"/>
      <c r="D23" s="317"/>
    </row>
    <row r="24" spans="1:4" s="314" customFormat="1" ht="13.2">
      <c r="A24" s="318" t="s">
        <v>11</v>
      </c>
      <c r="B24" s="319" t="s">
        <v>360</v>
      </c>
      <c r="C24" s="317"/>
      <c r="D24" s="317"/>
    </row>
    <row r="25" spans="1:4" s="314" customFormat="1" ht="13.2">
      <c r="A25" s="318" t="s">
        <v>13</v>
      </c>
      <c r="B25" s="319" t="s">
        <v>361</v>
      </c>
      <c r="C25" s="317"/>
      <c r="D25" s="317"/>
    </row>
    <row r="26" spans="1:4" s="314" customFormat="1" ht="13.2">
      <c r="A26" s="318" t="s">
        <v>15</v>
      </c>
      <c r="B26" s="319" t="s">
        <v>362</v>
      </c>
      <c r="C26" s="317"/>
      <c r="D26" s="317"/>
    </row>
    <row r="27" spans="1:4" s="314" customFormat="1" ht="13.2">
      <c r="A27" s="318" t="s">
        <v>17</v>
      </c>
      <c r="B27" s="319" t="s">
        <v>363</v>
      </c>
      <c r="C27" s="317"/>
      <c r="D27" s="317"/>
    </row>
    <row r="28" spans="1:4" s="314" customFormat="1" ht="13.8" thickBot="1">
      <c r="A28" s="321" t="s">
        <v>19</v>
      </c>
      <c r="B28" s="324" t="s">
        <v>364</v>
      </c>
      <c r="C28" s="317"/>
      <c r="D28" s="317"/>
    </row>
    <row r="29" spans="1:4" s="314" customFormat="1" ht="13.8" thickBot="1">
      <c r="A29" s="311" t="s">
        <v>20</v>
      </c>
      <c r="B29" s="312" t="s">
        <v>365</v>
      </c>
      <c r="C29" s="325">
        <f>+C30+C34+C35+C36</f>
        <v>0</v>
      </c>
      <c r="D29" s="325">
        <f>+D30+D34+D35+D36</f>
        <v>0</v>
      </c>
    </row>
    <row r="30" spans="1:4" s="314" customFormat="1" ht="13.2">
      <c r="A30" s="315" t="s">
        <v>316</v>
      </c>
      <c r="B30" s="316" t="s">
        <v>366</v>
      </c>
      <c r="C30" s="317"/>
      <c r="D30" s="317"/>
    </row>
    <row r="31" spans="1:4" s="314" customFormat="1" ht="13.2">
      <c r="A31" s="318" t="s">
        <v>367</v>
      </c>
      <c r="B31" s="319" t="s">
        <v>368</v>
      </c>
      <c r="C31" s="317"/>
      <c r="D31" s="317"/>
    </row>
    <row r="32" spans="1:4" s="314" customFormat="1" ht="13.2">
      <c r="A32" s="318" t="s">
        <v>369</v>
      </c>
      <c r="B32" s="319" t="s">
        <v>370</v>
      </c>
      <c r="C32" s="317"/>
      <c r="D32" s="317"/>
    </row>
    <row r="33" spans="1:4" s="314" customFormat="1" ht="13.2">
      <c r="A33" s="318" t="s">
        <v>371</v>
      </c>
      <c r="B33" s="326" t="s">
        <v>372</v>
      </c>
      <c r="C33" s="317"/>
      <c r="D33" s="317"/>
    </row>
    <row r="34" spans="1:4" s="314" customFormat="1" ht="13.2">
      <c r="A34" s="318" t="s">
        <v>318</v>
      </c>
      <c r="B34" s="319" t="s">
        <v>248</v>
      </c>
      <c r="C34" s="317"/>
      <c r="D34" s="317"/>
    </row>
    <row r="35" spans="1:4" s="314" customFormat="1" ht="13.2">
      <c r="A35" s="318" t="s">
        <v>319</v>
      </c>
      <c r="B35" s="319" t="s">
        <v>373</v>
      </c>
      <c r="C35" s="317"/>
      <c r="D35" s="317"/>
    </row>
    <row r="36" spans="1:4" s="314" customFormat="1" ht="13.8" thickBot="1">
      <c r="A36" s="321" t="s">
        <v>320</v>
      </c>
      <c r="B36" s="324" t="s">
        <v>374</v>
      </c>
      <c r="C36" s="317"/>
      <c r="D36" s="317"/>
    </row>
    <row r="37" spans="1:4" s="314" customFormat="1" ht="13.8" thickBot="1">
      <c r="A37" s="311" t="s">
        <v>21</v>
      </c>
      <c r="B37" s="312" t="s">
        <v>375</v>
      </c>
      <c r="C37" s="313">
        <f>SUM(C38:C48)</f>
        <v>0</v>
      </c>
      <c r="D37" s="313">
        <f>SUM(D38:D48)</f>
        <v>0</v>
      </c>
    </row>
    <row r="38" spans="1:4" s="314" customFormat="1" ht="13.2">
      <c r="A38" s="315" t="s">
        <v>22</v>
      </c>
      <c r="B38" s="316" t="s">
        <v>376</v>
      </c>
      <c r="C38" s="317"/>
      <c r="D38" s="317"/>
    </row>
    <row r="39" spans="1:4" s="314" customFormat="1" ht="13.2">
      <c r="A39" s="318" t="s">
        <v>23</v>
      </c>
      <c r="B39" s="319" t="s">
        <v>377</v>
      </c>
      <c r="C39" s="317"/>
      <c r="D39" s="317"/>
    </row>
    <row r="40" spans="1:4" s="314" customFormat="1" ht="13.2">
      <c r="A40" s="318" t="s">
        <v>24</v>
      </c>
      <c r="B40" s="319" t="s">
        <v>378</v>
      </c>
      <c r="C40" s="317"/>
      <c r="D40" s="317"/>
    </row>
    <row r="41" spans="1:4" s="314" customFormat="1" ht="13.2">
      <c r="A41" s="318" t="s">
        <v>25</v>
      </c>
      <c r="B41" s="319" t="s">
        <v>379</v>
      </c>
      <c r="C41" s="317"/>
      <c r="D41" s="317"/>
    </row>
    <row r="42" spans="1:4" s="314" customFormat="1" ht="13.2">
      <c r="A42" s="318" t="s">
        <v>26</v>
      </c>
      <c r="B42" s="319" t="s">
        <v>380</v>
      </c>
      <c r="C42" s="317"/>
      <c r="D42" s="317"/>
    </row>
    <row r="43" spans="1:4" s="314" customFormat="1" ht="13.2">
      <c r="A43" s="318" t="s">
        <v>27</v>
      </c>
      <c r="B43" s="319" t="s">
        <v>381</v>
      </c>
      <c r="C43" s="317"/>
      <c r="D43" s="317"/>
    </row>
    <row r="44" spans="1:4" s="314" customFormat="1" ht="13.2">
      <c r="A44" s="318" t="s">
        <v>28</v>
      </c>
      <c r="B44" s="319" t="s">
        <v>382</v>
      </c>
      <c r="C44" s="317"/>
      <c r="D44" s="317"/>
    </row>
    <row r="45" spans="1:4" s="314" customFormat="1" ht="13.2">
      <c r="A45" s="318" t="s">
        <v>29</v>
      </c>
      <c r="B45" s="319" t="s">
        <v>383</v>
      </c>
      <c r="C45" s="317"/>
      <c r="D45" s="317"/>
    </row>
    <row r="46" spans="1:4" s="314" customFormat="1" ht="13.2">
      <c r="A46" s="318" t="s">
        <v>384</v>
      </c>
      <c r="B46" s="319" t="s">
        <v>385</v>
      </c>
      <c r="C46" s="317"/>
      <c r="D46" s="317"/>
    </row>
    <row r="47" spans="1:4" s="314" customFormat="1" ht="13.2">
      <c r="A47" s="321" t="s">
        <v>386</v>
      </c>
      <c r="B47" s="324" t="s">
        <v>387</v>
      </c>
      <c r="C47" s="317"/>
      <c r="D47" s="317"/>
    </row>
    <row r="48" spans="1:4" s="314" customFormat="1" ht="13.8" thickBot="1">
      <c r="A48" s="321" t="s">
        <v>388</v>
      </c>
      <c r="B48" s="322" t="s">
        <v>389</v>
      </c>
      <c r="C48" s="317">
        <v>0</v>
      </c>
      <c r="D48" s="317">
        <v>0</v>
      </c>
    </row>
    <row r="49" spans="1:4" s="314" customFormat="1" ht="13.8" thickBot="1">
      <c r="A49" s="311" t="s">
        <v>30</v>
      </c>
      <c r="B49" s="312" t="s">
        <v>390</v>
      </c>
      <c r="C49" s="313">
        <f>SUM(C50:C54)</f>
        <v>0</v>
      </c>
      <c r="D49" s="313">
        <f>SUM(D50:D54)</f>
        <v>0</v>
      </c>
    </row>
    <row r="50" spans="1:4" s="314" customFormat="1" ht="13.2">
      <c r="A50" s="315" t="s">
        <v>31</v>
      </c>
      <c r="B50" s="316" t="s">
        <v>391</v>
      </c>
      <c r="C50" s="317">
        <v>0</v>
      </c>
      <c r="D50" s="317">
        <v>0</v>
      </c>
    </row>
    <row r="51" spans="1:4" s="314" customFormat="1" ht="13.2">
      <c r="A51" s="318" t="s">
        <v>32</v>
      </c>
      <c r="B51" s="319" t="s">
        <v>392</v>
      </c>
      <c r="C51" s="317">
        <v>0</v>
      </c>
      <c r="D51" s="317">
        <v>0</v>
      </c>
    </row>
    <row r="52" spans="1:4" s="314" customFormat="1" ht="13.2">
      <c r="A52" s="318" t="s">
        <v>393</v>
      </c>
      <c r="B52" s="319" t="s">
        <v>394</v>
      </c>
      <c r="C52" s="317">
        <v>0</v>
      </c>
      <c r="D52" s="317">
        <v>0</v>
      </c>
    </row>
    <row r="53" spans="1:4" s="314" customFormat="1" ht="13.2">
      <c r="A53" s="318" t="s">
        <v>395</v>
      </c>
      <c r="B53" s="319" t="s">
        <v>396</v>
      </c>
      <c r="C53" s="317">
        <v>0</v>
      </c>
      <c r="D53" s="317">
        <v>0</v>
      </c>
    </row>
    <row r="54" spans="1:4" s="314" customFormat="1" ht="13.8" thickBot="1">
      <c r="A54" s="321" t="s">
        <v>397</v>
      </c>
      <c r="B54" s="322" t="s">
        <v>398</v>
      </c>
      <c r="C54" s="317">
        <v>0</v>
      </c>
      <c r="D54" s="317">
        <v>0</v>
      </c>
    </row>
    <row r="55" spans="1:4" s="314" customFormat="1" ht="13.8" thickBot="1">
      <c r="A55" s="311" t="s">
        <v>33</v>
      </c>
      <c r="B55" s="312" t="s">
        <v>399</v>
      </c>
      <c r="C55" s="313">
        <v>0</v>
      </c>
      <c r="D55" s="313">
        <v>0</v>
      </c>
    </row>
    <row r="56" spans="1:4" s="314" customFormat="1" ht="24.6" customHeight="1">
      <c r="A56" s="315" t="s">
        <v>34</v>
      </c>
      <c r="B56" s="316" t="s">
        <v>400</v>
      </c>
      <c r="C56" s="317">
        <v>0</v>
      </c>
      <c r="D56" s="317">
        <v>0</v>
      </c>
    </row>
    <row r="57" spans="1:4" s="314" customFormat="1" ht="22.8" customHeight="1">
      <c r="A57" s="318" t="s">
        <v>36</v>
      </c>
      <c r="B57" s="319" t="s">
        <v>401</v>
      </c>
      <c r="C57" s="317">
        <v>0</v>
      </c>
      <c r="D57" s="317">
        <v>0</v>
      </c>
    </row>
    <row r="58" spans="1:4" s="314" customFormat="1" ht="13.2">
      <c r="A58" s="318" t="s">
        <v>402</v>
      </c>
      <c r="B58" s="319" t="s">
        <v>403</v>
      </c>
      <c r="C58" s="317">
        <v>0</v>
      </c>
      <c r="D58" s="317">
        <v>0</v>
      </c>
    </row>
    <row r="59" spans="1:4" s="314" customFormat="1" ht="13.8" thickBot="1">
      <c r="A59" s="321" t="s">
        <v>404</v>
      </c>
      <c r="B59" s="322" t="s">
        <v>405</v>
      </c>
      <c r="C59" s="317">
        <v>0</v>
      </c>
      <c r="D59" s="317">
        <v>0</v>
      </c>
    </row>
    <row r="60" spans="1:4" s="314" customFormat="1" ht="13.8" thickBot="1">
      <c r="A60" s="311" t="s">
        <v>38</v>
      </c>
      <c r="B60" s="323" t="s">
        <v>406</v>
      </c>
      <c r="C60" s="313">
        <v>0</v>
      </c>
      <c r="D60" s="313">
        <v>0</v>
      </c>
    </row>
    <row r="61" spans="1:4" s="314" customFormat="1" ht="13.2">
      <c r="A61" s="315" t="s">
        <v>39</v>
      </c>
      <c r="B61" s="316" t="s">
        <v>407</v>
      </c>
      <c r="C61" s="317">
        <v>0</v>
      </c>
      <c r="D61" s="317">
        <v>0</v>
      </c>
    </row>
    <row r="62" spans="1:4" s="314" customFormat="1" ht="21">
      <c r="A62" s="318" t="s">
        <v>40</v>
      </c>
      <c r="B62" s="319" t="s">
        <v>408</v>
      </c>
      <c r="C62" s="317">
        <v>0</v>
      </c>
      <c r="D62" s="317">
        <v>0</v>
      </c>
    </row>
    <row r="63" spans="1:4" s="314" customFormat="1" ht="13.2">
      <c r="A63" s="318" t="s">
        <v>41</v>
      </c>
      <c r="B63" s="319" t="s">
        <v>409</v>
      </c>
      <c r="C63" s="317">
        <v>0</v>
      </c>
      <c r="D63" s="317">
        <v>0</v>
      </c>
    </row>
    <row r="64" spans="1:4" s="314" customFormat="1" ht="13.8" thickBot="1">
      <c r="A64" s="321" t="s">
        <v>410</v>
      </c>
      <c r="B64" s="322" t="s">
        <v>411</v>
      </c>
      <c r="C64" s="317">
        <v>0</v>
      </c>
      <c r="D64" s="317">
        <v>0</v>
      </c>
    </row>
    <row r="65" spans="1:4" s="314" customFormat="1" ht="13.8" thickBot="1">
      <c r="A65" s="327" t="s">
        <v>412</v>
      </c>
      <c r="B65" s="312" t="s">
        <v>413</v>
      </c>
      <c r="C65" s="325">
        <f>+C8+C15+C22+C29+C37+C49+C55+C60</f>
        <v>0</v>
      </c>
      <c r="D65" s="325">
        <f>+D8+D15+D22+D29+D37+D49+D55+D60</f>
        <v>0</v>
      </c>
    </row>
    <row r="66" spans="1:4" s="314" customFormat="1" ht="13.8" thickBot="1">
      <c r="A66" s="328" t="s">
        <v>414</v>
      </c>
      <c r="B66" s="323" t="s">
        <v>415</v>
      </c>
      <c r="C66" s="313">
        <f>SUM(C67:C69)</f>
        <v>0</v>
      </c>
      <c r="D66" s="313">
        <f>SUM(D67:D69)</f>
        <v>0</v>
      </c>
    </row>
    <row r="67" spans="1:4" s="314" customFormat="1" ht="13.2">
      <c r="A67" s="315" t="s">
        <v>416</v>
      </c>
      <c r="B67" s="316" t="s">
        <v>417</v>
      </c>
      <c r="C67" s="317">
        <v>0</v>
      </c>
      <c r="D67" s="317">
        <v>0</v>
      </c>
    </row>
    <row r="68" spans="1:4" s="314" customFormat="1" ht="13.2">
      <c r="A68" s="318" t="s">
        <v>418</v>
      </c>
      <c r="B68" s="319" t="s">
        <v>419</v>
      </c>
      <c r="C68" s="317">
        <v>0</v>
      </c>
      <c r="D68" s="317">
        <v>0</v>
      </c>
    </row>
    <row r="69" spans="1:4" s="314" customFormat="1" ht="13.8" thickBot="1">
      <c r="A69" s="321" t="s">
        <v>420</v>
      </c>
      <c r="B69" s="329" t="s">
        <v>421</v>
      </c>
      <c r="C69" s="317">
        <v>0</v>
      </c>
      <c r="D69" s="317">
        <v>0</v>
      </c>
    </row>
    <row r="70" spans="1:4" s="314" customFormat="1" ht="13.8" thickBot="1">
      <c r="A70" s="328" t="s">
        <v>422</v>
      </c>
      <c r="B70" s="323" t="s">
        <v>423</v>
      </c>
      <c r="C70" s="313">
        <f>SUM(C71:C74)</f>
        <v>0</v>
      </c>
      <c r="D70" s="313">
        <f>SUM(D71:D74)</f>
        <v>0</v>
      </c>
    </row>
    <row r="71" spans="1:4" s="314" customFormat="1" ht="13.2">
      <c r="A71" s="315" t="s">
        <v>44</v>
      </c>
      <c r="B71" s="316" t="s">
        <v>424</v>
      </c>
      <c r="C71" s="317">
        <v>0</v>
      </c>
      <c r="D71" s="317">
        <v>0</v>
      </c>
    </row>
    <row r="72" spans="1:4" s="314" customFormat="1" ht="13.2">
      <c r="A72" s="318" t="s">
        <v>47</v>
      </c>
      <c r="B72" s="319" t="s">
        <v>425</v>
      </c>
      <c r="C72" s="317">
        <v>0</v>
      </c>
      <c r="D72" s="317">
        <v>0</v>
      </c>
    </row>
    <row r="73" spans="1:4" s="314" customFormat="1" ht="13.2">
      <c r="A73" s="318" t="s">
        <v>426</v>
      </c>
      <c r="B73" s="319" t="s">
        <v>427</v>
      </c>
      <c r="C73" s="317">
        <v>0</v>
      </c>
      <c r="D73" s="317">
        <v>0</v>
      </c>
    </row>
    <row r="74" spans="1:4" s="314" customFormat="1" ht="13.8" thickBot="1">
      <c r="A74" s="321" t="s">
        <v>428</v>
      </c>
      <c r="B74" s="322" t="s">
        <v>429</v>
      </c>
      <c r="C74" s="317">
        <v>0</v>
      </c>
      <c r="D74" s="317">
        <v>0</v>
      </c>
    </row>
    <row r="75" spans="1:4" s="314" customFormat="1" ht="13.8" thickBot="1">
      <c r="A75" s="328" t="s">
        <v>430</v>
      </c>
      <c r="B75" s="323" t="s">
        <v>431</v>
      </c>
      <c r="C75" s="313">
        <f>SUM(C76:C77)</f>
        <v>143428</v>
      </c>
      <c r="D75" s="313">
        <f>SUM(D76:D77)</f>
        <v>143428</v>
      </c>
    </row>
    <row r="76" spans="1:4" s="314" customFormat="1" ht="13.2">
      <c r="A76" s="315" t="s">
        <v>432</v>
      </c>
      <c r="B76" s="316" t="s">
        <v>433</v>
      </c>
      <c r="C76" s="317">
        <v>143428</v>
      </c>
      <c r="D76" s="317">
        <v>143428</v>
      </c>
    </row>
    <row r="77" spans="1:4" s="314" customFormat="1" ht="13.8" thickBot="1">
      <c r="A77" s="321" t="s">
        <v>434</v>
      </c>
      <c r="B77" s="322" t="s">
        <v>435</v>
      </c>
      <c r="C77" s="317">
        <v>0</v>
      </c>
      <c r="D77" s="317">
        <v>0</v>
      </c>
    </row>
    <row r="78" spans="1:4" s="314" customFormat="1" ht="13.8" thickBot="1">
      <c r="A78" s="328" t="s">
        <v>436</v>
      </c>
      <c r="B78" s="323" t="s">
        <v>437</v>
      </c>
      <c r="C78" s="313">
        <f>SUM(C79:C82)</f>
        <v>14529070</v>
      </c>
      <c r="D78" s="313">
        <f>SUM(D79:D82)</f>
        <v>15063620</v>
      </c>
    </row>
    <row r="79" spans="1:4" s="314" customFormat="1" ht="13.2">
      <c r="A79" s="315" t="s">
        <v>438</v>
      </c>
      <c r="B79" s="316" t="s">
        <v>300</v>
      </c>
      <c r="C79" s="317"/>
      <c r="D79" s="317"/>
    </row>
    <row r="80" spans="1:4" s="314" customFormat="1" ht="13.2">
      <c r="A80" s="318" t="s">
        <v>439</v>
      </c>
      <c r="B80" s="319" t="s">
        <v>440</v>
      </c>
      <c r="C80" s="317"/>
      <c r="D80" s="317"/>
    </row>
    <row r="81" spans="1:4" s="314" customFormat="1" ht="13.2">
      <c r="A81" s="321" t="s">
        <v>441</v>
      </c>
      <c r="B81" s="322" t="s">
        <v>442</v>
      </c>
      <c r="C81" s="317">
        <v>0</v>
      </c>
      <c r="D81" s="317">
        <v>0</v>
      </c>
    </row>
    <row r="82" spans="1:4" s="332" customFormat="1" ht="14.4" thickBot="1">
      <c r="A82" s="330" t="s">
        <v>443</v>
      </c>
      <c r="B82" s="331" t="s">
        <v>296</v>
      </c>
      <c r="C82" s="317">
        <v>14529070</v>
      </c>
      <c r="D82" s="317">
        <v>15063620</v>
      </c>
    </row>
    <row r="83" spans="1:4" s="314" customFormat="1" ht="13.8" thickBot="1">
      <c r="A83" s="328" t="s">
        <v>444</v>
      </c>
      <c r="B83" s="323" t="s">
        <v>445</v>
      </c>
      <c r="C83" s="313">
        <f>SUM(C84:C87)</f>
        <v>0</v>
      </c>
      <c r="D83" s="313">
        <f>SUM(D84:D87)</f>
        <v>0</v>
      </c>
    </row>
    <row r="84" spans="1:4" s="314" customFormat="1" ht="13.2">
      <c r="A84" s="333" t="s">
        <v>446</v>
      </c>
      <c r="B84" s="316" t="s">
        <v>447</v>
      </c>
      <c r="C84" s="317">
        <v>0</v>
      </c>
      <c r="D84" s="317">
        <v>0</v>
      </c>
    </row>
    <row r="85" spans="1:4" s="314" customFormat="1" ht="13.2">
      <c r="A85" s="334" t="s">
        <v>448</v>
      </c>
      <c r="B85" s="319" t="s">
        <v>449</v>
      </c>
      <c r="C85" s="317">
        <v>0</v>
      </c>
      <c r="D85" s="317">
        <v>0</v>
      </c>
    </row>
    <row r="86" spans="1:4" s="314" customFormat="1" ht="13.2">
      <c r="A86" s="334" t="s">
        <v>450</v>
      </c>
      <c r="B86" s="319" t="s">
        <v>451</v>
      </c>
      <c r="C86" s="317">
        <v>0</v>
      </c>
      <c r="D86" s="317">
        <v>0</v>
      </c>
    </row>
    <row r="87" spans="1:4" s="314" customFormat="1" ht="13.8" thickBot="1">
      <c r="A87" s="335" t="s">
        <v>452</v>
      </c>
      <c r="B87" s="322" t="s">
        <v>453</v>
      </c>
      <c r="C87" s="317">
        <v>0</v>
      </c>
      <c r="D87" s="317">
        <v>0</v>
      </c>
    </row>
    <row r="88" spans="1:4" s="314" customFormat="1" ht="13.8" thickBot="1">
      <c r="A88" s="328" t="s">
        <v>454</v>
      </c>
      <c r="B88" s="323" t="s">
        <v>455</v>
      </c>
      <c r="C88" s="336"/>
      <c r="D88" s="336"/>
    </row>
    <row r="89" spans="1:4" s="314" customFormat="1" ht="13.8" thickBot="1">
      <c r="A89" s="328" t="s">
        <v>456</v>
      </c>
      <c r="B89" s="323" t="s">
        <v>457</v>
      </c>
      <c r="C89" s="336"/>
      <c r="D89" s="336"/>
    </row>
    <row r="90" spans="1:4" s="314" customFormat="1" ht="13.8" thickBot="1">
      <c r="A90" s="328" t="s">
        <v>458</v>
      </c>
      <c r="B90" s="337" t="s">
        <v>459</v>
      </c>
      <c r="C90" s="325">
        <f>+C66+C70+C75+C78+C83+C89+C88</f>
        <v>14672498</v>
      </c>
      <c r="D90" s="325">
        <f>+D66+D70+D75+D78+D83+D89+D88</f>
        <v>15207048</v>
      </c>
    </row>
    <row r="91" spans="1:4" s="314" customFormat="1" ht="13.8" thickBot="1">
      <c r="A91" s="338" t="s">
        <v>460</v>
      </c>
      <c r="B91" s="339" t="s">
        <v>461</v>
      </c>
      <c r="C91" s="325">
        <f>+C65+C90</f>
        <v>14672498</v>
      </c>
      <c r="D91" s="325">
        <f>+D65+D90</f>
        <v>15207048</v>
      </c>
    </row>
    <row r="92" spans="1:4" s="314" customFormat="1">
      <c r="A92" s="340"/>
      <c r="B92" s="341"/>
      <c r="C92" s="342"/>
      <c r="D92" s="342"/>
    </row>
    <row r="93" spans="1:4" s="314" customFormat="1">
      <c r="A93" s="340"/>
      <c r="B93" s="341"/>
      <c r="C93" s="342"/>
      <c r="D93" s="342"/>
    </row>
    <row r="94" spans="1:4" s="314" customFormat="1">
      <c r="A94" s="340"/>
      <c r="B94" s="341"/>
      <c r="C94" s="342"/>
      <c r="D94" s="342"/>
    </row>
    <row r="95" spans="1:4" s="314" customFormat="1">
      <c r="A95" s="340"/>
      <c r="B95" s="341"/>
      <c r="C95" s="342"/>
      <c r="D95" s="342"/>
    </row>
    <row r="96" spans="1:4" s="314" customFormat="1">
      <c r="A96" s="340"/>
      <c r="B96" s="341"/>
      <c r="C96" s="342"/>
      <c r="D96" s="342"/>
    </row>
    <row r="97" spans="1:4" s="314" customFormat="1">
      <c r="A97" s="340"/>
      <c r="B97" s="341"/>
      <c r="C97" s="342"/>
      <c r="D97" s="342"/>
    </row>
    <row r="98" spans="1:4" s="314" customFormat="1">
      <c r="A98" s="340"/>
      <c r="B98" s="341"/>
      <c r="C98" s="342"/>
      <c r="D98" s="342"/>
    </row>
    <row r="99" spans="1:4" s="314" customFormat="1">
      <c r="A99" s="340"/>
      <c r="B99" s="341"/>
      <c r="C99" s="342"/>
      <c r="D99" s="342"/>
    </row>
    <row r="100" spans="1:4" s="314" customFormat="1">
      <c r="A100" s="340"/>
      <c r="B100" s="341"/>
      <c r="C100" s="342"/>
      <c r="D100" s="342"/>
    </row>
    <row r="101" spans="1:4" s="314" customFormat="1">
      <c r="A101" s="340"/>
      <c r="B101" s="341"/>
      <c r="C101" s="342"/>
      <c r="D101" s="342"/>
    </row>
    <row r="102" spans="1:4" s="314" customFormat="1">
      <c r="A102" s="340"/>
      <c r="B102" s="341"/>
      <c r="C102" s="342"/>
      <c r="D102" s="342"/>
    </row>
    <row r="103" spans="1:4" s="314" customFormat="1">
      <c r="A103" s="340"/>
      <c r="B103" s="341"/>
      <c r="C103" s="342"/>
      <c r="D103" s="342"/>
    </row>
    <row r="104" spans="1:4" s="314" customFormat="1">
      <c r="A104" s="340"/>
      <c r="B104" s="341"/>
      <c r="C104" s="342"/>
      <c r="D104" s="342"/>
    </row>
    <row r="105" spans="1:4" s="314" customFormat="1">
      <c r="A105" s="340"/>
      <c r="B105" s="341"/>
      <c r="C105" s="342"/>
      <c r="D105" s="342"/>
    </row>
    <row r="106" spans="1:4" s="314" customFormat="1">
      <c r="A106" s="340"/>
      <c r="B106" s="341"/>
      <c r="C106" s="342"/>
      <c r="D106" s="342"/>
    </row>
    <row r="107" spans="1:4" s="314" customFormat="1">
      <c r="A107" s="340"/>
      <c r="B107" s="341"/>
      <c r="C107" s="342"/>
      <c r="D107" s="342"/>
    </row>
    <row r="108" spans="1:4" s="314" customFormat="1">
      <c r="A108" s="340"/>
      <c r="B108" s="341"/>
      <c r="C108" s="342"/>
      <c r="D108" s="342"/>
    </row>
    <row r="109" spans="1:4">
      <c r="A109" s="487" t="s">
        <v>51</v>
      </c>
      <c r="B109" s="487"/>
      <c r="C109" s="487"/>
      <c r="D109" s="302"/>
    </row>
    <row r="110" spans="1:4" s="344" customFormat="1" ht="16.2" thickBot="1">
      <c r="A110" s="489" t="s">
        <v>52</v>
      </c>
      <c r="B110" s="489"/>
      <c r="C110" s="343" t="s">
        <v>340</v>
      </c>
      <c r="D110" s="343" t="s">
        <v>340</v>
      </c>
    </row>
    <row r="111" spans="1:4" ht="23.4" thickBot="1">
      <c r="A111" s="304" t="s">
        <v>1</v>
      </c>
      <c r="B111" s="305" t="s">
        <v>54</v>
      </c>
      <c r="C111" s="306" t="str">
        <f>+C6</f>
        <v>2020. évi eredeti előirányzat</v>
      </c>
      <c r="D111" s="306" t="str">
        <f>+D6</f>
        <v>2020. évi módosított előirányzat</v>
      </c>
    </row>
    <row r="112" spans="1:4" s="310" customFormat="1" ht="10.8" thickBot="1">
      <c r="A112" s="345" t="s">
        <v>341</v>
      </c>
      <c r="B112" s="346" t="s">
        <v>342</v>
      </c>
      <c r="C112" s="347" t="s">
        <v>343</v>
      </c>
      <c r="D112" s="347" t="s">
        <v>343</v>
      </c>
    </row>
    <row r="113" spans="1:4" ht="16.2" thickBot="1">
      <c r="A113" s="348" t="s">
        <v>2</v>
      </c>
      <c r="B113" s="349" t="s">
        <v>462</v>
      </c>
      <c r="C113" s="313">
        <f>C114+C115+C116+C117+C118+C131</f>
        <v>13672498</v>
      </c>
      <c r="D113" s="313">
        <f>D114+D115+D116+D117+D118+D131</f>
        <v>13591472</v>
      </c>
    </row>
    <row r="114" spans="1:4">
      <c r="A114" s="350" t="s">
        <v>55</v>
      </c>
      <c r="B114" s="351" t="s">
        <v>56</v>
      </c>
      <c r="C114" s="352">
        <v>9702400</v>
      </c>
      <c r="D114" s="352">
        <v>9702400</v>
      </c>
    </row>
    <row r="115" spans="1:4">
      <c r="A115" s="318" t="s">
        <v>57</v>
      </c>
      <c r="B115" s="353" t="s">
        <v>58</v>
      </c>
      <c r="C115" s="354">
        <v>1697923</v>
      </c>
      <c r="D115" s="354">
        <v>1616897</v>
      </c>
    </row>
    <row r="116" spans="1:4">
      <c r="A116" s="318" t="s">
        <v>59</v>
      </c>
      <c r="B116" s="353" t="s">
        <v>60</v>
      </c>
      <c r="C116" s="354">
        <v>2272175</v>
      </c>
      <c r="D116" s="354">
        <v>2272175</v>
      </c>
    </row>
    <row r="117" spans="1:4">
      <c r="A117" s="318" t="s">
        <v>61</v>
      </c>
      <c r="B117" s="355" t="s">
        <v>62</v>
      </c>
      <c r="C117" s="354"/>
      <c r="D117" s="354"/>
    </row>
    <row r="118" spans="1:4">
      <c r="A118" s="318" t="s">
        <v>63</v>
      </c>
      <c r="B118" s="356" t="s">
        <v>64</v>
      </c>
      <c r="C118" s="354"/>
      <c r="D118" s="354"/>
    </row>
    <row r="119" spans="1:4">
      <c r="A119" s="318" t="s">
        <v>65</v>
      </c>
      <c r="B119" s="353" t="s">
        <v>463</v>
      </c>
      <c r="C119" s="354"/>
      <c r="D119" s="354"/>
    </row>
    <row r="120" spans="1:4">
      <c r="A120" s="318" t="s">
        <v>66</v>
      </c>
      <c r="B120" s="357" t="s">
        <v>464</v>
      </c>
      <c r="C120" s="354"/>
      <c r="D120" s="354"/>
    </row>
    <row r="121" spans="1:4">
      <c r="A121" s="318" t="s">
        <v>67</v>
      </c>
      <c r="B121" s="357" t="s">
        <v>465</v>
      </c>
      <c r="C121" s="354"/>
      <c r="D121" s="354"/>
    </row>
    <row r="122" spans="1:4">
      <c r="A122" s="318" t="s">
        <v>68</v>
      </c>
      <c r="B122" s="358" t="s">
        <v>466</v>
      </c>
      <c r="C122" s="354"/>
      <c r="D122" s="354"/>
    </row>
    <row r="123" spans="1:4">
      <c r="A123" s="318" t="s">
        <v>69</v>
      </c>
      <c r="B123" s="359" t="s">
        <v>467</v>
      </c>
      <c r="C123" s="354"/>
      <c r="D123" s="354"/>
    </row>
    <row r="124" spans="1:4" ht="20.399999999999999">
      <c r="A124" s="318" t="s">
        <v>70</v>
      </c>
      <c r="B124" s="359" t="s">
        <v>468</v>
      </c>
      <c r="C124" s="354"/>
      <c r="D124" s="354"/>
    </row>
    <row r="125" spans="1:4">
      <c r="A125" s="318" t="s">
        <v>71</v>
      </c>
      <c r="B125" s="358" t="s">
        <v>469</v>
      </c>
      <c r="C125" s="354"/>
      <c r="D125" s="354"/>
    </row>
    <row r="126" spans="1:4">
      <c r="A126" s="318" t="s">
        <v>153</v>
      </c>
      <c r="B126" s="358" t="s">
        <v>470</v>
      </c>
      <c r="C126" s="354"/>
      <c r="D126" s="354"/>
    </row>
    <row r="127" spans="1:4">
      <c r="A127" s="318" t="s">
        <v>471</v>
      </c>
      <c r="B127" s="359" t="s">
        <v>472</v>
      </c>
      <c r="C127" s="354"/>
      <c r="D127" s="354"/>
    </row>
    <row r="128" spans="1:4">
      <c r="A128" s="360" t="s">
        <v>473</v>
      </c>
      <c r="B128" s="357" t="s">
        <v>474</v>
      </c>
      <c r="C128" s="354"/>
      <c r="D128" s="354"/>
    </row>
    <row r="129" spans="1:4">
      <c r="A129" s="318" t="s">
        <v>475</v>
      </c>
      <c r="B129" s="357" t="s">
        <v>476</v>
      </c>
      <c r="C129" s="354"/>
      <c r="D129" s="354"/>
    </row>
    <row r="130" spans="1:4">
      <c r="A130" s="321" t="s">
        <v>477</v>
      </c>
      <c r="B130" s="357" t="s">
        <v>478</v>
      </c>
      <c r="C130" s="354"/>
      <c r="D130" s="354"/>
    </row>
    <row r="131" spans="1:4">
      <c r="A131" s="318" t="s">
        <v>479</v>
      </c>
      <c r="B131" s="355" t="s">
        <v>92</v>
      </c>
      <c r="C131" s="354"/>
      <c r="D131" s="354"/>
    </row>
    <row r="132" spans="1:4">
      <c r="A132" s="318" t="s">
        <v>480</v>
      </c>
      <c r="B132" s="353" t="s">
        <v>481</v>
      </c>
      <c r="C132" s="354"/>
      <c r="D132" s="354"/>
    </row>
    <row r="133" spans="1:4" ht="16.2" thickBot="1">
      <c r="A133" s="361" t="s">
        <v>482</v>
      </c>
      <c r="B133" s="362" t="s">
        <v>483</v>
      </c>
      <c r="C133" s="354"/>
      <c r="D133" s="354"/>
    </row>
    <row r="134" spans="1:4" ht="16.2" thickBot="1">
      <c r="A134" s="363" t="s">
        <v>3</v>
      </c>
      <c r="B134" s="364" t="s">
        <v>484</v>
      </c>
      <c r="C134" s="365">
        <f>+C135+C137+C139</f>
        <v>1000000</v>
      </c>
      <c r="D134" s="365">
        <f>+D135+D137+D139</f>
        <v>1615576</v>
      </c>
    </row>
    <row r="135" spans="1:4">
      <c r="A135" s="315" t="s">
        <v>4</v>
      </c>
      <c r="B135" s="353" t="s">
        <v>72</v>
      </c>
      <c r="C135" s="354"/>
      <c r="D135" s="354"/>
    </row>
    <row r="136" spans="1:4">
      <c r="A136" s="315" t="s">
        <v>5</v>
      </c>
      <c r="B136" s="366" t="s">
        <v>485</v>
      </c>
      <c r="C136" s="354"/>
      <c r="D136" s="354"/>
    </row>
    <row r="137" spans="1:4">
      <c r="A137" s="315" t="s">
        <v>6</v>
      </c>
      <c r="B137" s="366" t="s">
        <v>73</v>
      </c>
      <c r="C137" s="354">
        <v>1000000</v>
      </c>
      <c r="D137" s="354">
        <v>1615576</v>
      </c>
    </row>
    <row r="138" spans="1:4">
      <c r="A138" s="315" t="s">
        <v>7</v>
      </c>
      <c r="B138" s="366" t="s">
        <v>486</v>
      </c>
      <c r="C138" s="354"/>
      <c r="D138" s="354"/>
    </row>
    <row r="139" spans="1:4">
      <c r="A139" s="315" t="s">
        <v>75</v>
      </c>
      <c r="B139" s="322" t="s">
        <v>74</v>
      </c>
      <c r="C139" s="354"/>
      <c r="D139" s="354"/>
    </row>
    <row r="140" spans="1:4">
      <c r="A140" s="315" t="s">
        <v>76</v>
      </c>
      <c r="B140" s="320" t="s">
        <v>487</v>
      </c>
      <c r="C140" s="354"/>
      <c r="D140" s="354"/>
    </row>
    <row r="141" spans="1:4">
      <c r="A141" s="315" t="s">
        <v>77</v>
      </c>
      <c r="B141" s="367" t="s">
        <v>488</v>
      </c>
      <c r="C141" s="354"/>
      <c r="D141" s="354"/>
    </row>
    <row r="142" spans="1:4" ht="20.399999999999999" customHeight="1">
      <c r="A142" s="315" t="s">
        <v>78</v>
      </c>
      <c r="B142" s="359" t="s">
        <v>468</v>
      </c>
      <c r="C142" s="354"/>
      <c r="D142" s="354"/>
    </row>
    <row r="143" spans="1:4">
      <c r="A143" s="315" t="s">
        <v>79</v>
      </c>
      <c r="B143" s="359" t="s">
        <v>489</v>
      </c>
      <c r="C143" s="354"/>
      <c r="D143" s="354"/>
    </row>
    <row r="144" spans="1:4">
      <c r="A144" s="315" t="s">
        <v>80</v>
      </c>
      <c r="B144" s="359" t="s">
        <v>490</v>
      </c>
      <c r="C144" s="354"/>
      <c r="D144" s="354"/>
    </row>
    <row r="145" spans="1:4">
      <c r="A145" s="315" t="s">
        <v>491</v>
      </c>
      <c r="B145" s="359" t="s">
        <v>472</v>
      </c>
      <c r="C145" s="354"/>
      <c r="D145" s="354"/>
    </row>
    <row r="146" spans="1:4">
      <c r="A146" s="315" t="s">
        <v>492</v>
      </c>
      <c r="B146" s="359" t="s">
        <v>493</v>
      </c>
      <c r="C146" s="354"/>
      <c r="D146" s="354"/>
    </row>
    <row r="147" spans="1:4" ht="16.2" thickBot="1">
      <c r="A147" s="360" t="s">
        <v>494</v>
      </c>
      <c r="B147" s="359" t="s">
        <v>495</v>
      </c>
      <c r="C147" s="354"/>
      <c r="D147" s="354"/>
    </row>
    <row r="148" spans="1:4" ht="16.2" thickBot="1">
      <c r="A148" s="311" t="s">
        <v>8</v>
      </c>
      <c r="B148" s="368" t="s">
        <v>496</v>
      </c>
      <c r="C148" s="313">
        <f>+C113+C134</f>
        <v>14672498</v>
      </c>
      <c r="D148" s="313">
        <f>+D113+D134</f>
        <v>15207048</v>
      </c>
    </row>
    <row r="149" spans="1:4" ht="16.2" thickBot="1">
      <c r="A149" s="311" t="s">
        <v>82</v>
      </c>
      <c r="B149" s="368" t="s">
        <v>497</v>
      </c>
      <c r="C149" s="313">
        <f>+C150+C151+C152</f>
        <v>0</v>
      </c>
      <c r="D149" s="313">
        <f>+D150+D151+D152</f>
        <v>0</v>
      </c>
    </row>
    <row r="150" spans="1:4">
      <c r="A150" s="315" t="s">
        <v>316</v>
      </c>
      <c r="B150" s="366" t="s">
        <v>498</v>
      </c>
      <c r="C150" s="354">
        <v>0</v>
      </c>
      <c r="D150" s="354">
        <v>0</v>
      </c>
    </row>
    <row r="151" spans="1:4">
      <c r="A151" s="315" t="s">
        <v>318</v>
      </c>
      <c r="B151" s="366" t="s">
        <v>499</v>
      </c>
      <c r="C151" s="354">
        <v>0</v>
      </c>
      <c r="D151" s="354">
        <v>0</v>
      </c>
    </row>
    <row r="152" spans="1:4" ht="16.2" thickBot="1">
      <c r="A152" s="360" t="s">
        <v>319</v>
      </c>
      <c r="B152" s="366" t="s">
        <v>500</v>
      </c>
      <c r="C152" s="354">
        <v>0</v>
      </c>
      <c r="D152" s="354">
        <v>0</v>
      </c>
    </row>
    <row r="153" spans="1:4" ht="16.2" thickBot="1">
      <c r="A153" s="311" t="s">
        <v>21</v>
      </c>
      <c r="B153" s="368" t="s">
        <v>501</v>
      </c>
      <c r="C153" s="313">
        <f>SUM(C154:C159)</f>
        <v>0</v>
      </c>
      <c r="D153" s="313">
        <f>SUM(D154:D159)</f>
        <v>0</v>
      </c>
    </row>
    <row r="154" spans="1:4">
      <c r="A154" s="315" t="s">
        <v>22</v>
      </c>
      <c r="B154" s="369" t="s">
        <v>502</v>
      </c>
      <c r="C154" s="354">
        <v>0</v>
      </c>
      <c r="D154" s="354">
        <v>0</v>
      </c>
    </row>
    <row r="155" spans="1:4">
      <c r="A155" s="315" t="s">
        <v>23</v>
      </c>
      <c r="B155" s="369" t="s">
        <v>503</v>
      </c>
      <c r="C155" s="354">
        <v>0</v>
      </c>
      <c r="D155" s="354">
        <v>0</v>
      </c>
    </row>
    <row r="156" spans="1:4">
      <c r="A156" s="315" t="s">
        <v>24</v>
      </c>
      <c r="B156" s="369" t="s">
        <v>504</v>
      </c>
      <c r="C156" s="354">
        <v>0</v>
      </c>
      <c r="D156" s="354">
        <v>0</v>
      </c>
    </row>
    <row r="157" spans="1:4">
      <c r="A157" s="315" t="s">
        <v>25</v>
      </c>
      <c r="B157" s="369" t="s">
        <v>505</v>
      </c>
      <c r="C157" s="354">
        <v>0</v>
      </c>
      <c r="D157" s="354">
        <v>0</v>
      </c>
    </row>
    <row r="158" spans="1:4">
      <c r="A158" s="315" t="s">
        <v>26</v>
      </c>
      <c r="B158" s="369" t="s">
        <v>506</v>
      </c>
      <c r="C158" s="354">
        <v>0</v>
      </c>
      <c r="D158" s="354">
        <v>0</v>
      </c>
    </row>
    <row r="159" spans="1:4" ht="16.2" thickBot="1">
      <c r="A159" s="360" t="s">
        <v>27</v>
      </c>
      <c r="B159" s="369" t="s">
        <v>507</v>
      </c>
      <c r="C159" s="354">
        <v>0</v>
      </c>
      <c r="D159" s="354">
        <v>0</v>
      </c>
    </row>
    <row r="160" spans="1:4" ht="16.2" thickBot="1">
      <c r="A160" s="311" t="s">
        <v>30</v>
      </c>
      <c r="B160" s="368" t="s">
        <v>508</v>
      </c>
      <c r="C160" s="325">
        <f>+C161+C162+C163+C164</f>
        <v>0</v>
      </c>
      <c r="D160" s="325">
        <f>+D161+D162+D163+D164</f>
        <v>0</v>
      </c>
    </row>
    <row r="161" spans="1:9">
      <c r="A161" s="315" t="s">
        <v>31</v>
      </c>
      <c r="B161" s="369" t="s">
        <v>509</v>
      </c>
      <c r="C161" s="354">
        <v>0</v>
      </c>
      <c r="D161" s="354">
        <v>0</v>
      </c>
    </row>
    <row r="162" spans="1:9">
      <c r="A162" s="315" t="s">
        <v>32</v>
      </c>
      <c r="B162" s="369" t="s">
        <v>298</v>
      </c>
      <c r="C162" s="354"/>
      <c r="D162" s="354"/>
    </row>
    <row r="163" spans="1:9">
      <c r="A163" s="315" t="s">
        <v>393</v>
      </c>
      <c r="B163" s="369" t="s">
        <v>510</v>
      </c>
      <c r="C163" s="354"/>
      <c r="D163" s="354"/>
    </row>
    <row r="164" spans="1:9" ht="16.2" thickBot="1">
      <c r="A164" s="360" t="s">
        <v>395</v>
      </c>
      <c r="B164" s="370" t="s">
        <v>511</v>
      </c>
      <c r="C164" s="354">
        <v>0</v>
      </c>
      <c r="D164" s="354">
        <v>0</v>
      </c>
    </row>
    <row r="165" spans="1:9" ht="16.2" thickBot="1">
      <c r="A165" s="311" t="s">
        <v>83</v>
      </c>
      <c r="B165" s="368" t="s">
        <v>512</v>
      </c>
      <c r="C165" s="371">
        <f>SUM(C166:C170)</f>
        <v>0</v>
      </c>
      <c r="D165" s="371">
        <f>SUM(D166:D170)</f>
        <v>0</v>
      </c>
    </row>
    <row r="166" spans="1:9">
      <c r="A166" s="315" t="s">
        <v>34</v>
      </c>
      <c r="B166" s="369" t="s">
        <v>513</v>
      </c>
      <c r="C166" s="372"/>
      <c r="D166" s="372"/>
    </row>
    <row r="167" spans="1:9">
      <c r="A167" s="315" t="s">
        <v>36</v>
      </c>
      <c r="B167" s="369" t="s">
        <v>514</v>
      </c>
      <c r="C167" s="372"/>
      <c r="D167" s="372"/>
    </row>
    <row r="168" spans="1:9">
      <c r="A168" s="315" t="s">
        <v>402</v>
      </c>
      <c r="B168" s="369" t="s">
        <v>515</v>
      </c>
      <c r="C168" s="372"/>
      <c r="D168" s="372"/>
    </row>
    <row r="169" spans="1:9">
      <c r="A169" s="315" t="s">
        <v>404</v>
      </c>
      <c r="B169" s="369" t="s">
        <v>516</v>
      </c>
      <c r="C169" s="372"/>
      <c r="D169" s="372"/>
    </row>
    <row r="170" spans="1:9" ht="16.2" thickBot="1">
      <c r="A170" s="315" t="s">
        <v>517</v>
      </c>
      <c r="B170" s="369" t="s">
        <v>518</v>
      </c>
      <c r="C170" s="372"/>
      <c r="D170" s="372"/>
    </row>
    <row r="171" spans="1:9" ht="16.2" thickBot="1">
      <c r="A171" s="311" t="s">
        <v>38</v>
      </c>
      <c r="B171" s="368" t="s">
        <v>519</v>
      </c>
      <c r="C171" s="373"/>
      <c r="D171" s="373"/>
    </row>
    <row r="172" spans="1:9" ht="16.2" thickBot="1">
      <c r="A172" s="311" t="s">
        <v>84</v>
      </c>
      <c r="B172" s="368" t="s">
        <v>520</v>
      </c>
      <c r="C172" s="373"/>
      <c r="D172" s="373"/>
    </row>
    <row r="173" spans="1:9" ht="16.2" thickBot="1">
      <c r="A173" s="311" t="s">
        <v>42</v>
      </c>
      <c r="B173" s="368" t="s">
        <v>521</v>
      </c>
      <c r="C173" s="374">
        <f>+C149+C153+C160+C165+C171+C172</f>
        <v>0</v>
      </c>
      <c r="D173" s="374">
        <f>+D149+D153+D160+D165+D171+D172</f>
        <v>0</v>
      </c>
      <c r="F173" s="375"/>
      <c r="G173" s="376"/>
      <c r="H173" s="376"/>
      <c r="I173" s="376"/>
    </row>
    <row r="174" spans="1:9" s="314" customFormat="1" ht="13.8" thickBot="1">
      <c r="A174" s="377" t="s">
        <v>43</v>
      </c>
      <c r="B174" s="378" t="s">
        <v>522</v>
      </c>
      <c r="C174" s="374">
        <f>+C148+C173</f>
        <v>14672498</v>
      </c>
      <c r="D174" s="374">
        <f>+D148+D173</f>
        <v>15207048</v>
      </c>
    </row>
    <row r="176" spans="1:9">
      <c r="A176" s="481" t="s">
        <v>523</v>
      </c>
      <c r="B176" s="481"/>
      <c r="C176" s="481"/>
      <c r="D176" s="302"/>
    </row>
    <row r="177" spans="1:4" ht="16.2" thickBot="1">
      <c r="A177" s="488" t="s">
        <v>85</v>
      </c>
      <c r="B177" s="488"/>
      <c r="C177" s="303" t="s">
        <v>340</v>
      </c>
      <c r="D177" s="303" t="s">
        <v>340</v>
      </c>
    </row>
    <row r="178" spans="1:4" ht="21" thickBot="1">
      <c r="A178" s="311">
        <v>1</v>
      </c>
      <c r="B178" s="381" t="s">
        <v>524</v>
      </c>
      <c r="C178" s="313">
        <f>+C65-C148</f>
        <v>-14672498</v>
      </c>
      <c r="D178" s="313">
        <f>+D65-D148</f>
        <v>-15207048</v>
      </c>
    </row>
    <row r="179" spans="1:4" ht="31.2" thickBot="1">
      <c r="A179" s="311" t="s">
        <v>3</v>
      </c>
      <c r="B179" s="381" t="s">
        <v>525</v>
      </c>
      <c r="C179" s="313">
        <f>+C90-C173</f>
        <v>14672498</v>
      </c>
      <c r="D179" s="313">
        <f>+D90-D173</f>
        <v>15207048</v>
      </c>
    </row>
    <row r="180" spans="1:4" ht="16.2" thickBot="1"/>
    <row r="181" spans="1:4" ht="16.2" thickBot="1">
      <c r="A181" s="113" t="s">
        <v>154</v>
      </c>
      <c r="B181" s="114"/>
      <c r="C181" s="116">
        <v>3</v>
      </c>
      <c r="D181" s="116">
        <v>3</v>
      </c>
    </row>
    <row r="182" spans="1:4" ht="16.2" thickBot="1">
      <c r="A182" s="113" t="s">
        <v>155</v>
      </c>
      <c r="B182" s="114"/>
      <c r="C182" s="116"/>
      <c r="D182" s="116"/>
    </row>
    <row r="183" spans="1:4">
      <c r="C183" s="302"/>
      <c r="D183" s="302"/>
    </row>
  </sheetData>
  <mergeCells count="6">
    <mergeCell ref="A177:B177"/>
    <mergeCell ref="A1:C1"/>
    <mergeCell ref="A4:C4"/>
    <mergeCell ref="A5:B5"/>
    <mergeCell ref="A109:C109"/>
    <mergeCell ref="A110:B110"/>
  </mergeCells>
  <phoneticPr fontId="1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88"/>
  <sheetViews>
    <sheetView workbookViewId="0">
      <selection activeCell="F71" sqref="F71"/>
    </sheetView>
  </sheetViews>
  <sheetFormatPr defaultRowHeight="15.6"/>
  <cols>
    <col min="1" max="1" width="7" style="379" customWidth="1"/>
    <col min="2" max="2" width="52.77734375" style="379" customWidth="1"/>
    <col min="3" max="3" width="18" style="380" customWidth="1"/>
    <col min="4" max="4" width="18.77734375" style="380" customWidth="1"/>
    <col min="5" max="5" width="11.44140625" style="302" bestFit="1" customWidth="1"/>
    <col min="6" max="6" width="12.6640625" style="302" bestFit="1" customWidth="1"/>
    <col min="7" max="256" width="8.88671875" style="302"/>
    <col min="257" max="257" width="9.44140625" style="302" customWidth="1"/>
    <col min="258" max="258" width="91.6640625" style="302" customWidth="1"/>
    <col min="259" max="259" width="21.6640625" style="302" customWidth="1"/>
    <col min="260" max="260" width="9" style="302" customWidth="1"/>
    <col min="261" max="512" width="8.88671875" style="302"/>
    <col min="513" max="513" width="9.44140625" style="302" customWidth="1"/>
    <col min="514" max="514" width="91.6640625" style="302" customWidth="1"/>
    <col min="515" max="515" width="21.6640625" style="302" customWidth="1"/>
    <col min="516" max="516" width="9" style="302" customWidth="1"/>
    <col min="517" max="768" width="8.88671875" style="302"/>
    <col min="769" max="769" width="9.44140625" style="302" customWidth="1"/>
    <col min="770" max="770" width="91.6640625" style="302" customWidth="1"/>
    <col min="771" max="771" width="21.6640625" style="302" customWidth="1"/>
    <col min="772" max="772" width="9" style="302" customWidth="1"/>
    <col min="773" max="1024" width="8.88671875" style="302"/>
    <col min="1025" max="1025" width="9.44140625" style="302" customWidth="1"/>
    <col min="1026" max="1026" width="91.6640625" style="302" customWidth="1"/>
    <col min="1027" max="1027" width="21.6640625" style="302" customWidth="1"/>
    <col min="1028" max="1028" width="9" style="302" customWidth="1"/>
    <col min="1029" max="1280" width="8.88671875" style="302"/>
    <col min="1281" max="1281" width="9.44140625" style="302" customWidth="1"/>
    <col min="1282" max="1282" width="91.6640625" style="302" customWidth="1"/>
    <col min="1283" max="1283" width="21.6640625" style="302" customWidth="1"/>
    <col min="1284" max="1284" width="9" style="302" customWidth="1"/>
    <col min="1285" max="1536" width="8.88671875" style="302"/>
    <col min="1537" max="1537" width="9.44140625" style="302" customWidth="1"/>
    <col min="1538" max="1538" width="91.6640625" style="302" customWidth="1"/>
    <col min="1539" max="1539" width="21.6640625" style="302" customWidth="1"/>
    <col min="1540" max="1540" width="9" style="302" customWidth="1"/>
    <col min="1541" max="1792" width="8.88671875" style="302"/>
    <col min="1793" max="1793" width="9.44140625" style="302" customWidth="1"/>
    <col min="1794" max="1794" width="91.6640625" style="302" customWidth="1"/>
    <col min="1795" max="1795" width="21.6640625" style="302" customWidth="1"/>
    <col min="1796" max="1796" width="9" style="302" customWidth="1"/>
    <col min="1797" max="2048" width="8.88671875" style="302"/>
    <col min="2049" max="2049" width="9.44140625" style="302" customWidth="1"/>
    <col min="2050" max="2050" width="91.6640625" style="302" customWidth="1"/>
    <col min="2051" max="2051" width="21.6640625" style="302" customWidth="1"/>
    <col min="2052" max="2052" width="9" style="302" customWidth="1"/>
    <col min="2053" max="2304" width="8.88671875" style="302"/>
    <col min="2305" max="2305" width="9.44140625" style="302" customWidth="1"/>
    <col min="2306" max="2306" width="91.6640625" style="302" customWidth="1"/>
    <col min="2307" max="2307" width="21.6640625" style="302" customWidth="1"/>
    <col min="2308" max="2308" width="9" style="302" customWidth="1"/>
    <col min="2309" max="2560" width="8.88671875" style="302"/>
    <col min="2561" max="2561" width="9.44140625" style="302" customWidth="1"/>
    <col min="2562" max="2562" width="91.6640625" style="302" customWidth="1"/>
    <col min="2563" max="2563" width="21.6640625" style="302" customWidth="1"/>
    <col min="2564" max="2564" width="9" style="302" customWidth="1"/>
    <col min="2565" max="2816" width="8.88671875" style="302"/>
    <col min="2817" max="2817" width="9.44140625" style="302" customWidth="1"/>
    <col min="2818" max="2818" width="91.6640625" style="302" customWidth="1"/>
    <col min="2819" max="2819" width="21.6640625" style="302" customWidth="1"/>
    <col min="2820" max="2820" width="9" style="302" customWidth="1"/>
    <col min="2821" max="3072" width="8.88671875" style="302"/>
    <col min="3073" max="3073" width="9.44140625" style="302" customWidth="1"/>
    <col min="3074" max="3074" width="91.6640625" style="302" customWidth="1"/>
    <col min="3075" max="3075" width="21.6640625" style="302" customWidth="1"/>
    <col min="3076" max="3076" width="9" style="302" customWidth="1"/>
    <col min="3077" max="3328" width="8.88671875" style="302"/>
    <col min="3329" max="3329" width="9.44140625" style="302" customWidth="1"/>
    <col min="3330" max="3330" width="91.6640625" style="302" customWidth="1"/>
    <col min="3331" max="3331" width="21.6640625" style="302" customWidth="1"/>
    <col min="3332" max="3332" width="9" style="302" customWidth="1"/>
    <col min="3333" max="3584" width="8.88671875" style="302"/>
    <col min="3585" max="3585" width="9.44140625" style="302" customWidth="1"/>
    <col min="3586" max="3586" width="91.6640625" style="302" customWidth="1"/>
    <col min="3587" max="3587" width="21.6640625" style="302" customWidth="1"/>
    <col min="3588" max="3588" width="9" style="302" customWidth="1"/>
    <col min="3589" max="3840" width="8.88671875" style="302"/>
    <col min="3841" max="3841" width="9.44140625" style="302" customWidth="1"/>
    <col min="3842" max="3842" width="91.6640625" style="302" customWidth="1"/>
    <col min="3843" max="3843" width="21.6640625" style="302" customWidth="1"/>
    <col min="3844" max="3844" width="9" style="302" customWidth="1"/>
    <col min="3845" max="4096" width="8.88671875" style="302"/>
    <col min="4097" max="4097" width="9.44140625" style="302" customWidth="1"/>
    <col min="4098" max="4098" width="91.6640625" style="302" customWidth="1"/>
    <col min="4099" max="4099" width="21.6640625" style="302" customWidth="1"/>
    <col min="4100" max="4100" width="9" style="302" customWidth="1"/>
    <col min="4101" max="4352" width="8.88671875" style="302"/>
    <col min="4353" max="4353" width="9.44140625" style="302" customWidth="1"/>
    <col min="4354" max="4354" width="91.6640625" style="302" customWidth="1"/>
    <col min="4355" max="4355" width="21.6640625" style="302" customWidth="1"/>
    <col min="4356" max="4356" width="9" style="302" customWidth="1"/>
    <col min="4357" max="4608" width="8.88671875" style="302"/>
    <col min="4609" max="4609" width="9.44140625" style="302" customWidth="1"/>
    <col min="4610" max="4610" width="91.6640625" style="302" customWidth="1"/>
    <col min="4611" max="4611" width="21.6640625" style="302" customWidth="1"/>
    <col min="4612" max="4612" width="9" style="302" customWidth="1"/>
    <col min="4613" max="4864" width="8.88671875" style="302"/>
    <col min="4865" max="4865" width="9.44140625" style="302" customWidth="1"/>
    <col min="4866" max="4866" width="91.6640625" style="302" customWidth="1"/>
    <col min="4867" max="4867" width="21.6640625" style="302" customWidth="1"/>
    <col min="4868" max="4868" width="9" style="302" customWidth="1"/>
    <col min="4869" max="5120" width="8.88671875" style="302"/>
    <col min="5121" max="5121" width="9.44140625" style="302" customWidth="1"/>
    <col min="5122" max="5122" width="91.6640625" style="302" customWidth="1"/>
    <col min="5123" max="5123" width="21.6640625" style="302" customWidth="1"/>
    <col min="5124" max="5124" width="9" style="302" customWidth="1"/>
    <col min="5125" max="5376" width="8.88671875" style="302"/>
    <col min="5377" max="5377" width="9.44140625" style="302" customWidth="1"/>
    <col min="5378" max="5378" width="91.6640625" style="302" customWidth="1"/>
    <col min="5379" max="5379" width="21.6640625" style="302" customWidth="1"/>
    <col min="5380" max="5380" width="9" style="302" customWidth="1"/>
    <col min="5381" max="5632" width="8.88671875" style="302"/>
    <col min="5633" max="5633" width="9.44140625" style="302" customWidth="1"/>
    <col min="5634" max="5634" width="91.6640625" style="302" customWidth="1"/>
    <col min="5635" max="5635" width="21.6640625" style="302" customWidth="1"/>
    <col min="5636" max="5636" width="9" style="302" customWidth="1"/>
    <col min="5637" max="5888" width="8.88671875" style="302"/>
    <col min="5889" max="5889" width="9.44140625" style="302" customWidth="1"/>
    <col min="5890" max="5890" width="91.6640625" style="302" customWidth="1"/>
    <col min="5891" max="5891" width="21.6640625" style="302" customWidth="1"/>
    <col min="5892" max="5892" width="9" style="302" customWidth="1"/>
    <col min="5893" max="6144" width="8.88671875" style="302"/>
    <col min="6145" max="6145" width="9.44140625" style="302" customWidth="1"/>
    <col min="6146" max="6146" width="91.6640625" style="302" customWidth="1"/>
    <col min="6147" max="6147" width="21.6640625" style="302" customWidth="1"/>
    <col min="6148" max="6148" width="9" style="302" customWidth="1"/>
    <col min="6149" max="6400" width="8.88671875" style="302"/>
    <col min="6401" max="6401" width="9.44140625" style="302" customWidth="1"/>
    <col min="6402" max="6402" width="91.6640625" style="302" customWidth="1"/>
    <col min="6403" max="6403" width="21.6640625" style="302" customWidth="1"/>
    <col min="6404" max="6404" width="9" style="302" customWidth="1"/>
    <col min="6405" max="6656" width="8.88671875" style="302"/>
    <col min="6657" max="6657" width="9.44140625" style="302" customWidth="1"/>
    <col min="6658" max="6658" width="91.6640625" style="302" customWidth="1"/>
    <col min="6659" max="6659" width="21.6640625" style="302" customWidth="1"/>
    <col min="6660" max="6660" width="9" style="302" customWidth="1"/>
    <col min="6661" max="6912" width="8.88671875" style="302"/>
    <col min="6913" max="6913" width="9.44140625" style="302" customWidth="1"/>
    <col min="6914" max="6914" width="91.6640625" style="302" customWidth="1"/>
    <col min="6915" max="6915" width="21.6640625" style="302" customWidth="1"/>
    <col min="6916" max="6916" width="9" style="302" customWidth="1"/>
    <col min="6917" max="7168" width="8.88671875" style="302"/>
    <col min="7169" max="7169" width="9.44140625" style="302" customWidth="1"/>
    <col min="7170" max="7170" width="91.6640625" style="302" customWidth="1"/>
    <col min="7171" max="7171" width="21.6640625" style="302" customWidth="1"/>
    <col min="7172" max="7172" width="9" style="302" customWidth="1"/>
    <col min="7173" max="7424" width="8.88671875" style="302"/>
    <col min="7425" max="7425" width="9.44140625" style="302" customWidth="1"/>
    <col min="7426" max="7426" width="91.6640625" style="302" customWidth="1"/>
    <col min="7427" max="7427" width="21.6640625" style="302" customWidth="1"/>
    <col min="7428" max="7428" width="9" style="302" customWidth="1"/>
    <col min="7429" max="7680" width="8.88671875" style="302"/>
    <col min="7681" max="7681" width="9.44140625" style="302" customWidth="1"/>
    <col min="7682" max="7682" width="91.6640625" style="302" customWidth="1"/>
    <col min="7683" max="7683" width="21.6640625" style="302" customWidth="1"/>
    <col min="7684" max="7684" width="9" style="302" customWidth="1"/>
    <col min="7685" max="7936" width="8.88671875" style="302"/>
    <col min="7937" max="7937" width="9.44140625" style="302" customWidth="1"/>
    <col min="7938" max="7938" width="91.6640625" style="302" customWidth="1"/>
    <col min="7939" max="7939" width="21.6640625" style="302" customWidth="1"/>
    <col min="7940" max="7940" width="9" style="302" customWidth="1"/>
    <col min="7941" max="8192" width="8.88671875" style="302"/>
    <col min="8193" max="8193" width="9.44140625" style="302" customWidth="1"/>
    <col min="8194" max="8194" width="91.6640625" style="302" customWidth="1"/>
    <col min="8195" max="8195" width="21.6640625" style="302" customWidth="1"/>
    <col min="8196" max="8196" width="9" style="302" customWidth="1"/>
    <col min="8197" max="8448" width="8.88671875" style="302"/>
    <col min="8449" max="8449" width="9.44140625" style="302" customWidth="1"/>
    <col min="8450" max="8450" width="91.6640625" style="302" customWidth="1"/>
    <col min="8451" max="8451" width="21.6640625" style="302" customWidth="1"/>
    <col min="8452" max="8452" width="9" style="302" customWidth="1"/>
    <col min="8453" max="8704" width="8.88671875" style="302"/>
    <col min="8705" max="8705" width="9.44140625" style="302" customWidth="1"/>
    <col min="8706" max="8706" width="91.6640625" style="302" customWidth="1"/>
    <col min="8707" max="8707" width="21.6640625" style="302" customWidth="1"/>
    <col min="8708" max="8708" width="9" style="302" customWidth="1"/>
    <col min="8709" max="8960" width="8.88671875" style="302"/>
    <col min="8961" max="8961" width="9.44140625" style="302" customWidth="1"/>
    <col min="8962" max="8962" width="91.6640625" style="302" customWidth="1"/>
    <col min="8963" max="8963" width="21.6640625" style="302" customWidth="1"/>
    <col min="8964" max="8964" width="9" style="302" customWidth="1"/>
    <col min="8965" max="9216" width="8.88671875" style="302"/>
    <col min="9217" max="9217" width="9.44140625" style="302" customWidth="1"/>
    <col min="9218" max="9218" width="91.6640625" style="302" customWidth="1"/>
    <col min="9219" max="9219" width="21.6640625" style="302" customWidth="1"/>
    <col min="9220" max="9220" width="9" style="302" customWidth="1"/>
    <col min="9221" max="9472" width="8.88671875" style="302"/>
    <col min="9473" max="9473" width="9.44140625" style="302" customWidth="1"/>
    <col min="9474" max="9474" width="91.6640625" style="302" customWidth="1"/>
    <col min="9475" max="9475" width="21.6640625" style="302" customWidth="1"/>
    <col min="9476" max="9476" width="9" style="302" customWidth="1"/>
    <col min="9477" max="9728" width="8.88671875" style="302"/>
    <col min="9729" max="9729" width="9.44140625" style="302" customWidth="1"/>
    <col min="9730" max="9730" width="91.6640625" style="302" customWidth="1"/>
    <col min="9731" max="9731" width="21.6640625" style="302" customWidth="1"/>
    <col min="9732" max="9732" width="9" style="302" customWidth="1"/>
    <col min="9733" max="9984" width="8.88671875" style="302"/>
    <col min="9985" max="9985" width="9.44140625" style="302" customWidth="1"/>
    <col min="9986" max="9986" width="91.6640625" style="302" customWidth="1"/>
    <col min="9987" max="9987" width="21.6640625" style="302" customWidth="1"/>
    <col min="9988" max="9988" width="9" style="302" customWidth="1"/>
    <col min="9989" max="10240" width="8.88671875" style="302"/>
    <col min="10241" max="10241" width="9.44140625" style="302" customWidth="1"/>
    <col min="10242" max="10242" width="91.6640625" style="302" customWidth="1"/>
    <col min="10243" max="10243" width="21.6640625" style="302" customWidth="1"/>
    <col min="10244" max="10244" width="9" style="302" customWidth="1"/>
    <col min="10245" max="10496" width="8.88671875" style="302"/>
    <col min="10497" max="10497" width="9.44140625" style="302" customWidth="1"/>
    <col min="10498" max="10498" width="91.6640625" style="302" customWidth="1"/>
    <col min="10499" max="10499" width="21.6640625" style="302" customWidth="1"/>
    <col min="10500" max="10500" width="9" style="302" customWidth="1"/>
    <col min="10501" max="10752" width="8.88671875" style="302"/>
    <col min="10753" max="10753" width="9.44140625" style="302" customWidth="1"/>
    <col min="10754" max="10754" width="91.6640625" style="302" customWidth="1"/>
    <col min="10755" max="10755" width="21.6640625" style="302" customWidth="1"/>
    <col min="10756" max="10756" width="9" style="302" customWidth="1"/>
    <col min="10757" max="11008" width="8.88671875" style="302"/>
    <col min="11009" max="11009" width="9.44140625" style="302" customWidth="1"/>
    <col min="11010" max="11010" width="91.6640625" style="302" customWidth="1"/>
    <col min="11011" max="11011" width="21.6640625" style="302" customWidth="1"/>
    <col min="11012" max="11012" width="9" style="302" customWidth="1"/>
    <col min="11013" max="11264" width="8.88671875" style="302"/>
    <col min="11265" max="11265" width="9.44140625" style="302" customWidth="1"/>
    <col min="11266" max="11266" width="91.6640625" style="302" customWidth="1"/>
    <col min="11267" max="11267" width="21.6640625" style="302" customWidth="1"/>
    <col min="11268" max="11268" width="9" style="302" customWidth="1"/>
    <col min="11269" max="11520" width="8.88671875" style="302"/>
    <col min="11521" max="11521" width="9.44140625" style="302" customWidth="1"/>
    <col min="11522" max="11522" width="91.6640625" style="302" customWidth="1"/>
    <col min="11523" max="11523" width="21.6640625" style="302" customWidth="1"/>
    <col min="11524" max="11524" width="9" style="302" customWidth="1"/>
    <col min="11525" max="11776" width="8.88671875" style="302"/>
    <col min="11777" max="11777" width="9.44140625" style="302" customWidth="1"/>
    <col min="11778" max="11778" width="91.6640625" style="302" customWidth="1"/>
    <col min="11779" max="11779" width="21.6640625" style="302" customWidth="1"/>
    <col min="11780" max="11780" width="9" style="302" customWidth="1"/>
    <col min="11781" max="12032" width="8.88671875" style="302"/>
    <col min="12033" max="12033" width="9.44140625" style="302" customWidth="1"/>
    <col min="12034" max="12034" width="91.6640625" style="302" customWidth="1"/>
    <col min="12035" max="12035" width="21.6640625" style="302" customWidth="1"/>
    <col min="12036" max="12036" width="9" style="302" customWidth="1"/>
    <col min="12037" max="12288" width="8.88671875" style="302"/>
    <col min="12289" max="12289" width="9.44140625" style="302" customWidth="1"/>
    <col min="12290" max="12290" width="91.6640625" style="302" customWidth="1"/>
    <col min="12291" max="12291" width="21.6640625" style="302" customWidth="1"/>
    <col min="12292" max="12292" width="9" style="302" customWidth="1"/>
    <col min="12293" max="12544" width="8.88671875" style="302"/>
    <col min="12545" max="12545" width="9.44140625" style="302" customWidth="1"/>
    <col min="12546" max="12546" width="91.6640625" style="302" customWidth="1"/>
    <col min="12547" max="12547" width="21.6640625" style="302" customWidth="1"/>
    <col min="12548" max="12548" width="9" style="302" customWidth="1"/>
    <col min="12549" max="12800" width="8.88671875" style="302"/>
    <col min="12801" max="12801" width="9.44140625" style="302" customWidth="1"/>
    <col min="12802" max="12802" width="91.6640625" style="302" customWidth="1"/>
    <col min="12803" max="12803" width="21.6640625" style="302" customWidth="1"/>
    <col min="12804" max="12804" width="9" style="302" customWidth="1"/>
    <col min="12805" max="13056" width="8.88671875" style="302"/>
    <col min="13057" max="13057" width="9.44140625" style="302" customWidth="1"/>
    <col min="13058" max="13058" width="91.6640625" style="302" customWidth="1"/>
    <col min="13059" max="13059" width="21.6640625" style="302" customWidth="1"/>
    <col min="13060" max="13060" width="9" style="302" customWidth="1"/>
    <col min="13061" max="13312" width="8.88671875" style="302"/>
    <col min="13313" max="13313" width="9.44140625" style="302" customWidth="1"/>
    <col min="13314" max="13314" width="91.6640625" style="302" customWidth="1"/>
    <col min="13315" max="13315" width="21.6640625" style="302" customWidth="1"/>
    <col min="13316" max="13316" width="9" style="302" customWidth="1"/>
    <col min="13317" max="13568" width="8.88671875" style="302"/>
    <col min="13569" max="13569" width="9.44140625" style="302" customWidth="1"/>
    <col min="13570" max="13570" width="91.6640625" style="302" customWidth="1"/>
    <col min="13571" max="13571" width="21.6640625" style="302" customWidth="1"/>
    <col min="13572" max="13572" width="9" style="302" customWidth="1"/>
    <col min="13573" max="13824" width="8.88671875" style="302"/>
    <col min="13825" max="13825" width="9.44140625" style="302" customWidth="1"/>
    <col min="13826" max="13826" width="91.6640625" style="302" customWidth="1"/>
    <col min="13827" max="13827" width="21.6640625" style="302" customWidth="1"/>
    <col min="13828" max="13828" width="9" style="302" customWidth="1"/>
    <col min="13829" max="14080" width="8.88671875" style="302"/>
    <col min="14081" max="14081" width="9.44140625" style="302" customWidth="1"/>
    <col min="14082" max="14082" width="91.6640625" style="302" customWidth="1"/>
    <col min="14083" max="14083" width="21.6640625" style="302" customWidth="1"/>
    <col min="14084" max="14084" width="9" style="302" customWidth="1"/>
    <col min="14085" max="14336" width="8.88671875" style="302"/>
    <col min="14337" max="14337" width="9.44140625" style="302" customWidth="1"/>
    <col min="14338" max="14338" width="91.6640625" style="302" customWidth="1"/>
    <col min="14339" max="14339" width="21.6640625" style="302" customWidth="1"/>
    <col min="14340" max="14340" width="9" style="302" customWidth="1"/>
    <col min="14341" max="14592" width="8.88671875" style="302"/>
    <col min="14593" max="14593" width="9.44140625" style="302" customWidth="1"/>
    <col min="14594" max="14594" width="91.6640625" style="302" customWidth="1"/>
    <col min="14595" max="14595" width="21.6640625" style="302" customWidth="1"/>
    <col min="14596" max="14596" width="9" style="302" customWidth="1"/>
    <col min="14597" max="14848" width="8.88671875" style="302"/>
    <col min="14849" max="14849" width="9.44140625" style="302" customWidth="1"/>
    <col min="14850" max="14850" width="91.6640625" style="302" customWidth="1"/>
    <col min="14851" max="14851" width="21.6640625" style="302" customWidth="1"/>
    <col min="14852" max="14852" width="9" style="302" customWidth="1"/>
    <col min="14853" max="15104" width="8.88671875" style="302"/>
    <col min="15105" max="15105" width="9.44140625" style="302" customWidth="1"/>
    <col min="15106" max="15106" width="91.6640625" style="302" customWidth="1"/>
    <col min="15107" max="15107" width="21.6640625" style="302" customWidth="1"/>
    <col min="15108" max="15108" width="9" style="302" customWidth="1"/>
    <col min="15109" max="15360" width="8.88671875" style="302"/>
    <col min="15361" max="15361" width="9.44140625" style="302" customWidth="1"/>
    <col min="15362" max="15362" width="91.6640625" style="302" customWidth="1"/>
    <col min="15363" max="15363" width="21.6640625" style="302" customWidth="1"/>
    <col min="15364" max="15364" width="9" style="302" customWidth="1"/>
    <col min="15365" max="15616" width="8.88671875" style="302"/>
    <col min="15617" max="15617" width="9.44140625" style="302" customWidth="1"/>
    <col min="15618" max="15618" width="91.6640625" style="302" customWidth="1"/>
    <col min="15619" max="15619" width="21.6640625" style="302" customWidth="1"/>
    <col min="15620" max="15620" width="9" style="302" customWidth="1"/>
    <col min="15621" max="15872" width="8.88671875" style="302"/>
    <col min="15873" max="15873" width="9.44140625" style="302" customWidth="1"/>
    <col min="15874" max="15874" width="91.6640625" style="302" customWidth="1"/>
    <col min="15875" max="15875" width="21.6640625" style="302" customWidth="1"/>
    <col min="15876" max="15876" width="9" style="302" customWidth="1"/>
    <col min="15877" max="16128" width="8.88671875" style="302"/>
    <col min="16129" max="16129" width="9.44140625" style="302" customWidth="1"/>
    <col min="16130" max="16130" width="91.6640625" style="302" customWidth="1"/>
    <col min="16131" max="16131" width="21.6640625" style="302" customWidth="1"/>
    <col min="16132" max="16132" width="9" style="302" customWidth="1"/>
    <col min="16133" max="16384" width="8.88671875" style="302"/>
  </cols>
  <sheetData>
    <row r="1" spans="1:5">
      <c r="D1" s="380" t="s">
        <v>581</v>
      </c>
    </row>
    <row r="2" spans="1:5">
      <c r="A2" s="487" t="s">
        <v>0</v>
      </c>
      <c r="B2" s="487"/>
      <c r="C2" s="487"/>
      <c r="D2" s="302"/>
    </row>
    <row r="3" spans="1:5" ht="16.2" thickBot="1">
      <c r="A3" s="488" t="s">
        <v>339</v>
      </c>
      <c r="B3" s="488"/>
      <c r="C3" s="303"/>
      <c r="D3" s="303" t="s">
        <v>340</v>
      </c>
    </row>
    <row r="4" spans="1:5" ht="23.4" thickBot="1">
      <c r="A4" s="304" t="s">
        <v>1</v>
      </c>
      <c r="B4" s="305" t="s">
        <v>209</v>
      </c>
      <c r="C4" s="306" t="s">
        <v>569</v>
      </c>
      <c r="D4" s="306" t="s">
        <v>570</v>
      </c>
    </row>
    <row r="5" spans="1:5" s="310" customFormat="1" ht="10.8" thickBot="1">
      <c r="A5" s="307" t="s">
        <v>341</v>
      </c>
      <c r="B5" s="308" t="s">
        <v>342</v>
      </c>
      <c r="C5" s="309" t="s">
        <v>343</v>
      </c>
      <c r="D5" s="309" t="s">
        <v>343</v>
      </c>
    </row>
    <row r="6" spans="1:5" s="314" customFormat="1" ht="13.8" thickBot="1">
      <c r="A6" s="311" t="s">
        <v>2</v>
      </c>
      <c r="B6" s="312" t="s">
        <v>344</v>
      </c>
      <c r="C6" s="313">
        <f>+C7+C8+C9+C10+C11+C12</f>
        <v>41516134</v>
      </c>
      <c r="D6" s="313">
        <f>+D7+D8+D9+D10+D11+D12</f>
        <v>41904848</v>
      </c>
    </row>
    <row r="7" spans="1:5" s="314" customFormat="1" ht="13.2">
      <c r="A7" s="315" t="s">
        <v>55</v>
      </c>
      <c r="B7" s="316" t="s">
        <v>345</v>
      </c>
      <c r="C7" s="317">
        <v>10159290</v>
      </c>
      <c r="D7" s="317">
        <v>10159290</v>
      </c>
    </row>
    <row r="8" spans="1:5" s="314" customFormat="1" ht="13.2">
      <c r="A8" s="318" t="s">
        <v>57</v>
      </c>
      <c r="B8" s="319" t="s">
        <v>346</v>
      </c>
      <c r="C8" s="317">
        <v>14529070</v>
      </c>
      <c r="D8" s="317">
        <v>15063620</v>
      </c>
    </row>
    <row r="9" spans="1:5" s="314" customFormat="1" ht="13.2">
      <c r="A9" s="318" t="s">
        <v>59</v>
      </c>
      <c r="B9" s="319" t="s">
        <v>347</v>
      </c>
      <c r="C9" s="317">
        <v>15027774</v>
      </c>
      <c r="D9" s="317">
        <v>13715754</v>
      </c>
      <c r="E9" s="382"/>
    </row>
    <row r="10" spans="1:5" s="314" customFormat="1" ht="13.2">
      <c r="A10" s="318" t="s">
        <v>61</v>
      </c>
      <c r="B10" s="319" t="s">
        <v>348</v>
      </c>
      <c r="C10" s="317">
        <v>1800000</v>
      </c>
      <c r="D10" s="317">
        <v>1800000</v>
      </c>
    </row>
    <row r="11" spans="1:5" s="314" customFormat="1" ht="13.2">
      <c r="A11" s="318" t="s">
        <v>160</v>
      </c>
      <c r="B11" s="320" t="s">
        <v>349</v>
      </c>
      <c r="C11" s="317"/>
      <c r="D11" s="317"/>
    </row>
    <row r="12" spans="1:5" s="314" customFormat="1" ht="13.8" thickBot="1">
      <c r="A12" s="321" t="s">
        <v>65</v>
      </c>
      <c r="B12" s="322" t="s">
        <v>350</v>
      </c>
      <c r="C12" s="317"/>
      <c r="D12" s="317">
        <v>1166184</v>
      </c>
    </row>
    <row r="13" spans="1:5" s="314" customFormat="1" ht="13.8" thickBot="1">
      <c r="A13" s="311" t="s">
        <v>3</v>
      </c>
      <c r="B13" s="323" t="s">
        <v>351</v>
      </c>
      <c r="C13" s="313">
        <f>+C14+C15+C16+C17+C18</f>
        <v>2713118</v>
      </c>
      <c r="D13" s="313">
        <f>+D14+D15+D16+D17+D18</f>
        <v>2713118</v>
      </c>
    </row>
    <row r="14" spans="1:5" s="314" customFormat="1" ht="13.2">
      <c r="A14" s="315" t="s">
        <v>4</v>
      </c>
      <c r="B14" s="316" t="s">
        <v>352</v>
      </c>
      <c r="C14" s="317"/>
      <c r="D14" s="317"/>
    </row>
    <row r="15" spans="1:5" s="314" customFormat="1" ht="13.2">
      <c r="A15" s="318" t="s">
        <v>5</v>
      </c>
      <c r="B15" s="319" t="s">
        <v>353</v>
      </c>
      <c r="C15" s="317"/>
      <c r="D15" s="317"/>
    </row>
    <row r="16" spans="1:5" s="314" customFormat="1" ht="13.2">
      <c r="A16" s="318" t="s">
        <v>6</v>
      </c>
      <c r="B16" s="319" t="s">
        <v>354</v>
      </c>
      <c r="C16" s="317"/>
      <c r="D16" s="317"/>
    </row>
    <row r="17" spans="1:4" s="314" customFormat="1" ht="13.2">
      <c r="A17" s="318" t="s">
        <v>7</v>
      </c>
      <c r="B17" s="319" t="s">
        <v>355</v>
      </c>
      <c r="C17" s="317"/>
      <c r="D17" s="317"/>
    </row>
    <row r="18" spans="1:4" s="314" customFormat="1" ht="13.2">
      <c r="A18" s="318" t="s">
        <v>75</v>
      </c>
      <c r="B18" s="319" t="s">
        <v>356</v>
      </c>
      <c r="C18" s="317">
        <v>2713118</v>
      </c>
      <c r="D18" s="317">
        <v>2713118</v>
      </c>
    </row>
    <row r="19" spans="1:4" s="314" customFormat="1" ht="13.8" thickBot="1">
      <c r="A19" s="321" t="s">
        <v>76</v>
      </c>
      <c r="B19" s="322" t="s">
        <v>357</v>
      </c>
      <c r="C19" s="317"/>
      <c r="D19" s="317"/>
    </row>
    <row r="20" spans="1:4" s="314" customFormat="1" ht="13.8" thickBot="1">
      <c r="A20" s="311" t="s">
        <v>8</v>
      </c>
      <c r="B20" s="312" t="s">
        <v>358</v>
      </c>
      <c r="C20" s="313">
        <f>+C21+C22+C23+C24+C25</f>
        <v>3999991</v>
      </c>
      <c r="D20" s="313">
        <f>+D21+D22+D23+D24+D25</f>
        <v>3999991</v>
      </c>
    </row>
    <row r="21" spans="1:4" s="314" customFormat="1" ht="13.2">
      <c r="A21" s="315" t="s">
        <v>9</v>
      </c>
      <c r="B21" s="316" t="s">
        <v>359</v>
      </c>
      <c r="C21" s="317"/>
      <c r="D21" s="317"/>
    </row>
    <row r="22" spans="1:4" s="314" customFormat="1" ht="13.2">
      <c r="A22" s="318" t="s">
        <v>11</v>
      </c>
      <c r="B22" s="319" t="s">
        <v>360</v>
      </c>
      <c r="C22" s="317"/>
      <c r="D22" s="317"/>
    </row>
    <row r="23" spans="1:4" s="314" customFormat="1" ht="13.2">
      <c r="A23" s="318" t="s">
        <v>13</v>
      </c>
      <c r="B23" s="319" t="s">
        <v>361</v>
      </c>
      <c r="C23" s="317"/>
      <c r="D23" s="317"/>
    </row>
    <row r="24" spans="1:4" s="314" customFormat="1" ht="13.2">
      <c r="A24" s="318" t="s">
        <v>15</v>
      </c>
      <c r="B24" s="319" t="s">
        <v>362</v>
      </c>
      <c r="C24" s="317"/>
      <c r="D24" s="317"/>
    </row>
    <row r="25" spans="1:4" s="314" customFormat="1" ht="13.2">
      <c r="A25" s="318" t="s">
        <v>17</v>
      </c>
      <c r="B25" s="319" t="s">
        <v>363</v>
      </c>
      <c r="C25" s="317">
        <v>3999991</v>
      </c>
      <c r="D25" s="317">
        <v>3999991</v>
      </c>
    </row>
    <row r="26" spans="1:4" s="314" customFormat="1" ht="13.8" thickBot="1">
      <c r="A26" s="321" t="s">
        <v>19</v>
      </c>
      <c r="B26" s="324" t="s">
        <v>364</v>
      </c>
      <c r="C26" s="317"/>
      <c r="D26" s="317"/>
    </row>
    <row r="27" spans="1:4" s="314" customFormat="1" ht="13.8" thickBot="1">
      <c r="A27" s="311" t="s">
        <v>20</v>
      </c>
      <c r="B27" s="312" t="s">
        <v>365</v>
      </c>
      <c r="C27" s="325">
        <f>+C28+C32+C33+C34</f>
        <v>1500000</v>
      </c>
      <c r="D27" s="325">
        <f>+D28+D32+D33+D34</f>
        <v>800000</v>
      </c>
    </row>
    <row r="28" spans="1:4" s="314" customFormat="1" ht="13.2">
      <c r="A28" s="315" t="s">
        <v>316</v>
      </c>
      <c r="B28" s="316" t="s">
        <v>366</v>
      </c>
      <c r="C28" s="317"/>
      <c r="D28" s="317">
        <f>+D31</f>
        <v>800000</v>
      </c>
    </row>
    <row r="29" spans="1:4" s="314" customFormat="1" ht="13.2">
      <c r="A29" s="318" t="s">
        <v>367</v>
      </c>
      <c r="B29" s="319" t="s">
        <v>368</v>
      </c>
      <c r="C29" s="317"/>
      <c r="D29" s="317"/>
    </row>
    <row r="30" spans="1:4" s="314" customFormat="1" ht="13.2">
      <c r="A30" s="318" t="s">
        <v>369</v>
      </c>
      <c r="B30" s="319" t="s">
        <v>370</v>
      </c>
      <c r="C30" s="317"/>
      <c r="D30" s="317"/>
    </row>
    <row r="31" spans="1:4" s="314" customFormat="1" ht="13.2">
      <c r="A31" s="318" t="s">
        <v>371</v>
      </c>
      <c r="B31" s="326" t="s">
        <v>372</v>
      </c>
      <c r="C31" s="317"/>
      <c r="D31" s="317">
        <v>800000</v>
      </c>
    </row>
    <row r="32" spans="1:4" s="314" customFormat="1" ht="13.2">
      <c r="A32" s="318" t="s">
        <v>318</v>
      </c>
      <c r="B32" s="319" t="s">
        <v>248</v>
      </c>
      <c r="C32" s="317">
        <v>1500000</v>
      </c>
      <c r="D32" s="317"/>
    </row>
    <row r="33" spans="1:4" s="314" customFormat="1" ht="13.2">
      <c r="A33" s="318" t="s">
        <v>319</v>
      </c>
      <c r="B33" s="319" t="s">
        <v>373</v>
      </c>
      <c r="C33" s="317"/>
      <c r="D33" s="317"/>
    </row>
    <row r="34" spans="1:4" s="314" customFormat="1" ht="13.8" thickBot="1">
      <c r="A34" s="321" t="s">
        <v>320</v>
      </c>
      <c r="B34" s="324" t="s">
        <v>374</v>
      </c>
      <c r="C34" s="317"/>
      <c r="D34" s="317"/>
    </row>
    <row r="35" spans="1:4" s="314" customFormat="1" ht="13.8" thickBot="1">
      <c r="A35" s="311" t="s">
        <v>21</v>
      </c>
      <c r="B35" s="312" t="s">
        <v>375</v>
      </c>
      <c r="C35" s="313">
        <f>SUM(C36:C46)</f>
        <v>4880525</v>
      </c>
      <c r="D35" s="313">
        <f>SUM(D36:D46)</f>
        <v>4880525</v>
      </c>
    </row>
    <row r="36" spans="1:4" s="314" customFormat="1" ht="13.2">
      <c r="A36" s="315" t="s">
        <v>22</v>
      </c>
      <c r="B36" s="316" t="s">
        <v>376</v>
      </c>
      <c r="C36" s="317"/>
      <c r="D36" s="317"/>
    </row>
    <row r="37" spans="1:4" s="314" customFormat="1" ht="13.2">
      <c r="A37" s="318" t="s">
        <v>23</v>
      </c>
      <c r="B37" s="319" t="s">
        <v>377</v>
      </c>
      <c r="C37" s="317">
        <v>2027500</v>
      </c>
      <c r="D37" s="317">
        <v>2027500</v>
      </c>
    </row>
    <row r="38" spans="1:4" s="314" customFormat="1" ht="13.2">
      <c r="A38" s="318" t="s">
        <v>24</v>
      </c>
      <c r="B38" s="319" t="s">
        <v>378</v>
      </c>
      <c r="C38" s="317"/>
      <c r="D38" s="317"/>
    </row>
    <row r="39" spans="1:4" s="314" customFormat="1" ht="13.2">
      <c r="A39" s="318" t="s">
        <v>25</v>
      </c>
      <c r="B39" s="319" t="s">
        <v>379</v>
      </c>
      <c r="C39" s="317">
        <v>1060000</v>
      </c>
      <c r="D39" s="317">
        <v>1060000</v>
      </c>
    </row>
    <row r="40" spans="1:4" s="314" customFormat="1" ht="13.2">
      <c r="A40" s="318" t="s">
        <v>26</v>
      </c>
      <c r="B40" s="319" t="s">
        <v>380</v>
      </c>
      <c r="C40" s="317">
        <v>1788025</v>
      </c>
      <c r="D40" s="317">
        <v>1788025</v>
      </c>
    </row>
    <row r="41" spans="1:4" s="314" customFormat="1" ht="13.2">
      <c r="A41" s="318" t="s">
        <v>27</v>
      </c>
      <c r="B41" s="319" t="s">
        <v>381</v>
      </c>
      <c r="C41" s="317"/>
      <c r="D41" s="317"/>
    </row>
    <row r="42" spans="1:4" s="314" customFormat="1" ht="13.2">
      <c r="A42" s="318" t="s">
        <v>28</v>
      </c>
      <c r="B42" s="319" t="s">
        <v>382</v>
      </c>
      <c r="C42" s="317"/>
      <c r="D42" s="317"/>
    </row>
    <row r="43" spans="1:4" s="314" customFormat="1" ht="13.2">
      <c r="A43" s="318" t="s">
        <v>29</v>
      </c>
      <c r="B43" s="319" t="s">
        <v>383</v>
      </c>
      <c r="C43" s="317"/>
      <c r="D43" s="317"/>
    </row>
    <row r="44" spans="1:4" s="314" customFormat="1" ht="13.2">
      <c r="A44" s="318" t="s">
        <v>384</v>
      </c>
      <c r="B44" s="319" t="s">
        <v>385</v>
      </c>
      <c r="C44" s="317"/>
      <c r="D44" s="317"/>
    </row>
    <row r="45" spans="1:4" s="314" customFormat="1" ht="13.2">
      <c r="A45" s="321" t="s">
        <v>386</v>
      </c>
      <c r="B45" s="324" t="s">
        <v>387</v>
      </c>
      <c r="C45" s="317"/>
      <c r="D45" s="317"/>
    </row>
    <row r="46" spans="1:4" s="314" customFormat="1" ht="13.8" thickBot="1">
      <c r="A46" s="321" t="s">
        <v>388</v>
      </c>
      <c r="B46" s="322" t="s">
        <v>389</v>
      </c>
      <c r="C46" s="317">
        <v>5000</v>
      </c>
      <c r="D46" s="317">
        <v>5000</v>
      </c>
    </row>
    <row r="47" spans="1:4" s="314" customFormat="1" ht="13.8" thickBot="1">
      <c r="A47" s="311" t="s">
        <v>30</v>
      </c>
      <c r="B47" s="312" t="s">
        <v>390</v>
      </c>
      <c r="C47" s="313">
        <f>SUM(C48:C52)</f>
        <v>0</v>
      </c>
      <c r="D47" s="313">
        <f>SUM(D48:D52)</f>
        <v>0</v>
      </c>
    </row>
    <row r="48" spans="1:4" s="314" customFormat="1" ht="13.2">
      <c r="A48" s="315" t="s">
        <v>31</v>
      </c>
      <c r="B48" s="316" t="s">
        <v>391</v>
      </c>
      <c r="C48" s="317">
        <v>0</v>
      </c>
      <c r="D48" s="317">
        <v>0</v>
      </c>
    </row>
    <row r="49" spans="1:4" s="314" customFormat="1" ht="13.2">
      <c r="A49" s="318" t="s">
        <v>32</v>
      </c>
      <c r="B49" s="319" t="s">
        <v>392</v>
      </c>
      <c r="C49" s="317">
        <v>0</v>
      </c>
      <c r="D49" s="317">
        <v>0</v>
      </c>
    </row>
    <row r="50" spans="1:4" s="314" customFormat="1" ht="13.2">
      <c r="A50" s="318" t="s">
        <v>393</v>
      </c>
      <c r="B50" s="319" t="s">
        <v>394</v>
      </c>
      <c r="C50" s="317">
        <v>0</v>
      </c>
      <c r="D50" s="317">
        <v>0</v>
      </c>
    </row>
    <row r="51" spans="1:4" s="314" customFormat="1" ht="13.2">
      <c r="A51" s="318" t="s">
        <v>395</v>
      </c>
      <c r="B51" s="319" t="s">
        <v>396</v>
      </c>
      <c r="C51" s="317">
        <v>0</v>
      </c>
      <c r="D51" s="317">
        <v>0</v>
      </c>
    </row>
    <row r="52" spans="1:4" s="314" customFormat="1" ht="13.8" thickBot="1">
      <c r="A52" s="321" t="s">
        <v>397</v>
      </c>
      <c r="B52" s="322" t="s">
        <v>398</v>
      </c>
      <c r="C52" s="317">
        <v>0</v>
      </c>
      <c r="D52" s="317">
        <v>0</v>
      </c>
    </row>
    <row r="53" spans="1:4" s="314" customFormat="1" ht="13.8" thickBot="1">
      <c r="A53" s="311" t="s">
        <v>33</v>
      </c>
      <c r="B53" s="312" t="s">
        <v>399</v>
      </c>
      <c r="C53" s="313">
        <v>0</v>
      </c>
      <c r="D53" s="313">
        <v>0</v>
      </c>
    </row>
    <row r="54" spans="1:4" s="314" customFormat="1" ht="13.2">
      <c r="A54" s="315" t="s">
        <v>34</v>
      </c>
      <c r="B54" s="316" t="s">
        <v>400</v>
      </c>
      <c r="C54" s="317">
        <v>0</v>
      </c>
      <c r="D54" s="317">
        <v>0</v>
      </c>
    </row>
    <row r="55" spans="1:4" s="314" customFormat="1" ht="25.2" customHeight="1">
      <c r="A55" s="318" t="s">
        <v>36</v>
      </c>
      <c r="B55" s="319" t="s">
        <v>401</v>
      </c>
      <c r="C55" s="317">
        <v>0</v>
      </c>
      <c r="D55" s="317">
        <v>0</v>
      </c>
    </row>
    <row r="56" spans="1:4" s="314" customFormat="1" ht="13.2">
      <c r="A56" s="318" t="s">
        <v>402</v>
      </c>
      <c r="B56" s="319" t="s">
        <v>403</v>
      </c>
      <c r="C56" s="317">
        <v>0</v>
      </c>
      <c r="D56" s="317">
        <v>0</v>
      </c>
    </row>
    <row r="57" spans="1:4" s="314" customFormat="1" ht="13.8" thickBot="1">
      <c r="A57" s="321" t="s">
        <v>404</v>
      </c>
      <c r="B57" s="322" t="s">
        <v>405</v>
      </c>
      <c r="C57" s="317">
        <v>0</v>
      </c>
      <c r="D57" s="317">
        <v>0</v>
      </c>
    </row>
    <row r="58" spans="1:4" s="314" customFormat="1" ht="13.8" thickBot="1">
      <c r="A58" s="311" t="s">
        <v>38</v>
      </c>
      <c r="B58" s="323" t="s">
        <v>406</v>
      </c>
      <c r="C58" s="313">
        <v>0</v>
      </c>
      <c r="D58" s="313">
        <v>0</v>
      </c>
    </row>
    <row r="59" spans="1:4" s="314" customFormat="1" ht="13.2">
      <c r="A59" s="315" t="s">
        <v>39</v>
      </c>
      <c r="B59" s="316" t="s">
        <v>407</v>
      </c>
      <c r="C59" s="317">
        <v>0</v>
      </c>
      <c r="D59" s="317">
        <v>0</v>
      </c>
    </row>
    <row r="60" spans="1:4" s="314" customFormat="1" ht="13.2">
      <c r="A60" s="318" t="s">
        <v>40</v>
      </c>
      <c r="B60" s="319" t="s">
        <v>408</v>
      </c>
      <c r="C60" s="317">
        <v>0</v>
      </c>
      <c r="D60" s="317">
        <v>0</v>
      </c>
    </row>
    <row r="61" spans="1:4" s="314" customFormat="1" ht="13.2">
      <c r="A61" s="318" t="s">
        <v>41</v>
      </c>
      <c r="B61" s="319" t="s">
        <v>409</v>
      </c>
      <c r="C61" s="317">
        <v>0</v>
      </c>
      <c r="D61" s="317">
        <v>0</v>
      </c>
    </row>
    <row r="62" spans="1:4" s="314" customFormat="1" ht="13.8" thickBot="1">
      <c r="A62" s="321" t="s">
        <v>410</v>
      </c>
      <c r="B62" s="322" t="s">
        <v>411</v>
      </c>
      <c r="C62" s="317">
        <v>0</v>
      </c>
      <c r="D62" s="317">
        <v>0</v>
      </c>
    </row>
    <row r="63" spans="1:4" s="314" customFormat="1" ht="13.8" thickBot="1">
      <c r="A63" s="327" t="s">
        <v>412</v>
      </c>
      <c r="B63" s="312" t="s">
        <v>413</v>
      </c>
      <c r="C63" s="325">
        <f>+C6+C13+C20+C27+C35+C47+C53+C58</f>
        <v>54609768</v>
      </c>
      <c r="D63" s="325">
        <f>+D6+D13+D20+D27+D35+D47+D53+D58</f>
        <v>54298482</v>
      </c>
    </row>
    <row r="64" spans="1:4" s="314" customFormat="1" ht="13.8" thickBot="1">
      <c r="A64" s="328" t="s">
        <v>414</v>
      </c>
      <c r="B64" s="323" t="s">
        <v>415</v>
      </c>
      <c r="C64" s="313">
        <f>SUM(C65:C67)</f>
        <v>0</v>
      </c>
      <c r="D64" s="313">
        <f>SUM(D65:D67)</f>
        <v>0</v>
      </c>
    </row>
    <row r="65" spans="1:4" s="314" customFormat="1" ht="13.2">
      <c r="A65" s="315" t="s">
        <v>416</v>
      </c>
      <c r="B65" s="316" t="s">
        <v>417</v>
      </c>
      <c r="C65" s="317">
        <v>0</v>
      </c>
      <c r="D65" s="317">
        <v>0</v>
      </c>
    </row>
    <row r="66" spans="1:4" s="314" customFormat="1" ht="13.2">
      <c r="A66" s="318" t="s">
        <v>418</v>
      </c>
      <c r="B66" s="319" t="s">
        <v>419</v>
      </c>
      <c r="C66" s="317">
        <v>0</v>
      </c>
      <c r="D66" s="317">
        <v>0</v>
      </c>
    </row>
    <row r="67" spans="1:4" s="314" customFormat="1" ht="13.8" thickBot="1">
      <c r="A67" s="321" t="s">
        <v>420</v>
      </c>
      <c r="B67" s="329" t="s">
        <v>421</v>
      </c>
      <c r="C67" s="317">
        <v>0</v>
      </c>
      <c r="D67" s="317">
        <v>0</v>
      </c>
    </row>
    <row r="68" spans="1:4" s="314" customFormat="1" ht="13.8" thickBot="1">
      <c r="A68" s="328" t="s">
        <v>422</v>
      </c>
      <c r="B68" s="323" t="s">
        <v>423</v>
      </c>
      <c r="C68" s="313">
        <f>SUM(C69:C72)</f>
        <v>0</v>
      </c>
      <c r="D68" s="313">
        <f>SUM(D69:D72)</f>
        <v>0</v>
      </c>
    </row>
    <row r="69" spans="1:4" s="314" customFormat="1" ht="13.2">
      <c r="A69" s="315" t="s">
        <v>44</v>
      </c>
      <c r="B69" s="316" t="s">
        <v>424</v>
      </c>
      <c r="C69" s="317">
        <v>0</v>
      </c>
      <c r="D69" s="317">
        <v>0</v>
      </c>
    </row>
    <row r="70" spans="1:4" s="314" customFormat="1" ht="13.2">
      <c r="A70" s="318" t="s">
        <v>47</v>
      </c>
      <c r="B70" s="319" t="s">
        <v>425</v>
      </c>
      <c r="C70" s="317">
        <v>0</v>
      </c>
      <c r="D70" s="317">
        <v>0</v>
      </c>
    </row>
    <row r="71" spans="1:4" s="314" customFormat="1" ht="13.2">
      <c r="A71" s="318" t="s">
        <v>426</v>
      </c>
      <c r="B71" s="319" t="s">
        <v>427</v>
      </c>
      <c r="C71" s="317">
        <v>0</v>
      </c>
      <c r="D71" s="317">
        <v>0</v>
      </c>
    </row>
    <row r="72" spans="1:4" s="314" customFormat="1" ht="13.8" thickBot="1">
      <c r="A72" s="321" t="s">
        <v>428</v>
      </c>
      <c r="B72" s="322" t="s">
        <v>429</v>
      </c>
      <c r="C72" s="317">
        <v>0</v>
      </c>
      <c r="D72" s="317">
        <v>0</v>
      </c>
    </row>
    <row r="73" spans="1:4" s="314" customFormat="1" ht="13.8" thickBot="1">
      <c r="A73" s="328" t="s">
        <v>430</v>
      </c>
      <c r="B73" s="323" t="s">
        <v>431</v>
      </c>
      <c r="C73" s="313">
        <f>SUM(C74:C75)</f>
        <v>21724260</v>
      </c>
      <c r="D73" s="313">
        <f>SUM(D74:D75)</f>
        <v>27679988</v>
      </c>
    </row>
    <row r="74" spans="1:4" s="314" customFormat="1" ht="13.2">
      <c r="A74" s="315" t="s">
        <v>432</v>
      </c>
      <c r="B74" s="316" t="s">
        <v>433</v>
      </c>
      <c r="C74" s="317">
        <v>21724260</v>
      </c>
      <c r="D74" s="317">
        <v>27679988</v>
      </c>
    </row>
    <row r="75" spans="1:4" s="314" customFormat="1" ht="13.8" thickBot="1">
      <c r="A75" s="321" t="s">
        <v>434</v>
      </c>
      <c r="B75" s="322" t="s">
        <v>435</v>
      </c>
      <c r="C75" s="317">
        <v>0</v>
      </c>
      <c r="D75" s="317">
        <v>0</v>
      </c>
    </row>
    <row r="76" spans="1:4" s="314" customFormat="1" ht="13.8" thickBot="1">
      <c r="A76" s="328" t="s">
        <v>436</v>
      </c>
      <c r="B76" s="323" t="s">
        <v>437</v>
      </c>
      <c r="C76" s="313">
        <f>SUM(C77:C80)</f>
        <v>1660646</v>
      </c>
      <c r="D76" s="313">
        <f>SUM(D77:D80)</f>
        <v>1660646</v>
      </c>
    </row>
    <row r="77" spans="1:4" s="314" customFormat="1" ht="13.2">
      <c r="A77" s="315" t="s">
        <v>438</v>
      </c>
      <c r="B77" s="316" t="s">
        <v>300</v>
      </c>
      <c r="C77" s="317">
        <v>1660646</v>
      </c>
      <c r="D77" s="317">
        <v>1660646</v>
      </c>
    </row>
    <row r="78" spans="1:4" s="314" customFormat="1" ht="13.2">
      <c r="A78" s="318" t="s">
        <v>439</v>
      </c>
      <c r="B78" s="319" t="s">
        <v>440</v>
      </c>
      <c r="C78" s="317"/>
      <c r="D78" s="317"/>
    </row>
    <row r="79" spans="1:4" s="314" customFormat="1" ht="13.2">
      <c r="A79" s="321" t="s">
        <v>441</v>
      </c>
      <c r="B79" s="322" t="s">
        <v>442</v>
      </c>
      <c r="C79" s="317">
        <v>0</v>
      </c>
      <c r="D79" s="317">
        <v>0</v>
      </c>
    </row>
    <row r="80" spans="1:4" s="332" customFormat="1" ht="14.4" thickBot="1">
      <c r="A80" s="330" t="s">
        <v>443</v>
      </c>
      <c r="B80" s="331" t="s">
        <v>296</v>
      </c>
      <c r="C80" s="317"/>
      <c r="D80" s="317"/>
    </row>
    <row r="81" spans="1:4" s="314" customFormat="1" ht="13.8" thickBot="1">
      <c r="A81" s="328" t="s">
        <v>444</v>
      </c>
      <c r="B81" s="323" t="s">
        <v>445</v>
      </c>
      <c r="C81" s="313">
        <f>SUM(C82:C85)</f>
        <v>0</v>
      </c>
      <c r="D81" s="313">
        <f>SUM(D82:D85)</f>
        <v>0</v>
      </c>
    </row>
    <row r="82" spans="1:4" s="314" customFormat="1" ht="13.2">
      <c r="A82" s="333" t="s">
        <v>446</v>
      </c>
      <c r="B82" s="316" t="s">
        <v>447</v>
      </c>
      <c r="C82" s="317"/>
      <c r="D82" s="317"/>
    </row>
    <row r="83" spans="1:4" s="314" customFormat="1" ht="13.2">
      <c r="A83" s="334" t="s">
        <v>448</v>
      </c>
      <c r="B83" s="319" t="s">
        <v>449</v>
      </c>
      <c r="C83" s="317"/>
      <c r="D83" s="317"/>
    </row>
    <row r="84" spans="1:4" s="314" customFormat="1" ht="13.2">
      <c r="A84" s="334" t="s">
        <v>450</v>
      </c>
      <c r="B84" s="319" t="s">
        <v>451</v>
      </c>
      <c r="C84" s="317">
        <v>0</v>
      </c>
      <c r="D84" s="317">
        <v>0</v>
      </c>
    </row>
    <row r="85" spans="1:4" s="314" customFormat="1" ht="13.8" thickBot="1">
      <c r="A85" s="335" t="s">
        <v>452</v>
      </c>
      <c r="B85" s="322" t="s">
        <v>453</v>
      </c>
      <c r="C85" s="317"/>
      <c r="D85" s="317"/>
    </row>
    <row r="86" spans="1:4" s="314" customFormat="1" ht="13.8" thickBot="1">
      <c r="A86" s="328" t="s">
        <v>454</v>
      </c>
      <c r="B86" s="323" t="s">
        <v>455</v>
      </c>
      <c r="C86" s="336"/>
      <c r="D86" s="336"/>
    </row>
    <row r="87" spans="1:4" s="314" customFormat="1" ht="13.8" thickBot="1">
      <c r="A87" s="328" t="s">
        <v>456</v>
      </c>
      <c r="B87" s="323" t="s">
        <v>457</v>
      </c>
      <c r="C87" s="336"/>
      <c r="D87" s="336"/>
    </row>
    <row r="88" spans="1:4" s="314" customFormat="1" ht="13.8" thickBot="1">
      <c r="A88" s="328" t="s">
        <v>458</v>
      </c>
      <c r="B88" s="337" t="s">
        <v>459</v>
      </c>
      <c r="C88" s="325">
        <f>+C64+C68+C73+C76+C81+C87+C86</f>
        <v>23384906</v>
      </c>
      <c r="D88" s="325">
        <f>+D64+D68+D73+D76+D81+D87+D86</f>
        <v>29340634</v>
      </c>
    </row>
    <row r="89" spans="1:4" s="314" customFormat="1" ht="13.8" thickBot="1">
      <c r="A89" s="338" t="s">
        <v>460</v>
      </c>
      <c r="B89" s="339" t="s">
        <v>461</v>
      </c>
      <c r="C89" s="325">
        <f>+C63+C88</f>
        <v>77994674</v>
      </c>
      <c r="D89" s="325">
        <f>+D63+D88</f>
        <v>83639116</v>
      </c>
    </row>
    <row r="90" spans="1:4" s="314" customFormat="1">
      <c r="A90" s="340"/>
      <c r="B90" s="341"/>
      <c r="C90" s="342"/>
      <c r="D90" s="342"/>
    </row>
    <row r="91" spans="1:4" s="314" customFormat="1">
      <c r="A91" s="340"/>
      <c r="B91" s="341"/>
      <c r="C91" s="342"/>
      <c r="D91" s="342"/>
    </row>
    <row r="92" spans="1:4" s="314" customFormat="1">
      <c r="A92" s="340"/>
      <c r="B92" s="341"/>
      <c r="C92" s="342"/>
      <c r="D92" s="342"/>
    </row>
    <row r="93" spans="1:4" s="314" customFormat="1">
      <c r="A93" s="340"/>
      <c r="B93" s="341"/>
      <c r="C93" s="342"/>
      <c r="D93" s="342"/>
    </row>
    <row r="94" spans="1:4" s="314" customFormat="1">
      <c r="A94" s="340"/>
      <c r="B94" s="341"/>
      <c r="C94" s="342"/>
      <c r="D94" s="342"/>
    </row>
    <row r="95" spans="1:4" s="314" customFormat="1">
      <c r="A95" s="340"/>
      <c r="B95" s="341"/>
      <c r="C95" s="342"/>
      <c r="D95" s="342"/>
    </row>
    <row r="96" spans="1:4" s="314" customFormat="1">
      <c r="A96" s="340"/>
      <c r="B96" s="341"/>
      <c r="C96" s="342"/>
      <c r="D96" s="342"/>
    </row>
    <row r="97" spans="1:4" s="314" customFormat="1">
      <c r="A97" s="340"/>
      <c r="B97" s="341"/>
      <c r="C97" s="342"/>
      <c r="D97" s="342"/>
    </row>
    <row r="98" spans="1:4" s="314" customFormat="1">
      <c r="A98" s="340"/>
      <c r="B98" s="341"/>
      <c r="C98" s="342"/>
      <c r="D98" s="342"/>
    </row>
    <row r="99" spans="1:4" s="314" customFormat="1">
      <c r="A99" s="340"/>
      <c r="B99" s="341"/>
      <c r="C99" s="342"/>
      <c r="D99" s="342"/>
    </row>
    <row r="100" spans="1:4" s="314" customFormat="1">
      <c r="A100" s="340"/>
      <c r="B100" s="341"/>
      <c r="C100" s="342"/>
      <c r="D100" s="342"/>
    </row>
    <row r="101" spans="1:4" s="314" customFormat="1">
      <c r="A101" s="340"/>
      <c r="B101" s="341"/>
      <c r="C101" s="342"/>
      <c r="D101" s="342"/>
    </row>
    <row r="102" spans="1:4" s="314" customFormat="1">
      <c r="A102" s="340"/>
      <c r="B102" s="341"/>
      <c r="C102" s="342"/>
      <c r="D102" s="342"/>
    </row>
    <row r="103" spans="1:4" s="314" customFormat="1">
      <c r="A103" s="340"/>
      <c r="B103" s="341"/>
      <c r="C103" s="342"/>
      <c r="D103" s="342"/>
    </row>
    <row r="104" spans="1:4" s="314" customFormat="1">
      <c r="A104" s="340"/>
      <c r="B104" s="341"/>
      <c r="C104" s="342"/>
      <c r="D104" s="342"/>
    </row>
    <row r="105" spans="1:4" s="314" customFormat="1">
      <c r="A105" s="340"/>
      <c r="B105" s="341"/>
      <c r="C105" s="342"/>
      <c r="D105" s="342"/>
    </row>
    <row r="106" spans="1:4" s="314" customFormat="1">
      <c r="A106" s="340"/>
      <c r="B106" s="341"/>
      <c r="C106" s="342"/>
      <c r="D106" s="342"/>
    </row>
    <row r="107" spans="1:4" s="314" customFormat="1">
      <c r="A107" s="340"/>
      <c r="B107" s="341"/>
      <c r="C107" s="342"/>
      <c r="D107" s="342"/>
    </row>
    <row r="108" spans="1:4" s="314" customFormat="1">
      <c r="A108" s="340"/>
      <c r="B108" s="341"/>
      <c r="C108" s="342"/>
      <c r="D108" s="342"/>
    </row>
    <row r="109" spans="1:4" s="314" customFormat="1">
      <c r="A109" s="340"/>
      <c r="B109" s="341"/>
      <c r="C109" s="342"/>
      <c r="D109" s="342"/>
    </row>
    <row r="110" spans="1:4">
      <c r="A110" s="487" t="s">
        <v>51</v>
      </c>
      <c r="B110" s="487"/>
      <c r="C110" s="487"/>
      <c r="D110" s="302"/>
    </row>
    <row r="111" spans="1:4" s="344" customFormat="1" ht="16.2" thickBot="1">
      <c r="A111" s="489" t="s">
        <v>52</v>
      </c>
      <c r="B111" s="489"/>
      <c r="C111" s="343" t="s">
        <v>340</v>
      </c>
      <c r="D111" s="343" t="s">
        <v>340</v>
      </c>
    </row>
    <row r="112" spans="1:4" ht="23.4" thickBot="1">
      <c r="A112" s="304" t="s">
        <v>1</v>
      </c>
      <c r="B112" s="305" t="s">
        <v>54</v>
      </c>
      <c r="C112" s="306" t="str">
        <f>+C4</f>
        <v>2020. évi eredeti előirányzat</v>
      </c>
      <c r="D112" s="306" t="str">
        <f>+D4</f>
        <v>2020. évi módosított előirányzat</v>
      </c>
    </row>
    <row r="113" spans="1:4" s="310" customFormat="1" ht="10.8" thickBot="1">
      <c r="A113" s="345" t="s">
        <v>341</v>
      </c>
      <c r="B113" s="346" t="s">
        <v>342</v>
      </c>
      <c r="C113" s="347" t="s">
        <v>343</v>
      </c>
      <c r="D113" s="347" t="s">
        <v>343</v>
      </c>
    </row>
    <row r="114" spans="1:4" ht="16.2" thickBot="1">
      <c r="A114" s="348" t="s">
        <v>2</v>
      </c>
      <c r="B114" s="349" t="s">
        <v>462</v>
      </c>
      <c r="C114" s="313">
        <f>C115+C116+C117+C118+C119+C132</f>
        <v>52483333</v>
      </c>
      <c r="D114" s="313">
        <f>D115+D116+D117+D118+D119+D132</f>
        <v>57593225</v>
      </c>
    </row>
    <row r="115" spans="1:4">
      <c r="A115" s="350" t="s">
        <v>55</v>
      </c>
      <c r="B115" s="351" t="s">
        <v>56</v>
      </c>
      <c r="C115" s="352">
        <v>14939456</v>
      </c>
      <c r="D115" s="352">
        <v>14939456</v>
      </c>
    </row>
    <row r="116" spans="1:4">
      <c r="A116" s="318" t="s">
        <v>57</v>
      </c>
      <c r="B116" s="353" t="s">
        <v>58</v>
      </c>
      <c r="C116" s="354">
        <v>2227370</v>
      </c>
      <c r="D116" s="354">
        <v>2227370</v>
      </c>
    </row>
    <row r="117" spans="1:4">
      <c r="A117" s="318" t="s">
        <v>59</v>
      </c>
      <c r="B117" s="353" t="s">
        <v>60</v>
      </c>
      <c r="C117" s="354">
        <v>28366409</v>
      </c>
      <c r="D117" s="354">
        <v>27054389</v>
      </c>
    </row>
    <row r="118" spans="1:4">
      <c r="A118" s="318" t="s">
        <v>61</v>
      </c>
      <c r="B118" s="355" t="s">
        <v>62</v>
      </c>
      <c r="C118" s="354">
        <v>1100000</v>
      </c>
      <c r="D118" s="354">
        <v>1100000</v>
      </c>
    </row>
    <row r="119" spans="1:4">
      <c r="A119" s="318" t="s">
        <v>63</v>
      </c>
      <c r="B119" s="356" t="s">
        <v>64</v>
      </c>
      <c r="C119" s="354">
        <v>430000</v>
      </c>
      <c r="D119" s="354">
        <v>430000</v>
      </c>
    </row>
    <row r="120" spans="1:4">
      <c r="A120" s="318" t="s">
        <v>65</v>
      </c>
      <c r="B120" s="353" t="s">
        <v>463</v>
      </c>
      <c r="C120" s="354"/>
      <c r="D120" s="354"/>
    </row>
    <row r="121" spans="1:4">
      <c r="A121" s="318" t="s">
        <v>66</v>
      </c>
      <c r="B121" s="357" t="s">
        <v>464</v>
      </c>
      <c r="C121" s="354"/>
      <c r="D121" s="354"/>
    </row>
    <row r="122" spans="1:4">
      <c r="A122" s="318" t="s">
        <v>67</v>
      </c>
      <c r="B122" s="357" t="s">
        <v>465</v>
      </c>
      <c r="C122" s="354"/>
      <c r="D122" s="354"/>
    </row>
    <row r="123" spans="1:4">
      <c r="A123" s="318" t="s">
        <v>68</v>
      </c>
      <c r="B123" s="358" t="s">
        <v>466</v>
      </c>
      <c r="C123" s="354"/>
      <c r="D123" s="354"/>
    </row>
    <row r="124" spans="1:4">
      <c r="A124" s="318" t="s">
        <v>69</v>
      </c>
      <c r="B124" s="359" t="s">
        <v>467</v>
      </c>
      <c r="C124" s="354"/>
      <c r="D124" s="354"/>
    </row>
    <row r="125" spans="1:4">
      <c r="A125" s="318" t="s">
        <v>70</v>
      </c>
      <c r="B125" s="359" t="s">
        <v>468</v>
      </c>
      <c r="C125" s="354"/>
      <c r="D125" s="354"/>
    </row>
    <row r="126" spans="1:4">
      <c r="A126" s="318" t="s">
        <v>71</v>
      </c>
      <c r="B126" s="358" t="s">
        <v>469</v>
      </c>
      <c r="C126" s="354">
        <v>50000</v>
      </c>
      <c r="D126" s="354">
        <v>50000</v>
      </c>
    </row>
    <row r="127" spans="1:4">
      <c r="A127" s="318" t="s">
        <v>153</v>
      </c>
      <c r="B127" s="358" t="s">
        <v>470</v>
      </c>
      <c r="C127" s="354"/>
      <c r="D127" s="354"/>
    </row>
    <row r="128" spans="1:4">
      <c r="A128" s="318" t="s">
        <v>471</v>
      </c>
      <c r="B128" s="359" t="s">
        <v>472</v>
      </c>
      <c r="C128" s="354"/>
      <c r="D128" s="354"/>
    </row>
    <row r="129" spans="1:4">
      <c r="A129" s="360" t="s">
        <v>473</v>
      </c>
      <c r="B129" s="357" t="s">
        <v>474</v>
      </c>
      <c r="C129" s="354"/>
      <c r="D129" s="354"/>
    </row>
    <row r="130" spans="1:4">
      <c r="A130" s="318" t="s">
        <v>475</v>
      </c>
      <c r="B130" s="357" t="s">
        <v>476</v>
      </c>
      <c r="C130" s="354"/>
      <c r="D130" s="354"/>
    </row>
    <row r="131" spans="1:4">
      <c r="A131" s="321" t="s">
        <v>477</v>
      </c>
      <c r="B131" s="357" t="s">
        <v>478</v>
      </c>
      <c r="C131" s="354">
        <v>380000</v>
      </c>
      <c r="D131" s="354">
        <v>380000</v>
      </c>
    </row>
    <row r="132" spans="1:4">
      <c r="A132" s="318" t="s">
        <v>479</v>
      </c>
      <c r="B132" s="355" t="s">
        <v>92</v>
      </c>
      <c r="C132" s="354">
        <v>5420098</v>
      </c>
      <c r="D132" s="354">
        <f>+D133</f>
        <v>11842010</v>
      </c>
    </row>
    <row r="133" spans="1:4">
      <c r="A133" s="318" t="s">
        <v>480</v>
      </c>
      <c r="B133" s="353" t="s">
        <v>481</v>
      </c>
      <c r="C133" s="354">
        <v>5420098</v>
      </c>
      <c r="D133" s="354">
        <v>11842010</v>
      </c>
    </row>
    <row r="134" spans="1:4" ht="16.2" thickBot="1">
      <c r="A134" s="361" t="s">
        <v>482</v>
      </c>
      <c r="B134" s="362" t="s">
        <v>483</v>
      </c>
      <c r="C134" s="354"/>
      <c r="D134" s="354"/>
    </row>
    <row r="135" spans="1:4" ht="16.2" thickBot="1">
      <c r="A135" s="363" t="s">
        <v>3</v>
      </c>
      <c r="B135" s="364" t="s">
        <v>484</v>
      </c>
      <c r="C135" s="365">
        <f>+C136+C138+C140</f>
        <v>9321625</v>
      </c>
      <c r="D135" s="365">
        <f>+D136+D138+D140</f>
        <v>9321625</v>
      </c>
    </row>
    <row r="136" spans="1:4">
      <c r="A136" s="315" t="s">
        <v>4</v>
      </c>
      <c r="B136" s="353" t="s">
        <v>72</v>
      </c>
      <c r="C136" s="354">
        <v>4883915</v>
      </c>
      <c r="D136" s="354">
        <v>4883915</v>
      </c>
    </row>
    <row r="137" spans="1:4">
      <c r="A137" s="315" t="s">
        <v>5</v>
      </c>
      <c r="B137" s="366" t="s">
        <v>485</v>
      </c>
      <c r="C137" s="354"/>
      <c r="D137" s="354"/>
    </row>
    <row r="138" spans="1:4">
      <c r="A138" s="315" t="s">
        <v>6</v>
      </c>
      <c r="B138" s="366" t="s">
        <v>73</v>
      </c>
      <c r="C138" s="354">
        <v>4437710</v>
      </c>
      <c r="D138" s="354">
        <v>4437710</v>
      </c>
    </row>
    <row r="139" spans="1:4">
      <c r="A139" s="315" t="s">
        <v>7</v>
      </c>
      <c r="B139" s="366" t="s">
        <v>486</v>
      </c>
      <c r="C139" s="354"/>
      <c r="D139" s="354"/>
    </row>
    <row r="140" spans="1:4">
      <c r="A140" s="315" t="s">
        <v>75</v>
      </c>
      <c r="B140" s="322" t="s">
        <v>74</v>
      </c>
      <c r="C140" s="354"/>
      <c r="D140" s="354"/>
    </row>
    <row r="141" spans="1:4">
      <c r="A141" s="315" t="s">
        <v>76</v>
      </c>
      <c r="B141" s="320" t="s">
        <v>487</v>
      </c>
      <c r="C141" s="354"/>
      <c r="D141" s="354"/>
    </row>
    <row r="142" spans="1:4">
      <c r="A142" s="315" t="s">
        <v>77</v>
      </c>
      <c r="B142" s="367" t="s">
        <v>488</v>
      </c>
      <c r="C142" s="354"/>
      <c r="D142" s="354"/>
    </row>
    <row r="143" spans="1:4">
      <c r="A143" s="315" t="s">
        <v>78</v>
      </c>
      <c r="B143" s="359" t="s">
        <v>468</v>
      </c>
      <c r="C143" s="354"/>
      <c r="D143" s="354"/>
    </row>
    <row r="144" spans="1:4">
      <c r="A144" s="315" t="s">
        <v>79</v>
      </c>
      <c r="B144" s="359" t="s">
        <v>489</v>
      </c>
      <c r="C144" s="354"/>
      <c r="D144" s="354"/>
    </row>
    <row r="145" spans="1:4">
      <c r="A145" s="315" t="s">
        <v>80</v>
      </c>
      <c r="B145" s="359" t="s">
        <v>490</v>
      </c>
      <c r="C145" s="354"/>
      <c r="D145" s="354"/>
    </row>
    <row r="146" spans="1:4">
      <c r="A146" s="315" t="s">
        <v>491</v>
      </c>
      <c r="B146" s="359" t="s">
        <v>472</v>
      </c>
      <c r="C146" s="354"/>
      <c r="D146" s="354"/>
    </row>
    <row r="147" spans="1:4">
      <c r="A147" s="315" t="s">
        <v>492</v>
      </c>
      <c r="B147" s="359" t="s">
        <v>493</v>
      </c>
      <c r="C147" s="354"/>
      <c r="D147" s="354"/>
    </row>
    <row r="148" spans="1:4" ht="16.2" thickBot="1">
      <c r="A148" s="360" t="s">
        <v>494</v>
      </c>
      <c r="B148" s="359" t="s">
        <v>495</v>
      </c>
      <c r="C148" s="354"/>
      <c r="D148" s="354"/>
    </row>
    <row r="149" spans="1:4" ht="16.2" thickBot="1">
      <c r="A149" s="311" t="s">
        <v>8</v>
      </c>
      <c r="B149" s="368" t="s">
        <v>496</v>
      </c>
      <c r="C149" s="313">
        <f>+C114+C135</f>
        <v>61804958</v>
      </c>
      <c r="D149" s="313">
        <f>+D114+D135</f>
        <v>66914850</v>
      </c>
    </row>
    <row r="150" spans="1:4" ht="16.2" thickBot="1">
      <c r="A150" s="311" t="s">
        <v>82</v>
      </c>
      <c r="B150" s="368" t="s">
        <v>497</v>
      </c>
      <c r="C150" s="313">
        <f>+C151+C152+C153</f>
        <v>0</v>
      </c>
      <c r="D150" s="313">
        <f>+D151+D152+D153</f>
        <v>0</v>
      </c>
    </row>
    <row r="151" spans="1:4">
      <c r="A151" s="315" t="s">
        <v>316</v>
      </c>
      <c r="B151" s="366" t="s">
        <v>498</v>
      </c>
      <c r="C151" s="354">
        <v>0</v>
      </c>
      <c r="D151" s="354">
        <v>0</v>
      </c>
    </row>
    <row r="152" spans="1:4">
      <c r="A152" s="315" t="s">
        <v>318</v>
      </c>
      <c r="B152" s="366" t="s">
        <v>499</v>
      </c>
      <c r="C152" s="354">
        <v>0</v>
      </c>
      <c r="D152" s="354">
        <v>0</v>
      </c>
    </row>
    <row r="153" spans="1:4" ht="16.2" thickBot="1">
      <c r="A153" s="360" t="s">
        <v>319</v>
      </c>
      <c r="B153" s="366" t="s">
        <v>500</v>
      </c>
      <c r="C153" s="354">
        <v>0</v>
      </c>
      <c r="D153" s="354">
        <v>0</v>
      </c>
    </row>
    <row r="154" spans="1:4" ht="16.2" thickBot="1">
      <c r="A154" s="311" t="s">
        <v>21</v>
      </c>
      <c r="B154" s="368" t="s">
        <v>501</v>
      </c>
      <c r="C154" s="313">
        <f>SUM(C155:C160)</f>
        <v>0</v>
      </c>
      <c r="D154" s="313">
        <f>SUM(D155:D160)</f>
        <v>0</v>
      </c>
    </row>
    <row r="155" spans="1:4">
      <c r="A155" s="315" t="s">
        <v>22</v>
      </c>
      <c r="B155" s="369" t="s">
        <v>502</v>
      </c>
      <c r="C155" s="354">
        <v>0</v>
      </c>
      <c r="D155" s="354">
        <v>0</v>
      </c>
    </row>
    <row r="156" spans="1:4">
      <c r="A156" s="315" t="s">
        <v>23</v>
      </c>
      <c r="B156" s="369" t="s">
        <v>503</v>
      </c>
      <c r="C156" s="354">
        <v>0</v>
      </c>
      <c r="D156" s="354">
        <v>0</v>
      </c>
    </row>
    <row r="157" spans="1:4">
      <c r="A157" s="315" t="s">
        <v>24</v>
      </c>
      <c r="B157" s="369" t="s">
        <v>504</v>
      </c>
      <c r="C157" s="354">
        <v>0</v>
      </c>
      <c r="D157" s="354">
        <v>0</v>
      </c>
    </row>
    <row r="158" spans="1:4">
      <c r="A158" s="315" t="s">
        <v>25</v>
      </c>
      <c r="B158" s="369" t="s">
        <v>505</v>
      </c>
      <c r="C158" s="354">
        <v>0</v>
      </c>
      <c r="D158" s="354">
        <v>0</v>
      </c>
    </row>
    <row r="159" spans="1:4">
      <c r="A159" s="315" t="s">
        <v>26</v>
      </c>
      <c r="B159" s="369" t="s">
        <v>506</v>
      </c>
      <c r="C159" s="354">
        <v>0</v>
      </c>
      <c r="D159" s="354">
        <v>0</v>
      </c>
    </row>
    <row r="160" spans="1:4" ht="16.2" thickBot="1">
      <c r="A160" s="360" t="s">
        <v>27</v>
      </c>
      <c r="B160" s="369" t="s">
        <v>507</v>
      </c>
      <c r="C160" s="354">
        <v>0</v>
      </c>
      <c r="D160" s="354">
        <v>0</v>
      </c>
    </row>
    <row r="161" spans="1:9" ht="16.2" thickBot="1">
      <c r="A161" s="311" t="s">
        <v>30</v>
      </c>
      <c r="B161" s="368" t="s">
        <v>508</v>
      </c>
      <c r="C161" s="325">
        <f>+C162+C163+C164+C165</f>
        <v>16189716</v>
      </c>
      <c r="D161" s="325">
        <f>+D162+D163+D164+D165</f>
        <v>16724266</v>
      </c>
    </row>
    <row r="162" spans="1:9">
      <c r="A162" s="315" t="s">
        <v>31</v>
      </c>
      <c r="B162" s="369" t="s">
        <v>509</v>
      </c>
      <c r="C162" s="354">
        <v>0</v>
      </c>
      <c r="D162" s="354">
        <v>0</v>
      </c>
    </row>
    <row r="163" spans="1:9">
      <c r="A163" s="315" t="s">
        <v>32</v>
      </c>
      <c r="B163" s="369" t="s">
        <v>298</v>
      </c>
      <c r="C163" s="354">
        <v>1660646</v>
      </c>
      <c r="D163" s="354">
        <v>1660646</v>
      </c>
    </row>
    <row r="164" spans="1:9">
      <c r="A164" s="315" t="s">
        <v>393</v>
      </c>
      <c r="B164" s="369" t="s">
        <v>296</v>
      </c>
      <c r="C164" s="354">
        <v>14529070</v>
      </c>
      <c r="D164" s="354">
        <v>15063620</v>
      </c>
    </row>
    <row r="165" spans="1:9" ht="16.2" thickBot="1">
      <c r="A165" s="360" t="s">
        <v>395</v>
      </c>
      <c r="B165" s="370" t="s">
        <v>511</v>
      </c>
      <c r="C165" s="354">
        <v>0</v>
      </c>
      <c r="D165" s="354">
        <v>0</v>
      </c>
    </row>
    <row r="166" spans="1:9" ht="16.2" thickBot="1">
      <c r="A166" s="311" t="s">
        <v>83</v>
      </c>
      <c r="B166" s="368" t="s">
        <v>512</v>
      </c>
      <c r="C166" s="371">
        <f>SUM(C167:C171)</f>
        <v>0</v>
      </c>
      <c r="D166" s="371">
        <f>SUM(D167:D171)</f>
        <v>0</v>
      </c>
    </row>
    <row r="167" spans="1:9">
      <c r="A167" s="315" t="s">
        <v>34</v>
      </c>
      <c r="B167" s="369" t="s">
        <v>513</v>
      </c>
      <c r="C167" s="372"/>
      <c r="D167" s="372"/>
    </row>
    <row r="168" spans="1:9">
      <c r="A168" s="315" t="s">
        <v>36</v>
      </c>
      <c r="B168" s="369" t="s">
        <v>514</v>
      </c>
      <c r="C168" s="372"/>
      <c r="D168" s="372"/>
    </row>
    <row r="169" spans="1:9">
      <c r="A169" s="315" t="s">
        <v>402</v>
      </c>
      <c r="B169" s="369" t="s">
        <v>515</v>
      </c>
      <c r="C169" s="372"/>
      <c r="D169" s="372"/>
    </row>
    <row r="170" spans="1:9">
      <c r="A170" s="315" t="s">
        <v>404</v>
      </c>
      <c r="B170" s="369" t="s">
        <v>516</v>
      </c>
      <c r="C170" s="372"/>
      <c r="D170" s="372"/>
    </row>
    <row r="171" spans="1:9" ht="16.2" thickBot="1">
      <c r="A171" s="315" t="s">
        <v>517</v>
      </c>
      <c r="B171" s="369" t="s">
        <v>518</v>
      </c>
      <c r="C171" s="372"/>
      <c r="D171" s="372"/>
    </row>
    <row r="172" spans="1:9" ht="16.2" thickBot="1">
      <c r="A172" s="311" t="s">
        <v>38</v>
      </c>
      <c r="B172" s="368" t="s">
        <v>519</v>
      </c>
      <c r="C172" s="373"/>
      <c r="D172" s="373"/>
    </row>
    <row r="173" spans="1:9" ht="16.2" thickBot="1">
      <c r="A173" s="311" t="s">
        <v>84</v>
      </c>
      <c r="B173" s="368" t="s">
        <v>520</v>
      </c>
      <c r="C173" s="373"/>
      <c r="D173" s="373"/>
    </row>
    <row r="174" spans="1:9" ht="16.2" thickBot="1">
      <c r="A174" s="311" t="s">
        <v>42</v>
      </c>
      <c r="B174" s="368" t="s">
        <v>521</v>
      </c>
      <c r="C174" s="374">
        <f>+C150+C154+C161+C166+C172+C173</f>
        <v>16189716</v>
      </c>
      <c r="D174" s="374">
        <f>+D150+D154+D161+D166+D172+D173</f>
        <v>16724266</v>
      </c>
      <c r="F174" s="375"/>
      <c r="G174" s="376"/>
      <c r="H174" s="376"/>
      <c r="I174" s="376"/>
    </row>
    <row r="175" spans="1:9" s="314" customFormat="1" ht="13.8" thickBot="1">
      <c r="A175" s="377" t="s">
        <v>43</v>
      </c>
      <c r="B175" s="378" t="s">
        <v>522</v>
      </c>
      <c r="C175" s="374">
        <f>+C149+C174</f>
        <v>77994674</v>
      </c>
      <c r="D175" s="374">
        <f>+D149+D174</f>
        <v>83639116</v>
      </c>
      <c r="E175" s="382"/>
      <c r="F175" s="382"/>
    </row>
    <row r="177" spans="1:4">
      <c r="A177" s="481" t="s">
        <v>523</v>
      </c>
      <c r="B177" s="481"/>
      <c r="C177" s="481"/>
      <c r="D177" s="302"/>
    </row>
    <row r="178" spans="1:4" ht="16.2" thickBot="1">
      <c r="A178" s="488" t="s">
        <v>85</v>
      </c>
      <c r="B178" s="488"/>
      <c r="C178" s="303" t="s">
        <v>340</v>
      </c>
      <c r="D178" s="303" t="s">
        <v>340</v>
      </c>
    </row>
    <row r="179" spans="1:4" ht="21" thickBot="1">
      <c r="A179" s="311">
        <v>1</v>
      </c>
      <c r="B179" s="381" t="s">
        <v>524</v>
      </c>
      <c r="C179" s="313">
        <f>+C63-C149</f>
        <v>-7195190</v>
      </c>
      <c r="D179" s="313">
        <f>+D63-D149</f>
        <v>-12616368</v>
      </c>
    </row>
    <row r="180" spans="1:4" ht="31.2" thickBot="1">
      <c r="A180" s="311" t="s">
        <v>3</v>
      </c>
      <c r="B180" s="381" t="s">
        <v>525</v>
      </c>
      <c r="C180" s="313">
        <f>+C88-C174</f>
        <v>7195190</v>
      </c>
      <c r="D180" s="313">
        <f>+D88-D174</f>
        <v>12616368</v>
      </c>
    </row>
    <row r="181" spans="1:4" ht="16.2" thickBot="1"/>
    <row r="182" spans="1:4" ht="16.2" thickBot="1">
      <c r="A182" s="113" t="s">
        <v>154</v>
      </c>
      <c r="B182" s="114"/>
      <c r="C182" s="116">
        <v>3</v>
      </c>
      <c r="D182" s="116">
        <v>3</v>
      </c>
    </row>
    <row r="183" spans="1:4" ht="16.2" thickBot="1">
      <c r="A183" s="113" t="s">
        <v>155</v>
      </c>
      <c r="B183" s="114"/>
      <c r="C183" s="116">
        <v>3</v>
      </c>
      <c r="D183" s="116">
        <v>3</v>
      </c>
    </row>
    <row r="188" spans="1:4">
      <c r="D188" s="476"/>
    </row>
  </sheetData>
  <mergeCells count="5">
    <mergeCell ref="A2:C2"/>
    <mergeCell ref="A3:B3"/>
    <mergeCell ref="A110:C110"/>
    <mergeCell ref="A111:B111"/>
    <mergeCell ref="A178:B178"/>
  </mergeCells>
  <phoneticPr fontId="1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E52"/>
  <sheetViews>
    <sheetView zoomScaleNormal="100" workbookViewId="0">
      <selection activeCell="E52" sqref="E52"/>
    </sheetView>
  </sheetViews>
  <sheetFormatPr defaultColWidth="9.33203125" defaultRowHeight="13.2"/>
  <cols>
    <col min="1" max="1" width="9.6640625" style="61" customWidth="1"/>
    <col min="2" max="2" width="9.6640625" style="62" customWidth="1"/>
    <col min="3" max="3" width="44.88671875" style="62" customWidth="1"/>
    <col min="4" max="5" width="25" style="62" customWidth="1"/>
    <col min="6" max="16384" width="9.33203125" style="62"/>
  </cols>
  <sheetData>
    <row r="1" spans="1:5" s="65" customFormat="1" ht="21" customHeight="1" thickBot="1">
      <c r="A1" s="64"/>
      <c r="C1" s="66"/>
      <c r="D1" s="67"/>
      <c r="E1" s="67" t="s">
        <v>253</v>
      </c>
    </row>
    <row r="2" spans="1:5" s="69" customFormat="1" ht="25.5" customHeight="1">
      <c r="A2" s="497" t="s">
        <v>156</v>
      </c>
      <c r="B2" s="497"/>
      <c r="C2" s="68" t="s">
        <v>147</v>
      </c>
      <c r="D2" s="499" t="s">
        <v>148</v>
      </c>
      <c r="E2" s="500"/>
    </row>
    <row r="3" spans="1:5" s="69" customFormat="1" ht="16.2" thickBot="1">
      <c r="A3" s="70" t="s">
        <v>149</v>
      </c>
      <c r="B3" s="71"/>
      <c r="C3" s="117" t="s">
        <v>242</v>
      </c>
      <c r="D3" s="501" t="s">
        <v>250</v>
      </c>
      <c r="E3" s="502"/>
    </row>
    <row r="4" spans="1:5" s="74" customFormat="1" ht="15.9" customHeight="1" thickBot="1">
      <c r="A4" s="72"/>
      <c r="B4" s="72"/>
      <c r="C4" s="72"/>
      <c r="D4" s="73"/>
      <c r="E4" s="73" t="s">
        <v>283</v>
      </c>
    </row>
    <row r="5" spans="1:5" ht="13.5" customHeight="1" thickBot="1">
      <c r="A5" s="498" t="s">
        <v>150</v>
      </c>
      <c r="B5" s="498"/>
      <c r="C5" s="75" t="s">
        <v>151</v>
      </c>
      <c r="D5" s="118" t="s">
        <v>258</v>
      </c>
      <c r="E5" s="118" t="s">
        <v>571</v>
      </c>
    </row>
    <row r="6" spans="1:5" s="79" customFormat="1" ht="12.9" customHeight="1" thickBot="1">
      <c r="A6" s="76">
        <v>1</v>
      </c>
      <c r="B6" s="77">
        <v>2</v>
      </c>
      <c r="C6" s="77">
        <v>3</v>
      </c>
      <c r="D6" s="78">
        <v>4</v>
      </c>
      <c r="E6" s="78">
        <v>5</v>
      </c>
    </row>
    <row r="7" spans="1:5" s="79" customFormat="1" ht="15.9" customHeight="1" thickBot="1">
      <c r="A7" s="80"/>
      <c r="B7" s="81"/>
      <c r="C7" s="81" t="s">
        <v>86</v>
      </c>
      <c r="D7" s="119"/>
      <c r="E7" s="119"/>
    </row>
    <row r="8" spans="1:5" s="83" customFormat="1" ht="12" customHeight="1" thickBot="1">
      <c r="A8" s="76" t="s">
        <v>2</v>
      </c>
      <c r="B8" s="82"/>
      <c r="C8" s="120" t="s">
        <v>159</v>
      </c>
      <c r="D8" s="26"/>
      <c r="E8" s="26"/>
    </row>
    <row r="9" spans="1:5" s="83" customFormat="1" ht="12" customHeight="1">
      <c r="A9" s="87"/>
      <c r="B9" s="85" t="s">
        <v>55</v>
      </c>
      <c r="C9" s="2" t="s">
        <v>10</v>
      </c>
      <c r="D9" s="88"/>
      <c r="E9" s="88"/>
    </row>
    <row r="10" spans="1:5" s="83" customFormat="1" ht="12" customHeight="1">
      <c r="A10" s="84"/>
      <c r="B10" s="85" t="s">
        <v>57</v>
      </c>
      <c r="C10" s="3" t="s">
        <v>12</v>
      </c>
      <c r="D10" s="22"/>
      <c r="E10" s="22"/>
    </row>
    <row r="11" spans="1:5" s="83" customFormat="1" ht="12" customHeight="1">
      <c r="A11" s="84"/>
      <c r="B11" s="85" t="s">
        <v>59</v>
      </c>
      <c r="C11" s="3" t="s">
        <v>14</v>
      </c>
      <c r="D11" s="22"/>
      <c r="E11" s="22"/>
    </row>
    <row r="12" spans="1:5" s="83" customFormat="1" ht="12" customHeight="1">
      <c r="A12" s="84"/>
      <c r="B12" s="85" t="s">
        <v>61</v>
      </c>
      <c r="C12" s="3" t="s">
        <v>16</v>
      </c>
      <c r="D12" s="22"/>
      <c r="E12" s="22"/>
    </row>
    <row r="13" spans="1:5" s="83" customFormat="1" ht="12" customHeight="1">
      <c r="A13" s="84"/>
      <c r="B13" s="85" t="s">
        <v>160</v>
      </c>
      <c r="C13" s="4" t="s">
        <v>18</v>
      </c>
      <c r="D13" s="22"/>
      <c r="E13" s="22"/>
    </row>
    <row r="14" spans="1:5" s="83" customFormat="1" ht="12" customHeight="1">
      <c r="A14" s="89"/>
      <c r="B14" s="85" t="s">
        <v>65</v>
      </c>
      <c r="C14" s="3" t="s">
        <v>161</v>
      </c>
      <c r="D14" s="27"/>
      <c r="E14" s="27"/>
    </row>
    <row r="15" spans="1:5" s="86" customFormat="1" ht="12" customHeight="1">
      <c r="A15" s="84"/>
      <c r="B15" s="85" t="s">
        <v>66</v>
      </c>
      <c r="C15" s="3" t="s">
        <v>162</v>
      </c>
      <c r="D15" s="22"/>
      <c r="E15" s="22"/>
    </row>
    <row r="16" spans="1:5" s="86" customFormat="1" ht="12" customHeight="1" thickBot="1">
      <c r="A16" s="90"/>
      <c r="B16" s="91" t="s">
        <v>67</v>
      </c>
      <c r="C16" s="4" t="s">
        <v>163</v>
      </c>
      <c r="D16" s="25"/>
      <c r="E16" s="25"/>
    </row>
    <row r="17" spans="1:5" s="83" customFormat="1" ht="12" customHeight="1" thickBot="1">
      <c r="A17" s="76" t="s">
        <v>3</v>
      </c>
      <c r="B17" s="82"/>
      <c r="C17" s="120" t="s">
        <v>164</v>
      </c>
      <c r="D17" s="26"/>
      <c r="E17" s="26"/>
    </row>
    <row r="18" spans="1:5" s="86" customFormat="1" ht="12" customHeight="1">
      <c r="A18" s="84"/>
      <c r="B18" s="85" t="s">
        <v>4</v>
      </c>
      <c r="C18" s="6" t="s">
        <v>165</v>
      </c>
      <c r="D18" s="22"/>
      <c r="E18" s="22"/>
    </row>
    <row r="19" spans="1:5" s="86" customFormat="1" ht="12" customHeight="1">
      <c r="A19" s="84"/>
      <c r="B19" s="85" t="s">
        <v>5</v>
      </c>
      <c r="C19" s="3" t="s">
        <v>166</v>
      </c>
      <c r="D19" s="22"/>
      <c r="E19" s="22"/>
    </row>
    <row r="20" spans="1:5" s="86" customFormat="1" ht="12" customHeight="1">
      <c r="A20" s="84"/>
      <c r="B20" s="85" t="s">
        <v>6</v>
      </c>
      <c r="C20" s="3" t="s">
        <v>167</v>
      </c>
      <c r="D20" s="22"/>
      <c r="E20" s="22"/>
    </row>
    <row r="21" spans="1:5" s="86" customFormat="1" ht="12" customHeight="1" thickBot="1">
      <c r="A21" s="84"/>
      <c r="B21" s="85" t="s">
        <v>7</v>
      </c>
      <c r="C21" s="3" t="s">
        <v>166</v>
      </c>
      <c r="D21" s="22"/>
      <c r="E21" s="22"/>
    </row>
    <row r="22" spans="1:5" s="86" customFormat="1" ht="12" customHeight="1" thickBot="1">
      <c r="A22" s="76" t="s">
        <v>8</v>
      </c>
      <c r="B22" s="1"/>
      <c r="C22" s="1" t="s">
        <v>168</v>
      </c>
      <c r="D22" s="26"/>
      <c r="E22" s="26"/>
    </row>
    <row r="23" spans="1:5" s="86" customFormat="1" ht="12" customHeight="1">
      <c r="A23" s="87"/>
      <c r="B23" s="121" t="s">
        <v>9</v>
      </c>
      <c r="C23" s="2" t="s">
        <v>35</v>
      </c>
      <c r="D23" s="88"/>
      <c r="E23" s="88"/>
    </row>
    <row r="24" spans="1:5" s="86" customFormat="1" ht="12" customHeight="1" thickBot="1">
      <c r="A24" s="122"/>
      <c r="B24" s="123" t="s">
        <v>11</v>
      </c>
      <c r="C24" s="5" t="s">
        <v>37</v>
      </c>
      <c r="D24" s="124"/>
      <c r="E24" s="124"/>
    </row>
    <row r="25" spans="1:5" s="86" customFormat="1" ht="12" customHeight="1" thickBot="1">
      <c r="A25" s="76" t="s">
        <v>82</v>
      </c>
      <c r="B25" s="1"/>
      <c r="C25" s="1" t="s">
        <v>169</v>
      </c>
      <c r="D25" s="28"/>
      <c r="E25" s="28"/>
    </row>
    <row r="26" spans="1:5" s="83" customFormat="1" ht="12" customHeight="1" thickBot="1">
      <c r="A26" s="76" t="s">
        <v>21</v>
      </c>
      <c r="B26" s="82"/>
      <c r="C26" s="1" t="s">
        <v>170</v>
      </c>
      <c r="D26" s="28">
        <v>6024800</v>
      </c>
      <c r="E26" s="28">
        <v>6024800</v>
      </c>
    </row>
    <row r="27" spans="1:5" s="83" customFormat="1" ht="12" customHeight="1" thickBot="1">
      <c r="A27" s="76" t="s">
        <v>30</v>
      </c>
      <c r="B27" s="99"/>
      <c r="C27" s="1" t="s">
        <v>171</v>
      </c>
      <c r="D27" s="100"/>
      <c r="E27" s="100"/>
    </row>
    <row r="28" spans="1:5" s="83" customFormat="1" ht="12" customHeight="1" thickBot="1">
      <c r="A28" s="125" t="s">
        <v>83</v>
      </c>
      <c r="C28" s="112" t="s">
        <v>172</v>
      </c>
      <c r="D28" s="126"/>
      <c r="E28" s="126"/>
    </row>
    <row r="29" spans="1:5" s="83" customFormat="1" ht="12" customHeight="1">
      <c r="A29" s="87"/>
      <c r="B29" s="92" t="s">
        <v>34</v>
      </c>
      <c r="C29" s="2" t="s">
        <v>119</v>
      </c>
      <c r="D29" s="88">
        <v>9326935</v>
      </c>
      <c r="E29" s="88">
        <v>9326935</v>
      </c>
    </row>
    <row r="30" spans="1:5" s="86" customFormat="1" ht="12" customHeight="1" thickBot="1">
      <c r="A30" s="127"/>
      <c r="B30" s="94" t="s">
        <v>36</v>
      </c>
      <c r="C30" s="7" t="s">
        <v>173</v>
      </c>
      <c r="D30" s="95"/>
      <c r="E30" s="95"/>
    </row>
    <row r="31" spans="1:5" s="86" customFormat="1" ht="12" customHeight="1" thickBot="1">
      <c r="A31" s="32" t="s">
        <v>38</v>
      </c>
      <c r="B31" s="128"/>
      <c r="C31" s="129" t="s">
        <v>174</v>
      </c>
      <c r="D31" s="98"/>
      <c r="E31" s="98"/>
    </row>
    <row r="32" spans="1:5" s="86" customFormat="1" ht="15" customHeight="1" thickBot="1">
      <c r="A32" s="32" t="s">
        <v>84</v>
      </c>
      <c r="B32" s="130"/>
      <c r="C32" s="131" t="s">
        <v>175</v>
      </c>
      <c r="D32" s="100">
        <f>D29+D26</f>
        <v>15351735</v>
      </c>
      <c r="E32" s="100">
        <f>E29+E26</f>
        <v>15351735</v>
      </c>
    </row>
    <row r="33" spans="1:5" s="86" customFormat="1" ht="15" customHeight="1">
      <c r="A33" s="101"/>
      <c r="B33" s="101"/>
      <c r="C33" s="102"/>
      <c r="D33" s="103"/>
      <c r="E33" s="103"/>
    </row>
    <row r="34" spans="1:5" ht="13.8" thickBot="1">
      <c r="A34" s="104"/>
      <c r="B34" s="105"/>
      <c r="C34" s="105"/>
      <c r="D34" s="106"/>
      <c r="E34" s="106"/>
    </row>
    <row r="35" spans="1:5" s="79" customFormat="1" ht="16.5" customHeight="1" thickBot="1">
      <c r="A35" s="107"/>
      <c r="B35" s="108"/>
      <c r="C35" s="109" t="s">
        <v>87</v>
      </c>
      <c r="D35" s="100"/>
      <c r="E35" s="100"/>
    </row>
    <row r="36" spans="1:5" s="110" customFormat="1" ht="12" customHeight="1" thickBot="1">
      <c r="A36" s="76" t="s">
        <v>2</v>
      </c>
      <c r="B36" s="1"/>
      <c r="C36" s="1" t="s">
        <v>152</v>
      </c>
      <c r="D36" s="26">
        <f>SUM(D37:D41)</f>
        <v>13898922</v>
      </c>
      <c r="E36" s="26">
        <f>SUM(E37:E41)</f>
        <v>13898922</v>
      </c>
    </row>
    <row r="37" spans="1:5" ht="12" customHeight="1">
      <c r="A37" s="96"/>
      <c r="B37" s="111" t="s">
        <v>55</v>
      </c>
      <c r="C37" s="6" t="s">
        <v>56</v>
      </c>
      <c r="D37" s="20">
        <v>7684376</v>
      </c>
      <c r="E37" s="20">
        <v>7684376</v>
      </c>
    </row>
    <row r="38" spans="1:5" ht="12" customHeight="1">
      <c r="A38" s="84"/>
      <c r="B38" s="93" t="s">
        <v>57</v>
      </c>
      <c r="C38" s="3" t="s">
        <v>58</v>
      </c>
      <c r="D38" s="22">
        <v>1214546</v>
      </c>
      <c r="E38" s="22">
        <v>1214546</v>
      </c>
    </row>
    <row r="39" spans="1:5" ht="12" customHeight="1">
      <c r="A39" s="84"/>
      <c r="B39" s="93" t="s">
        <v>59</v>
      </c>
      <c r="C39" s="3" t="s">
        <v>60</v>
      </c>
      <c r="D39" s="22">
        <v>5000000</v>
      </c>
      <c r="E39" s="22">
        <v>5000000</v>
      </c>
    </row>
    <row r="40" spans="1:5" ht="12" customHeight="1">
      <c r="A40" s="84"/>
      <c r="B40" s="93" t="s">
        <v>61</v>
      </c>
      <c r="C40" s="3" t="s">
        <v>62</v>
      </c>
      <c r="D40" s="22"/>
      <c r="E40" s="22"/>
    </row>
    <row r="41" spans="1:5" ht="12" customHeight="1" thickBot="1">
      <c r="A41" s="84"/>
      <c r="B41" s="93" t="s">
        <v>63</v>
      </c>
      <c r="C41" s="3" t="s">
        <v>64</v>
      </c>
      <c r="D41" s="22"/>
      <c r="E41" s="22"/>
    </row>
    <row r="42" spans="1:5" ht="12" customHeight="1" thickBot="1">
      <c r="A42" s="76" t="s">
        <v>3</v>
      </c>
      <c r="B42" s="1"/>
      <c r="C42" s="1" t="s">
        <v>176</v>
      </c>
      <c r="D42" s="26">
        <f>+D46</f>
        <v>5420098</v>
      </c>
      <c r="E42" s="26">
        <f>+E46</f>
        <v>5420098</v>
      </c>
    </row>
    <row r="43" spans="1:5" s="110" customFormat="1" ht="12" customHeight="1">
      <c r="A43" s="96"/>
      <c r="B43" s="111" t="s">
        <v>4</v>
      </c>
      <c r="C43" s="6" t="s">
        <v>72</v>
      </c>
      <c r="D43" s="20"/>
      <c r="E43" s="20"/>
    </row>
    <row r="44" spans="1:5" ht="12" customHeight="1">
      <c r="A44" s="84"/>
      <c r="B44" s="93" t="s">
        <v>5</v>
      </c>
      <c r="C44" s="3" t="s">
        <v>73</v>
      </c>
      <c r="D44" s="22"/>
      <c r="E44" s="22"/>
    </row>
    <row r="45" spans="1:5" ht="12" customHeight="1">
      <c r="A45" s="84"/>
      <c r="B45" s="93" t="s">
        <v>75</v>
      </c>
      <c r="C45" s="3" t="s">
        <v>177</v>
      </c>
      <c r="D45" s="22"/>
      <c r="E45" s="22"/>
    </row>
    <row r="46" spans="1:5" ht="12" customHeight="1" thickBot="1">
      <c r="A46" s="84"/>
      <c r="B46" s="93" t="s">
        <v>77</v>
      </c>
      <c r="C46" s="3" t="s">
        <v>81</v>
      </c>
      <c r="D46" s="22">
        <v>5420098</v>
      </c>
      <c r="E46" s="22">
        <v>5420098</v>
      </c>
    </row>
    <row r="47" spans="1:5" ht="12" customHeight="1" thickBot="1">
      <c r="A47" s="76" t="s">
        <v>8</v>
      </c>
      <c r="B47" s="1"/>
      <c r="C47" s="1" t="s">
        <v>268</v>
      </c>
      <c r="D47" s="28"/>
      <c r="E47" s="28"/>
    </row>
    <row r="48" spans="1:5" s="86" customFormat="1" ht="12" customHeight="1" thickBot="1">
      <c r="A48" s="32" t="s">
        <v>82</v>
      </c>
      <c r="B48" s="128"/>
      <c r="C48" s="129" t="s">
        <v>180</v>
      </c>
      <c r="D48" s="98"/>
      <c r="E48" s="98"/>
    </row>
    <row r="49" spans="1:5" ht="15" customHeight="1" thickBot="1">
      <c r="A49" s="76" t="s">
        <v>21</v>
      </c>
      <c r="B49" s="97"/>
      <c r="C49" s="132" t="s">
        <v>181</v>
      </c>
      <c r="D49" s="26">
        <f>SUM(D36+D42+D47)</f>
        <v>19319020</v>
      </c>
      <c r="E49" s="26">
        <f>SUM(E36+E42+E47)</f>
        <v>19319020</v>
      </c>
    </row>
    <row r="50" spans="1:5" ht="13.8" thickBot="1">
      <c r="D50" s="63"/>
      <c r="E50" s="63"/>
    </row>
    <row r="51" spans="1:5" ht="15" customHeight="1" thickBot="1">
      <c r="A51" s="113" t="s">
        <v>154</v>
      </c>
      <c r="B51" s="114"/>
      <c r="C51" s="115"/>
      <c r="D51" s="116">
        <v>1</v>
      </c>
      <c r="E51" s="116">
        <v>2</v>
      </c>
    </row>
    <row r="52" spans="1:5" ht="14.25" customHeight="1" thickBot="1">
      <c r="A52" s="113" t="s">
        <v>155</v>
      </c>
      <c r="B52" s="114"/>
      <c r="C52" s="115"/>
      <c r="D52" s="116"/>
      <c r="E52" s="116"/>
    </row>
  </sheetData>
  <sheetProtection selectLockedCells="1" selectUnlockedCells="1"/>
  <mergeCells count="4">
    <mergeCell ref="A2:B2"/>
    <mergeCell ref="A5:B5"/>
    <mergeCell ref="D2:E2"/>
    <mergeCell ref="D3:E3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E51"/>
  <sheetViews>
    <sheetView zoomScaleNormal="100" workbookViewId="0">
      <selection activeCell="D5" sqref="D5:E6"/>
    </sheetView>
  </sheetViews>
  <sheetFormatPr defaultColWidth="9.33203125" defaultRowHeight="13.2"/>
  <cols>
    <col min="1" max="1" width="9.6640625" style="61" customWidth="1"/>
    <col min="2" max="2" width="9.6640625" style="62" customWidth="1"/>
    <col min="3" max="3" width="40.33203125" style="62" customWidth="1"/>
    <col min="4" max="5" width="25" style="62" customWidth="1"/>
    <col min="6" max="16384" width="9.33203125" style="62"/>
  </cols>
  <sheetData>
    <row r="1" spans="1:5" s="65" customFormat="1" ht="21" customHeight="1" thickBot="1">
      <c r="A1" s="64"/>
      <c r="C1" s="133"/>
      <c r="D1" s="67"/>
      <c r="E1" s="67" t="s">
        <v>254</v>
      </c>
    </row>
    <row r="2" spans="1:5" s="69" customFormat="1" ht="25.5" customHeight="1">
      <c r="A2" s="497" t="s">
        <v>156</v>
      </c>
      <c r="B2" s="497"/>
      <c r="C2" s="134" t="s">
        <v>157</v>
      </c>
      <c r="D2" s="503" t="s">
        <v>148</v>
      </c>
      <c r="E2" s="504"/>
    </row>
    <row r="3" spans="1:5" s="69" customFormat="1" ht="16.2" thickBot="1">
      <c r="A3" s="70" t="s">
        <v>149</v>
      </c>
      <c r="B3" s="71"/>
      <c r="C3" s="135" t="s">
        <v>243</v>
      </c>
      <c r="D3" s="505" t="s">
        <v>158</v>
      </c>
      <c r="E3" s="506"/>
    </row>
    <row r="4" spans="1:5" s="74" customFormat="1" ht="15.9" customHeight="1" thickBot="1">
      <c r="A4" s="72"/>
      <c r="B4" s="72"/>
      <c r="C4" s="72"/>
      <c r="D4" s="73"/>
      <c r="E4" s="73" t="s">
        <v>283</v>
      </c>
    </row>
    <row r="5" spans="1:5" ht="13.5" customHeight="1" thickBot="1">
      <c r="A5" s="498" t="s">
        <v>150</v>
      </c>
      <c r="B5" s="498"/>
      <c r="C5" s="75" t="s">
        <v>151</v>
      </c>
      <c r="D5" s="118" t="s">
        <v>258</v>
      </c>
      <c r="E5" s="118" t="s">
        <v>571</v>
      </c>
    </row>
    <row r="6" spans="1:5" s="79" customFormat="1" ht="12.9" customHeight="1" thickBot="1">
      <c r="A6" s="76">
        <v>1</v>
      </c>
      <c r="B6" s="77">
        <v>2</v>
      </c>
      <c r="C6" s="77">
        <v>3</v>
      </c>
      <c r="D6" s="78">
        <v>4</v>
      </c>
      <c r="E6" s="78">
        <v>5</v>
      </c>
    </row>
    <row r="7" spans="1:5" s="79" customFormat="1" ht="15.9" customHeight="1" thickBot="1">
      <c r="A7" s="80"/>
      <c r="B7" s="81"/>
      <c r="C7" s="81" t="s">
        <v>86</v>
      </c>
      <c r="D7" s="119"/>
      <c r="E7" s="119"/>
    </row>
    <row r="8" spans="1:5" s="83" customFormat="1" ht="12" customHeight="1" thickBot="1">
      <c r="A8" s="76" t="s">
        <v>2</v>
      </c>
      <c r="B8" s="82"/>
      <c r="C8" s="120" t="s">
        <v>159</v>
      </c>
      <c r="D8" s="26">
        <f>SUM(D9:D16)</f>
        <v>2525000</v>
      </c>
      <c r="E8" s="26">
        <f>SUM(E9:E16)</f>
        <v>2525000</v>
      </c>
    </row>
    <row r="9" spans="1:5" s="83" customFormat="1" ht="12" customHeight="1">
      <c r="A9" s="87"/>
      <c r="B9" s="85" t="s">
        <v>55</v>
      </c>
      <c r="C9" s="2" t="s">
        <v>10</v>
      </c>
      <c r="D9" s="88"/>
      <c r="E9" s="88"/>
    </row>
    <row r="10" spans="1:5" s="83" customFormat="1" ht="12" customHeight="1">
      <c r="A10" s="84"/>
      <c r="B10" s="85" t="s">
        <v>57</v>
      </c>
      <c r="C10" s="3" t="s">
        <v>12</v>
      </c>
      <c r="D10" s="22">
        <v>1460000</v>
      </c>
      <c r="E10" s="22">
        <v>1460000</v>
      </c>
    </row>
    <row r="11" spans="1:5" s="83" customFormat="1" ht="12" customHeight="1">
      <c r="A11" s="84"/>
      <c r="B11" s="85" t="s">
        <v>59</v>
      </c>
      <c r="C11" s="3" t="s">
        <v>379</v>
      </c>
      <c r="D11" s="22">
        <v>1060000</v>
      </c>
      <c r="E11" s="22">
        <v>1060000</v>
      </c>
    </row>
    <row r="12" spans="1:5" s="83" customFormat="1" ht="12" customHeight="1">
      <c r="A12" s="84"/>
      <c r="B12" s="85" t="s">
        <v>61</v>
      </c>
      <c r="C12" s="3" t="s">
        <v>16</v>
      </c>
      <c r="D12" s="22"/>
      <c r="E12" s="22"/>
    </row>
    <row r="13" spans="1:5" s="83" customFormat="1" ht="12" customHeight="1">
      <c r="A13" s="84"/>
      <c r="B13" s="85" t="s">
        <v>160</v>
      </c>
      <c r="C13" s="4" t="s">
        <v>18</v>
      </c>
      <c r="D13" s="22"/>
      <c r="E13" s="22"/>
    </row>
    <row r="14" spans="1:5" s="83" customFormat="1" ht="12" customHeight="1">
      <c r="A14" s="89"/>
      <c r="B14" s="85" t="s">
        <v>65</v>
      </c>
      <c r="C14" s="3" t="s">
        <v>161</v>
      </c>
      <c r="D14" s="27"/>
      <c r="E14" s="27"/>
    </row>
    <row r="15" spans="1:5" s="86" customFormat="1" ht="12" customHeight="1">
      <c r="A15" s="84"/>
      <c r="B15" s="85" t="s">
        <v>66</v>
      </c>
      <c r="C15" s="3" t="s">
        <v>162</v>
      </c>
      <c r="D15" s="22"/>
      <c r="E15" s="22"/>
    </row>
    <row r="16" spans="1:5" s="86" customFormat="1" ht="12" customHeight="1" thickBot="1">
      <c r="A16" s="90"/>
      <c r="B16" s="91" t="s">
        <v>67</v>
      </c>
      <c r="C16" s="4" t="s">
        <v>163</v>
      </c>
      <c r="D16" s="25">
        <v>5000</v>
      </c>
      <c r="E16" s="25">
        <v>5000</v>
      </c>
    </row>
    <row r="17" spans="1:5" s="83" customFormat="1" ht="12" customHeight="1" thickBot="1">
      <c r="A17" s="76" t="s">
        <v>3</v>
      </c>
      <c r="B17" s="82"/>
      <c r="C17" s="120" t="s">
        <v>164</v>
      </c>
      <c r="D17" s="26">
        <f>SUM(D18:D21)</f>
        <v>0</v>
      </c>
      <c r="E17" s="26">
        <f>SUM(E18:E21)</f>
        <v>0</v>
      </c>
    </row>
    <row r="18" spans="1:5" s="86" customFormat="1" ht="12" customHeight="1">
      <c r="A18" s="84"/>
      <c r="B18" s="85" t="s">
        <v>4</v>
      </c>
      <c r="C18" s="6" t="s">
        <v>165</v>
      </c>
      <c r="D18" s="22"/>
      <c r="E18" s="22"/>
    </row>
    <row r="19" spans="1:5" s="86" customFormat="1" ht="12" customHeight="1">
      <c r="A19" s="84"/>
      <c r="B19" s="85" t="s">
        <v>5</v>
      </c>
      <c r="C19" s="3" t="s">
        <v>166</v>
      </c>
      <c r="D19" s="22"/>
      <c r="E19" s="22"/>
    </row>
    <row r="20" spans="1:5" s="86" customFormat="1" ht="12" customHeight="1">
      <c r="A20" s="84"/>
      <c r="B20" s="85" t="s">
        <v>6</v>
      </c>
      <c r="C20" s="3" t="s">
        <v>167</v>
      </c>
      <c r="D20" s="22"/>
      <c r="E20" s="22"/>
    </row>
    <row r="21" spans="1:5" s="86" customFormat="1" ht="12" customHeight="1" thickBot="1">
      <c r="A21" s="84"/>
      <c r="B21" s="85" t="s">
        <v>7</v>
      </c>
      <c r="C21" s="3" t="s">
        <v>166</v>
      </c>
      <c r="D21" s="22"/>
      <c r="E21" s="22"/>
    </row>
    <row r="22" spans="1:5" s="86" customFormat="1" ht="12" customHeight="1" thickBot="1">
      <c r="A22" s="76" t="s">
        <v>8</v>
      </c>
      <c r="B22" s="1"/>
      <c r="C22" s="1" t="s">
        <v>168</v>
      </c>
      <c r="D22" s="26">
        <f>+D23+D24</f>
        <v>0</v>
      </c>
      <c r="E22" s="26">
        <f>+E23+E24</f>
        <v>0</v>
      </c>
    </row>
    <row r="23" spans="1:5" s="83" customFormat="1" ht="12" customHeight="1">
      <c r="A23" s="87"/>
      <c r="B23" s="121" t="s">
        <v>9</v>
      </c>
      <c r="C23" s="2" t="s">
        <v>35</v>
      </c>
      <c r="D23" s="88"/>
      <c r="E23" s="88"/>
    </row>
    <row r="24" spans="1:5" s="83" customFormat="1" ht="12" customHeight="1" thickBot="1">
      <c r="A24" s="122"/>
      <c r="B24" s="123" t="s">
        <v>11</v>
      </c>
      <c r="C24" s="5" t="s">
        <v>37</v>
      </c>
      <c r="D24" s="124"/>
      <c r="E24" s="124"/>
    </row>
    <row r="25" spans="1:5" s="83" customFormat="1" ht="12" customHeight="1" thickBot="1">
      <c r="A25" s="76" t="s">
        <v>82</v>
      </c>
      <c r="B25" s="82"/>
      <c r="C25" s="1" t="s">
        <v>182</v>
      </c>
      <c r="D25" s="28"/>
      <c r="E25" s="28"/>
    </row>
    <row r="26" spans="1:5" s="86" customFormat="1" ht="12" customHeight="1" thickBot="1">
      <c r="A26" s="76" t="s">
        <v>21</v>
      </c>
      <c r="B26" s="99"/>
      <c r="C26" s="1" t="s">
        <v>183</v>
      </c>
      <c r="D26" s="100"/>
      <c r="E26" s="100"/>
    </row>
    <row r="27" spans="1:5" s="86" customFormat="1" ht="15" customHeight="1" thickBot="1">
      <c r="A27" s="125" t="s">
        <v>30</v>
      </c>
      <c r="B27" s="83"/>
      <c r="C27" s="112" t="s">
        <v>184</v>
      </c>
      <c r="D27" s="126">
        <f>+D28+D29</f>
        <v>0</v>
      </c>
      <c r="E27" s="126">
        <f>+E28+E29</f>
        <v>0</v>
      </c>
    </row>
    <row r="28" spans="1:5" s="86" customFormat="1" ht="15" customHeight="1">
      <c r="A28" s="87"/>
      <c r="B28" s="92" t="s">
        <v>31</v>
      </c>
      <c r="C28" s="2" t="s">
        <v>119</v>
      </c>
      <c r="D28" s="88"/>
      <c r="E28" s="88"/>
    </row>
    <row r="29" spans="1:5" ht="14.4" thickBot="1">
      <c r="A29" s="127"/>
      <c r="B29" s="94" t="s">
        <v>32</v>
      </c>
      <c r="C29" s="7" t="s">
        <v>173</v>
      </c>
      <c r="D29" s="95"/>
      <c r="E29" s="95"/>
    </row>
    <row r="30" spans="1:5" s="79" customFormat="1" ht="16.5" customHeight="1" thickBot="1">
      <c r="A30" s="32" t="s">
        <v>83</v>
      </c>
      <c r="B30" s="128"/>
      <c r="C30" s="129" t="s">
        <v>185</v>
      </c>
      <c r="D30" s="98"/>
      <c r="E30" s="98"/>
    </row>
    <row r="31" spans="1:5" s="110" customFormat="1" ht="12" customHeight="1" thickBot="1">
      <c r="A31" s="32" t="s">
        <v>38</v>
      </c>
      <c r="B31" s="130"/>
      <c r="C31" s="131" t="s">
        <v>186</v>
      </c>
      <c r="D31" s="100">
        <f>SUM(D26+D27+D30)</f>
        <v>0</v>
      </c>
      <c r="E31" s="100">
        <f>SUM(E26+E27+E30)</f>
        <v>0</v>
      </c>
    </row>
    <row r="32" spans="1:5" ht="12" customHeight="1">
      <c r="A32" s="101"/>
      <c r="B32" s="101"/>
      <c r="C32" s="102"/>
      <c r="D32" s="103"/>
      <c r="E32" s="103"/>
    </row>
    <row r="33" spans="1:5" ht="12" customHeight="1" thickBot="1">
      <c r="A33" s="104"/>
      <c r="B33" s="105"/>
      <c r="C33" s="105"/>
      <c r="D33" s="106"/>
      <c r="E33" s="106"/>
    </row>
    <row r="34" spans="1:5" ht="12" customHeight="1" thickBot="1">
      <c r="A34" s="107"/>
      <c r="B34" s="108"/>
      <c r="C34" s="109" t="s">
        <v>87</v>
      </c>
      <c r="D34" s="100"/>
      <c r="E34" s="100"/>
    </row>
    <row r="35" spans="1:5" ht="12" customHeight="1" thickBot="1">
      <c r="A35" s="76" t="s">
        <v>2</v>
      </c>
      <c r="B35" s="1"/>
      <c r="C35" s="1" t="s">
        <v>152</v>
      </c>
      <c r="D35" s="26">
        <f>SUM(D36:D40)</f>
        <v>3000000</v>
      </c>
      <c r="E35" s="26">
        <f>SUM(E36:E40)</f>
        <v>3000000</v>
      </c>
    </row>
    <row r="36" spans="1:5" ht="12" customHeight="1">
      <c r="A36" s="96"/>
      <c r="B36" s="111" t="s">
        <v>55</v>
      </c>
      <c r="C36" s="6" t="s">
        <v>56</v>
      </c>
      <c r="D36" s="20"/>
      <c r="E36" s="20"/>
    </row>
    <row r="37" spans="1:5" ht="12" customHeight="1">
      <c r="A37" s="84"/>
      <c r="B37" s="93" t="s">
        <v>57</v>
      </c>
      <c r="C37" s="3" t="s">
        <v>58</v>
      </c>
      <c r="D37" s="22"/>
      <c r="E37" s="22"/>
    </row>
    <row r="38" spans="1:5" s="110" customFormat="1" ht="12" customHeight="1">
      <c r="A38" s="84"/>
      <c r="B38" s="93" t="s">
        <v>59</v>
      </c>
      <c r="C38" s="3" t="s">
        <v>60</v>
      </c>
      <c r="D38" s="22">
        <v>3000000</v>
      </c>
      <c r="E38" s="22">
        <v>3000000</v>
      </c>
    </row>
    <row r="39" spans="1:5" ht="12" customHeight="1">
      <c r="A39" s="84"/>
      <c r="B39" s="93" t="s">
        <v>61</v>
      </c>
      <c r="C39" s="3" t="s">
        <v>62</v>
      </c>
      <c r="D39" s="22"/>
      <c r="E39" s="22"/>
    </row>
    <row r="40" spans="1:5" ht="12" customHeight="1" thickBot="1">
      <c r="A40" s="84"/>
      <c r="B40" s="93" t="s">
        <v>63</v>
      </c>
      <c r="C40" s="3" t="s">
        <v>64</v>
      </c>
      <c r="D40" s="22"/>
      <c r="E40" s="22"/>
    </row>
    <row r="41" spans="1:5" ht="12" customHeight="1" thickBot="1">
      <c r="A41" s="76" t="s">
        <v>3</v>
      </c>
      <c r="B41" s="1"/>
      <c r="C41" s="1" t="s">
        <v>176</v>
      </c>
      <c r="D41" s="26">
        <f>SUM(D42:D45)</f>
        <v>0</v>
      </c>
      <c r="E41" s="26">
        <f>SUM(E42:E45)</f>
        <v>0</v>
      </c>
    </row>
    <row r="42" spans="1:5" ht="12" customHeight="1">
      <c r="A42" s="96"/>
      <c r="B42" s="111" t="s">
        <v>4</v>
      </c>
      <c r="C42" s="6" t="s">
        <v>72</v>
      </c>
      <c r="D42" s="20"/>
      <c r="E42" s="20"/>
    </row>
    <row r="43" spans="1:5" ht="15" customHeight="1">
      <c r="A43" s="84"/>
      <c r="B43" s="93" t="s">
        <v>5</v>
      </c>
      <c r="C43" s="3" t="s">
        <v>73</v>
      </c>
      <c r="D43" s="22"/>
      <c r="E43" s="22"/>
    </row>
    <row r="44" spans="1:5">
      <c r="A44" s="84"/>
      <c r="B44" s="93" t="s">
        <v>75</v>
      </c>
      <c r="C44" s="3" t="s">
        <v>177</v>
      </c>
      <c r="D44" s="22"/>
      <c r="E44" s="22"/>
    </row>
    <row r="45" spans="1:5" ht="15" customHeight="1" thickBot="1">
      <c r="A45" s="84"/>
      <c r="B45" s="93" t="s">
        <v>77</v>
      </c>
      <c r="C45" s="3" t="s">
        <v>178</v>
      </c>
      <c r="D45" s="22"/>
      <c r="E45" s="22"/>
    </row>
    <row r="46" spans="1:5" ht="14.25" customHeight="1" thickBot="1">
      <c r="A46" s="76" t="s">
        <v>8</v>
      </c>
      <c r="B46" s="1"/>
      <c r="C46" s="1" t="s">
        <v>179</v>
      </c>
      <c r="D46" s="28"/>
      <c r="E46" s="28"/>
    </row>
    <row r="47" spans="1:5" ht="13.8" thickBot="1">
      <c r="A47" s="32" t="s">
        <v>82</v>
      </c>
      <c r="B47" s="128"/>
      <c r="C47" s="129" t="s">
        <v>180</v>
      </c>
      <c r="D47" s="98"/>
      <c r="E47" s="98"/>
    </row>
    <row r="48" spans="1:5" ht="13.8" thickBot="1">
      <c r="A48" s="76" t="s">
        <v>21</v>
      </c>
      <c r="B48" s="97"/>
      <c r="C48" s="132" t="s">
        <v>181</v>
      </c>
      <c r="D48" s="26">
        <f>+D35+D41+D46+D47</f>
        <v>3000000</v>
      </c>
      <c r="E48" s="26">
        <f>+E35+E41+E46+E47</f>
        <v>3000000</v>
      </c>
    </row>
    <row r="49" spans="1:5" ht="13.8" thickBot="1">
      <c r="D49" s="63"/>
      <c r="E49" s="63"/>
    </row>
    <row r="50" spans="1:5" ht="13.8" thickBot="1">
      <c r="A50" s="113" t="s">
        <v>154</v>
      </c>
      <c r="B50" s="114"/>
      <c r="C50" s="115"/>
      <c r="D50" s="116"/>
      <c r="E50" s="116"/>
    </row>
    <row r="51" spans="1:5" ht="13.8" thickBot="1">
      <c r="A51" s="113" t="s">
        <v>155</v>
      </c>
      <c r="B51" s="114"/>
      <c r="C51" s="115"/>
      <c r="D51" s="116"/>
      <c r="E51" s="116"/>
    </row>
  </sheetData>
  <sheetProtection selectLockedCells="1" selectUnlockedCells="1"/>
  <mergeCells count="4">
    <mergeCell ref="A2:B2"/>
    <mergeCell ref="A5:B5"/>
    <mergeCell ref="D2:E2"/>
    <mergeCell ref="D3:E3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51"/>
  <sheetViews>
    <sheetView topLeftCell="B1" zoomScaleNormal="100" workbookViewId="0">
      <selection activeCell="D4" sqref="D4:E6"/>
    </sheetView>
  </sheetViews>
  <sheetFormatPr defaultColWidth="9.33203125" defaultRowHeight="13.2"/>
  <cols>
    <col min="1" max="1" width="9.6640625" style="61" customWidth="1"/>
    <col min="2" max="2" width="9.6640625" style="62" customWidth="1"/>
    <col min="3" max="3" width="43" style="62" customWidth="1"/>
    <col min="4" max="5" width="25" style="62" customWidth="1"/>
    <col min="6" max="16384" width="9.33203125" style="62"/>
  </cols>
  <sheetData>
    <row r="1" spans="1:5" s="65" customFormat="1" ht="21" customHeight="1" thickBot="1">
      <c r="A1" s="64"/>
      <c r="C1" s="133"/>
      <c r="D1" s="67"/>
      <c r="E1" s="67" t="s">
        <v>255</v>
      </c>
    </row>
    <row r="2" spans="1:5" s="69" customFormat="1" ht="25.5" customHeight="1">
      <c r="A2" s="497" t="s">
        <v>156</v>
      </c>
      <c r="B2" s="497"/>
      <c r="C2" s="134" t="s">
        <v>157</v>
      </c>
      <c r="D2" s="503" t="s">
        <v>148</v>
      </c>
      <c r="E2" s="504"/>
    </row>
    <row r="3" spans="1:5" s="69" customFormat="1" ht="16.2" thickBot="1">
      <c r="A3" s="70" t="s">
        <v>149</v>
      </c>
      <c r="B3" s="71"/>
      <c r="C3" s="135" t="s">
        <v>269</v>
      </c>
      <c r="D3" s="505" t="s">
        <v>187</v>
      </c>
      <c r="E3" s="506"/>
    </row>
    <row r="4" spans="1:5" s="74" customFormat="1" ht="15.9" customHeight="1" thickBot="1">
      <c r="A4" s="72"/>
      <c r="B4" s="72"/>
      <c r="C4" s="136"/>
      <c r="D4" s="73"/>
      <c r="E4" s="73" t="s">
        <v>288</v>
      </c>
    </row>
    <row r="5" spans="1:5" ht="13.5" customHeight="1" thickBot="1">
      <c r="A5" s="498" t="s">
        <v>150</v>
      </c>
      <c r="B5" s="498"/>
      <c r="C5" s="75" t="s">
        <v>151</v>
      </c>
      <c r="D5" s="118" t="s">
        <v>258</v>
      </c>
      <c r="E5" s="118" t="s">
        <v>571</v>
      </c>
    </row>
    <row r="6" spans="1:5" s="79" customFormat="1" ht="12.9" customHeight="1" thickBot="1">
      <c r="A6" s="76">
        <v>1</v>
      </c>
      <c r="B6" s="77">
        <v>2</v>
      </c>
      <c r="C6" s="77">
        <v>3</v>
      </c>
      <c r="D6" s="78">
        <v>4</v>
      </c>
      <c r="E6" s="78">
        <v>5</v>
      </c>
    </row>
    <row r="7" spans="1:5" s="79" customFormat="1" ht="15.9" customHeight="1" thickBot="1">
      <c r="A7" s="80"/>
      <c r="B7" s="81"/>
      <c r="C7" s="81" t="s">
        <v>86</v>
      </c>
      <c r="D7" s="119"/>
      <c r="E7" s="119"/>
    </row>
    <row r="8" spans="1:5" s="83" customFormat="1" ht="12" customHeight="1" thickBot="1">
      <c r="A8" s="76" t="s">
        <v>2</v>
      </c>
      <c r="B8" s="82"/>
      <c r="C8" s="120" t="s">
        <v>159</v>
      </c>
      <c r="D8" s="26">
        <f>SUM(D9:D16)</f>
        <v>1788025</v>
      </c>
      <c r="E8" s="26">
        <f>SUM(E9:E16)</f>
        <v>1788025</v>
      </c>
    </row>
    <row r="9" spans="1:5" s="83" customFormat="1" ht="12" customHeight="1">
      <c r="A9" s="87"/>
      <c r="B9" s="85" t="s">
        <v>55</v>
      </c>
      <c r="C9" s="2" t="s">
        <v>10</v>
      </c>
      <c r="D9" s="88"/>
      <c r="E9" s="88"/>
    </row>
    <row r="10" spans="1:5" s="83" customFormat="1" ht="12" customHeight="1">
      <c r="A10" s="84"/>
      <c r="B10" s="85" t="s">
        <v>57</v>
      </c>
      <c r="C10" s="3" t="s">
        <v>12</v>
      </c>
      <c r="D10" s="22"/>
      <c r="E10" s="22"/>
    </row>
    <row r="11" spans="1:5" s="83" customFormat="1" ht="12" customHeight="1">
      <c r="A11" s="84"/>
      <c r="B11" s="85" t="s">
        <v>59</v>
      </c>
      <c r="C11" s="3" t="s">
        <v>14</v>
      </c>
      <c r="D11" s="22"/>
      <c r="E11" s="22"/>
    </row>
    <row r="12" spans="1:5" s="83" customFormat="1" ht="12" customHeight="1">
      <c r="A12" s="84"/>
      <c r="B12" s="85" t="s">
        <v>61</v>
      </c>
      <c r="C12" s="3" t="s">
        <v>16</v>
      </c>
      <c r="D12" s="22">
        <v>1788025</v>
      </c>
      <c r="E12" s="22">
        <v>1788025</v>
      </c>
    </row>
    <row r="13" spans="1:5" s="83" customFormat="1" ht="12" customHeight="1">
      <c r="A13" s="84"/>
      <c r="B13" s="85" t="s">
        <v>160</v>
      </c>
      <c r="C13" s="4" t="s">
        <v>18</v>
      </c>
      <c r="D13" s="22"/>
      <c r="E13" s="22"/>
    </row>
    <row r="14" spans="1:5" s="83" customFormat="1" ht="12" customHeight="1">
      <c r="A14" s="89"/>
      <c r="B14" s="85" t="s">
        <v>65</v>
      </c>
      <c r="C14" s="3" t="s">
        <v>161</v>
      </c>
      <c r="D14" s="27"/>
      <c r="E14" s="27"/>
    </row>
    <row r="15" spans="1:5" s="86" customFormat="1" ht="12" customHeight="1">
      <c r="A15" s="84"/>
      <c r="B15" s="85" t="s">
        <v>66</v>
      </c>
      <c r="C15" s="3" t="s">
        <v>162</v>
      </c>
      <c r="D15" s="22"/>
      <c r="E15" s="22"/>
    </row>
    <row r="16" spans="1:5" s="86" customFormat="1" ht="12" customHeight="1" thickBot="1">
      <c r="A16" s="90"/>
      <c r="B16" s="91" t="s">
        <v>67</v>
      </c>
      <c r="C16" s="4" t="s">
        <v>163</v>
      </c>
      <c r="D16" s="25"/>
      <c r="E16" s="25"/>
    </row>
    <row r="17" spans="1:5" s="83" customFormat="1" ht="12" customHeight="1" thickBot="1">
      <c r="A17" s="76" t="s">
        <v>3</v>
      </c>
      <c r="B17" s="82"/>
      <c r="C17" s="120" t="s">
        <v>164</v>
      </c>
      <c r="D17" s="26"/>
      <c r="E17" s="26"/>
    </row>
    <row r="18" spans="1:5" s="86" customFormat="1" ht="12" customHeight="1">
      <c r="A18" s="84"/>
      <c r="B18" s="85" t="s">
        <v>4</v>
      </c>
      <c r="C18" s="6" t="s">
        <v>165</v>
      </c>
      <c r="D18" s="22"/>
      <c r="E18" s="22"/>
    </row>
    <row r="19" spans="1:5" s="86" customFormat="1" ht="12" customHeight="1">
      <c r="A19" s="84"/>
      <c r="B19" s="85" t="s">
        <v>5</v>
      </c>
      <c r="C19" s="3" t="s">
        <v>166</v>
      </c>
      <c r="D19" s="22"/>
      <c r="E19" s="22"/>
    </row>
    <row r="20" spans="1:5" s="86" customFormat="1" ht="12" customHeight="1">
      <c r="A20" s="84"/>
      <c r="B20" s="85" t="s">
        <v>6</v>
      </c>
      <c r="C20" s="3" t="s">
        <v>167</v>
      </c>
      <c r="D20" s="22"/>
      <c r="E20" s="22"/>
    </row>
    <row r="21" spans="1:5" s="86" customFormat="1" ht="12" customHeight="1" thickBot="1">
      <c r="A21" s="84"/>
      <c r="B21" s="85" t="s">
        <v>7</v>
      </c>
      <c r="C21" s="3" t="s">
        <v>166</v>
      </c>
      <c r="D21" s="22"/>
      <c r="E21" s="22"/>
    </row>
    <row r="22" spans="1:5" s="86" customFormat="1" ht="12" customHeight="1" thickBot="1">
      <c r="A22" s="76" t="s">
        <v>8</v>
      </c>
      <c r="B22" s="1"/>
      <c r="C22" s="1" t="s">
        <v>168</v>
      </c>
      <c r="D22" s="26">
        <f>+D23+D24</f>
        <v>0</v>
      </c>
      <c r="E22" s="26">
        <f>+E23+E24</f>
        <v>0</v>
      </c>
    </row>
    <row r="23" spans="1:5" s="83" customFormat="1" ht="12" customHeight="1">
      <c r="A23" s="87"/>
      <c r="B23" s="121" t="s">
        <v>9</v>
      </c>
      <c r="C23" s="2" t="s">
        <v>35</v>
      </c>
      <c r="D23" s="88"/>
      <c r="E23" s="88"/>
    </row>
    <row r="24" spans="1:5" s="83" customFormat="1" ht="12" customHeight="1" thickBot="1">
      <c r="A24" s="122"/>
      <c r="B24" s="123" t="s">
        <v>11</v>
      </c>
      <c r="C24" s="5" t="s">
        <v>37</v>
      </c>
      <c r="D24" s="124"/>
      <c r="E24" s="124"/>
    </row>
    <row r="25" spans="1:5" s="83" customFormat="1" ht="12" customHeight="1" thickBot="1">
      <c r="A25" s="76" t="s">
        <v>82</v>
      </c>
      <c r="B25" s="82"/>
      <c r="C25" s="1" t="s">
        <v>182</v>
      </c>
      <c r="D25" s="28">
        <v>9541204</v>
      </c>
      <c r="E25" s="28">
        <v>8229184</v>
      </c>
    </row>
    <row r="26" spans="1:5" s="83" customFormat="1" ht="12" customHeight="1" thickBot="1">
      <c r="A26" s="76" t="s">
        <v>21</v>
      </c>
      <c r="B26" s="99"/>
      <c r="C26" s="1" t="s">
        <v>183</v>
      </c>
      <c r="D26" s="100"/>
      <c r="E26" s="100"/>
    </row>
    <row r="27" spans="1:5" s="86" customFormat="1" ht="12" customHeight="1" thickBot="1">
      <c r="A27" s="125" t="s">
        <v>30</v>
      </c>
      <c r="B27" s="83"/>
      <c r="C27" s="112" t="s">
        <v>184</v>
      </c>
      <c r="D27" s="126">
        <f>+D28+D29</f>
        <v>0</v>
      </c>
      <c r="E27" s="126">
        <f>+E28+E29</f>
        <v>0</v>
      </c>
    </row>
    <row r="28" spans="1:5" s="86" customFormat="1" ht="15" customHeight="1">
      <c r="A28" s="87"/>
      <c r="B28" s="92" t="s">
        <v>31</v>
      </c>
      <c r="C28" s="2" t="s">
        <v>119</v>
      </c>
      <c r="D28" s="88"/>
      <c r="E28" s="88"/>
    </row>
    <row r="29" spans="1:5" s="86" customFormat="1" ht="15" customHeight="1" thickBot="1">
      <c r="A29" s="127"/>
      <c r="B29" s="94" t="s">
        <v>32</v>
      </c>
      <c r="C29" s="7" t="s">
        <v>173</v>
      </c>
      <c r="D29" s="95"/>
      <c r="E29" s="95"/>
    </row>
    <row r="30" spans="1:5" ht="13.8" thickBot="1">
      <c r="A30" s="32" t="s">
        <v>83</v>
      </c>
      <c r="B30" s="128"/>
      <c r="C30" s="129" t="s">
        <v>185</v>
      </c>
      <c r="D30" s="98"/>
      <c r="E30" s="98"/>
    </row>
    <row r="31" spans="1:5" s="79" customFormat="1" ht="16.5" customHeight="1" thickBot="1">
      <c r="A31" s="32" t="s">
        <v>38</v>
      </c>
      <c r="B31" s="130"/>
      <c r="C31" s="131" t="s">
        <v>186</v>
      </c>
      <c r="D31" s="100">
        <f>D8+D25</f>
        <v>11329229</v>
      </c>
      <c r="E31" s="100">
        <f>E8+E25</f>
        <v>10017209</v>
      </c>
    </row>
    <row r="32" spans="1:5" s="110" customFormat="1" ht="12" customHeight="1">
      <c r="A32" s="101"/>
      <c r="B32" s="101"/>
      <c r="C32" s="102"/>
      <c r="D32" s="103"/>
      <c r="E32" s="103"/>
    </row>
    <row r="33" spans="1:5" ht="12" customHeight="1" thickBot="1">
      <c r="A33" s="104"/>
      <c r="B33" s="105"/>
      <c r="C33" s="105"/>
      <c r="D33" s="106"/>
      <c r="E33" s="106"/>
    </row>
    <row r="34" spans="1:5" ht="12" customHeight="1" thickBot="1">
      <c r="A34" s="107"/>
      <c r="B34" s="108"/>
      <c r="C34" s="109" t="s">
        <v>87</v>
      </c>
      <c r="D34" s="100"/>
      <c r="E34" s="100"/>
    </row>
    <row r="35" spans="1:5" ht="12" customHeight="1" thickBot="1">
      <c r="A35" s="76" t="s">
        <v>2</v>
      </c>
      <c r="B35" s="1"/>
      <c r="C35" s="1" t="s">
        <v>152</v>
      </c>
      <c r="D35" s="26">
        <f>SUM(D36:D40)</f>
        <v>11467211</v>
      </c>
      <c r="E35" s="26">
        <f>SUM(E36:E40)</f>
        <v>10017209</v>
      </c>
    </row>
    <row r="36" spans="1:5" ht="12" customHeight="1">
      <c r="A36" s="96"/>
      <c r="B36" s="111" t="s">
        <v>55</v>
      </c>
      <c r="C36" s="6" t="s">
        <v>56</v>
      </c>
      <c r="D36" s="20"/>
      <c r="E36" s="20"/>
    </row>
    <row r="37" spans="1:5" ht="12" customHeight="1">
      <c r="A37" s="84"/>
      <c r="B37" s="93" t="s">
        <v>57</v>
      </c>
      <c r="C37" s="3" t="s">
        <v>58</v>
      </c>
      <c r="D37" s="22"/>
      <c r="E37" s="22"/>
    </row>
    <row r="38" spans="1:5" ht="12" customHeight="1">
      <c r="A38" s="84"/>
      <c r="B38" s="93" t="s">
        <v>59</v>
      </c>
      <c r="C38" s="3" t="s">
        <v>60</v>
      </c>
      <c r="D38" s="22">
        <v>11467211</v>
      </c>
      <c r="E38" s="22">
        <v>10017209</v>
      </c>
    </row>
    <row r="39" spans="1:5" s="110" customFormat="1" ht="12" customHeight="1">
      <c r="A39" s="84"/>
      <c r="B39" s="93" t="s">
        <v>61</v>
      </c>
      <c r="C39" s="3" t="s">
        <v>62</v>
      </c>
      <c r="D39" s="22"/>
      <c r="E39" s="22"/>
    </row>
    <row r="40" spans="1:5" ht="12" customHeight="1" thickBot="1">
      <c r="A40" s="84"/>
      <c r="B40" s="93" t="s">
        <v>63</v>
      </c>
      <c r="C40" s="3" t="s">
        <v>64</v>
      </c>
      <c r="D40" s="22"/>
      <c r="E40" s="22"/>
    </row>
    <row r="41" spans="1:5" ht="12" customHeight="1" thickBot="1">
      <c r="A41" s="76" t="s">
        <v>3</v>
      </c>
      <c r="B41" s="1"/>
      <c r="C41" s="1" t="s">
        <v>176</v>
      </c>
      <c r="D41" s="26">
        <f>SUM(D42:D45)</f>
        <v>0</v>
      </c>
      <c r="E41" s="26">
        <f>SUM(E42:E45)</f>
        <v>0</v>
      </c>
    </row>
    <row r="42" spans="1:5" ht="12" customHeight="1">
      <c r="A42" s="96"/>
      <c r="B42" s="111" t="s">
        <v>4</v>
      </c>
      <c r="C42" s="6" t="s">
        <v>72</v>
      </c>
      <c r="D42" s="20"/>
      <c r="E42" s="20"/>
    </row>
    <row r="43" spans="1:5" ht="12" customHeight="1">
      <c r="A43" s="84"/>
      <c r="B43" s="93" t="s">
        <v>5</v>
      </c>
      <c r="C43" s="3" t="s">
        <v>73</v>
      </c>
      <c r="D43" s="22"/>
      <c r="E43" s="22"/>
    </row>
    <row r="44" spans="1:5" ht="15" customHeight="1">
      <c r="A44" s="84"/>
      <c r="B44" s="93" t="s">
        <v>75</v>
      </c>
      <c r="C44" s="3" t="s">
        <v>177</v>
      </c>
      <c r="D44" s="22"/>
      <c r="E44" s="22"/>
    </row>
    <row r="45" spans="1:5" ht="21" thickBot="1">
      <c r="A45" s="84"/>
      <c r="B45" s="93" t="s">
        <v>77</v>
      </c>
      <c r="C45" s="3" t="s">
        <v>178</v>
      </c>
      <c r="D45" s="22"/>
      <c r="E45" s="22"/>
    </row>
    <row r="46" spans="1:5" ht="15" customHeight="1" thickBot="1">
      <c r="A46" s="76" t="s">
        <v>8</v>
      </c>
      <c r="B46" s="1"/>
      <c r="C46" s="1" t="s">
        <v>179</v>
      </c>
      <c r="D46" s="28"/>
      <c r="E46" s="28"/>
    </row>
    <row r="47" spans="1:5" ht="14.25" customHeight="1" thickBot="1">
      <c r="A47" s="32" t="s">
        <v>82</v>
      </c>
      <c r="B47" s="128"/>
      <c r="C47" s="129" t="s">
        <v>180</v>
      </c>
      <c r="D47" s="98"/>
      <c r="E47" s="98"/>
    </row>
    <row r="48" spans="1:5" ht="13.8" thickBot="1">
      <c r="A48" s="76" t="s">
        <v>21</v>
      </c>
      <c r="B48" s="97"/>
      <c r="C48" s="132" t="s">
        <v>181</v>
      </c>
      <c r="D48" s="26">
        <f>+D35+D41+D46+D47</f>
        <v>11467211</v>
      </c>
      <c r="E48" s="26">
        <f>+E35+E41+E46+E47</f>
        <v>10017209</v>
      </c>
    </row>
    <row r="49" spans="1:5" ht="13.8" thickBot="1">
      <c r="D49" s="63"/>
      <c r="E49" s="63"/>
    </row>
    <row r="50" spans="1:5" ht="13.8" thickBot="1">
      <c r="A50" s="113" t="s">
        <v>154</v>
      </c>
      <c r="B50" s="114"/>
      <c r="C50" s="115"/>
      <c r="D50" s="282" t="s">
        <v>526</v>
      </c>
      <c r="E50" s="282" t="s">
        <v>526</v>
      </c>
    </row>
    <row r="51" spans="1:5" ht="13.8" thickBot="1">
      <c r="A51" s="113" t="s">
        <v>155</v>
      </c>
      <c r="B51" s="114"/>
      <c r="C51" s="115"/>
      <c r="D51" s="116"/>
      <c r="E51" s="116"/>
    </row>
  </sheetData>
  <sheetProtection selectLockedCells="1" selectUnlockedCells="1"/>
  <mergeCells count="4">
    <mergeCell ref="A2:B2"/>
    <mergeCell ref="A5:B5"/>
    <mergeCell ref="D2:E2"/>
    <mergeCell ref="D3:E3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5</vt:i4>
      </vt:variant>
    </vt:vector>
  </HeadingPairs>
  <TitlesOfParts>
    <vt:vector size="25" baseType="lpstr">
      <vt:lpstr>1. sz. mell.</vt:lpstr>
      <vt:lpstr>2. sz. mell</vt:lpstr>
      <vt:lpstr>2.1.sz.mell  </vt:lpstr>
      <vt:lpstr>2.2.sz.mell  </vt:lpstr>
      <vt:lpstr>3. sz. mell</vt:lpstr>
      <vt:lpstr>4. sz. mell</vt:lpstr>
      <vt:lpstr>4.1.sz.mell</vt:lpstr>
      <vt:lpstr>4.2.sz.mell</vt:lpstr>
      <vt:lpstr>4.3.sz.mell</vt:lpstr>
      <vt:lpstr>4.4.sz.mell</vt:lpstr>
      <vt:lpstr>4.5.sz.mell</vt:lpstr>
      <vt:lpstr>5. sz. mell</vt:lpstr>
      <vt:lpstr>6.sz.mell.</vt:lpstr>
      <vt:lpstr>7.sz.mell.</vt:lpstr>
      <vt:lpstr>8.sz.mell</vt:lpstr>
      <vt:lpstr>9.sz.mell</vt:lpstr>
      <vt:lpstr>10.sz.mell</vt:lpstr>
      <vt:lpstr>11.sz.mell</vt:lpstr>
      <vt:lpstr>12.mell</vt:lpstr>
      <vt:lpstr>13.sz. mell</vt:lpstr>
      <vt:lpstr>'4.1.sz.mell'!Nyomtatási_cím</vt:lpstr>
      <vt:lpstr>'4.2.sz.mell'!Nyomtatási_cím</vt:lpstr>
      <vt:lpstr>'4.3.sz.mell'!Nyomtatási_cím</vt:lpstr>
      <vt:lpstr>'4.4.sz.mell'!Nyomtatási_cím</vt:lpstr>
      <vt:lpstr>'4.5.sz.mell'!Nyomtatási_cím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PENZUGY</cp:lastModifiedBy>
  <cp:lastPrinted>2020-06-23T09:43:25Z</cp:lastPrinted>
  <dcterms:created xsi:type="dcterms:W3CDTF">2013-04-02T18:30:45Z</dcterms:created>
  <dcterms:modified xsi:type="dcterms:W3CDTF">2020-06-23T09:45:53Z</dcterms:modified>
</cp:coreProperties>
</file>