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JKV\1. ELOTERJ\EREDETI\2018\testület\február 15\"/>
    </mc:Choice>
  </mc:AlternateContent>
  <bookViews>
    <workbookView xWindow="0" yWindow="0" windowWidth="15480" windowHeight="7620" firstSheet="4" activeTab="9"/>
  </bookViews>
  <sheets>
    <sheet name="1.sz. mell." sheetId="19" r:id="rId1"/>
    <sheet name="2. sz. mell." sheetId="49" r:id="rId2"/>
    <sheet name="3. sz. mell." sheetId="47" r:id="rId3"/>
    <sheet name="4. sz. mell." sheetId="39" r:id="rId4"/>
    <sheet name="5. sz. mell." sheetId="40" r:id="rId5"/>
    <sheet name="6. sz. mell." sheetId="41" r:id="rId6"/>
    <sheet name="7. sz. mell." sheetId="42" r:id="rId7"/>
    <sheet name="8. sz. mell." sheetId="43" r:id="rId8"/>
    <sheet name="9. sz. mell." sheetId="44" r:id="rId9"/>
    <sheet name="10. sz. mell." sheetId="45" r:id="rId10"/>
    <sheet name="Munka1" sheetId="50" r:id="rId11"/>
  </sheets>
  <externalReferences>
    <externalReference r:id="rId12"/>
  </externalReferences>
  <definedNames>
    <definedName name="_xlnm.Print_Area" localSheetId="9">'10. sz. mell.'!$A$1:$O$21</definedName>
    <definedName name="_xlnm.Print_Area" localSheetId="3">'4. sz. mell.'!$A$1:$O$22</definedName>
    <definedName name="_xlnm.Print_Area" localSheetId="5">'6. sz. mell.'!$A$1:$O$21</definedName>
    <definedName name="_xlnm.Print_Area" localSheetId="7">'8. sz. mell.'!$A$1:$O$21</definedName>
  </definedNames>
  <calcPr calcId="152511"/>
</workbook>
</file>

<file path=xl/calcChain.xml><?xml version="1.0" encoding="utf-8"?>
<calcChain xmlns="http://schemas.openxmlformats.org/spreadsheetml/2006/main">
  <c r="E21" i="19" l="1"/>
  <c r="F21" i="19"/>
  <c r="G21" i="19"/>
  <c r="H21" i="19"/>
  <c r="I21" i="19"/>
  <c r="J21" i="19"/>
  <c r="K21" i="19"/>
  <c r="L21" i="19"/>
  <c r="L23" i="19" s="1"/>
  <c r="D21" i="19"/>
  <c r="E20" i="19"/>
  <c r="F20" i="19"/>
  <c r="G20" i="19"/>
  <c r="H20" i="19"/>
  <c r="I20" i="19"/>
  <c r="J20" i="19"/>
  <c r="K20" i="19"/>
  <c r="L20" i="19"/>
  <c r="M20" i="19"/>
  <c r="D20" i="19"/>
  <c r="I13" i="19"/>
  <c r="G13" i="19"/>
  <c r="L22" i="19"/>
  <c r="G22" i="19"/>
  <c r="F22" i="19"/>
  <c r="G14" i="19"/>
  <c r="G10" i="19"/>
  <c r="H10" i="19"/>
  <c r="D19" i="19"/>
  <c r="D6" i="19"/>
  <c r="H19" i="19"/>
  <c r="M5" i="47"/>
  <c r="G12" i="19"/>
  <c r="L11" i="19"/>
  <c r="L9" i="19"/>
  <c r="L8" i="19"/>
  <c r="L7" i="19"/>
  <c r="K7" i="19"/>
  <c r="K8" i="19"/>
  <c r="L6" i="19"/>
  <c r="K6" i="19"/>
  <c r="L19" i="19"/>
  <c r="K22" i="19"/>
  <c r="E57" i="49"/>
  <c r="E55" i="49"/>
  <c r="F55" i="49"/>
  <c r="F51" i="49"/>
  <c r="F46" i="49"/>
  <c r="F45" i="49"/>
  <c r="F40" i="49"/>
  <c r="F41" i="49"/>
  <c r="F39" i="49"/>
  <c r="F57" i="49" s="1"/>
  <c r="D14" i="47"/>
  <c r="K19" i="19"/>
  <c r="L18" i="19"/>
  <c r="K18" i="19"/>
  <c r="L17" i="19"/>
  <c r="K17" i="19"/>
  <c r="L16" i="19"/>
  <c r="K16" i="19"/>
  <c r="L13" i="19"/>
  <c r="K13" i="19"/>
  <c r="L12" i="19"/>
  <c r="K12" i="19"/>
  <c r="K11" i="19"/>
  <c r="L10" i="19"/>
  <c r="K10" i="19"/>
  <c r="K9" i="19"/>
  <c r="M16" i="47"/>
  <c r="M17" i="47"/>
  <c r="M18" i="47"/>
  <c r="M19" i="47"/>
  <c r="M20" i="47"/>
  <c r="M21" i="19" s="1"/>
  <c r="M21" i="47"/>
  <c r="K22" i="47"/>
  <c r="L22" i="47"/>
  <c r="M15" i="47"/>
  <c r="K14" i="47"/>
  <c r="L14" i="47"/>
  <c r="M6" i="47"/>
  <c r="M7" i="47"/>
  <c r="M8" i="47"/>
  <c r="M9" i="47"/>
  <c r="M10" i="47"/>
  <c r="M11" i="47"/>
  <c r="M12" i="47"/>
  <c r="M13" i="47"/>
  <c r="K16" i="40"/>
  <c r="L16" i="40"/>
  <c r="K11" i="40"/>
  <c r="L11" i="40"/>
  <c r="M13" i="40"/>
  <c r="M14" i="40"/>
  <c r="M15" i="40"/>
  <c r="M12" i="40"/>
  <c r="M6" i="40"/>
  <c r="M7" i="40"/>
  <c r="M8" i="40"/>
  <c r="M9" i="40"/>
  <c r="M5" i="40"/>
  <c r="K10" i="42"/>
  <c r="M12" i="42"/>
  <c r="M13" i="42"/>
  <c r="M14" i="42"/>
  <c r="M11" i="42"/>
  <c r="K15" i="42"/>
  <c r="L15" i="42"/>
  <c r="L10" i="42"/>
  <c r="M7" i="42"/>
  <c r="M8" i="42"/>
  <c r="M9" i="42"/>
  <c r="M6" i="42"/>
  <c r="L12" i="44"/>
  <c r="L13" i="44"/>
  <c r="L14" i="44"/>
  <c r="L11" i="44"/>
  <c r="L7" i="44"/>
  <c r="L9" i="44"/>
  <c r="L8" i="44"/>
  <c r="L6" i="44"/>
  <c r="J15" i="44"/>
  <c r="K15" i="44"/>
  <c r="J10" i="44"/>
  <c r="K10" i="44"/>
  <c r="I18" i="19"/>
  <c r="O19" i="39"/>
  <c r="D17" i="39"/>
  <c r="E17" i="39"/>
  <c r="F17" i="39"/>
  <c r="G17" i="39"/>
  <c r="H17" i="39"/>
  <c r="I17" i="39"/>
  <c r="J17" i="39"/>
  <c r="K17" i="39"/>
  <c r="L17" i="39"/>
  <c r="M17" i="39"/>
  <c r="N17" i="39"/>
  <c r="C17" i="39"/>
  <c r="F56" i="49"/>
  <c r="I19" i="19"/>
  <c r="I17" i="19"/>
  <c r="I16" i="19"/>
  <c r="I12" i="19"/>
  <c r="I11" i="19"/>
  <c r="I10" i="19"/>
  <c r="I8" i="19"/>
  <c r="I15" i="42"/>
  <c r="J15" i="42"/>
  <c r="I10" i="42"/>
  <c r="J10" i="42"/>
  <c r="J17" i="19"/>
  <c r="J18" i="19"/>
  <c r="J19" i="19"/>
  <c r="J22" i="19"/>
  <c r="J16" i="19"/>
  <c r="J7" i="19"/>
  <c r="J8" i="19"/>
  <c r="J9" i="19"/>
  <c r="J11" i="19"/>
  <c r="J13" i="19"/>
  <c r="J14" i="19"/>
  <c r="I7" i="19"/>
  <c r="I9" i="19"/>
  <c r="J6" i="19"/>
  <c r="I6" i="19"/>
  <c r="I22" i="47"/>
  <c r="J22" i="47"/>
  <c r="I14" i="47"/>
  <c r="J14" i="47"/>
  <c r="I16" i="40"/>
  <c r="J16" i="40"/>
  <c r="I11" i="40"/>
  <c r="J11" i="40"/>
  <c r="J12" i="19" s="1"/>
  <c r="I15" i="44"/>
  <c r="H15" i="44"/>
  <c r="I10" i="44"/>
  <c r="H10" i="44"/>
  <c r="E14" i="49"/>
  <c r="E20" i="49" s="1"/>
  <c r="F26" i="49"/>
  <c r="F30" i="49"/>
  <c r="F19" i="49"/>
  <c r="F9" i="49"/>
  <c r="F10" i="49"/>
  <c r="F11" i="49"/>
  <c r="F12" i="49"/>
  <c r="F13" i="49"/>
  <c r="F8" i="49"/>
  <c r="D55" i="49"/>
  <c r="D57" i="49" s="1"/>
  <c r="D31" i="49"/>
  <c r="D14" i="49"/>
  <c r="D20" i="49" s="1"/>
  <c r="L15" i="19" l="1"/>
  <c r="K23" i="19"/>
  <c r="I15" i="19"/>
  <c r="J10" i="19"/>
  <c r="J15" i="19" s="1"/>
  <c r="K15" i="19"/>
  <c r="M15" i="42"/>
  <c r="M10" i="42"/>
  <c r="M16" i="40"/>
  <c r="L10" i="44"/>
  <c r="J23" i="19"/>
  <c r="I23" i="19"/>
  <c r="F31" i="49"/>
  <c r="F14" i="49"/>
  <c r="F20" i="49"/>
  <c r="M22" i="47"/>
  <c r="M14" i="47"/>
  <c r="G6" i="19"/>
  <c r="H17" i="19"/>
  <c r="H18" i="19"/>
  <c r="H22" i="19"/>
  <c r="G17" i="19"/>
  <c r="G18" i="19"/>
  <c r="G19" i="19"/>
  <c r="H16" i="19"/>
  <c r="G16" i="19"/>
  <c r="H7" i="19"/>
  <c r="H8" i="19"/>
  <c r="H9" i="19"/>
  <c r="H11" i="19"/>
  <c r="H12" i="19"/>
  <c r="H13" i="19"/>
  <c r="G7" i="19"/>
  <c r="G8" i="19"/>
  <c r="G9" i="19"/>
  <c r="G11" i="19"/>
  <c r="H6" i="19"/>
  <c r="F22" i="47"/>
  <c r="G22" i="47"/>
  <c r="H22" i="47"/>
  <c r="F14" i="47"/>
  <c r="G14" i="47"/>
  <c r="H14" i="47"/>
  <c r="E15" i="44"/>
  <c r="F15" i="44"/>
  <c r="G15" i="44"/>
  <c r="L15" i="44"/>
  <c r="F10" i="44"/>
  <c r="G10" i="44"/>
  <c r="G15" i="42"/>
  <c r="H15" i="42"/>
  <c r="F10" i="42"/>
  <c r="G10" i="42"/>
  <c r="H10" i="42"/>
  <c r="G16" i="40"/>
  <c r="H16" i="40"/>
  <c r="G11" i="40"/>
  <c r="H11" i="40"/>
  <c r="H15" i="19" l="1"/>
  <c r="H23" i="19"/>
  <c r="G23" i="19"/>
  <c r="G15" i="19"/>
  <c r="E14" i="19"/>
  <c r="M14" i="19" s="1"/>
  <c r="E13" i="19"/>
  <c r="F13" i="19"/>
  <c r="D13" i="19"/>
  <c r="E22" i="19"/>
  <c r="M22" i="19" s="1"/>
  <c r="E19" i="19"/>
  <c r="F19" i="19"/>
  <c r="E18" i="19"/>
  <c r="F18" i="19"/>
  <c r="E17" i="19"/>
  <c r="F17" i="19"/>
  <c r="E16" i="19"/>
  <c r="F16" i="19"/>
  <c r="E12" i="19"/>
  <c r="F12" i="19"/>
  <c r="E11" i="19"/>
  <c r="F11" i="19"/>
  <c r="E10" i="19"/>
  <c r="F10" i="19"/>
  <c r="E9" i="19"/>
  <c r="F9" i="19"/>
  <c r="E8" i="19"/>
  <c r="F8" i="19"/>
  <c r="E7" i="19"/>
  <c r="F7" i="19"/>
  <c r="E6" i="19"/>
  <c r="F6" i="19"/>
  <c r="D15" i="44"/>
  <c r="D10" i="44"/>
  <c r="E10" i="44"/>
  <c r="E15" i="42"/>
  <c r="F15" i="42"/>
  <c r="E10" i="42"/>
  <c r="E16" i="40"/>
  <c r="F16" i="40"/>
  <c r="E11" i="40"/>
  <c r="F11" i="40"/>
  <c r="E22" i="47"/>
  <c r="E14" i="47"/>
  <c r="D18" i="19"/>
  <c r="D17" i="19"/>
  <c r="D16" i="19"/>
  <c r="M16" i="19" s="1"/>
  <c r="D12" i="19"/>
  <c r="D11" i="19"/>
  <c r="D10" i="19"/>
  <c r="D9" i="19"/>
  <c r="D8" i="19"/>
  <c r="D7" i="19"/>
  <c r="M19" i="19" l="1"/>
  <c r="M18" i="19"/>
  <c r="M23" i="19" s="1"/>
  <c r="M10" i="19"/>
  <c r="M12" i="19"/>
  <c r="M17" i="19"/>
  <c r="M7" i="19"/>
  <c r="M9" i="19"/>
  <c r="M11" i="19"/>
  <c r="M13" i="19"/>
  <c r="M6" i="19"/>
  <c r="M8" i="19"/>
  <c r="E15" i="19"/>
  <c r="D15" i="19"/>
  <c r="E23" i="19"/>
  <c r="F15" i="19"/>
  <c r="F23" i="19"/>
  <c r="D23" i="19"/>
  <c r="O17" i="39"/>
  <c r="M15" i="19" l="1"/>
  <c r="D22" i="47"/>
  <c r="D16" i="40" l="1"/>
  <c r="D10" i="40"/>
  <c r="C15" i="44"/>
  <c r="C10" i="44"/>
  <c r="N20" i="45"/>
  <c r="M20" i="45"/>
  <c r="L20" i="45"/>
  <c r="K20" i="45"/>
  <c r="J20" i="45"/>
  <c r="I20" i="45"/>
  <c r="H20" i="45"/>
  <c r="G20" i="45"/>
  <c r="F20" i="45"/>
  <c r="E20" i="45"/>
  <c r="D20" i="45"/>
  <c r="C20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N18" i="45"/>
  <c r="M18" i="45"/>
  <c r="L18" i="45"/>
  <c r="K18" i="45"/>
  <c r="J18" i="45"/>
  <c r="I18" i="45"/>
  <c r="H18" i="45"/>
  <c r="G18" i="45"/>
  <c r="F18" i="45"/>
  <c r="E18" i="45"/>
  <c r="D18" i="45"/>
  <c r="C18" i="45"/>
  <c r="N17" i="45"/>
  <c r="M17" i="45"/>
  <c r="L17" i="45"/>
  <c r="K17" i="45"/>
  <c r="J17" i="45"/>
  <c r="I17" i="45"/>
  <c r="H17" i="45"/>
  <c r="G17" i="45"/>
  <c r="F17" i="45"/>
  <c r="E17" i="45"/>
  <c r="D17" i="45"/>
  <c r="C17" i="45"/>
  <c r="N16" i="45"/>
  <c r="M16" i="45"/>
  <c r="L16" i="45"/>
  <c r="K16" i="45"/>
  <c r="J16" i="45"/>
  <c r="I16" i="45"/>
  <c r="H16" i="45"/>
  <c r="G16" i="45"/>
  <c r="F16" i="45"/>
  <c r="E16" i="45"/>
  <c r="D16" i="45"/>
  <c r="C16" i="45"/>
  <c r="N15" i="45"/>
  <c r="N21" i="45" s="1"/>
  <c r="M15" i="45"/>
  <c r="M21" i="45" s="1"/>
  <c r="L15" i="45"/>
  <c r="K15" i="45"/>
  <c r="K21" i="45" s="1"/>
  <c r="J15" i="45"/>
  <c r="J21" i="45" s="1"/>
  <c r="I15" i="45"/>
  <c r="I21" i="45" s="1"/>
  <c r="H15" i="45"/>
  <c r="H21" i="45" s="1"/>
  <c r="G15" i="45"/>
  <c r="G21" i="45" s="1"/>
  <c r="F15" i="45"/>
  <c r="F21" i="45" s="1"/>
  <c r="E15" i="45"/>
  <c r="E21" i="45" s="1"/>
  <c r="D15" i="45"/>
  <c r="D21" i="45" s="1"/>
  <c r="C15" i="45"/>
  <c r="C21" i="45" s="1"/>
  <c r="N13" i="45"/>
  <c r="M13" i="45"/>
  <c r="L13" i="45"/>
  <c r="K13" i="45"/>
  <c r="J13" i="45"/>
  <c r="I13" i="45"/>
  <c r="H13" i="45"/>
  <c r="G13" i="45"/>
  <c r="F13" i="45"/>
  <c r="E13" i="45"/>
  <c r="D13" i="45"/>
  <c r="C13" i="45"/>
  <c r="N12" i="45"/>
  <c r="M12" i="45"/>
  <c r="L12" i="45"/>
  <c r="K12" i="45"/>
  <c r="J12" i="45"/>
  <c r="I12" i="45"/>
  <c r="H12" i="45"/>
  <c r="G12" i="45"/>
  <c r="F12" i="45"/>
  <c r="E12" i="45"/>
  <c r="D12" i="45"/>
  <c r="C12" i="45"/>
  <c r="N11" i="45"/>
  <c r="M11" i="45"/>
  <c r="L11" i="45"/>
  <c r="K11" i="45"/>
  <c r="J11" i="45"/>
  <c r="I11" i="45"/>
  <c r="H11" i="45"/>
  <c r="G11" i="45"/>
  <c r="F11" i="45"/>
  <c r="E11" i="45"/>
  <c r="D11" i="45"/>
  <c r="C11" i="45"/>
  <c r="N10" i="45"/>
  <c r="M10" i="45"/>
  <c r="L10" i="45"/>
  <c r="K10" i="45"/>
  <c r="J10" i="45"/>
  <c r="I10" i="45"/>
  <c r="H10" i="45"/>
  <c r="G10" i="45"/>
  <c r="F10" i="45"/>
  <c r="E10" i="45"/>
  <c r="D10" i="45"/>
  <c r="C10" i="45"/>
  <c r="N9" i="45"/>
  <c r="M9" i="45"/>
  <c r="L9" i="45"/>
  <c r="K9" i="45"/>
  <c r="J9" i="45"/>
  <c r="I9" i="45"/>
  <c r="H9" i="45"/>
  <c r="G9" i="45"/>
  <c r="F9" i="45"/>
  <c r="E9" i="45"/>
  <c r="D9" i="45"/>
  <c r="C9" i="45"/>
  <c r="N8" i="45"/>
  <c r="M8" i="45"/>
  <c r="L8" i="45"/>
  <c r="K8" i="45"/>
  <c r="J8" i="45"/>
  <c r="I8" i="45"/>
  <c r="H8" i="45"/>
  <c r="G8" i="45"/>
  <c r="F8" i="45"/>
  <c r="E8" i="45"/>
  <c r="D8" i="45"/>
  <c r="C8" i="45"/>
  <c r="N7" i="45"/>
  <c r="M7" i="45"/>
  <c r="L7" i="45"/>
  <c r="K7" i="45"/>
  <c r="J7" i="45"/>
  <c r="I7" i="45"/>
  <c r="H7" i="45"/>
  <c r="G7" i="45"/>
  <c r="F7" i="45"/>
  <c r="E7" i="45"/>
  <c r="D7" i="45"/>
  <c r="C7" i="45"/>
  <c r="N6" i="45"/>
  <c r="M6" i="45"/>
  <c r="L6" i="45"/>
  <c r="K6" i="45"/>
  <c r="J6" i="45"/>
  <c r="I6" i="45"/>
  <c r="H6" i="45"/>
  <c r="G6" i="45"/>
  <c r="F6" i="45"/>
  <c r="E6" i="45"/>
  <c r="D6" i="45"/>
  <c r="C6" i="45"/>
  <c r="N5" i="45"/>
  <c r="M5" i="45"/>
  <c r="M14" i="45" s="1"/>
  <c r="L5" i="45"/>
  <c r="K5" i="45"/>
  <c r="J5" i="45"/>
  <c r="I5" i="45"/>
  <c r="I14" i="45" s="1"/>
  <c r="H5" i="45"/>
  <c r="G5" i="45"/>
  <c r="G14" i="45" s="1"/>
  <c r="F5" i="45"/>
  <c r="E5" i="45"/>
  <c r="E14" i="45" s="1"/>
  <c r="D5" i="45"/>
  <c r="C5" i="45"/>
  <c r="N20" i="41"/>
  <c r="M20" i="41"/>
  <c r="L20" i="41"/>
  <c r="K20" i="41"/>
  <c r="J20" i="41"/>
  <c r="I20" i="41"/>
  <c r="H20" i="41"/>
  <c r="G20" i="41"/>
  <c r="F20" i="41"/>
  <c r="E20" i="41"/>
  <c r="D20" i="41"/>
  <c r="C20" i="41"/>
  <c r="N19" i="41"/>
  <c r="M19" i="41"/>
  <c r="L19" i="41"/>
  <c r="K19" i="41"/>
  <c r="J19" i="41"/>
  <c r="I19" i="41"/>
  <c r="H19" i="41"/>
  <c r="G19" i="41"/>
  <c r="F19" i="41"/>
  <c r="E19" i="41"/>
  <c r="D19" i="41"/>
  <c r="C19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N17" i="41"/>
  <c r="M17" i="41"/>
  <c r="L17" i="41"/>
  <c r="K17" i="41"/>
  <c r="J17" i="41"/>
  <c r="I17" i="41"/>
  <c r="H17" i="41"/>
  <c r="G17" i="41"/>
  <c r="F17" i="41"/>
  <c r="E17" i="41"/>
  <c r="D17" i="41"/>
  <c r="C17" i="41"/>
  <c r="N16" i="41"/>
  <c r="M16" i="41"/>
  <c r="L16" i="41"/>
  <c r="K16" i="41"/>
  <c r="J16" i="41"/>
  <c r="I16" i="41"/>
  <c r="H16" i="41"/>
  <c r="G16" i="41"/>
  <c r="F16" i="41"/>
  <c r="E16" i="41"/>
  <c r="D16" i="41"/>
  <c r="C16" i="41"/>
  <c r="N15" i="41"/>
  <c r="N21" i="41" s="1"/>
  <c r="M15" i="41"/>
  <c r="M21" i="41" s="1"/>
  <c r="L15" i="41"/>
  <c r="L21" i="41" s="1"/>
  <c r="K15" i="41"/>
  <c r="K21" i="41" s="1"/>
  <c r="J15" i="41"/>
  <c r="J21" i="41" s="1"/>
  <c r="I15" i="41"/>
  <c r="I21" i="41" s="1"/>
  <c r="H15" i="41"/>
  <c r="H21" i="41" s="1"/>
  <c r="G15" i="41"/>
  <c r="G21" i="41" s="1"/>
  <c r="F15" i="41"/>
  <c r="F21" i="41" s="1"/>
  <c r="E15" i="41"/>
  <c r="E21" i="41" s="1"/>
  <c r="D15" i="41"/>
  <c r="D21" i="41" s="1"/>
  <c r="C15" i="41"/>
  <c r="C21" i="41" s="1"/>
  <c r="N13" i="41"/>
  <c r="M13" i="41"/>
  <c r="L13" i="41"/>
  <c r="K13" i="41"/>
  <c r="J13" i="41"/>
  <c r="I13" i="41"/>
  <c r="H13" i="41"/>
  <c r="G13" i="41"/>
  <c r="F13" i="41"/>
  <c r="E13" i="41"/>
  <c r="D13" i="41"/>
  <c r="C13" i="41"/>
  <c r="N12" i="41"/>
  <c r="M12" i="41"/>
  <c r="L12" i="41"/>
  <c r="K12" i="41"/>
  <c r="J12" i="41"/>
  <c r="I12" i="41"/>
  <c r="H12" i="41"/>
  <c r="G12" i="41"/>
  <c r="F12" i="41"/>
  <c r="E12" i="41"/>
  <c r="D12" i="41"/>
  <c r="C12" i="41"/>
  <c r="N11" i="41"/>
  <c r="M11" i="41"/>
  <c r="L11" i="41"/>
  <c r="K11" i="41"/>
  <c r="J11" i="41"/>
  <c r="I11" i="41"/>
  <c r="H11" i="41"/>
  <c r="G11" i="41"/>
  <c r="F11" i="41"/>
  <c r="E11" i="41"/>
  <c r="D11" i="41"/>
  <c r="C11" i="41"/>
  <c r="N10" i="41"/>
  <c r="M10" i="41"/>
  <c r="L10" i="41"/>
  <c r="K10" i="41"/>
  <c r="J10" i="41"/>
  <c r="I10" i="41"/>
  <c r="H10" i="41"/>
  <c r="G10" i="41"/>
  <c r="F10" i="41"/>
  <c r="E10" i="41"/>
  <c r="D10" i="41"/>
  <c r="C10" i="41"/>
  <c r="N9" i="41"/>
  <c r="M9" i="41"/>
  <c r="L9" i="41"/>
  <c r="K9" i="41"/>
  <c r="J9" i="41"/>
  <c r="I9" i="41"/>
  <c r="H9" i="41"/>
  <c r="G9" i="41"/>
  <c r="F9" i="41"/>
  <c r="E9" i="41"/>
  <c r="D9" i="41"/>
  <c r="C9" i="41"/>
  <c r="N8" i="41"/>
  <c r="M8" i="41"/>
  <c r="L8" i="41"/>
  <c r="K8" i="41"/>
  <c r="J8" i="41"/>
  <c r="I8" i="41"/>
  <c r="H8" i="41"/>
  <c r="G8" i="41"/>
  <c r="F8" i="41"/>
  <c r="E8" i="41"/>
  <c r="D8" i="41"/>
  <c r="C8" i="41"/>
  <c r="N7" i="41"/>
  <c r="M7" i="41"/>
  <c r="L7" i="41"/>
  <c r="K7" i="41"/>
  <c r="J7" i="41"/>
  <c r="I7" i="41"/>
  <c r="H7" i="41"/>
  <c r="G7" i="41"/>
  <c r="F7" i="41"/>
  <c r="E7" i="41"/>
  <c r="D7" i="41"/>
  <c r="C7" i="41"/>
  <c r="N6" i="41"/>
  <c r="M6" i="41"/>
  <c r="L6" i="41"/>
  <c r="K6" i="41"/>
  <c r="J6" i="41"/>
  <c r="I6" i="41"/>
  <c r="H6" i="41"/>
  <c r="G6" i="41"/>
  <c r="F6" i="41"/>
  <c r="E6" i="41"/>
  <c r="D6" i="41"/>
  <c r="C6" i="41"/>
  <c r="N5" i="41"/>
  <c r="M5" i="41"/>
  <c r="L5" i="41"/>
  <c r="K5" i="41"/>
  <c r="K14" i="41" s="1"/>
  <c r="J5" i="41"/>
  <c r="I5" i="41"/>
  <c r="I14" i="41" s="1"/>
  <c r="H5" i="41"/>
  <c r="G5" i="41"/>
  <c r="G14" i="41" s="1"/>
  <c r="F5" i="41"/>
  <c r="E5" i="41"/>
  <c r="E14" i="41" s="1"/>
  <c r="D5" i="41"/>
  <c r="C5" i="41"/>
  <c r="C14" i="41" s="1"/>
  <c r="N21" i="39"/>
  <c r="M21" i="39"/>
  <c r="L21" i="39"/>
  <c r="K21" i="39"/>
  <c r="J21" i="39"/>
  <c r="I21" i="39"/>
  <c r="H21" i="39"/>
  <c r="G21" i="39"/>
  <c r="F21" i="39"/>
  <c r="E21" i="39"/>
  <c r="D21" i="39"/>
  <c r="N20" i="39"/>
  <c r="M20" i="39"/>
  <c r="L20" i="39"/>
  <c r="K20" i="39"/>
  <c r="J20" i="39"/>
  <c r="I20" i="39"/>
  <c r="H20" i="39"/>
  <c r="G20" i="39"/>
  <c r="F20" i="39"/>
  <c r="E20" i="39"/>
  <c r="D20" i="39"/>
  <c r="C20" i="39"/>
  <c r="N18" i="39"/>
  <c r="M18" i="39"/>
  <c r="L18" i="39"/>
  <c r="K18" i="39"/>
  <c r="J18" i="39"/>
  <c r="I18" i="39"/>
  <c r="H18" i="39"/>
  <c r="G18" i="39"/>
  <c r="F18" i="39"/>
  <c r="E18" i="39"/>
  <c r="D18" i="39"/>
  <c r="C18" i="39"/>
  <c r="N15" i="39"/>
  <c r="M15" i="39"/>
  <c r="L15" i="39"/>
  <c r="K15" i="39"/>
  <c r="J15" i="39"/>
  <c r="I15" i="39"/>
  <c r="H15" i="39"/>
  <c r="G15" i="39"/>
  <c r="F15" i="39"/>
  <c r="E15" i="39"/>
  <c r="D15" i="39"/>
  <c r="C15" i="39"/>
  <c r="C22" i="39" s="1"/>
  <c r="N13" i="39"/>
  <c r="M13" i="39"/>
  <c r="L13" i="39"/>
  <c r="K13" i="39"/>
  <c r="J13" i="39"/>
  <c r="I13" i="39"/>
  <c r="H13" i="39"/>
  <c r="G13" i="39"/>
  <c r="F13" i="39"/>
  <c r="E13" i="39"/>
  <c r="D13" i="39"/>
  <c r="C13" i="39"/>
  <c r="N12" i="39"/>
  <c r="M12" i="39"/>
  <c r="L12" i="39"/>
  <c r="K12" i="39"/>
  <c r="J12" i="39"/>
  <c r="I12" i="39"/>
  <c r="H12" i="39"/>
  <c r="G12" i="39"/>
  <c r="F12" i="39"/>
  <c r="E12" i="39"/>
  <c r="D12" i="39"/>
  <c r="C12" i="39"/>
  <c r="N11" i="39"/>
  <c r="M11" i="39"/>
  <c r="L11" i="39"/>
  <c r="K11" i="39"/>
  <c r="J11" i="39"/>
  <c r="I11" i="39"/>
  <c r="H11" i="39"/>
  <c r="G11" i="39"/>
  <c r="F11" i="39"/>
  <c r="E11" i="39"/>
  <c r="D11" i="39"/>
  <c r="C11" i="39"/>
  <c r="N10" i="39"/>
  <c r="M10" i="39"/>
  <c r="L10" i="39"/>
  <c r="K10" i="39"/>
  <c r="J10" i="39"/>
  <c r="I10" i="39"/>
  <c r="H10" i="39"/>
  <c r="G10" i="39"/>
  <c r="F10" i="39"/>
  <c r="E10" i="39"/>
  <c r="D10" i="39"/>
  <c r="C10" i="39"/>
  <c r="N9" i="39"/>
  <c r="M9" i="39"/>
  <c r="L9" i="39"/>
  <c r="K9" i="39"/>
  <c r="J9" i="39"/>
  <c r="I9" i="39"/>
  <c r="H9" i="39"/>
  <c r="G9" i="39"/>
  <c r="F9" i="39"/>
  <c r="E9" i="39"/>
  <c r="D9" i="39"/>
  <c r="C9" i="39"/>
  <c r="N8" i="39"/>
  <c r="M8" i="39"/>
  <c r="L8" i="39"/>
  <c r="K8" i="39"/>
  <c r="J8" i="39"/>
  <c r="I8" i="39"/>
  <c r="H8" i="39"/>
  <c r="G8" i="39"/>
  <c r="F8" i="39"/>
  <c r="E8" i="39"/>
  <c r="D8" i="39"/>
  <c r="C8" i="39"/>
  <c r="N7" i="39"/>
  <c r="M7" i="39"/>
  <c r="L7" i="39"/>
  <c r="K7" i="39"/>
  <c r="J7" i="39"/>
  <c r="I7" i="39"/>
  <c r="H7" i="39"/>
  <c r="G7" i="39"/>
  <c r="F7" i="39"/>
  <c r="E7" i="39"/>
  <c r="D7" i="39"/>
  <c r="C7" i="39"/>
  <c r="N6" i="39"/>
  <c r="M6" i="39"/>
  <c r="L6" i="39"/>
  <c r="K6" i="39"/>
  <c r="J6" i="39"/>
  <c r="I6" i="39"/>
  <c r="H6" i="39"/>
  <c r="G6" i="39"/>
  <c r="F6" i="39"/>
  <c r="E6" i="39"/>
  <c r="D6" i="39"/>
  <c r="C6" i="39"/>
  <c r="N5" i="39"/>
  <c r="M5" i="39"/>
  <c r="L5" i="39"/>
  <c r="K5" i="39"/>
  <c r="J5" i="39"/>
  <c r="J14" i="39" s="1"/>
  <c r="I5" i="39"/>
  <c r="H5" i="39"/>
  <c r="H14" i="39" s="1"/>
  <c r="G5" i="39"/>
  <c r="F5" i="39"/>
  <c r="F14" i="39" s="1"/>
  <c r="E5" i="39"/>
  <c r="D5" i="39"/>
  <c r="D14" i="39" s="1"/>
  <c r="C5" i="39"/>
  <c r="N20" i="43"/>
  <c r="M20" i="43"/>
  <c r="L20" i="43"/>
  <c r="K20" i="43"/>
  <c r="J20" i="43"/>
  <c r="I20" i="43"/>
  <c r="H20" i="43"/>
  <c r="G20" i="43"/>
  <c r="F20" i="43"/>
  <c r="E20" i="43"/>
  <c r="D20" i="43"/>
  <c r="C20" i="43"/>
  <c r="N19" i="43"/>
  <c r="M19" i="43"/>
  <c r="L19" i="43"/>
  <c r="K19" i="43"/>
  <c r="J19" i="43"/>
  <c r="I19" i="43"/>
  <c r="H19" i="43"/>
  <c r="G19" i="43"/>
  <c r="F19" i="43"/>
  <c r="E19" i="43"/>
  <c r="D19" i="43"/>
  <c r="C19" i="43"/>
  <c r="N18" i="43"/>
  <c r="M18" i="43"/>
  <c r="L18" i="43"/>
  <c r="K18" i="43"/>
  <c r="J18" i="43"/>
  <c r="I18" i="43"/>
  <c r="H18" i="43"/>
  <c r="G18" i="43"/>
  <c r="F18" i="43"/>
  <c r="E18" i="43"/>
  <c r="D18" i="43"/>
  <c r="C18" i="43"/>
  <c r="N17" i="43"/>
  <c r="M17" i="43"/>
  <c r="L17" i="43"/>
  <c r="K17" i="43"/>
  <c r="J17" i="43"/>
  <c r="I17" i="43"/>
  <c r="H17" i="43"/>
  <c r="G17" i="43"/>
  <c r="F17" i="43"/>
  <c r="E17" i="43"/>
  <c r="D17" i="43"/>
  <c r="C17" i="43"/>
  <c r="N16" i="43"/>
  <c r="M16" i="43"/>
  <c r="L16" i="43"/>
  <c r="K16" i="43"/>
  <c r="J16" i="43"/>
  <c r="I16" i="43"/>
  <c r="H16" i="43"/>
  <c r="G16" i="43"/>
  <c r="F16" i="43"/>
  <c r="E16" i="43"/>
  <c r="D16" i="43"/>
  <c r="C16" i="43"/>
  <c r="N15" i="43"/>
  <c r="M15" i="43"/>
  <c r="L15" i="43"/>
  <c r="K15" i="43"/>
  <c r="J15" i="43"/>
  <c r="I15" i="43"/>
  <c r="I21" i="43" s="1"/>
  <c r="H15" i="43"/>
  <c r="H21" i="43" s="1"/>
  <c r="G15" i="43"/>
  <c r="G21" i="43" s="1"/>
  <c r="F15" i="43"/>
  <c r="F21" i="43" s="1"/>
  <c r="E15" i="43"/>
  <c r="D15" i="43"/>
  <c r="D21" i="43" s="1"/>
  <c r="C15" i="43"/>
  <c r="C21" i="43" s="1"/>
  <c r="N13" i="43"/>
  <c r="M13" i="43"/>
  <c r="L13" i="43"/>
  <c r="K13" i="43"/>
  <c r="J13" i="43"/>
  <c r="I13" i="43"/>
  <c r="H13" i="43"/>
  <c r="G13" i="43"/>
  <c r="F13" i="43"/>
  <c r="E13" i="43"/>
  <c r="D13" i="43"/>
  <c r="C13" i="43"/>
  <c r="N12" i="43"/>
  <c r="M12" i="43"/>
  <c r="L12" i="43"/>
  <c r="K12" i="43"/>
  <c r="J12" i="43"/>
  <c r="I12" i="43"/>
  <c r="H12" i="43"/>
  <c r="G12" i="43"/>
  <c r="F12" i="43"/>
  <c r="E12" i="43"/>
  <c r="D12" i="43"/>
  <c r="C12" i="43"/>
  <c r="N11" i="43"/>
  <c r="M11" i="43"/>
  <c r="L11" i="43"/>
  <c r="K11" i="43"/>
  <c r="J11" i="43"/>
  <c r="I11" i="43"/>
  <c r="H11" i="43"/>
  <c r="G11" i="43"/>
  <c r="F11" i="43"/>
  <c r="E11" i="43"/>
  <c r="D11" i="43"/>
  <c r="C11" i="43"/>
  <c r="N10" i="43"/>
  <c r="M10" i="43"/>
  <c r="L10" i="43"/>
  <c r="K10" i="43"/>
  <c r="J10" i="43"/>
  <c r="I10" i="43"/>
  <c r="H10" i="43"/>
  <c r="G10" i="43"/>
  <c r="F10" i="43"/>
  <c r="E10" i="43"/>
  <c r="D10" i="43"/>
  <c r="C10" i="43"/>
  <c r="N9" i="43"/>
  <c r="M9" i="43"/>
  <c r="L9" i="43"/>
  <c r="K9" i="43"/>
  <c r="J9" i="43"/>
  <c r="I9" i="43"/>
  <c r="H9" i="43"/>
  <c r="G9" i="43"/>
  <c r="F9" i="43"/>
  <c r="E9" i="43"/>
  <c r="D9" i="43"/>
  <c r="C9" i="43"/>
  <c r="N8" i="43"/>
  <c r="M8" i="43"/>
  <c r="L8" i="43"/>
  <c r="K8" i="43"/>
  <c r="J8" i="43"/>
  <c r="I8" i="43"/>
  <c r="H8" i="43"/>
  <c r="G8" i="43"/>
  <c r="F8" i="43"/>
  <c r="E8" i="43"/>
  <c r="D8" i="43"/>
  <c r="C8" i="43"/>
  <c r="N7" i="43"/>
  <c r="M7" i="43"/>
  <c r="L7" i="43"/>
  <c r="K7" i="43"/>
  <c r="J7" i="43"/>
  <c r="I7" i="43"/>
  <c r="H7" i="43"/>
  <c r="G7" i="43"/>
  <c r="F7" i="43"/>
  <c r="E7" i="43"/>
  <c r="D7" i="43"/>
  <c r="C7" i="43"/>
  <c r="N6" i="43"/>
  <c r="M6" i="43"/>
  <c r="L6" i="43"/>
  <c r="K6" i="43"/>
  <c r="J6" i="43"/>
  <c r="I6" i="43"/>
  <c r="H6" i="43"/>
  <c r="G6" i="43"/>
  <c r="F6" i="43"/>
  <c r="E6" i="43"/>
  <c r="D6" i="43"/>
  <c r="C6" i="43"/>
  <c r="N5" i="43"/>
  <c r="M5" i="43"/>
  <c r="M14" i="43" s="1"/>
  <c r="L5" i="43"/>
  <c r="K5" i="43"/>
  <c r="K14" i="43" s="1"/>
  <c r="J5" i="43"/>
  <c r="I5" i="43"/>
  <c r="H5" i="43"/>
  <c r="H14" i="43" s="1"/>
  <c r="G5" i="43"/>
  <c r="F5" i="43"/>
  <c r="F14" i="43" s="1"/>
  <c r="E5" i="43"/>
  <c r="D5" i="43"/>
  <c r="D14" i="43" s="1"/>
  <c r="C5" i="43"/>
  <c r="C14" i="43" s="1"/>
  <c r="M10" i="40" l="1"/>
  <c r="M11" i="40" s="1"/>
  <c r="M14" i="41"/>
  <c r="J14" i="43"/>
  <c r="J21" i="43"/>
  <c r="L21" i="43"/>
  <c r="C14" i="45"/>
  <c r="O5" i="45"/>
  <c r="L14" i="43"/>
  <c r="D11" i="40"/>
  <c r="N21" i="43"/>
  <c r="L14" i="39"/>
  <c r="N14" i="43"/>
  <c r="E21" i="43"/>
  <c r="M21" i="43"/>
  <c r="K21" i="43"/>
  <c r="I14" i="43"/>
  <c r="G14" i="43"/>
  <c r="E14" i="43"/>
  <c r="G22" i="39"/>
  <c r="K22" i="39"/>
  <c r="N14" i="39"/>
  <c r="E22" i="39"/>
  <c r="I22" i="39"/>
  <c r="M22" i="39"/>
  <c r="L21" i="45"/>
  <c r="D22" i="39"/>
  <c r="F22" i="39"/>
  <c r="H22" i="39"/>
  <c r="J22" i="39"/>
  <c r="L22" i="39"/>
  <c r="N22" i="39"/>
  <c r="K14" i="45"/>
  <c r="L14" i="41"/>
  <c r="H14" i="45"/>
  <c r="E14" i="39"/>
  <c r="M14" i="39"/>
  <c r="F14" i="41"/>
  <c r="J14" i="41"/>
  <c r="N14" i="41"/>
  <c r="F14" i="45"/>
  <c r="J14" i="45"/>
  <c r="N14" i="45"/>
  <c r="D14" i="41"/>
  <c r="H14" i="41"/>
  <c r="D14" i="45"/>
  <c r="L14" i="45"/>
  <c r="I14" i="39"/>
  <c r="O6" i="43"/>
  <c r="O7" i="43"/>
  <c r="O8" i="43"/>
  <c r="O9" i="43"/>
  <c r="O10" i="43"/>
  <c r="O11" i="43"/>
  <c r="O12" i="43"/>
  <c r="O13" i="43"/>
  <c r="O16" i="43"/>
  <c r="O17" i="43"/>
  <c r="O18" i="43"/>
  <c r="O19" i="43"/>
  <c r="O20" i="43"/>
  <c r="O5" i="39"/>
  <c r="C14" i="39"/>
  <c r="G14" i="39"/>
  <c r="K14" i="39"/>
  <c r="O7" i="39"/>
  <c r="O8" i="39"/>
  <c r="O9" i="39"/>
  <c r="O10" i="39"/>
  <c r="O11" i="39"/>
  <c r="O12" i="39"/>
  <c r="O13" i="39"/>
  <c r="O18" i="39"/>
  <c r="O20" i="39"/>
  <c r="O6" i="41"/>
  <c r="O7" i="41"/>
  <c r="O8" i="41"/>
  <c r="O9" i="41"/>
  <c r="O10" i="41"/>
  <c r="O11" i="41"/>
  <c r="O12" i="41"/>
  <c r="O13" i="41"/>
  <c r="O16" i="41"/>
  <c r="O17" i="41"/>
  <c r="O18" i="41"/>
  <c r="O19" i="41"/>
  <c r="O20" i="41"/>
  <c r="O6" i="45"/>
  <c r="O7" i="45"/>
  <c r="O8" i="45"/>
  <c r="O9" i="45"/>
  <c r="O10" i="45"/>
  <c r="O11" i="45"/>
  <c r="O12" i="45"/>
  <c r="O13" i="45"/>
  <c r="O16" i="45"/>
  <c r="O17" i="45"/>
  <c r="O18" i="45"/>
  <c r="O19" i="45"/>
  <c r="O20" i="45"/>
  <c r="O15" i="45"/>
  <c r="O5" i="41"/>
  <c r="O15" i="41"/>
  <c r="O15" i="39"/>
  <c r="O6" i="39"/>
  <c r="O5" i="43"/>
  <c r="O15" i="43"/>
  <c r="D10" i="42"/>
  <c r="D15" i="42"/>
  <c r="O22" i="39" l="1"/>
  <c r="O14" i="39"/>
  <c r="O21" i="45"/>
  <c r="O21" i="43"/>
  <c r="O21" i="41"/>
  <c r="O14" i="45"/>
  <c r="O14" i="43"/>
  <c r="O14" i="41"/>
</calcChain>
</file>

<file path=xl/sharedStrings.xml><?xml version="1.0" encoding="utf-8"?>
<sst xmlns="http://schemas.openxmlformats.org/spreadsheetml/2006/main" count="551" uniqueCount="181">
  <si>
    <t>Felújítások</t>
  </si>
  <si>
    <t>B2</t>
  </si>
  <si>
    <t>Közhatalmi bevételek</t>
  </si>
  <si>
    <t>B3</t>
  </si>
  <si>
    <t>Rovat</t>
  </si>
  <si>
    <t>Rovat neve</t>
  </si>
  <si>
    <t xml:space="preserve">K1        </t>
  </si>
  <si>
    <t xml:space="preserve">Személyi juttatások                     </t>
  </si>
  <si>
    <t xml:space="preserve">K2        </t>
  </si>
  <si>
    <t xml:space="preserve">Munkaadókat terh.járulék.és szoc.hj.adó </t>
  </si>
  <si>
    <t xml:space="preserve">K3        </t>
  </si>
  <si>
    <t xml:space="preserve">Dologi kiadások                         </t>
  </si>
  <si>
    <t xml:space="preserve">K4        </t>
  </si>
  <si>
    <t xml:space="preserve">Ellátottak pénzbeli juttatásai          </t>
  </si>
  <si>
    <t xml:space="preserve">K5        </t>
  </si>
  <si>
    <t xml:space="preserve">Egyéb működési célú kiadások            </t>
  </si>
  <si>
    <t xml:space="preserve">K6        </t>
  </si>
  <si>
    <t xml:space="preserve">Beruházások                             </t>
  </si>
  <si>
    <t xml:space="preserve">K7        </t>
  </si>
  <si>
    <t xml:space="preserve">Felújítások                             </t>
  </si>
  <si>
    <t xml:space="preserve">K8        </t>
  </si>
  <si>
    <t xml:space="preserve">Egyéb felhalmozási célú kiadások        </t>
  </si>
  <si>
    <t xml:space="preserve">K9        </t>
  </si>
  <si>
    <t xml:space="preserve">Finanszírozási kiadások                 </t>
  </si>
  <si>
    <t>**</t>
  </si>
  <si>
    <t>Kiadási rovatok összesen</t>
  </si>
  <si>
    <t xml:space="preserve">B1        </t>
  </si>
  <si>
    <t xml:space="preserve">Működési célú támogatások ÁH-on belül   </t>
  </si>
  <si>
    <t xml:space="preserve">B2        </t>
  </si>
  <si>
    <t xml:space="preserve">Felhalm.célú támogatások ÁH-on belül    </t>
  </si>
  <si>
    <t xml:space="preserve">B3        </t>
  </si>
  <si>
    <t xml:space="preserve">Közhatalmi bevételek                    </t>
  </si>
  <si>
    <t xml:space="preserve">B4        </t>
  </si>
  <si>
    <t xml:space="preserve">Működési bevételek                      </t>
  </si>
  <si>
    <t xml:space="preserve">B7        </t>
  </si>
  <si>
    <t xml:space="preserve">Felhalmozási célú átvett pénzeszközök   </t>
  </si>
  <si>
    <t xml:space="preserve">B8        </t>
  </si>
  <si>
    <t xml:space="preserve">Finanszírozási bevételek                </t>
  </si>
  <si>
    <t>Bevételi rovatok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</si>
  <si>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</si>
  <si>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</si>
  <si>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</si>
  <si>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</si>
  <si>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</si>
  <si>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</si>
  <si>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</si>
  <si>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</si>
  <si>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</si>
  <si>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</si>
  <si>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</si>
  <si>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</si>
  <si>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</si>
  <si>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 xml:space="preserve">B6        </t>
  </si>
  <si>
    <t xml:space="preserve">Működési célú átvett pénzeszközök       </t>
  </si>
  <si>
    <t>ÜLLŐ VÁROS ÖNKORMÁNYZAT  SAJÁT ELŐIRÁNYZAT FELHASZNÁLÁSI ÜTEMTERVE</t>
  </si>
  <si>
    <t>ÜLLŐI POLGÁRMESTERI HIVATAL ELŐIRÁNYZAT FELHASZNÁLÁSI ÜTEMTERVE</t>
  </si>
  <si>
    <t>ÜLLŐ VÁROS HUMÁN SZOLGÁLTATÓ KÖZPONT, ÓVODA ÉS KÖZPONTI RENDELŐ TÖBBCÉLÚ KÖZÖS IGAZGATÁSÚ INTÉZMÉNY  ELŐIRÁNYZAT FELHASZNÁLÁSI ÜTEMTERVE</t>
  </si>
  <si>
    <t>VARGHA GYULA VÁROSI KÖNYVTÁR ELŐIRÁNYZAT FELHASZNÁLÁSI ÜTEMTERVE</t>
  </si>
  <si>
    <t>K4</t>
  </si>
  <si>
    <t>K5</t>
  </si>
  <si>
    <t>K7</t>
  </si>
  <si>
    <t>K8</t>
  </si>
  <si>
    <t>Egyéb felhalmozási célú kiadások</t>
  </si>
  <si>
    <t>K9</t>
  </si>
  <si>
    <t xml:space="preserve">Finanszírozási műveletek               </t>
  </si>
  <si>
    <t>Felhalmozási célú műveletek ÁH-on belül</t>
  </si>
  <si>
    <t>B7</t>
  </si>
  <si>
    <t>Felhalmozási célú átvett pénzeszköz</t>
  </si>
  <si>
    <t>ÜLLŐI VÁROS ÖSSZESEN 2017. ÉVI KÖLTSÉGVETÉS</t>
  </si>
  <si>
    <t>ÜLLŐ VÁROS ÖNKORMÁNYZAT 2017. ÉVI KÖLTSÉGVETÉSE</t>
  </si>
  <si>
    <t>ÜLLŐI POLGÁRMESTERI HIVATAL 2017. ÉVI KÖLTSÉGVETÉSE</t>
  </si>
  <si>
    <t>ÜLLŐ VÁROS HUMÁN SZOLGÁLTATÓ KÖZPONT, ÓVODA ÉS KÖZPONTI RENDELŐ TÖBBCÉLÚ KÖZÖS IGAZGATÁSÚ INTÉZMÉNY  2017. ÉVI KÖLTSÉGVETÉSE</t>
  </si>
  <si>
    <t>VARGHA GYULA VÁROSI KÖNYVTÁR 2017. ÉVI KÖLTSÉGVETÉSE</t>
  </si>
  <si>
    <t>Ft-ban</t>
  </si>
  <si>
    <t xml:space="preserve"> Ft-ban</t>
  </si>
  <si>
    <t>2017. eredeti ei.</t>
  </si>
  <si>
    <t>+</t>
  </si>
  <si>
    <t>-</t>
  </si>
  <si>
    <t>módosított ei.</t>
  </si>
  <si>
    <t>Finanszírozási műveletek</t>
  </si>
  <si>
    <t>1. mód.</t>
  </si>
  <si>
    <t>2. mód.</t>
  </si>
  <si>
    <t>Egyes kiemelt bevételi előirányzatok egységes rovatrend szerint</t>
  </si>
  <si>
    <t>1. B1. Működési célú támogatások államháztartáson belülről</t>
  </si>
  <si>
    <t>A</t>
  </si>
  <si>
    <t>B</t>
  </si>
  <si>
    <t>C</t>
  </si>
  <si>
    <t>Rovat megnevezése</t>
  </si>
  <si>
    <t>Rovat száma</t>
  </si>
  <si>
    <t xml:space="preserve">Előirányzatok 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</si>
  <si>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</si>
  <si>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</si>
  <si>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</si>
  <si>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</si>
  <si>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</si>
  <si>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</si>
  <si>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</si>
  <si>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</si>
  <si>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</si>
  <si>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</si>
  <si>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Elszámolásokból származó bevételek</t>
  </si>
  <si>
    <t>B116</t>
  </si>
  <si>
    <t>Önkormányzatok működési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</si>
  <si>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</si>
  <si>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</si>
  <si>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</si>
  <si>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</si>
  <si>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</si>
  <si>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</si>
  <si>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</si>
  <si>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</si>
  <si>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</si>
  <si>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 xml:space="preserve">Egyéb működési célú támogatások bevételei államháztartáson belülről </t>
  </si>
  <si>
    <t>B16</t>
  </si>
  <si>
    <t>Működési célú támogatások államháztartáson belülről</t>
  </si>
  <si>
    <t>B1</t>
  </si>
  <si>
    <t>2. B2. Felhalmozási célú támogatások államháztartáson belülről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</si>
  <si>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</si>
  <si>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</si>
  <si>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</si>
  <si>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</si>
  <si>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</si>
  <si>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</si>
  <si>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</si>
  <si>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</si>
  <si>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 xml:space="preserve">Egyéb felhalmozási célú támogatások bevételei államháztartáson belülről </t>
  </si>
  <si>
    <t>B25</t>
  </si>
  <si>
    <t>Felhalmozási célú támogatások államháztartáson belülről</t>
  </si>
  <si>
    <t>3. B3. Közhatalmi bevételek</t>
  </si>
  <si>
    <t>Jövedelemadók</t>
  </si>
  <si>
    <t>B31</t>
  </si>
  <si>
    <t>Szociális hozzájárulási adó és járulékok</t>
  </si>
  <si>
    <t>B32</t>
  </si>
  <si>
    <t>Bérhez és foglalkoztatáshoz kapcsolódó adók</t>
  </si>
  <si>
    <t>B33</t>
  </si>
  <si>
    <t>Vagyoni típusú adók</t>
  </si>
  <si>
    <t>B34</t>
  </si>
  <si>
    <t>ebből a helyi adók:</t>
  </si>
  <si>
    <t>- építményadó</t>
  </si>
  <si>
    <t>- épület után fizetett idegenforgalmi adó</t>
  </si>
  <si>
    <t>- magánszemélyek kommunális adója</t>
  </si>
  <si>
    <t>- telekadó</t>
  </si>
  <si>
    <t>Értékesítési és forgalmi adók</t>
  </si>
  <si>
    <t>B351</t>
  </si>
  <si>
    <t>- állandó jelleggel végzett iparűzési tevékenység után fizetett helyi iparűzési adó</t>
  </si>
  <si>
    <t>- ideiglenes jelleggel végzett iparűzési tevékenység után fizetett helyi iparűzési adó</t>
  </si>
  <si>
    <t>Fogyasztási adók</t>
  </si>
  <si>
    <t>B352</t>
  </si>
  <si>
    <t>Pénzügyi monopóliumok nyereségét terhelő adók</t>
  </si>
  <si>
    <t>B353</t>
  </si>
  <si>
    <t>Gépjárműadók</t>
  </si>
  <si>
    <t>B354</t>
  </si>
  <si>
    <t>Egyéb áruhasználati és szolgáltatási adók</t>
  </si>
  <si>
    <t>B355</t>
  </si>
  <si>
    <t>- a tartózkodás után fizetett idegenforgalmi adó</t>
  </si>
  <si>
    <t>Termékek és szolgáltatások adói</t>
  </si>
  <si>
    <t>B35</t>
  </si>
  <si>
    <t>Egyéb közhatalmi bevételek</t>
  </si>
  <si>
    <t>B36</t>
  </si>
  <si>
    <t>Eredeti ei.</t>
  </si>
  <si>
    <t>Módosított ei.</t>
  </si>
  <si>
    <t>Módosítás összege</t>
  </si>
  <si>
    <t>D</t>
  </si>
  <si>
    <t>E</t>
  </si>
  <si>
    <t>3. mód.</t>
  </si>
  <si>
    <t>B6</t>
  </si>
  <si>
    <t>Működési célú átvett pénzeszköz</t>
  </si>
  <si>
    <t>4. mód.</t>
  </si>
  <si>
    <t xml:space="preserve">B7 6      </t>
  </si>
  <si>
    <t xml:space="preserve">Működési célú átvett pénzeszközök   </t>
  </si>
  <si>
    <t xml:space="preserve">Működési célú átvett pénzeszköz  </t>
  </si>
  <si>
    <t>3.  melléklet az 1/2018. (II.23.) önkormányzati rendelethez</t>
  </si>
  <si>
    <t>2.  melléklet az 1/2018. (II.23.) önkormányzati rendelethez</t>
  </si>
  <si>
    <t>1.  melléklet az 1/2018. (II.23.) önkormányzati rendelethez</t>
  </si>
  <si>
    <t>4.  melléklet az 1/2018. (II.23.) önkormányzati rendelethez</t>
  </si>
  <si>
    <t>5.  melléklet az 1/2018. (II.23.) önkormányzati rendelethez</t>
  </si>
  <si>
    <t>6.  melléklet az 1/2018. (II.23.) önkormányzati rendelethez</t>
  </si>
  <si>
    <t>7.  melléklet az 1/2018. (II.23.) önkormányzati rendelethez</t>
  </si>
  <si>
    <t>8.  melléklet az 1/2018. (II.23.) önkormányzati rendelethez</t>
  </si>
  <si>
    <t>9.  melléklet az 1/2018. (II.23.) önkormányzati rendelethez</t>
  </si>
  <si>
    <t>10.  melléklet az 1/2018.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</si>
</sst>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/>
    <xf numFmtId="0" fontId="5" fillId="0" borderId="13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3" xfId="0" applyFont="1" applyFill="1" applyBorder="1"/>
    <xf numFmtId="3" fontId="0" fillId="0" borderId="8" xfId="0" applyNumberFormat="1" applyFont="1" applyFill="1" applyBorder="1"/>
    <xf numFmtId="0" fontId="5" fillId="0" borderId="0" xfId="0" applyFont="1"/>
    <xf numFmtId="0" fontId="0" fillId="0" borderId="6" xfId="0" applyFont="1" applyFill="1" applyBorder="1"/>
    <xf numFmtId="0" fontId="0" fillId="0" borderId="2" xfId="0" applyFont="1" applyFill="1" applyBorder="1"/>
    <xf numFmtId="0" fontId="5" fillId="0" borderId="18" xfId="0" applyFont="1" applyFill="1" applyBorder="1"/>
    <xf numFmtId="0" fontId="5" fillId="0" borderId="19" xfId="0" applyFont="1" applyFill="1" applyBorder="1"/>
    <xf numFmtId="3" fontId="5" fillId="0" borderId="20" xfId="0" applyNumberFormat="1" applyFont="1" applyFill="1" applyBorder="1"/>
    <xf numFmtId="0" fontId="0" fillId="0" borderId="4" xfId="0" applyFont="1" applyFill="1" applyBorder="1"/>
    <xf numFmtId="0" fontId="0" fillId="0" borderId="1" xfId="0" applyFont="1" applyFill="1" applyBorder="1"/>
    <xf numFmtId="3" fontId="0" fillId="0" borderId="21" xfId="0" applyNumberFormat="1" applyFont="1" applyFill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5" xfId="0" applyFont="1" applyBorder="1"/>
    <xf numFmtId="0" fontId="0" fillId="0" borderId="3" xfId="0" applyFont="1" applyBorder="1"/>
    <xf numFmtId="0" fontId="4" fillId="0" borderId="0" xfId="0" applyFont="1" applyBorder="1" applyAlignment="1">
      <alignment horizontal="right"/>
    </xf>
    <xf numFmtId="3" fontId="0" fillId="0" borderId="0" xfId="0" applyNumberFormat="1" applyFont="1"/>
    <xf numFmtId="3" fontId="0" fillId="0" borderId="0" xfId="0" applyNumberFormat="1" applyFont="1" applyFill="1" applyBorder="1"/>
    <xf numFmtId="0" fontId="0" fillId="0" borderId="3" xfId="0" applyBorder="1"/>
    <xf numFmtId="49" fontId="0" fillId="0" borderId="0" xfId="0" applyNumberFormat="1"/>
    <xf numFmtId="0" fontId="0" fillId="0" borderId="5" xfId="0" applyBorder="1"/>
    <xf numFmtId="3" fontId="0" fillId="0" borderId="8" xfId="0" applyNumberFormat="1" applyBorder="1"/>
    <xf numFmtId="0" fontId="0" fillId="0" borderId="15" xfId="0" applyBorder="1"/>
    <xf numFmtId="0" fontId="0" fillId="0" borderId="23" xfId="0" applyBorder="1"/>
    <xf numFmtId="0" fontId="0" fillId="0" borderId="23" xfId="0" applyFont="1" applyBorder="1"/>
    <xf numFmtId="3" fontId="0" fillId="0" borderId="15" xfId="0" applyNumberFormat="1" applyBorder="1"/>
    <xf numFmtId="0" fontId="0" fillId="0" borderId="17" xfId="0" applyBorder="1"/>
    <xf numFmtId="0" fontId="0" fillId="0" borderId="24" xfId="0" applyBorder="1"/>
    <xf numFmtId="3" fontId="0" fillId="0" borderId="17" xfId="0" applyNumberFormat="1" applyBorder="1"/>
    <xf numFmtId="0" fontId="6" fillId="0" borderId="1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0" fillId="0" borderId="16" xfId="0" applyBorder="1"/>
    <xf numFmtId="0" fontId="0" fillId="0" borderId="26" xfId="0" applyBorder="1"/>
    <xf numFmtId="3" fontId="0" fillId="0" borderId="16" xfId="0" applyNumberFormat="1" applyBorder="1"/>
    <xf numFmtId="0" fontId="6" fillId="0" borderId="14" xfId="0" applyFont="1" applyBorder="1"/>
    <xf numFmtId="0" fontId="6" fillId="0" borderId="25" xfId="0" applyFont="1" applyBorder="1"/>
    <xf numFmtId="3" fontId="6" fillId="0" borderId="14" xfId="0" applyNumberFormat="1" applyFont="1" applyBorder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12" xfId="0" applyFont="1" applyFill="1" applyBorder="1" applyAlignment="1">
      <alignment horizontal="center"/>
    </xf>
    <xf numFmtId="0" fontId="8" fillId="0" borderId="3" xfId="0" applyFont="1" applyFill="1" applyBorder="1"/>
    <xf numFmtId="0" fontId="8" fillId="0" borderId="2" xfId="0" applyFont="1" applyFill="1" applyBorder="1"/>
    <xf numFmtId="0" fontId="9" fillId="0" borderId="19" xfId="0" applyFont="1" applyFill="1" applyBorder="1"/>
    <xf numFmtId="0" fontId="1" fillId="0" borderId="0" xfId="0" applyFont="1" applyAlignment="1">
      <alignment horizontal="right"/>
    </xf>
    <xf numFmtId="0" fontId="9" fillId="0" borderId="22" xfId="0" applyFont="1" applyBorder="1" applyAlignment="1">
      <alignment horizontal="center"/>
    </xf>
    <xf numFmtId="3" fontId="8" fillId="0" borderId="3" xfId="0" applyNumberFormat="1" applyFont="1" applyFill="1" applyBorder="1"/>
    <xf numFmtId="3" fontId="9" fillId="0" borderId="8" xfId="0" applyNumberFormat="1" applyFont="1" applyBorder="1"/>
    <xf numFmtId="3" fontId="9" fillId="0" borderId="19" xfId="0" applyNumberFormat="1" applyFont="1" applyFill="1" applyBorder="1"/>
    <xf numFmtId="3" fontId="9" fillId="0" borderId="20" xfId="0" applyNumberFormat="1" applyFont="1" applyFill="1" applyBorder="1"/>
    <xf numFmtId="3" fontId="8" fillId="0" borderId="22" xfId="0" applyNumberFormat="1" applyFont="1" applyBorder="1"/>
    <xf numFmtId="3" fontId="8" fillId="0" borderId="8" xfId="0" applyNumberFormat="1" applyFont="1" applyBorder="1"/>
    <xf numFmtId="3" fontId="8" fillId="0" borderId="9" xfId="0" applyNumberFormat="1" applyFont="1" applyBorder="1"/>
    <xf numFmtId="0" fontId="9" fillId="0" borderId="13" xfId="0" applyFont="1" applyFill="1" applyBorder="1" applyAlignment="1">
      <alignment horizontal="center"/>
    </xf>
    <xf numFmtId="0" fontId="8" fillId="0" borderId="5" xfId="0" applyFont="1" applyFill="1" applyBorder="1"/>
    <xf numFmtId="0" fontId="8" fillId="0" borderId="6" xfId="0" applyFont="1" applyFill="1" applyBorder="1"/>
    <xf numFmtId="0" fontId="9" fillId="0" borderId="18" xfId="0" applyFont="1" applyFill="1" applyBorder="1"/>
    <xf numFmtId="0" fontId="8" fillId="0" borderId="4" xfId="0" applyFont="1" applyFill="1" applyBorder="1"/>
    <xf numFmtId="0" fontId="8" fillId="0" borderId="0" xfId="0" applyFont="1" applyAlignment="1">
      <alignment wrapText="1"/>
    </xf>
    <xf numFmtId="0" fontId="9" fillId="0" borderId="1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9" fillId="0" borderId="19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3" fontId="8" fillId="0" borderId="29" xfId="0" applyNumberFormat="1" applyFont="1" applyFill="1" applyBorder="1"/>
    <xf numFmtId="3" fontId="0" fillId="0" borderId="0" xfId="0" applyNumberFormat="1"/>
    <xf numFmtId="0" fontId="0" fillId="0" borderId="0" xfId="0" applyAlignment="1">
      <alignment horizontal="center"/>
    </xf>
    <xf numFmtId="3" fontId="5" fillId="0" borderId="14" xfId="0" applyNumberFormat="1" applyFont="1" applyFill="1" applyBorder="1"/>
    <xf numFmtId="3" fontId="0" fillId="0" borderId="9" xfId="0" applyNumberFormat="1" applyFont="1" applyFill="1" applyBorder="1"/>
    <xf numFmtId="0" fontId="0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1" xfId="0" applyBorder="1"/>
    <xf numFmtId="0" fontId="6" fillId="0" borderId="27" xfId="0" applyFont="1" applyBorder="1"/>
    <xf numFmtId="0" fontId="6" fillId="0" borderId="7" xfId="0" applyFont="1" applyBorder="1"/>
    <xf numFmtId="3" fontId="6" fillId="0" borderId="27" xfId="0" applyNumberFormat="1" applyFont="1" applyBorder="1"/>
    <xf numFmtId="0" fontId="0" fillId="0" borderId="28" xfId="0" applyBorder="1"/>
    <xf numFmtId="0" fontId="0" fillId="0" borderId="32" xfId="0" applyBorder="1"/>
    <xf numFmtId="3" fontId="0" fillId="0" borderId="28" xfId="0" applyNumberForma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3" fontId="0" fillId="0" borderId="21" xfId="0" applyNumberForma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10" xfId="0" applyNumberFormat="1" applyBorder="1"/>
    <xf numFmtId="3" fontId="0" fillId="0" borderId="9" xfId="0" applyNumberFormat="1" applyBorder="1"/>
    <xf numFmtId="3" fontId="0" fillId="0" borderId="30" xfId="0" applyNumberFormat="1" applyBorder="1"/>
    <xf numFmtId="3" fontId="3" fillId="0" borderId="0" xfId="0" applyNumberFormat="1" applyFont="1" applyAlignment="1">
      <alignment horizontal="right"/>
    </xf>
    <xf numFmtId="3" fontId="0" fillId="0" borderId="37" xfId="0" applyNumberFormat="1" applyBorder="1"/>
    <xf numFmtId="0" fontId="6" fillId="0" borderId="33" xfId="0" applyFont="1" applyBorder="1"/>
    <xf numFmtId="0" fontId="6" fillId="0" borderId="34" xfId="0" applyFont="1" applyBorder="1"/>
    <xf numFmtId="3" fontId="6" fillId="0" borderId="35" xfId="0" applyNumberFormat="1" applyFont="1" applyBorder="1"/>
    <xf numFmtId="3" fontId="6" fillId="0" borderId="7" xfId="0" applyNumberFormat="1" applyFont="1" applyBorder="1"/>
    <xf numFmtId="0" fontId="0" fillId="0" borderId="10" xfId="0" applyFont="1" applyBorder="1"/>
    <xf numFmtId="0" fontId="0" fillId="0" borderId="11" xfId="0" applyFont="1" applyBorder="1"/>
    <xf numFmtId="3" fontId="0" fillId="0" borderId="31" xfId="0" applyNumberFormat="1" applyBorder="1"/>
    <xf numFmtId="0" fontId="6" fillId="0" borderId="18" xfId="0" applyFont="1" applyBorder="1"/>
    <xf numFmtId="0" fontId="6" fillId="0" borderId="19" xfId="0" applyFont="1" applyBorder="1"/>
    <xf numFmtId="3" fontId="6" fillId="0" borderId="20" xfId="0" applyNumberFormat="1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3" fontId="5" fillId="0" borderId="19" xfId="0" applyNumberFormat="1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3" fontId="6" fillId="0" borderId="18" xfId="0" applyNumberFormat="1" applyFont="1" applyFill="1" applyBorder="1" applyAlignment="1">
      <alignment horizontal="center"/>
    </xf>
    <xf numFmtId="3" fontId="6" fillId="0" borderId="19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3" fontId="6" fillId="0" borderId="0" xfId="0" applyNumberFormat="1" applyFont="1" applyFill="1" applyBorder="1"/>
    <xf numFmtId="3" fontId="0" fillId="0" borderId="36" xfId="0" applyNumberFormat="1" applyFont="1" applyFill="1" applyBorder="1"/>
    <xf numFmtId="0" fontId="0" fillId="0" borderId="39" xfId="0" applyFill="1" applyBorder="1"/>
    <xf numFmtId="3" fontId="0" fillId="0" borderId="40" xfId="0" applyNumberFormat="1" applyBorder="1"/>
    <xf numFmtId="0" fontId="10" fillId="0" borderId="0" xfId="0" applyFont="1"/>
    <xf numFmtId="3" fontId="5" fillId="0" borderId="42" xfId="0" applyNumberFormat="1" applyFont="1" applyBorder="1" applyAlignment="1">
      <alignment horizontal="center"/>
    </xf>
    <xf numFmtId="3" fontId="0" fillId="0" borderId="24" xfId="0" applyNumberFormat="1" applyFill="1" applyBorder="1"/>
    <xf numFmtId="3" fontId="0" fillId="0" borderId="23" xfId="0" applyNumberFormat="1" applyFill="1" applyBorder="1"/>
    <xf numFmtId="3" fontId="0" fillId="0" borderId="23" xfId="0" applyNumberFormat="1" applyBorder="1"/>
    <xf numFmtId="3" fontId="0" fillId="0" borderId="32" xfId="0" applyNumberFormat="1" applyBorder="1"/>
    <xf numFmtId="3" fontId="6" fillId="0" borderId="41" xfId="0" applyNumberFormat="1" applyFont="1" applyBorder="1"/>
    <xf numFmtId="3" fontId="0" fillId="0" borderId="24" xfId="0" applyNumberFormat="1" applyBorder="1"/>
    <xf numFmtId="3" fontId="6" fillId="0" borderId="43" xfId="0" applyNumberFormat="1" applyFont="1" applyBorder="1"/>
    <xf numFmtId="3" fontId="5" fillId="0" borderId="20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3" fontId="0" fillId="0" borderId="44" xfId="0" applyNumberFormat="1" applyBorder="1"/>
    <xf numFmtId="3" fontId="0" fillId="0" borderId="36" xfId="0" applyNumberFormat="1" applyBorder="1"/>
    <xf numFmtId="3" fontId="0" fillId="0" borderId="21" xfId="0" applyNumberFormat="1" applyFill="1" applyBorder="1"/>
    <xf numFmtId="3" fontId="0" fillId="0" borderId="8" xfId="0" applyNumberFormat="1" applyFill="1" applyBorder="1"/>
    <xf numFmtId="3" fontId="0" fillId="0" borderId="22" xfId="0" applyNumberFormat="1" applyBorder="1"/>
    <xf numFmtId="3" fontId="0" fillId="0" borderId="45" xfId="0" applyNumberFormat="1" applyBorder="1"/>
    <xf numFmtId="3" fontId="0" fillId="0" borderId="46" xfId="0" applyNumberFormat="1" applyBorder="1"/>
    <xf numFmtId="0" fontId="6" fillId="0" borderId="41" xfId="0" applyFont="1" applyFill="1" applyBorder="1" applyAlignment="1">
      <alignment horizontal="center"/>
    </xf>
    <xf numFmtId="3" fontId="6" fillId="0" borderId="2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/>
    </xf>
    <xf numFmtId="0" fontId="5" fillId="0" borderId="14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wrapText="1"/>
    </xf>
    <xf numFmtId="0" fontId="12" fillId="0" borderId="3" xfId="0" applyFont="1" applyBorder="1" applyAlignment="1">
      <alignment horizontal="justify" vertical="top" wrapText="1"/>
    </xf>
    <xf numFmtId="0" fontId="0" fillId="0" borderId="3" xfId="0" applyFont="1" applyBorder="1" applyAlignment="1">
      <alignment horizontal="justify" vertical="top" wrapText="1"/>
    </xf>
    <xf numFmtId="0" fontId="0" fillId="0" borderId="47" xfId="0" applyFont="1" applyBorder="1" applyAlignment="1">
      <alignment horizontal="center" wrapText="1"/>
    </xf>
    <xf numFmtId="0" fontId="5" fillId="0" borderId="47" xfId="0" applyFont="1" applyBorder="1" applyAlignment="1">
      <alignment horizontal="justify" vertical="top" wrapText="1"/>
    </xf>
    <xf numFmtId="0" fontId="0" fillId="0" borderId="4" xfId="0" applyFont="1" applyBorder="1" applyAlignment="1">
      <alignment horizontal="center" wrapText="1"/>
    </xf>
    <xf numFmtId="0" fontId="5" fillId="0" borderId="18" xfId="0" applyFont="1" applyBorder="1" applyAlignment="1">
      <alignment horizontal="center" vertical="top" wrapText="1"/>
    </xf>
    <xf numFmtId="3" fontId="0" fillId="0" borderId="48" xfId="0" applyNumberFormat="1" applyBorder="1"/>
    <xf numFmtId="3" fontId="0" fillId="0" borderId="44" xfId="0" applyNumberFormat="1" applyFill="1" applyBorder="1"/>
    <xf numFmtId="0" fontId="0" fillId="0" borderId="6" xfId="0" applyFont="1" applyBorder="1" applyAlignment="1">
      <alignment horizontal="center" wrapText="1"/>
    </xf>
    <xf numFmtId="0" fontId="12" fillId="0" borderId="2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center" wrapText="1"/>
    </xf>
    <xf numFmtId="0" fontId="5" fillId="0" borderId="14" xfId="0" applyFont="1" applyBorder="1" applyAlignment="1">
      <alignment horizontal="justify" vertical="top" wrapText="1"/>
    </xf>
    <xf numFmtId="0" fontId="0" fillId="0" borderId="2" xfId="0" applyFont="1" applyBorder="1" applyAlignment="1">
      <alignment horizontal="justify" vertical="top" wrapText="1"/>
    </xf>
    <xf numFmtId="0" fontId="0" fillId="0" borderId="14" xfId="0" applyFont="1" applyBorder="1" applyAlignment="1">
      <alignment horizontal="center" wrapText="1"/>
    </xf>
    <xf numFmtId="0" fontId="12" fillId="0" borderId="1" xfId="0" applyFont="1" applyBorder="1" applyAlignment="1">
      <alignment horizontal="justify" vertical="top" wrapText="1"/>
    </xf>
    <xf numFmtId="0" fontId="5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3" fontId="5" fillId="0" borderId="14" xfId="0" applyNumberFormat="1" applyFont="1" applyBorder="1" applyAlignment="1">
      <alignment vertical="center" wrapText="1"/>
    </xf>
    <xf numFmtId="3" fontId="0" fillId="0" borderId="21" xfId="0" applyNumberFormat="1" applyFont="1" applyBorder="1" applyAlignment="1">
      <alignment vertical="center" wrapText="1"/>
    </xf>
    <xf numFmtId="3" fontId="0" fillId="0" borderId="4" xfId="0" applyNumberFormat="1" applyFont="1" applyBorder="1" applyAlignment="1">
      <alignment vertical="center"/>
    </xf>
    <xf numFmtId="3" fontId="0" fillId="0" borderId="21" xfId="0" applyNumberFormat="1" applyFont="1" applyBorder="1" applyAlignment="1">
      <alignment vertical="center"/>
    </xf>
    <xf numFmtId="3" fontId="0" fillId="0" borderId="8" xfId="0" applyNumberFormat="1" applyFont="1" applyBorder="1" applyAlignment="1">
      <alignment vertical="center" wrapText="1"/>
    </xf>
    <xf numFmtId="3" fontId="0" fillId="0" borderId="5" xfId="0" applyNumberFormat="1" applyFont="1" applyBorder="1" applyAlignment="1">
      <alignment vertical="center"/>
    </xf>
    <xf numFmtId="3" fontId="0" fillId="0" borderId="8" xfId="0" applyNumberFormat="1" applyFont="1" applyBorder="1" applyAlignment="1">
      <alignment vertical="center"/>
    </xf>
    <xf numFmtId="3" fontId="0" fillId="0" borderId="40" xfId="0" applyNumberFormat="1" applyFont="1" applyBorder="1" applyAlignment="1">
      <alignment vertical="center" wrapText="1"/>
    </xf>
    <xf numFmtId="3" fontId="0" fillId="0" borderId="6" xfId="0" applyNumberFormat="1" applyFont="1" applyBorder="1" applyAlignment="1">
      <alignment vertical="center"/>
    </xf>
    <xf numFmtId="3" fontId="0" fillId="0" borderId="40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3" fontId="5" fillId="0" borderId="47" xfId="0" applyNumberFormat="1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/>
    <xf numFmtId="0" fontId="0" fillId="0" borderId="5" xfId="0" applyFill="1" applyBorder="1"/>
    <xf numFmtId="0" fontId="0" fillId="0" borderId="3" xfId="0" applyFill="1" applyBorder="1"/>
    <xf numFmtId="0" fontId="8" fillId="0" borderId="3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justify" vertical="top" wrapText="1"/>
    </xf>
    <xf numFmtId="0" fontId="1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0" fillId="0" borderId="0" xfId="0" applyAlignment="1"/>
    <xf numFmtId="0" fontId="0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5" fillId="0" borderId="41" xfId="0" applyFont="1" applyBorder="1" applyAlignment="1">
      <alignment horizontal="center"/>
    </xf>
  </cellXfs>
  <cellStyles count="3">
    <cellStyle name="Normál" xfId="0" builtinId="0"/>
    <cellStyle name="Normál 2" xfId="1"/>
    <cellStyle name="Százalék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6.tervez&#233;s\ktgv_2016_p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011130"/>
      <sheetName val="011220"/>
      <sheetName val="016030"/>
      <sheetName val="018030"/>
      <sheetName val="074011"/>
      <sheetName val="074031"/>
      <sheetName val="076010"/>
      <sheetName val="082042"/>
      <sheetName val="091140"/>
      <sheetName val="098022"/>
      <sheetName val="104030"/>
      <sheetName val="104042"/>
      <sheetName val="106020"/>
      <sheetName val="107051"/>
      <sheetName val="107052"/>
      <sheetName val="107053"/>
      <sheetName val="107054"/>
      <sheetName val="Munk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A6" t="str">
            <v>K311/4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F1" zoomScaleNormal="100" workbookViewId="0">
      <selection activeCell="A2" sqref="A2:M2"/>
    </sheetView>
  </sheetViews>
  <sheetFormatPr defaultRowHeight="15" x14ac:dyDescent="0.25"/>
  <cols>
    <col min="1" max="1" width="9.140625" style="16"/>
    <col min="2" max="2" width="6.5703125" style="16" bestFit="1" customWidth="1"/>
    <col min="3" max="3" width="48.42578125" style="16" customWidth="1"/>
    <col min="4" max="4" width="20.85546875" style="16" customWidth="1"/>
    <col min="5" max="6" width="10.85546875" style="16" bestFit="1" customWidth="1"/>
    <col min="7" max="7" width="10.85546875" style="16" customWidth="1"/>
    <col min="8" max="8" width="10.85546875" style="16" bestFit="1" customWidth="1"/>
    <col min="9" max="9" width="10.85546875" style="16" customWidth="1"/>
    <col min="10" max="10" width="10.7109375" style="16" customWidth="1"/>
    <col min="11" max="11" width="10.85546875" style="16" customWidth="1"/>
    <col min="12" max="12" width="9.85546875" style="16" bestFit="1" customWidth="1"/>
    <col min="13" max="13" width="13.7109375" style="16" bestFit="1" customWidth="1"/>
    <col min="14" max="15" width="12.28515625" style="16" bestFit="1" customWidth="1"/>
    <col min="16" max="262" width="9.140625" style="16"/>
    <col min="263" max="263" width="10.7109375" style="16" customWidth="1"/>
    <col min="264" max="264" width="40.7109375" style="16" customWidth="1"/>
    <col min="265" max="267" width="17.7109375" style="16" customWidth="1"/>
    <col min="268" max="268" width="9.85546875" style="16" bestFit="1" customWidth="1"/>
    <col min="269" max="269" width="11.42578125" style="16" customWidth="1"/>
    <col min="270" max="518" width="9.140625" style="16"/>
    <col min="519" max="519" width="10.7109375" style="16" customWidth="1"/>
    <col min="520" max="520" width="40.7109375" style="16" customWidth="1"/>
    <col min="521" max="523" width="17.7109375" style="16" customWidth="1"/>
    <col min="524" max="524" width="9.85546875" style="16" bestFit="1" customWidth="1"/>
    <col min="525" max="525" width="11.42578125" style="16" customWidth="1"/>
    <col min="526" max="774" width="9.140625" style="16"/>
    <col min="775" max="775" width="10.7109375" style="16" customWidth="1"/>
    <col min="776" max="776" width="40.7109375" style="16" customWidth="1"/>
    <col min="777" max="779" width="17.7109375" style="16" customWidth="1"/>
    <col min="780" max="780" width="9.85546875" style="16" bestFit="1" customWidth="1"/>
    <col min="781" max="781" width="11.42578125" style="16" customWidth="1"/>
    <col min="782" max="1030" width="9.140625" style="16"/>
    <col min="1031" max="1031" width="10.7109375" style="16" customWidth="1"/>
    <col min="1032" max="1032" width="40.7109375" style="16" customWidth="1"/>
    <col min="1033" max="1035" width="17.7109375" style="16" customWidth="1"/>
    <col min="1036" max="1036" width="9.85546875" style="16" bestFit="1" customWidth="1"/>
    <col min="1037" max="1037" width="11.42578125" style="16" customWidth="1"/>
    <col min="1038" max="1286" width="9.140625" style="16"/>
    <col min="1287" max="1287" width="10.7109375" style="16" customWidth="1"/>
    <col min="1288" max="1288" width="40.7109375" style="16" customWidth="1"/>
    <col min="1289" max="1291" width="17.7109375" style="16" customWidth="1"/>
    <col min="1292" max="1292" width="9.85546875" style="16" bestFit="1" customWidth="1"/>
    <col min="1293" max="1293" width="11.42578125" style="16" customWidth="1"/>
    <col min="1294" max="1542" width="9.140625" style="16"/>
    <col min="1543" max="1543" width="10.7109375" style="16" customWidth="1"/>
    <col min="1544" max="1544" width="40.7109375" style="16" customWidth="1"/>
    <col min="1545" max="1547" width="17.7109375" style="16" customWidth="1"/>
    <col min="1548" max="1548" width="9.85546875" style="16" bestFit="1" customWidth="1"/>
    <col min="1549" max="1549" width="11.42578125" style="16" customWidth="1"/>
    <col min="1550" max="1798" width="9.140625" style="16"/>
    <col min="1799" max="1799" width="10.7109375" style="16" customWidth="1"/>
    <col min="1800" max="1800" width="40.7109375" style="16" customWidth="1"/>
    <col min="1801" max="1803" width="17.7109375" style="16" customWidth="1"/>
    <col min="1804" max="1804" width="9.85546875" style="16" bestFit="1" customWidth="1"/>
    <col min="1805" max="1805" width="11.42578125" style="16" customWidth="1"/>
    <col min="1806" max="2054" width="9.140625" style="16"/>
    <col min="2055" max="2055" width="10.7109375" style="16" customWidth="1"/>
    <col min="2056" max="2056" width="40.7109375" style="16" customWidth="1"/>
    <col min="2057" max="2059" width="17.7109375" style="16" customWidth="1"/>
    <col min="2060" max="2060" width="9.85546875" style="16" bestFit="1" customWidth="1"/>
    <col min="2061" max="2061" width="11.42578125" style="16" customWidth="1"/>
    <col min="2062" max="2310" width="9.140625" style="16"/>
    <col min="2311" max="2311" width="10.7109375" style="16" customWidth="1"/>
    <col min="2312" max="2312" width="40.7109375" style="16" customWidth="1"/>
    <col min="2313" max="2315" width="17.7109375" style="16" customWidth="1"/>
    <col min="2316" max="2316" width="9.85546875" style="16" bestFit="1" customWidth="1"/>
    <col min="2317" max="2317" width="11.42578125" style="16" customWidth="1"/>
    <col min="2318" max="2566" width="9.140625" style="16"/>
    <col min="2567" max="2567" width="10.7109375" style="16" customWidth="1"/>
    <col min="2568" max="2568" width="40.7109375" style="16" customWidth="1"/>
    <col min="2569" max="2571" width="17.7109375" style="16" customWidth="1"/>
    <col min="2572" max="2572" width="9.85546875" style="16" bestFit="1" customWidth="1"/>
    <col min="2573" max="2573" width="11.42578125" style="16" customWidth="1"/>
    <col min="2574" max="2822" width="9.140625" style="16"/>
    <col min="2823" max="2823" width="10.7109375" style="16" customWidth="1"/>
    <col min="2824" max="2824" width="40.7109375" style="16" customWidth="1"/>
    <col min="2825" max="2827" width="17.7109375" style="16" customWidth="1"/>
    <col min="2828" max="2828" width="9.85546875" style="16" bestFit="1" customWidth="1"/>
    <col min="2829" max="2829" width="11.42578125" style="16" customWidth="1"/>
    <col min="2830" max="3078" width="9.140625" style="16"/>
    <col min="3079" max="3079" width="10.7109375" style="16" customWidth="1"/>
    <col min="3080" max="3080" width="40.7109375" style="16" customWidth="1"/>
    <col min="3081" max="3083" width="17.7109375" style="16" customWidth="1"/>
    <col min="3084" max="3084" width="9.85546875" style="16" bestFit="1" customWidth="1"/>
    <col min="3085" max="3085" width="11.42578125" style="16" customWidth="1"/>
    <col min="3086" max="3334" width="9.140625" style="16"/>
    <col min="3335" max="3335" width="10.7109375" style="16" customWidth="1"/>
    <col min="3336" max="3336" width="40.7109375" style="16" customWidth="1"/>
    <col min="3337" max="3339" width="17.7109375" style="16" customWidth="1"/>
    <col min="3340" max="3340" width="9.85546875" style="16" bestFit="1" customWidth="1"/>
    <col min="3341" max="3341" width="11.42578125" style="16" customWidth="1"/>
    <col min="3342" max="3590" width="9.140625" style="16"/>
    <col min="3591" max="3591" width="10.7109375" style="16" customWidth="1"/>
    <col min="3592" max="3592" width="40.7109375" style="16" customWidth="1"/>
    <col min="3593" max="3595" width="17.7109375" style="16" customWidth="1"/>
    <col min="3596" max="3596" width="9.85546875" style="16" bestFit="1" customWidth="1"/>
    <col min="3597" max="3597" width="11.42578125" style="16" customWidth="1"/>
    <col min="3598" max="3846" width="9.140625" style="16"/>
    <col min="3847" max="3847" width="10.7109375" style="16" customWidth="1"/>
    <col min="3848" max="3848" width="40.7109375" style="16" customWidth="1"/>
    <col min="3849" max="3851" width="17.7109375" style="16" customWidth="1"/>
    <col min="3852" max="3852" width="9.85546875" style="16" bestFit="1" customWidth="1"/>
    <col min="3853" max="3853" width="11.42578125" style="16" customWidth="1"/>
    <col min="3854" max="4102" width="9.140625" style="16"/>
    <col min="4103" max="4103" width="10.7109375" style="16" customWidth="1"/>
    <col min="4104" max="4104" width="40.7109375" style="16" customWidth="1"/>
    <col min="4105" max="4107" width="17.7109375" style="16" customWidth="1"/>
    <col min="4108" max="4108" width="9.85546875" style="16" bestFit="1" customWidth="1"/>
    <col min="4109" max="4109" width="11.42578125" style="16" customWidth="1"/>
    <col min="4110" max="4358" width="9.140625" style="16"/>
    <col min="4359" max="4359" width="10.7109375" style="16" customWidth="1"/>
    <col min="4360" max="4360" width="40.7109375" style="16" customWidth="1"/>
    <col min="4361" max="4363" width="17.7109375" style="16" customWidth="1"/>
    <col min="4364" max="4364" width="9.85546875" style="16" bestFit="1" customWidth="1"/>
    <col min="4365" max="4365" width="11.42578125" style="16" customWidth="1"/>
    <col min="4366" max="4614" width="9.140625" style="16"/>
    <col min="4615" max="4615" width="10.7109375" style="16" customWidth="1"/>
    <col min="4616" max="4616" width="40.7109375" style="16" customWidth="1"/>
    <col min="4617" max="4619" width="17.7109375" style="16" customWidth="1"/>
    <col min="4620" max="4620" width="9.85546875" style="16" bestFit="1" customWidth="1"/>
    <col min="4621" max="4621" width="11.42578125" style="16" customWidth="1"/>
    <col min="4622" max="4870" width="9.140625" style="16"/>
    <col min="4871" max="4871" width="10.7109375" style="16" customWidth="1"/>
    <col min="4872" max="4872" width="40.7109375" style="16" customWidth="1"/>
    <col min="4873" max="4875" width="17.7109375" style="16" customWidth="1"/>
    <col min="4876" max="4876" width="9.85546875" style="16" bestFit="1" customWidth="1"/>
    <col min="4877" max="4877" width="11.42578125" style="16" customWidth="1"/>
    <col min="4878" max="5126" width="9.140625" style="16"/>
    <col min="5127" max="5127" width="10.7109375" style="16" customWidth="1"/>
    <col min="5128" max="5128" width="40.7109375" style="16" customWidth="1"/>
    <col min="5129" max="5131" width="17.7109375" style="16" customWidth="1"/>
    <col min="5132" max="5132" width="9.85546875" style="16" bestFit="1" customWidth="1"/>
    <col min="5133" max="5133" width="11.42578125" style="16" customWidth="1"/>
    <col min="5134" max="5382" width="9.140625" style="16"/>
    <col min="5383" max="5383" width="10.7109375" style="16" customWidth="1"/>
    <col min="5384" max="5384" width="40.7109375" style="16" customWidth="1"/>
    <col min="5385" max="5387" width="17.7109375" style="16" customWidth="1"/>
    <col min="5388" max="5388" width="9.85546875" style="16" bestFit="1" customWidth="1"/>
    <col min="5389" max="5389" width="11.42578125" style="16" customWidth="1"/>
    <col min="5390" max="5638" width="9.140625" style="16"/>
    <col min="5639" max="5639" width="10.7109375" style="16" customWidth="1"/>
    <col min="5640" max="5640" width="40.7109375" style="16" customWidth="1"/>
    <col min="5641" max="5643" width="17.7109375" style="16" customWidth="1"/>
    <col min="5644" max="5644" width="9.85546875" style="16" bestFit="1" customWidth="1"/>
    <col min="5645" max="5645" width="11.42578125" style="16" customWidth="1"/>
    <col min="5646" max="5894" width="9.140625" style="16"/>
    <col min="5895" max="5895" width="10.7109375" style="16" customWidth="1"/>
    <col min="5896" max="5896" width="40.7109375" style="16" customWidth="1"/>
    <col min="5897" max="5899" width="17.7109375" style="16" customWidth="1"/>
    <col min="5900" max="5900" width="9.85546875" style="16" bestFit="1" customWidth="1"/>
    <col min="5901" max="5901" width="11.42578125" style="16" customWidth="1"/>
    <col min="5902" max="6150" width="9.140625" style="16"/>
    <col min="6151" max="6151" width="10.7109375" style="16" customWidth="1"/>
    <col min="6152" max="6152" width="40.7109375" style="16" customWidth="1"/>
    <col min="6153" max="6155" width="17.7109375" style="16" customWidth="1"/>
    <col min="6156" max="6156" width="9.85546875" style="16" bestFit="1" customWidth="1"/>
    <col min="6157" max="6157" width="11.42578125" style="16" customWidth="1"/>
    <col min="6158" max="6406" width="9.140625" style="16"/>
    <col min="6407" max="6407" width="10.7109375" style="16" customWidth="1"/>
    <col min="6408" max="6408" width="40.7109375" style="16" customWidth="1"/>
    <col min="6409" max="6411" width="17.7109375" style="16" customWidth="1"/>
    <col min="6412" max="6412" width="9.85546875" style="16" bestFit="1" customWidth="1"/>
    <col min="6413" max="6413" width="11.42578125" style="16" customWidth="1"/>
    <col min="6414" max="6662" width="9.140625" style="16"/>
    <col min="6663" max="6663" width="10.7109375" style="16" customWidth="1"/>
    <col min="6664" max="6664" width="40.7109375" style="16" customWidth="1"/>
    <col min="6665" max="6667" width="17.7109375" style="16" customWidth="1"/>
    <col min="6668" max="6668" width="9.85546875" style="16" bestFit="1" customWidth="1"/>
    <col min="6669" max="6669" width="11.42578125" style="16" customWidth="1"/>
    <col min="6670" max="6918" width="9.140625" style="16"/>
    <col min="6919" max="6919" width="10.7109375" style="16" customWidth="1"/>
    <col min="6920" max="6920" width="40.7109375" style="16" customWidth="1"/>
    <col min="6921" max="6923" width="17.7109375" style="16" customWidth="1"/>
    <col min="6924" max="6924" width="9.85546875" style="16" bestFit="1" customWidth="1"/>
    <col min="6925" max="6925" width="11.42578125" style="16" customWidth="1"/>
    <col min="6926" max="7174" width="9.140625" style="16"/>
    <col min="7175" max="7175" width="10.7109375" style="16" customWidth="1"/>
    <col min="7176" max="7176" width="40.7109375" style="16" customWidth="1"/>
    <col min="7177" max="7179" width="17.7109375" style="16" customWidth="1"/>
    <col min="7180" max="7180" width="9.85546875" style="16" bestFit="1" customWidth="1"/>
    <col min="7181" max="7181" width="11.42578125" style="16" customWidth="1"/>
    <col min="7182" max="7430" width="9.140625" style="16"/>
    <col min="7431" max="7431" width="10.7109375" style="16" customWidth="1"/>
    <col min="7432" max="7432" width="40.7109375" style="16" customWidth="1"/>
    <col min="7433" max="7435" width="17.7109375" style="16" customWidth="1"/>
    <col min="7436" max="7436" width="9.85546875" style="16" bestFit="1" customWidth="1"/>
    <col min="7437" max="7437" width="11.42578125" style="16" customWidth="1"/>
    <col min="7438" max="7686" width="9.140625" style="16"/>
    <col min="7687" max="7687" width="10.7109375" style="16" customWidth="1"/>
    <col min="7688" max="7688" width="40.7109375" style="16" customWidth="1"/>
    <col min="7689" max="7691" width="17.7109375" style="16" customWidth="1"/>
    <col min="7692" max="7692" width="9.85546875" style="16" bestFit="1" customWidth="1"/>
    <col min="7693" max="7693" width="11.42578125" style="16" customWidth="1"/>
    <col min="7694" max="7942" width="9.140625" style="16"/>
    <col min="7943" max="7943" width="10.7109375" style="16" customWidth="1"/>
    <col min="7944" max="7944" width="40.7109375" style="16" customWidth="1"/>
    <col min="7945" max="7947" width="17.7109375" style="16" customWidth="1"/>
    <col min="7948" max="7948" width="9.85546875" style="16" bestFit="1" customWidth="1"/>
    <col min="7949" max="7949" width="11.42578125" style="16" customWidth="1"/>
    <col min="7950" max="8198" width="9.140625" style="16"/>
    <col min="8199" max="8199" width="10.7109375" style="16" customWidth="1"/>
    <col min="8200" max="8200" width="40.7109375" style="16" customWidth="1"/>
    <col min="8201" max="8203" width="17.7109375" style="16" customWidth="1"/>
    <col min="8204" max="8204" width="9.85546875" style="16" bestFit="1" customWidth="1"/>
    <col min="8205" max="8205" width="11.42578125" style="16" customWidth="1"/>
    <col min="8206" max="8454" width="9.140625" style="16"/>
    <col min="8455" max="8455" width="10.7109375" style="16" customWidth="1"/>
    <col min="8456" max="8456" width="40.7109375" style="16" customWidth="1"/>
    <col min="8457" max="8459" width="17.7109375" style="16" customWidth="1"/>
    <col min="8460" max="8460" width="9.85546875" style="16" bestFit="1" customWidth="1"/>
    <col min="8461" max="8461" width="11.42578125" style="16" customWidth="1"/>
    <col min="8462" max="8710" width="9.140625" style="16"/>
    <col min="8711" max="8711" width="10.7109375" style="16" customWidth="1"/>
    <col min="8712" max="8712" width="40.7109375" style="16" customWidth="1"/>
    <col min="8713" max="8715" width="17.7109375" style="16" customWidth="1"/>
    <col min="8716" max="8716" width="9.85546875" style="16" bestFit="1" customWidth="1"/>
    <col min="8717" max="8717" width="11.42578125" style="16" customWidth="1"/>
    <col min="8718" max="8966" width="9.140625" style="16"/>
    <col min="8967" max="8967" width="10.7109375" style="16" customWidth="1"/>
    <col min="8968" max="8968" width="40.7109375" style="16" customWidth="1"/>
    <col min="8969" max="8971" width="17.7109375" style="16" customWidth="1"/>
    <col min="8972" max="8972" width="9.85546875" style="16" bestFit="1" customWidth="1"/>
    <col min="8973" max="8973" width="11.42578125" style="16" customWidth="1"/>
    <col min="8974" max="9222" width="9.140625" style="16"/>
    <col min="9223" max="9223" width="10.7109375" style="16" customWidth="1"/>
    <col min="9224" max="9224" width="40.7109375" style="16" customWidth="1"/>
    <col min="9225" max="9227" width="17.7109375" style="16" customWidth="1"/>
    <col min="9228" max="9228" width="9.85546875" style="16" bestFit="1" customWidth="1"/>
    <col min="9229" max="9229" width="11.42578125" style="16" customWidth="1"/>
    <col min="9230" max="9478" width="9.140625" style="16"/>
    <col min="9479" max="9479" width="10.7109375" style="16" customWidth="1"/>
    <col min="9480" max="9480" width="40.7109375" style="16" customWidth="1"/>
    <col min="9481" max="9483" width="17.7109375" style="16" customWidth="1"/>
    <col min="9484" max="9484" width="9.85546875" style="16" bestFit="1" customWidth="1"/>
    <col min="9485" max="9485" width="11.42578125" style="16" customWidth="1"/>
    <col min="9486" max="9734" width="9.140625" style="16"/>
    <col min="9735" max="9735" width="10.7109375" style="16" customWidth="1"/>
    <col min="9736" max="9736" width="40.7109375" style="16" customWidth="1"/>
    <col min="9737" max="9739" width="17.7109375" style="16" customWidth="1"/>
    <col min="9740" max="9740" width="9.85546875" style="16" bestFit="1" customWidth="1"/>
    <col min="9741" max="9741" width="11.42578125" style="16" customWidth="1"/>
    <col min="9742" max="9990" width="9.140625" style="16"/>
    <col min="9991" max="9991" width="10.7109375" style="16" customWidth="1"/>
    <col min="9992" max="9992" width="40.7109375" style="16" customWidth="1"/>
    <col min="9993" max="9995" width="17.7109375" style="16" customWidth="1"/>
    <col min="9996" max="9996" width="9.85546875" style="16" bestFit="1" customWidth="1"/>
    <col min="9997" max="9997" width="11.42578125" style="16" customWidth="1"/>
    <col min="9998" max="10246" width="9.140625" style="16"/>
    <col min="10247" max="10247" width="10.7109375" style="16" customWidth="1"/>
    <col min="10248" max="10248" width="40.7109375" style="16" customWidth="1"/>
    <col min="10249" max="10251" width="17.7109375" style="16" customWidth="1"/>
    <col min="10252" max="10252" width="9.85546875" style="16" bestFit="1" customWidth="1"/>
    <col min="10253" max="10253" width="11.42578125" style="16" customWidth="1"/>
    <col min="10254" max="10502" width="9.140625" style="16"/>
    <col min="10503" max="10503" width="10.7109375" style="16" customWidth="1"/>
    <col min="10504" max="10504" width="40.7109375" style="16" customWidth="1"/>
    <col min="10505" max="10507" width="17.7109375" style="16" customWidth="1"/>
    <col min="10508" max="10508" width="9.85546875" style="16" bestFit="1" customWidth="1"/>
    <col min="10509" max="10509" width="11.42578125" style="16" customWidth="1"/>
    <col min="10510" max="10758" width="9.140625" style="16"/>
    <col min="10759" max="10759" width="10.7109375" style="16" customWidth="1"/>
    <col min="10760" max="10760" width="40.7109375" style="16" customWidth="1"/>
    <col min="10761" max="10763" width="17.7109375" style="16" customWidth="1"/>
    <col min="10764" max="10764" width="9.85546875" style="16" bestFit="1" customWidth="1"/>
    <col min="10765" max="10765" width="11.42578125" style="16" customWidth="1"/>
    <col min="10766" max="11014" width="9.140625" style="16"/>
    <col min="11015" max="11015" width="10.7109375" style="16" customWidth="1"/>
    <col min="11016" max="11016" width="40.7109375" style="16" customWidth="1"/>
    <col min="11017" max="11019" width="17.7109375" style="16" customWidth="1"/>
    <col min="11020" max="11020" width="9.85546875" style="16" bestFit="1" customWidth="1"/>
    <col min="11021" max="11021" width="11.42578125" style="16" customWidth="1"/>
    <col min="11022" max="11270" width="9.140625" style="16"/>
    <col min="11271" max="11271" width="10.7109375" style="16" customWidth="1"/>
    <col min="11272" max="11272" width="40.7109375" style="16" customWidth="1"/>
    <col min="11273" max="11275" width="17.7109375" style="16" customWidth="1"/>
    <col min="11276" max="11276" width="9.85546875" style="16" bestFit="1" customWidth="1"/>
    <col min="11277" max="11277" width="11.42578125" style="16" customWidth="1"/>
    <col min="11278" max="11526" width="9.140625" style="16"/>
    <col min="11527" max="11527" width="10.7109375" style="16" customWidth="1"/>
    <col min="11528" max="11528" width="40.7109375" style="16" customWidth="1"/>
    <col min="11529" max="11531" width="17.7109375" style="16" customWidth="1"/>
    <col min="11532" max="11532" width="9.85546875" style="16" bestFit="1" customWidth="1"/>
    <col min="11533" max="11533" width="11.42578125" style="16" customWidth="1"/>
    <col min="11534" max="11782" width="9.140625" style="16"/>
    <col min="11783" max="11783" width="10.7109375" style="16" customWidth="1"/>
    <col min="11784" max="11784" width="40.7109375" style="16" customWidth="1"/>
    <col min="11785" max="11787" width="17.7109375" style="16" customWidth="1"/>
    <col min="11788" max="11788" width="9.85546875" style="16" bestFit="1" customWidth="1"/>
    <col min="11789" max="11789" width="11.42578125" style="16" customWidth="1"/>
    <col min="11790" max="12038" width="9.140625" style="16"/>
    <col min="12039" max="12039" width="10.7109375" style="16" customWidth="1"/>
    <col min="12040" max="12040" width="40.7109375" style="16" customWidth="1"/>
    <col min="12041" max="12043" width="17.7109375" style="16" customWidth="1"/>
    <col min="12044" max="12044" width="9.85546875" style="16" bestFit="1" customWidth="1"/>
    <col min="12045" max="12045" width="11.42578125" style="16" customWidth="1"/>
    <col min="12046" max="12294" width="9.140625" style="16"/>
    <col min="12295" max="12295" width="10.7109375" style="16" customWidth="1"/>
    <col min="12296" max="12296" width="40.7109375" style="16" customWidth="1"/>
    <col min="12297" max="12299" width="17.7109375" style="16" customWidth="1"/>
    <col min="12300" max="12300" width="9.85546875" style="16" bestFit="1" customWidth="1"/>
    <col min="12301" max="12301" width="11.42578125" style="16" customWidth="1"/>
    <col min="12302" max="12550" width="9.140625" style="16"/>
    <col min="12551" max="12551" width="10.7109375" style="16" customWidth="1"/>
    <col min="12552" max="12552" width="40.7109375" style="16" customWidth="1"/>
    <col min="12553" max="12555" width="17.7109375" style="16" customWidth="1"/>
    <col min="12556" max="12556" width="9.85546875" style="16" bestFit="1" customWidth="1"/>
    <col min="12557" max="12557" width="11.42578125" style="16" customWidth="1"/>
    <col min="12558" max="12806" width="9.140625" style="16"/>
    <col min="12807" max="12807" width="10.7109375" style="16" customWidth="1"/>
    <col min="12808" max="12808" width="40.7109375" style="16" customWidth="1"/>
    <col min="12809" max="12811" width="17.7109375" style="16" customWidth="1"/>
    <col min="12812" max="12812" width="9.85546875" style="16" bestFit="1" customWidth="1"/>
    <col min="12813" max="12813" width="11.42578125" style="16" customWidth="1"/>
    <col min="12814" max="13062" width="9.140625" style="16"/>
    <col min="13063" max="13063" width="10.7109375" style="16" customWidth="1"/>
    <col min="13064" max="13064" width="40.7109375" style="16" customWidth="1"/>
    <col min="13065" max="13067" width="17.7109375" style="16" customWidth="1"/>
    <col min="13068" max="13068" width="9.85546875" style="16" bestFit="1" customWidth="1"/>
    <col min="13069" max="13069" width="11.42578125" style="16" customWidth="1"/>
    <col min="13070" max="13318" width="9.140625" style="16"/>
    <col min="13319" max="13319" width="10.7109375" style="16" customWidth="1"/>
    <col min="13320" max="13320" width="40.7109375" style="16" customWidth="1"/>
    <col min="13321" max="13323" width="17.7109375" style="16" customWidth="1"/>
    <col min="13324" max="13324" width="9.85546875" style="16" bestFit="1" customWidth="1"/>
    <col min="13325" max="13325" width="11.42578125" style="16" customWidth="1"/>
    <col min="13326" max="13574" width="9.140625" style="16"/>
    <col min="13575" max="13575" width="10.7109375" style="16" customWidth="1"/>
    <col min="13576" max="13576" width="40.7109375" style="16" customWidth="1"/>
    <col min="13577" max="13579" width="17.7109375" style="16" customWidth="1"/>
    <col min="13580" max="13580" width="9.85546875" style="16" bestFit="1" customWidth="1"/>
    <col min="13581" max="13581" width="11.42578125" style="16" customWidth="1"/>
    <col min="13582" max="13830" width="9.140625" style="16"/>
    <col min="13831" max="13831" width="10.7109375" style="16" customWidth="1"/>
    <col min="13832" max="13832" width="40.7109375" style="16" customWidth="1"/>
    <col min="13833" max="13835" width="17.7109375" style="16" customWidth="1"/>
    <col min="13836" max="13836" width="9.85546875" style="16" bestFit="1" customWidth="1"/>
    <col min="13837" max="13837" width="11.42578125" style="16" customWidth="1"/>
    <col min="13838" max="14086" width="9.140625" style="16"/>
    <col min="14087" max="14087" width="10.7109375" style="16" customWidth="1"/>
    <col min="14088" max="14088" width="40.7109375" style="16" customWidth="1"/>
    <col min="14089" max="14091" width="17.7109375" style="16" customWidth="1"/>
    <col min="14092" max="14092" width="9.85546875" style="16" bestFit="1" customWidth="1"/>
    <col min="14093" max="14093" width="11.42578125" style="16" customWidth="1"/>
    <col min="14094" max="14342" width="9.140625" style="16"/>
    <col min="14343" max="14343" width="10.7109375" style="16" customWidth="1"/>
    <col min="14344" max="14344" width="40.7109375" style="16" customWidth="1"/>
    <col min="14345" max="14347" width="17.7109375" style="16" customWidth="1"/>
    <col min="14348" max="14348" width="9.85546875" style="16" bestFit="1" customWidth="1"/>
    <col min="14349" max="14349" width="11.42578125" style="16" customWidth="1"/>
    <col min="14350" max="14598" width="9.140625" style="16"/>
    <col min="14599" max="14599" width="10.7109375" style="16" customWidth="1"/>
    <col min="14600" max="14600" width="40.7109375" style="16" customWidth="1"/>
    <col min="14601" max="14603" width="17.7109375" style="16" customWidth="1"/>
    <col min="14604" max="14604" width="9.85546875" style="16" bestFit="1" customWidth="1"/>
    <col min="14605" max="14605" width="11.42578125" style="16" customWidth="1"/>
    <col min="14606" max="14854" width="9.140625" style="16"/>
    <col min="14855" max="14855" width="10.7109375" style="16" customWidth="1"/>
    <col min="14856" max="14856" width="40.7109375" style="16" customWidth="1"/>
    <col min="14857" max="14859" width="17.7109375" style="16" customWidth="1"/>
    <col min="14860" max="14860" width="9.85546875" style="16" bestFit="1" customWidth="1"/>
    <col min="14861" max="14861" width="11.42578125" style="16" customWidth="1"/>
    <col min="14862" max="15110" width="9.140625" style="16"/>
    <col min="15111" max="15111" width="10.7109375" style="16" customWidth="1"/>
    <col min="15112" max="15112" width="40.7109375" style="16" customWidth="1"/>
    <col min="15113" max="15115" width="17.7109375" style="16" customWidth="1"/>
    <col min="15116" max="15116" width="9.85546875" style="16" bestFit="1" customWidth="1"/>
    <col min="15117" max="15117" width="11.42578125" style="16" customWidth="1"/>
    <col min="15118" max="15366" width="9.140625" style="16"/>
    <col min="15367" max="15367" width="10.7109375" style="16" customWidth="1"/>
    <col min="15368" max="15368" width="40.7109375" style="16" customWidth="1"/>
    <col min="15369" max="15371" width="17.7109375" style="16" customWidth="1"/>
    <col min="15372" max="15372" width="9.85546875" style="16" bestFit="1" customWidth="1"/>
    <col min="15373" max="15373" width="11.42578125" style="16" customWidth="1"/>
    <col min="15374" max="15622" width="9.140625" style="16"/>
    <col min="15623" max="15623" width="10.7109375" style="16" customWidth="1"/>
    <col min="15624" max="15624" width="40.7109375" style="16" customWidth="1"/>
    <col min="15625" max="15627" width="17.7109375" style="16" customWidth="1"/>
    <col min="15628" max="15628" width="9.85546875" style="16" bestFit="1" customWidth="1"/>
    <col min="15629" max="15629" width="11.42578125" style="16" customWidth="1"/>
    <col min="15630" max="15878" width="9.140625" style="16"/>
    <col min="15879" max="15879" width="10.7109375" style="16" customWidth="1"/>
    <col min="15880" max="15880" width="40.7109375" style="16" customWidth="1"/>
    <col min="15881" max="15883" width="17.7109375" style="16" customWidth="1"/>
    <col min="15884" max="15884" width="9.85546875" style="16" bestFit="1" customWidth="1"/>
    <col min="15885" max="15885" width="11.42578125" style="16" customWidth="1"/>
    <col min="15886" max="16134" width="9.140625" style="16"/>
    <col min="16135" max="16135" width="10.7109375" style="16" customWidth="1"/>
    <col min="16136" max="16136" width="40.7109375" style="16" customWidth="1"/>
    <col min="16137" max="16139" width="17.7109375" style="16" customWidth="1"/>
    <col min="16140" max="16140" width="9.85546875" style="16" bestFit="1" customWidth="1"/>
    <col min="16141" max="16141" width="11.42578125" style="16" customWidth="1"/>
    <col min="16142" max="16384" width="9.140625" style="16"/>
  </cols>
  <sheetData>
    <row r="1" spans="1:15" x14ac:dyDescent="0.25">
      <c r="A1" s="204" t="s">
        <v>173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5" x14ac:dyDescent="0.25">
      <c r="A2" s="205" t="s">
        <v>68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</row>
    <row r="3" spans="1:15" x14ac:dyDescent="0.25">
      <c r="C3" s="69"/>
      <c r="D3" s="70"/>
      <c r="E3" s="70"/>
      <c r="F3" s="18"/>
      <c r="G3" s="18"/>
      <c r="H3" s="18"/>
      <c r="I3" s="18"/>
      <c r="J3" s="18"/>
      <c r="K3" s="18"/>
      <c r="L3" s="18"/>
      <c r="M3" s="18"/>
    </row>
    <row r="4" spans="1:15" ht="15.75" thickBot="1" x14ac:dyDescent="0.3">
      <c r="D4" s="76"/>
      <c r="E4" s="206" t="s">
        <v>80</v>
      </c>
      <c r="F4" s="207"/>
      <c r="G4" s="206" t="s">
        <v>81</v>
      </c>
      <c r="H4" s="207"/>
      <c r="I4" s="206" t="s">
        <v>164</v>
      </c>
      <c r="J4" s="207"/>
      <c r="K4" s="206" t="s">
        <v>167</v>
      </c>
      <c r="L4" s="207"/>
      <c r="M4" s="76" t="s">
        <v>73</v>
      </c>
    </row>
    <row r="5" spans="1:15" s="73" customFormat="1" ht="15.75" thickBot="1" x14ac:dyDescent="0.3">
      <c r="B5" s="117" t="s">
        <v>4</v>
      </c>
      <c r="C5" s="118" t="s">
        <v>5</v>
      </c>
      <c r="D5" s="119" t="s">
        <v>75</v>
      </c>
      <c r="E5" s="88" t="s">
        <v>76</v>
      </c>
      <c r="F5" s="89" t="s">
        <v>77</v>
      </c>
      <c r="G5" s="88" t="s">
        <v>76</v>
      </c>
      <c r="H5" s="89" t="s">
        <v>77</v>
      </c>
      <c r="I5" s="88" t="s">
        <v>76</v>
      </c>
      <c r="J5" s="89" t="s">
        <v>77</v>
      </c>
      <c r="K5" s="88" t="s">
        <v>76</v>
      </c>
      <c r="L5" s="89" t="s">
        <v>77</v>
      </c>
      <c r="M5" s="90" t="s">
        <v>78</v>
      </c>
    </row>
    <row r="6" spans="1:15" s="7" customFormat="1" x14ac:dyDescent="0.25">
      <c r="B6" s="13" t="s">
        <v>6</v>
      </c>
      <c r="C6" s="14" t="s">
        <v>7</v>
      </c>
      <c r="D6" s="15">
        <f>SUM('3. sz. mell.'!D5,'5. sz. mell.'!D5,'7. sz. mell.'!D6,'9. sz. mell.'!C6)-138000</f>
        <v>599120000</v>
      </c>
      <c r="E6" s="15">
        <f>SUM('3. sz. mell.'!E5,'5. sz. mell.'!E5,'7. sz. mell.'!E6,'9. sz. mell.'!D6)</f>
        <v>0</v>
      </c>
      <c r="F6" s="15">
        <f>SUM('3. sz. mell.'!F5,'5. sz. mell.'!F5,'7. sz. mell.'!F6,'9. sz. mell.'!E6)</f>
        <v>0</v>
      </c>
      <c r="G6" s="15">
        <f>SUM('3. sz. mell.'!G5,'5. sz. mell.'!G5,'7. sz. mell.'!G6,'9. sz. mell.'!F6)</f>
        <v>14655943</v>
      </c>
      <c r="H6" s="15">
        <f>SUM('3. sz. mell.'!H5,'5. sz. mell.'!H5,'7. sz. mell.'!H6,'9. sz. mell.'!G6)</f>
        <v>0</v>
      </c>
      <c r="I6" s="15">
        <f>SUM('3. sz. mell.'!I5,'5. sz. mell.'!I5,'7. sz. mell.'!I6,'9. sz. mell.'!H6)</f>
        <v>23642000</v>
      </c>
      <c r="J6" s="15">
        <f>SUM('3. sz. mell.'!J5,'5. sz. mell.'!J5,'7. sz. mell.'!J6,'9. sz. mell.'!I6)</f>
        <v>0</v>
      </c>
      <c r="K6" s="15">
        <f>SUM('3. sz. mell.'!K5,'5. sz. mell.'!K5,'7. sz. mell.'!K6,'9. sz. mell.'!J6)</f>
        <v>0</v>
      </c>
      <c r="L6" s="15">
        <f>SUM('3. sz. mell.'!L5,'5. sz. mell.'!L5,'7. sz. mell.'!L6,'9. sz. mell.'!K6)</f>
        <v>4671579</v>
      </c>
      <c r="M6" s="15">
        <f>SUM(D6+E6-F6+G6-H6+I6-J6+K6-L6)</f>
        <v>632746364</v>
      </c>
    </row>
    <row r="7" spans="1:15" s="7" customFormat="1" x14ac:dyDescent="0.25">
      <c r="B7" s="4" t="s">
        <v>8</v>
      </c>
      <c r="C7" s="5" t="s">
        <v>9</v>
      </c>
      <c r="D7" s="6">
        <f>SUM('3. sz. mell.'!D6,'5. sz. mell.'!D6,'7. sz. mell.'!D7,'9. sz. mell.'!C7)</f>
        <v>133114000</v>
      </c>
      <c r="E7" s="6">
        <f>SUM('3. sz. mell.'!E6,'5. sz. mell.'!E6,'7. sz. mell.'!E7,'9. sz. mell.'!D7)</f>
        <v>0</v>
      </c>
      <c r="F7" s="6">
        <f>SUM('3. sz. mell.'!F6,'5. sz. mell.'!F6,'7. sz. mell.'!F7,'9. sz. mell.'!E7)</f>
        <v>0</v>
      </c>
      <c r="G7" s="15">
        <f>SUM('3. sz. mell.'!G6,'5. sz. mell.'!G6,'7. sz. mell.'!G7,'9. sz. mell.'!F7)</f>
        <v>1985240</v>
      </c>
      <c r="H7" s="15">
        <f>SUM('3. sz. mell.'!H6,'5. sz. mell.'!H6,'7. sz. mell.'!H7,'9. sz. mell.'!G7)</f>
        <v>0</v>
      </c>
      <c r="I7" s="15">
        <f>SUM('3. sz. mell.'!I6,'5. sz. mell.'!I6,'7. sz. mell.'!I7,'9. sz. mell.'!H7)</f>
        <v>4208000</v>
      </c>
      <c r="J7" s="15">
        <f>SUM('3. sz. mell.'!J6,'5. sz. mell.'!J6,'7. sz. mell.'!J7,'9. sz. mell.'!I7)</f>
        <v>0</v>
      </c>
      <c r="K7" s="15">
        <f>SUM('3. sz. mell.'!K6,'5. sz. mell.'!K6,'7. sz. mell.'!K7,'9. sz. mell.'!J7)</f>
        <v>3655814</v>
      </c>
      <c r="L7" s="15">
        <f>SUM('3. sz. mell.'!L6,'5. sz. mell.'!L6,'7. sz. mell.'!L7,'9. sz. mell.'!K7)</f>
        <v>388265</v>
      </c>
      <c r="M7" s="15">
        <f t="shared" ref="M7:M14" si="0">SUM(D7+E7-F7+G7-H7+I7-J7+K7-L7)</f>
        <v>142574789</v>
      </c>
    </row>
    <row r="8" spans="1:15" customFormat="1" x14ac:dyDescent="0.25">
      <c r="B8" s="4" t="s">
        <v>10</v>
      </c>
      <c r="C8" s="5" t="s">
        <v>11</v>
      </c>
      <c r="D8" s="6">
        <f>SUM('3. sz. mell.'!D7,'5. sz. mell.'!D7,'7. sz. mell.'!D8,'9. sz. mell.'!C8)</f>
        <v>482132470</v>
      </c>
      <c r="E8" s="6">
        <f>SUM('3. sz. mell.'!E7,'5. sz. mell.'!E7,'7. sz. mell.'!E8,'9. sz. mell.'!D8)</f>
        <v>0</v>
      </c>
      <c r="F8" s="6">
        <f>SUM('3. sz. mell.'!F7,'5. sz. mell.'!F7,'7. sz. mell.'!F8,'9. sz. mell.'!E8)</f>
        <v>19475657</v>
      </c>
      <c r="G8" s="15">
        <f>SUM('3. sz. mell.'!G7,'5. sz. mell.'!G7,'7. sz. mell.'!G8,'9. sz. mell.'!F8)</f>
        <v>0</v>
      </c>
      <c r="H8" s="15">
        <f>SUM('3. sz. mell.'!H7,'5. sz. mell.'!H7,'7. sz. mell.'!H8,'9. sz. mell.'!G8)</f>
        <v>9578000</v>
      </c>
      <c r="I8" s="15">
        <f>SUM('3. sz. mell.'!I7,'5. sz. mell.'!I7,'7. sz. mell.'!I8,'9. sz. mell.'!H8)</f>
        <v>42895000</v>
      </c>
      <c r="J8" s="15">
        <f>SUM('3. sz. mell.'!J7,'5. sz. mell.'!J7,'7. sz. mell.'!J8,'9. sz. mell.'!I8)</f>
        <v>0</v>
      </c>
      <c r="K8" s="15">
        <f>SUM('3. sz. mell.'!K7,'5. sz. mell.'!K7,'7. sz. mell.'!K8,'9. sz. mell.'!J8)</f>
        <v>42135000</v>
      </c>
      <c r="L8" s="15">
        <f>SUM('3. sz. mell.'!L7,'5. sz. mell.'!L7,'7. sz. mell.'!L8,'9. sz. mell.'!K8)</f>
        <v>0</v>
      </c>
      <c r="M8" s="15">
        <f t="shared" si="0"/>
        <v>538108813</v>
      </c>
    </row>
    <row r="9" spans="1:15" customFormat="1" x14ac:dyDescent="0.25">
      <c r="B9" s="4" t="s">
        <v>12</v>
      </c>
      <c r="C9" s="5" t="s">
        <v>13</v>
      </c>
      <c r="D9" s="6">
        <f>SUM('3. sz. mell.'!D8)</f>
        <v>80000000</v>
      </c>
      <c r="E9" s="6">
        <f>SUM('3. sz. mell.'!E8)</f>
        <v>0</v>
      </c>
      <c r="F9" s="6">
        <f>SUM('3. sz. mell.'!F8)</f>
        <v>0</v>
      </c>
      <c r="G9" s="15">
        <f>SUM('3. sz. mell.'!G8,'5. sz. mell.'!G8,'7. sz. mell.'!G9,'9. sz. mell.'!F9)</f>
        <v>0</v>
      </c>
      <c r="H9" s="15">
        <f>SUM('3. sz. mell.'!H8,'5. sz. mell.'!H8,'7. sz. mell.'!H9,'9. sz. mell.'!G9)</f>
        <v>0</v>
      </c>
      <c r="I9" s="15">
        <f>SUM('3. sz. mell.'!I8,'5. sz. mell.'!I8,'7. sz. mell.'!I9,'9. sz. mell.'!H9)</f>
        <v>0</v>
      </c>
      <c r="J9" s="15">
        <f>SUM('3. sz. mell.'!J8,'5. sz. mell.'!J8,'7. sz. mell.'!J9,'9. sz. mell.'!I9)</f>
        <v>0</v>
      </c>
      <c r="K9" s="15">
        <f>SUM('3. sz. mell.'!K8)</f>
        <v>600000</v>
      </c>
      <c r="L9" s="15">
        <f>SUM('3. sz. mell.'!L8)</f>
        <v>0</v>
      </c>
      <c r="M9" s="15">
        <f t="shared" si="0"/>
        <v>80600000</v>
      </c>
    </row>
    <row r="10" spans="1:15" customFormat="1" x14ac:dyDescent="0.25">
      <c r="B10" s="4" t="s">
        <v>14</v>
      </c>
      <c r="C10" s="5" t="s">
        <v>15</v>
      </c>
      <c r="D10" s="6">
        <f>SUM('3. sz. mell.'!D9)</f>
        <v>360138000</v>
      </c>
      <c r="E10" s="6">
        <f>SUM('3. sz. mell.'!E9)</f>
        <v>5835128</v>
      </c>
      <c r="F10" s="6">
        <f>SUM('3. sz. mell.'!F9)</f>
        <v>0</v>
      </c>
      <c r="G10" s="15">
        <f>SUM('3. sz. mell.'!G9)</f>
        <v>0</v>
      </c>
      <c r="H10" s="15">
        <f>SUM('3. sz. mell.'!H9)</f>
        <v>47551279</v>
      </c>
      <c r="I10" s="15">
        <f>SUM('3. sz. mell.'!I9)</f>
        <v>44148489</v>
      </c>
      <c r="J10" s="15">
        <f>SUM('3. sz. mell.'!J9,'5. sz. mell.'!J9,'7. sz. mell.'!J10,'9. sz. mell.'!I10)</f>
        <v>0</v>
      </c>
      <c r="K10" s="15">
        <f>SUM('3. sz. mell.'!K9)</f>
        <v>96123327</v>
      </c>
      <c r="L10" s="15">
        <f>SUM('3. sz. mell.'!L9)</f>
        <v>0</v>
      </c>
      <c r="M10" s="15">
        <f>SUM(D10+E10-F10+G10-H10+I10-J10+K10-L10)</f>
        <v>458693665</v>
      </c>
    </row>
    <row r="11" spans="1:15" customFormat="1" x14ac:dyDescent="0.25">
      <c r="B11" s="4" t="s">
        <v>16</v>
      </c>
      <c r="C11" s="5" t="s">
        <v>17</v>
      </c>
      <c r="D11" s="6">
        <f>SUM('3. sz. mell.'!D10,'5. sz. mell.'!D9,'7. sz. mell.'!D9,'9. sz. mell.'!C9)</f>
        <v>441109000</v>
      </c>
      <c r="E11" s="6">
        <f>SUM('3. sz. mell.'!E10,'5. sz. mell.'!E9,'7. sz. mell.'!E9,'9. sz. mell.'!D9)</f>
        <v>0</v>
      </c>
      <c r="F11" s="6">
        <f>SUM('3. sz. mell.'!F10,'5. sz. mell.'!F9,'7. sz. mell.'!F9,'9. sz. mell.'!E9)</f>
        <v>0</v>
      </c>
      <c r="G11" s="15">
        <f>SUM('3. sz. mell.'!G10,'5. sz. mell.'!G10,'7. sz. mell.'!G11,'9. sz. mell.'!F11)</f>
        <v>361118000</v>
      </c>
      <c r="H11" s="15">
        <f>SUM('3. sz. mell.'!H10,'5. sz. mell.'!H10,'7. sz. mell.'!H11,'9. sz. mell.'!G11)</f>
        <v>0</v>
      </c>
      <c r="I11" s="15">
        <f>SUM('3. sz. mell.'!I10)</f>
        <v>74098914</v>
      </c>
      <c r="J11" s="15">
        <f>SUM('3. sz. mell.'!J10,'5. sz. mell.'!J10,'7. sz. mell.'!J11,'9. sz. mell.'!I11)</f>
        <v>0</v>
      </c>
      <c r="K11" s="15">
        <f>SUM('3. sz. mell.'!K10)</f>
        <v>0</v>
      </c>
      <c r="L11" s="15">
        <f>SUM('3. sz. mell.'!L10,'5. sz. mell.'!L9,'7. sz. mell.'!L9,'9. sz. mell.'!K9)</f>
        <v>37845000</v>
      </c>
      <c r="M11" s="15">
        <f t="shared" si="0"/>
        <v>838480914</v>
      </c>
    </row>
    <row r="12" spans="1:15" customFormat="1" x14ac:dyDescent="0.25">
      <c r="B12" s="4" t="s">
        <v>18</v>
      </c>
      <c r="C12" s="5" t="s">
        <v>19</v>
      </c>
      <c r="D12" s="6">
        <f>SUM('3. sz. mell.'!D11)</f>
        <v>156500000</v>
      </c>
      <c r="E12" s="6">
        <f>SUM('3. sz. mell.'!E11)</f>
        <v>0</v>
      </c>
      <c r="F12" s="6">
        <f>SUM('3. sz. mell.'!F11)</f>
        <v>0</v>
      </c>
      <c r="G12" s="15">
        <f>SUM('3. sz. mell.'!G11)</f>
        <v>15917000</v>
      </c>
      <c r="H12" s="15">
        <f>SUM('3. sz. mell.'!H11,'5. sz. mell.'!H11,'7. sz. mell.'!H12,'9. sz. mell.'!G12)</f>
        <v>0</v>
      </c>
      <c r="I12" s="15">
        <f>SUM('3. sz. mell.'!I11)</f>
        <v>0</v>
      </c>
      <c r="J12" s="15">
        <f>SUM('3. sz. mell.'!J11,'5. sz. mell.'!J11,'7. sz. mell.'!J12,'9. sz. mell.'!I12)</f>
        <v>0</v>
      </c>
      <c r="K12" s="15">
        <f>SUM('3. sz. mell.'!K11)</f>
        <v>0</v>
      </c>
      <c r="L12" s="15">
        <f>SUM('3. sz. mell.'!L11)</f>
        <v>4000000</v>
      </c>
      <c r="M12" s="15">
        <f>SUM(D12+E12-F12+G12-H12+I12-J12+K12-L12)</f>
        <v>168417000</v>
      </c>
    </row>
    <row r="13" spans="1:15" customFormat="1" x14ac:dyDescent="0.25">
      <c r="B13" s="4" t="s">
        <v>20</v>
      </c>
      <c r="C13" s="5" t="s">
        <v>21</v>
      </c>
      <c r="D13" s="6">
        <f>SUM('3. sz. mell.'!D12)</f>
        <v>0</v>
      </c>
      <c r="E13" s="6">
        <f>SUM('3. sz. mell.'!E12)</f>
        <v>1880000</v>
      </c>
      <c r="F13" s="6">
        <f>SUM('3. sz. mell.'!F12)</f>
        <v>0</v>
      </c>
      <c r="G13" s="15">
        <f>SUM('3. sz. mell.'!G12)</f>
        <v>1200000</v>
      </c>
      <c r="H13" s="15">
        <f>SUM('3. sz. mell.'!H12,'5. sz. mell.'!H12,'7. sz. mell.'!H13,'9. sz. mell.'!G13)</f>
        <v>0</v>
      </c>
      <c r="I13" s="15">
        <f>SUM('3. sz. mell.'!I12)</f>
        <v>10000</v>
      </c>
      <c r="J13" s="15">
        <f>SUM('3. sz. mell.'!J12,'5. sz. mell.'!J12,'7. sz. mell.'!J13,'9. sz. mell.'!I13)</f>
        <v>0</v>
      </c>
      <c r="K13" s="15">
        <f>SUM('3. sz. mell.'!K12)</f>
        <v>0</v>
      </c>
      <c r="L13" s="15">
        <f>SUM('3. sz. mell.'!L12)</f>
        <v>0</v>
      </c>
      <c r="M13" s="15">
        <f t="shared" si="0"/>
        <v>3090000</v>
      </c>
    </row>
    <row r="14" spans="1:15" customFormat="1" ht="15.75" thickBot="1" x14ac:dyDescent="0.3">
      <c r="B14" s="4" t="s">
        <v>63</v>
      </c>
      <c r="C14" s="122" t="s">
        <v>79</v>
      </c>
      <c r="D14" s="121">
        <v>0</v>
      </c>
      <c r="E14" s="121">
        <f>SUM('3. sz. mell.'!E13)</f>
        <v>14330963</v>
      </c>
      <c r="F14" s="121"/>
      <c r="G14" s="15">
        <f>SUM('3. sz. mell.'!G13)</f>
        <v>300857663</v>
      </c>
      <c r="H14" s="15"/>
      <c r="I14" s="15">
        <v>1900544</v>
      </c>
      <c r="J14" s="15">
        <f>SUM('3. sz. mell.'!J13,'5. sz. mell.'!J13,'7. sz. mell.'!J14,'9. sz. mell.'!I14)</f>
        <v>0</v>
      </c>
      <c r="K14" s="15"/>
      <c r="L14" s="15"/>
      <c r="M14" s="15">
        <f t="shared" si="0"/>
        <v>317089170</v>
      </c>
      <c r="N14" s="72"/>
    </row>
    <row r="15" spans="1:15" customFormat="1" ht="15.75" thickBot="1" x14ac:dyDescent="0.3">
      <c r="B15" s="10" t="s">
        <v>24</v>
      </c>
      <c r="C15" s="11" t="s">
        <v>25</v>
      </c>
      <c r="D15" s="74">
        <f>SUM(D6:D13)</f>
        <v>2252113470</v>
      </c>
      <c r="E15" s="74">
        <f>SUM(E6:E14)</f>
        <v>22046091</v>
      </c>
      <c r="F15" s="74">
        <f t="shared" ref="F15:L15" si="1">SUM(F6:F14)</f>
        <v>19475657</v>
      </c>
      <c r="G15" s="74">
        <f t="shared" si="1"/>
        <v>695733846</v>
      </c>
      <c r="H15" s="74">
        <f>SUM(H6:H14)</f>
        <v>57129279</v>
      </c>
      <c r="I15" s="74">
        <f t="shared" si="1"/>
        <v>190902947</v>
      </c>
      <c r="J15" s="74">
        <f t="shared" si="1"/>
        <v>0</v>
      </c>
      <c r="K15" s="74">
        <f t="shared" si="1"/>
        <v>142514141</v>
      </c>
      <c r="L15" s="74">
        <f t="shared" si="1"/>
        <v>46904844</v>
      </c>
      <c r="M15" s="74">
        <f>SUM(M6:M14)</f>
        <v>3179800715</v>
      </c>
      <c r="N15" s="72"/>
      <c r="O15" s="72"/>
    </row>
    <row r="16" spans="1:15" customFormat="1" x14ac:dyDescent="0.25">
      <c r="B16" s="13" t="s">
        <v>26</v>
      </c>
      <c r="C16" s="14" t="s">
        <v>27</v>
      </c>
      <c r="D16" s="15">
        <f>SUM('3. sz. mell.'!D15,'7. sz. mell.'!D11)</f>
        <v>383281470</v>
      </c>
      <c r="E16" s="15">
        <f>SUM('3. sz. mell.'!E15,'7. sz. mell.'!E11)</f>
        <v>5655128</v>
      </c>
      <c r="F16" s="15">
        <f>SUM('3. sz. mell.'!F15,'7. sz. mell.'!F11)</f>
        <v>0</v>
      </c>
      <c r="G16" s="15">
        <f>SUM('3. sz. mell.'!G15,'7. sz. mell.'!G11)</f>
        <v>29434607</v>
      </c>
      <c r="H16" s="15">
        <f>SUM('3. sz. mell.'!H15,'7. sz. mell.'!H11)</f>
        <v>0</v>
      </c>
      <c r="I16" s="15">
        <f>SUM('3. sz. mell.'!I15)</f>
        <v>23236404</v>
      </c>
      <c r="J16" s="15">
        <f>SUM('3. sz. mell.'!J15,'7. sz. mell.'!J11)</f>
        <v>0</v>
      </c>
      <c r="K16" s="15">
        <f>SUM('3. sz. mell.'!K15)</f>
        <v>8448936</v>
      </c>
      <c r="L16" s="15">
        <f>SUM('3. sz. mell.'!L15)</f>
        <v>0</v>
      </c>
      <c r="M16" s="15">
        <f>SUM(D16+E16-F16+G16-H16+I16-J16+K16-L16)</f>
        <v>450056545</v>
      </c>
      <c r="O16" s="72"/>
    </row>
    <row r="17" spans="2:16" customFormat="1" x14ac:dyDescent="0.25">
      <c r="B17" s="4" t="s">
        <v>28</v>
      </c>
      <c r="C17" s="5" t="s">
        <v>29</v>
      </c>
      <c r="D17" s="6">
        <f>SUM('3. sz. mell.'!D16)</f>
        <v>50000000</v>
      </c>
      <c r="E17" s="6">
        <f>SUM('3. sz. mell.'!E16)</f>
        <v>0</v>
      </c>
      <c r="F17" s="6">
        <f>SUM('3. sz. mell.'!F16)</f>
        <v>0</v>
      </c>
      <c r="G17" s="15">
        <f>SUM('3. sz. mell.'!G16,'7. sz. mell.'!G12)</f>
        <v>246212297</v>
      </c>
      <c r="H17" s="15">
        <f>SUM('3. sz. mell.'!H16,'7. sz. mell.'!H12)</f>
        <v>0</v>
      </c>
      <c r="I17" s="15">
        <f>SUM('3. sz. mell.'!I16)</f>
        <v>89550999</v>
      </c>
      <c r="J17" s="15">
        <f>SUM('3. sz. mell.'!J16,'7. sz. mell.'!J12)</f>
        <v>0</v>
      </c>
      <c r="K17" s="15">
        <f>SUM('3. sz. mell.'!K16)</f>
        <v>2160000</v>
      </c>
      <c r="L17" s="15">
        <f>SUM('3. sz. mell.'!L16)</f>
        <v>0</v>
      </c>
      <c r="M17" s="15">
        <f t="shared" ref="M17:M22" si="2">SUM(D17+E17-F17+G17-H17+I17-J17+K17-L17)</f>
        <v>387923296</v>
      </c>
      <c r="O17" s="72"/>
    </row>
    <row r="18" spans="2:16" customFormat="1" x14ac:dyDescent="0.25">
      <c r="B18" s="4" t="s">
        <v>30</v>
      </c>
      <c r="C18" s="5" t="s">
        <v>31</v>
      </c>
      <c r="D18" s="6">
        <f>SUM('3. sz. mell.'!D17)</f>
        <v>1076000000</v>
      </c>
      <c r="E18" s="6">
        <f>SUM('3. sz. mell.'!E17)</f>
        <v>0</v>
      </c>
      <c r="F18" s="6">
        <f>SUM('3. sz. mell.'!F17)</f>
        <v>0</v>
      </c>
      <c r="G18" s="15">
        <f>SUM('3. sz. mell.'!G17,'7. sz. mell.'!G13)</f>
        <v>0</v>
      </c>
      <c r="H18" s="15">
        <f>SUM('3. sz. mell.'!H17,'7. sz. mell.'!H13)</f>
        <v>0</v>
      </c>
      <c r="I18" s="15">
        <f>SUM('3. sz. mell.'!I17)</f>
        <v>2000000</v>
      </c>
      <c r="J18" s="15">
        <f>SUM('3. sz. mell.'!J17,'7. sz. mell.'!J13)</f>
        <v>0</v>
      </c>
      <c r="K18" s="15">
        <f>SUM('3. sz. mell.'!K17)</f>
        <v>88598024</v>
      </c>
      <c r="L18" s="15">
        <f>SUM('3. sz. mell.'!L17)</f>
        <v>0</v>
      </c>
      <c r="M18" s="15">
        <f t="shared" si="2"/>
        <v>1166598024</v>
      </c>
      <c r="O18" s="72"/>
      <c r="P18" s="124"/>
    </row>
    <row r="19" spans="2:16" customFormat="1" x14ac:dyDescent="0.25">
      <c r="B19" s="4" t="s">
        <v>32</v>
      </c>
      <c r="C19" s="5" t="s">
        <v>33</v>
      </c>
      <c r="D19" s="6">
        <f>SUM('3. sz. mell.'!D18,'5. sz. mell.'!D13,'7. sz. mell.'!D12,'9. sz. mell.'!C12)+212000</f>
        <v>112832000</v>
      </c>
      <c r="E19" s="6">
        <f>SUM('3. sz. mell.'!E18,'5. sz. mell.'!E13,'7. sz. mell.'!E12,'9. sz. mell.'!D12)</f>
        <v>316390963</v>
      </c>
      <c r="F19" s="6">
        <f>SUM('3. sz. mell.'!F18,'5. sz. mell.'!F13,'7. sz. mell.'!F12,'9. sz. mell.'!E12)</f>
        <v>0</v>
      </c>
      <c r="G19" s="15">
        <f>SUM('3. sz. mell.'!G18,'7. sz. mell.'!G14)</f>
        <v>1952000</v>
      </c>
      <c r="H19" s="15">
        <f>SUM('3. sz. mell.'!H18,'7. sz. mell.'!H14)</f>
        <v>242536000</v>
      </c>
      <c r="I19" s="15">
        <f>SUM('3. sz. mell.'!I18)</f>
        <v>49746000</v>
      </c>
      <c r="J19" s="15">
        <f>SUM('3. sz. mell.'!J18,'7. sz. mell.'!J14)</f>
        <v>0</v>
      </c>
      <c r="K19" s="15">
        <f>SUM('3. sz. mell.'!K18)</f>
        <v>1200000</v>
      </c>
      <c r="L19" s="15">
        <f>SUM('3. sz. mell.'!L18,'7. sz. mell.'!K13)</f>
        <v>515000</v>
      </c>
      <c r="M19" s="15">
        <f t="shared" si="2"/>
        <v>239069963</v>
      </c>
      <c r="O19" s="72"/>
    </row>
    <row r="20" spans="2:16" customFormat="1" x14ac:dyDescent="0.25">
      <c r="B20" s="199" t="s">
        <v>165</v>
      </c>
      <c r="C20" s="200" t="s">
        <v>170</v>
      </c>
      <c r="D20" s="6">
        <f>SUM('3. sz. mell.'!D19)</f>
        <v>0</v>
      </c>
      <c r="E20" s="6">
        <f>SUM('3. sz. mell.'!E19)</f>
        <v>0</v>
      </c>
      <c r="F20" s="6">
        <f>SUM('3. sz. mell.'!F19)</f>
        <v>0</v>
      </c>
      <c r="G20" s="6">
        <f>SUM('3. sz. mell.'!G19)</f>
        <v>0</v>
      </c>
      <c r="H20" s="6">
        <f>SUM('3. sz. mell.'!H19)</f>
        <v>0</v>
      </c>
      <c r="I20" s="6">
        <f>SUM('3. sz. mell.'!I19)</f>
        <v>6200000</v>
      </c>
      <c r="J20" s="6">
        <f>SUM('3. sz. mell.'!J19)</f>
        <v>0</v>
      </c>
      <c r="K20" s="6">
        <f>SUM('3. sz. mell.'!K19)</f>
        <v>0</v>
      </c>
      <c r="L20" s="6">
        <f>SUM('3. sz. mell.'!L19)</f>
        <v>0</v>
      </c>
      <c r="M20" s="6">
        <f>SUM('3. sz. mell.'!M19)</f>
        <v>6200000</v>
      </c>
      <c r="O20" s="72"/>
    </row>
    <row r="21" spans="2:16" customFormat="1" x14ac:dyDescent="0.25">
      <c r="B21" s="4" t="s">
        <v>34</v>
      </c>
      <c r="C21" s="5" t="s">
        <v>35</v>
      </c>
      <c r="D21" s="6">
        <f>SUM('3. sz. mell.'!D20)</f>
        <v>0</v>
      </c>
      <c r="E21" s="6">
        <f>SUM('3. sz. mell.'!E20)</f>
        <v>0</v>
      </c>
      <c r="F21" s="6">
        <f>SUM('3. sz. mell.'!F20)</f>
        <v>0</v>
      </c>
      <c r="G21" s="6">
        <f>SUM('3. sz. mell.'!G20)</f>
        <v>0</v>
      </c>
      <c r="H21" s="6">
        <f>SUM('3. sz. mell.'!H20)</f>
        <v>0</v>
      </c>
      <c r="I21" s="6">
        <f>SUM('3. sz. mell.'!I20)</f>
        <v>3000000</v>
      </c>
      <c r="J21" s="6">
        <f>SUM('3. sz. mell.'!J20)</f>
        <v>0</v>
      </c>
      <c r="K21" s="6">
        <f>SUM('3. sz. mell.'!K20)</f>
        <v>15255000</v>
      </c>
      <c r="L21" s="6">
        <f>SUM('3. sz. mell.'!L20)</f>
        <v>0</v>
      </c>
      <c r="M21" s="6">
        <f>SUM('3. sz. mell.'!M20)</f>
        <v>18255000</v>
      </c>
      <c r="O21" s="72"/>
    </row>
    <row r="22" spans="2:16" customFormat="1" ht="15.75" thickBot="1" x14ac:dyDescent="0.3">
      <c r="B22" s="8" t="s">
        <v>36</v>
      </c>
      <c r="C22" s="9" t="s">
        <v>37</v>
      </c>
      <c r="D22" s="75">
        <v>630000000</v>
      </c>
      <c r="E22" s="75">
        <f>SUM('3. sz. mell.'!E21,'5. sz. mell.'!E15,'7. sz. mell.'!E14,'9. sz. mell.'!D14)</f>
        <v>0</v>
      </c>
      <c r="F22" s="75">
        <f>SUM('3. sz. mell.'!F21)</f>
        <v>318302113</v>
      </c>
      <c r="G22" s="15">
        <f>SUM('3. sz. mell.'!G21)</f>
        <v>600857663</v>
      </c>
      <c r="H22" s="15">
        <f>SUM('3. sz. mell.'!H20,'7. sz. mell.'!H16)</f>
        <v>0</v>
      </c>
      <c r="I22" s="15"/>
      <c r="J22" s="15">
        <f>SUM('3. sz. mell.'!J20,'7. sz. mell.'!J16)</f>
        <v>0</v>
      </c>
      <c r="K22" s="15">
        <f>SUM('3. sz. mell.'!K21)</f>
        <v>0</v>
      </c>
      <c r="L22" s="15">
        <f>SUM('3. sz. mell.'!L21)</f>
        <v>857663</v>
      </c>
      <c r="M22" s="15">
        <f t="shared" si="2"/>
        <v>911697887</v>
      </c>
      <c r="N22" s="23"/>
      <c r="O22" s="72"/>
    </row>
    <row r="23" spans="2:16" customFormat="1" ht="15.75" thickBot="1" x14ac:dyDescent="0.3">
      <c r="B23" s="10" t="s">
        <v>24</v>
      </c>
      <c r="C23" s="11" t="s">
        <v>38</v>
      </c>
      <c r="D23" s="12">
        <f>SUM(D16:D22)</f>
        <v>2252113470</v>
      </c>
      <c r="E23" s="12">
        <f>SUM(E16:E22)</f>
        <v>322046091</v>
      </c>
      <c r="F23" s="12">
        <f t="shared" ref="F23:L23" si="3">SUM(F16:F22)</f>
        <v>318302113</v>
      </c>
      <c r="G23" s="12">
        <f t="shared" si="3"/>
        <v>878456567</v>
      </c>
      <c r="H23" s="12">
        <f t="shared" si="3"/>
        <v>242536000</v>
      </c>
      <c r="I23" s="12">
        <f>SUM(I16:I22)</f>
        <v>173733403</v>
      </c>
      <c r="J23" s="12">
        <f t="shared" si="3"/>
        <v>0</v>
      </c>
      <c r="K23" s="12">
        <f t="shared" si="3"/>
        <v>115661960</v>
      </c>
      <c r="L23" s="12">
        <f t="shared" si="3"/>
        <v>1372663</v>
      </c>
      <c r="M23" s="12">
        <f>SUM(M16:M22)</f>
        <v>3179800715</v>
      </c>
      <c r="N23" s="72"/>
      <c r="O23" s="72"/>
    </row>
    <row r="24" spans="2:16" x14ac:dyDescent="0.25">
      <c r="M24" s="22"/>
      <c r="N24" s="22"/>
      <c r="O24" s="22"/>
    </row>
    <row r="25" spans="2:16" x14ac:dyDescent="0.25">
      <c r="F25" s="22"/>
      <c r="H25" s="22"/>
      <c r="J25" s="22"/>
      <c r="L25" s="22"/>
    </row>
    <row r="26" spans="2:16" x14ac:dyDescent="0.25">
      <c r="F26" s="22"/>
      <c r="G26" s="22"/>
      <c r="H26" s="22"/>
      <c r="J26" s="22"/>
      <c r="L26" s="22"/>
    </row>
    <row r="27" spans="2:16" x14ac:dyDescent="0.25">
      <c r="H27" s="22"/>
      <c r="J27" s="22"/>
      <c r="L27" s="22"/>
    </row>
  </sheetData>
  <mergeCells count="6">
    <mergeCell ref="A1:M1"/>
    <mergeCell ref="A2:M2"/>
    <mergeCell ref="E4:F4"/>
    <mergeCell ref="G4:H4"/>
    <mergeCell ref="I4:J4"/>
    <mergeCell ref="K4:L4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Normal="100" workbookViewId="0">
      <selection activeCell="A2" sqref="A2:O2"/>
    </sheetView>
  </sheetViews>
  <sheetFormatPr defaultRowHeight="15" x14ac:dyDescent="0.25"/>
  <cols>
    <col min="1" max="1" width="5" style="16" customWidth="1"/>
    <col min="2" max="2" width="22.85546875" style="16" customWidth="1"/>
    <col min="3" max="7" width="9" style="16" bestFit="1" customWidth="1"/>
    <col min="8" max="8" width="9.28515625" style="16" bestFit="1" customWidth="1"/>
    <col min="9" max="9" width="9" style="16" bestFit="1" customWidth="1"/>
    <col min="10" max="10" width="8.85546875" style="16" bestFit="1" customWidth="1"/>
    <col min="11" max="11" width="10.5703125" style="16" bestFit="1" customWidth="1"/>
    <col min="12" max="12" width="9" style="16" bestFit="1" customWidth="1"/>
    <col min="13" max="13" width="9.28515625" style="16" bestFit="1" customWidth="1"/>
    <col min="14" max="14" width="9.140625" style="16" bestFit="1" customWidth="1"/>
    <col min="15" max="15" width="10" style="16" bestFit="1" customWidth="1"/>
    <col min="16" max="16" width="11.140625" style="16" bestFit="1" customWidth="1"/>
    <col min="17" max="256" width="9.140625" style="16"/>
    <col min="257" max="257" width="10.7109375" style="16" customWidth="1"/>
    <col min="258" max="258" width="40.7109375" style="16" customWidth="1"/>
    <col min="259" max="261" width="17.7109375" style="16" customWidth="1"/>
    <col min="262" max="262" width="9.85546875" style="16" bestFit="1" customWidth="1"/>
    <col min="263" max="263" width="11.42578125" style="16" customWidth="1"/>
    <col min="264" max="512" width="9.140625" style="16"/>
    <col min="513" max="513" width="10.7109375" style="16" customWidth="1"/>
    <col min="514" max="514" width="40.7109375" style="16" customWidth="1"/>
    <col min="515" max="517" width="17.7109375" style="16" customWidth="1"/>
    <col min="518" max="518" width="9.85546875" style="16" bestFit="1" customWidth="1"/>
    <col min="519" max="519" width="11.42578125" style="16" customWidth="1"/>
    <col min="520" max="768" width="9.140625" style="16"/>
    <col min="769" max="769" width="10.7109375" style="16" customWidth="1"/>
    <col min="770" max="770" width="40.7109375" style="16" customWidth="1"/>
    <col min="771" max="773" width="17.7109375" style="16" customWidth="1"/>
    <col min="774" max="774" width="9.85546875" style="16" bestFit="1" customWidth="1"/>
    <col min="775" max="775" width="11.42578125" style="16" customWidth="1"/>
    <col min="776" max="1024" width="9.140625" style="16"/>
    <col min="1025" max="1025" width="10.7109375" style="16" customWidth="1"/>
    <col min="1026" max="1026" width="40.7109375" style="16" customWidth="1"/>
    <col min="1027" max="1029" width="17.7109375" style="16" customWidth="1"/>
    <col min="1030" max="1030" width="9.85546875" style="16" bestFit="1" customWidth="1"/>
    <col min="1031" max="1031" width="11.42578125" style="16" customWidth="1"/>
    <col min="1032" max="1280" width="9.140625" style="16"/>
    <col min="1281" max="1281" width="10.7109375" style="16" customWidth="1"/>
    <col min="1282" max="1282" width="40.7109375" style="16" customWidth="1"/>
    <col min="1283" max="1285" width="17.7109375" style="16" customWidth="1"/>
    <col min="1286" max="1286" width="9.85546875" style="16" bestFit="1" customWidth="1"/>
    <col min="1287" max="1287" width="11.42578125" style="16" customWidth="1"/>
    <col min="1288" max="1536" width="9.140625" style="16"/>
    <col min="1537" max="1537" width="10.7109375" style="16" customWidth="1"/>
    <col min="1538" max="1538" width="40.7109375" style="16" customWidth="1"/>
    <col min="1539" max="1541" width="17.7109375" style="16" customWidth="1"/>
    <col min="1542" max="1542" width="9.85546875" style="16" bestFit="1" customWidth="1"/>
    <col min="1543" max="1543" width="11.42578125" style="16" customWidth="1"/>
    <col min="1544" max="1792" width="9.140625" style="16"/>
    <col min="1793" max="1793" width="10.7109375" style="16" customWidth="1"/>
    <col min="1794" max="1794" width="40.7109375" style="16" customWidth="1"/>
    <col min="1795" max="1797" width="17.7109375" style="16" customWidth="1"/>
    <col min="1798" max="1798" width="9.85546875" style="16" bestFit="1" customWidth="1"/>
    <col min="1799" max="1799" width="11.42578125" style="16" customWidth="1"/>
    <col min="1800" max="2048" width="9.140625" style="16"/>
    <col min="2049" max="2049" width="10.7109375" style="16" customWidth="1"/>
    <col min="2050" max="2050" width="40.7109375" style="16" customWidth="1"/>
    <col min="2051" max="2053" width="17.7109375" style="16" customWidth="1"/>
    <col min="2054" max="2054" width="9.85546875" style="16" bestFit="1" customWidth="1"/>
    <col min="2055" max="2055" width="11.42578125" style="16" customWidth="1"/>
    <col min="2056" max="2304" width="9.140625" style="16"/>
    <col min="2305" max="2305" width="10.7109375" style="16" customWidth="1"/>
    <col min="2306" max="2306" width="40.7109375" style="16" customWidth="1"/>
    <col min="2307" max="2309" width="17.7109375" style="16" customWidth="1"/>
    <col min="2310" max="2310" width="9.85546875" style="16" bestFit="1" customWidth="1"/>
    <col min="2311" max="2311" width="11.42578125" style="16" customWidth="1"/>
    <col min="2312" max="2560" width="9.140625" style="16"/>
    <col min="2561" max="2561" width="10.7109375" style="16" customWidth="1"/>
    <col min="2562" max="2562" width="40.7109375" style="16" customWidth="1"/>
    <col min="2563" max="2565" width="17.7109375" style="16" customWidth="1"/>
    <col min="2566" max="2566" width="9.85546875" style="16" bestFit="1" customWidth="1"/>
    <col min="2567" max="2567" width="11.42578125" style="16" customWidth="1"/>
    <col min="2568" max="2816" width="9.140625" style="16"/>
    <col min="2817" max="2817" width="10.7109375" style="16" customWidth="1"/>
    <col min="2818" max="2818" width="40.7109375" style="16" customWidth="1"/>
    <col min="2819" max="2821" width="17.7109375" style="16" customWidth="1"/>
    <col min="2822" max="2822" width="9.85546875" style="16" bestFit="1" customWidth="1"/>
    <col min="2823" max="2823" width="11.42578125" style="16" customWidth="1"/>
    <col min="2824" max="3072" width="9.140625" style="16"/>
    <col min="3073" max="3073" width="10.7109375" style="16" customWidth="1"/>
    <col min="3074" max="3074" width="40.7109375" style="16" customWidth="1"/>
    <col min="3075" max="3077" width="17.7109375" style="16" customWidth="1"/>
    <col min="3078" max="3078" width="9.85546875" style="16" bestFit="1" customWidth="1"/>
    <col min="3079" max="3079" width="11.42578125" style="16" customWidth="1"/>
    <col min="3080" max="3328" width="9.140625" style="16"/>
    <col min="3329" max="3329" width="10.7109375" style="16" customWidth="1"/>
    <col min="3330" max="3330" width="40.7109375" style="16" customWidth="1"/>
    <col min="3331" max="3333" width="17.7109375" style="16" customWidth="1"/>
    <col min="3334" max="3334" width="9.85546875" style="16" bestFit="1" customWidth="1"/>
    <col min="3335" max="3335" width="11.42578125" style="16" customWidth="1"/>
    <col min="3336" max="3584" width="9.140625" style="16"/>
    <col min="3585" max="3585" width="10.7109375" style="16" customWidth="1"/>
    <col min="3586" max="3586" width="40.7109375" style="16" customWidth="1"/>
    <col min="3587" max="3589" width="17.7109375" style="16" customWidth="1"/>
    <col min="3590" max="3590" width="9.85546875" style="16" bestFit="1" customWidth="1"/>
    <col min="3591" max="3591" width="11.42578125" style="16" customWidth="1"/>
    <col min="3592" max="3840" width="9.140625" style="16"/>
    <col min="3841" max="3841" width="10.7109375" style="16" customWidth="1"/>
    <col min="3842" max="3842" width="40.7109375" style="16" customWidth="1"/>
    <col min="3843" max="3845" width="17.7109375" style="16" customWidth="1"/>
    <col min="3846" max="3846" width="9.85546875" style="16" bestFit="1" customWidth="1"/>
    <col min="3847" max="3847" width="11.42578125" style="16" customWidth="1"/>
    <col min="3848" max="4096" width="9.140625" style="16"/>
    <col min="4097" max="4097" width="10.7109375" style="16" customWidth="1"/>
    <col min="4098" max="4098" width="40.7109375" style="16" customWidth="1"/>
    <col min="4099" max="4101" width="17.7109375" style="16" customWidth="1"/>
    <col min="4102" max="4102" width="9.85546875" style="16" bestFit="1" customWidth="1"/>
    <col min="4103" max="4103" width="11.42578125" style="16" customWidth="1"/>
    <col min="4104" max="4352" width="9.140625" style="16"/>
    <col min="4353" max="4353" width="10.7109375" style="16" customWidth="1"/>
    <col min="4354" max="4354" width="40.7109375" style="16" customWidth="1"/>
    <col min="4355" max="4357" width="17.7109375" style="16" customWidth="1"/>
    <col min="4358" max="4358" width="9.85546875" style="16" bestFit="1" customWidth="1"/>
    <col min="4359" max="4359" width="11.42578125" style="16" customWidth="1"/>
    <col min="4360" max="4608" width="9.140625" style="16"/>
    <col min="4609" max="4609" width="10.7109375" style="16" customWidth="1"/>
    <col min="4610" max="4610" width="40.7109375" style="16" customWidth="1"/>
    <col min="4611" max="4613" width="17.7109375" style="16" customWidth="1"/>
    <col min="4614" max="4614" width="9.85546875" style="16" bestFit="1" customWidth="1"/>
    <col min="4615" max="4615" width="11.42578125" style="16" customWidth="1"/>
    <col min="4616" max="4864" width="9.140625" style="16"/>
    <col min="4865" max="4865" width="10.7109375" style="16" customWidth="1"/>
    <col min="4866" max="4866" width="40.7109375" style="16" customWidth="1"/>
    <col min="4867" max="4869" width="17.7109375" style="16" customWidth="1"/>
    <col min="4870" max="4870" width="9.85546875" style="16" bestFit="1" customWidth="1"/>
    <col min="4871" max="4871" width="11.42578125" style="16" customWidth="1"/>
    <col min="4872" max="5120" width="9.140625" style="16"/>
    <col min="5121" max="5121" width="10.7109375" style="16" customWidth="1"/>
    <col min="5122" max="5122" width="40.7109375" style="16" customWidth="1"/>
    <col min="5123" max="5125" width="17.7109375" style="16" customWidth="1"/>
    <col min="5126" max="5126" width="9.85546875" style="16" bestFit="1" customWidth="1"/>
    <col min="5127" max="5127" width="11.42578125" style="16" customWidth="1"/>
    <col min="5128" max="5376" width="9.140625" style="16"/>
    <col min="5377" max="5377" width="10.7109375" style="16" customWidth="1"/>
    <col min="5378" max="5378" width="40.7109375" style="16" customWidth="1"/>
    <col min="5379" max="5381" width="17.7109375" style="16" customWidth="1"/>
    <col min="5382" max="5382" width="9.85546875" style="16" bestFit="1" customWidth="1"/>
    <col min="5383" max="5383" width="11.42578125" style="16" customWidth="1"/>
    <col min="5384" max="5632" width="9.140625" style="16"/>
    <col min="5633" max="5633" width="10.7109375" style="16" customWidth="1"/>
    <col min="5634" max="5634" width="40.7109375" style="16" customWidth="1"/>
    <col min="5635" max="5637" width="17.7109375" style="16" customWidth="1"/>
    <col min="5638" max="5638" width="9.85546875" style="16" bestFit="1" customWidth="1"/>
    <col min="5639" max="5639" width="11.42578125" style="16" customWidth="1"/>
    <col min="5640" max="5888" width="9.140625" style="16"/>
    <col min="5889" max="5889" width="10.7109375" style="16" customWidth="1"/>
    <col min="5890" max="5890" width="40.7109375" style="16" customWidth="1"/>
    <col min="5891" max="5893" width="17.7109375" style="16" customWidth="1"/>
    <col min="5894" max="5894" width="9.85546875" style="16" bestFit="1" customWidth="1"/>
    <col min="5895" max="5895" width="11.42578125" style="16" customWidth="1"/>
    <col min="5896" max="6144" width="9.140625" style="16"/>
    <col min="6145" max="6145" width="10.7109375" style="16" customWidth="1"/>
    <col min="6146" max="6146" width="40.7109375" style="16" customWidth="1"/>
    <col min="6147" max="6149" width="17.7109375" style="16" customWidth="1"/>
    <col min="6150" max="6150" width="9.85546875" style="16" bestFit="1" customWidth="1"/>
    <col min="6151" max="6151" width="11.42578125" style="16" customWidth="1"/>
    <col min="6152" max="6400" width="9.140625" style="16"/>
    <col min="6401" max="6401" width="10.7109375" style="16" customWidth="1"/>
    <col min="6402" max="6402" width="40.7109375" style="16" customWidth="1"/>
    <col min="6403" max="6405" width="17.7109375" style="16" customWidth="1"/>
    <col min="6406" max="6406" width="9.85546875" style="16" bestFit="1" customWidth="1"/>
    <col min="6407" max="6407" width="11.42578125" style="16" customWidth="1"/>
    <col min="6408" max="6656" width="9.140625" style="16"/>
    <col min="6657" max="6657" width="10.7109375" style="16" customWidth="1"/>
    <col min="6658" max="6658" width="40.7109375" style="16" customWidth="1"/>
    <col min="6659" max="6661" width="17.7109375" style="16" customWidth="1"/>
    <col min="6662" max="6662" width="9.85546875" style="16" bestFit="1" customWidth="1"/>
    <col min="6663" max="6663" width="11.42578125" style="16" customWidth="1"/>
    <col min="6664" max="6912" width="9.140625" style="16"/>
    <col min="6913" max="6913" width="10.7109375" style="16" customWidth="1"/>
    <col min="6914" max="6914" width="40.7109375" style="16" customWidth="1"/>
    <col min="6915" max="6917" width="17.7109375" style="16" customWidth="1"/>
    <col min="6918" max="6918" width="9.85546875" style="16" bestFit="1" customWidth="1"/>
    <col min="6919" max="6919" width="11.42578125" style="16" customWidth="1"/>
    <col min="6920" max="7168" width="9.140625" style="16"/>
    <col min="7169" max="7169" width="10.7109375" style="16" customWidth="1"/>
    <col min="7170" max="7170" width="40.7109375" style="16" customWidth="1"/>
    <col min="7171" max="7173" width="17.7109375" style="16" customWidth="1"/>
    <col min="7174" max="7174" width="9.85546875" style="16" bestFit="1" customWidth="1"/>
    <col min="7175" max="7175" width="11.42578125" style="16" customWidth="1"/>
    <col min="7176" max="7424" width="9.140625" style="16"/>
    <col min="7425" max="7425" width="10.7109375" style="16" customWidth="1"/>
    <col min="7426" max="7426" width="40.7109375" style="16" customWidth="1"/>
    <col min="7427" max="7429" width="17.7109375" style="16" customWidth="1"/>
    <col min="7430" max="7430" width="9.85546875" style="16" bestFit="1" customWidth="1"/>
    <col min="7431" max="7431" width="11.42578125" style="16" customWidth="1"/>
    <col min="7432" max="7680" width="9.140625" style="16"/>
    <col min="7681" max="7681" width="10.7109375" style="16" customWidth="1"/>
    <col min="7682" max="7682" width="40.7109375" style="16" customWidth="1"/>
    <col min="7683" max="7685" width="17.7109375" style="16" customWidth="1"/>
    <col min="7686" max="7686" width="9.85546875" style="16" bestFit="1" customWidth="1"/>
    <col min="7687" max="7687" width="11.42578125" style="16" customWidth="1"/>
    <col min="7688" max="7936" width="9.140625" style="16"/>
    <col min="7937" max="7937" width="10.7109375" style="16" customWidth="1"/>
    <col min="7938" max="7938" width="40.7109375" style="16" customWidth="1"/>
    <col min="7939" max="7941" width="17.7109375" style="16" customWidth="1"/>
    <col min="7942" max="7942" width="9.85546875" style="16" bestFit="1" customWidth="1"/>
    <col min="7943" max="7943" width="11.42578125" style="16" customWidth="1"/>
    <col min="7944" max="8192" width="9.140625" style="16"/>
    <col min="8193" max="8193" width="10.7109375" style="16" customWidth="1"/>
    <col min="8194" max="8194" width="40.7109375" style="16" customWidth="1"/>
    <col min="8195" max="8197" width="17.7109375" style="16" customWidth="1"/>
    <col min="8198" max="8198" width="9.85546875" style="16" bestFit="1" customWidth="1"/>
    <col min="8199" max="8199" width="11.42578125" style="16" customWidth="1"/>
    <col min="8200" max="8448" width="9.140625" style="16"/>
    <col min="8449" max="8449" width="10.7109375" style="16" customWidth="1"/>
    <col min="8450" max="8450" width="40.7109375" style="16" customWidth="1"/>
    <col min="8451" max="8453" width="17.7109375" style="16" customWidth="1"/>
    <col min="8454" max="8454" width="9.85546875" style="16" bestFit="1" customWidth="1"/>
    <col min="8455" max="8455" width="11.42578125" style="16" customWidth="1"/>
    <col min="8456" max="8704" width="9.140625" style="16"/>
    <col min="8705" max="8705" width="10.7109375" style="16" customWidth="1"/>
    <col min="8706" max="8706" width="40.7109375" style="16" customWidth="1"/>
    <col min="8707" max="8709" width="17.7109375" style="16" customWidth="1"/>
    <col min="8710" max="8710" width="9.85546875" style="16" bestFit="1" customWidth="1"/>
    <col min="8711" max="8711" width="11.42578125" style="16" customWidth="1"/>
    <col min="8712" max="8960" width="9.140625" style="16"/>
    <col min="8961" max="8961" width="10.7109375" style="16" customWidth="1"/>
    <col min="8962" max="8962" width="40.7109375" style="16" customWidth="1"/>
    <col min="8963" max="8965" width="17.7109375" style="16" customWidth="1"/>
    <col min="8966" max="8966" width="9.85546875" style="16" bestFit="1" customWidth="1"/>
    <col min="8967" max="8967" width="11.42578125" style="16" customWidth="1"/>
    <col min="8968" max="9216" width="9.140625" style="16"/>
    <col min="9217" max="9217" width="10.7109375" style="16" customWidth="1"/>
    <col min="9218" max="9218" width="40.7109375" style="16" customWidth="1"/>
    <col min="9219" max="9221" width="17.7109375" style="16" customWidth="1"/>
    <col min="9222" max="9222" width="9.85546875" style="16" bestFit="1" customWidth="1"/>
    <col min="9223" max="9223" width="11.42578125" style="16" customWidth="1"/>
    <col min="9224" max="9472" width="9.140625" style="16"/>
    <col min="9473" max="9473" width="10.7109375" style="16" customWidth="1"/>
    <col min="9474" max="9474" width="40.7109375" style="16" customWidth="1"/>
    <col min="9475" max="9477" width="17.7109375" style="16" customWidth="1"/>
    <col min="9478" max="9478" width="9.85546875" style="16" bestFit="1" customWidth="1"/>
    <col min="9479" max="9479" width="11.42578125" style="16" customWidth="1"/>
    <col min="9480" max="9728" width="9.140625" style="16"/>
    <col min="9729" max="9729" width="10.7109375" style="16" customWidth="1"/>
    <col min="9730" max="9730" width="40.7109375" style="16" customWidth="1"/>
    <col min="9731" max="9733" width="17.7109375" style="16" customWidth="1"/>
    <col min="9734" max="9734" width="9.85546875" style="16" bestFit="1" customWidth="1"/>
    <col min="9735" max="9735" width="11.42578125" style="16" customWidth="1"/>
    <col min="9736" max="9984" width="9.140625" style="16"/>
    <col min="9985" max="9985" width="10.7109375" style="16" customWidth="1"/>
    <col min="9986" max="9986" width="40.7109375" style="16" customWidth="1"/>
    <col min="9987" max="9989" width="17.7109375" style="16" customWidth="1"/>
    <col min="9990" max="9990" width="9.85546875" style="16" bestFit="1" customWidth="1"/>
    <col min="9991" max="9991" width="11.42578125" style="16" customWidth="1"/>
    <col min="9992" max="10240" width="9.140625" style="16"/>
    <col min="10241" max="10241" width="10.7109375" style="16" customWidth="1"/>
    <col min="10242" max="10242" width="40.7109375" style="16" customWidth="1"/>
    <col min="10243" max="10245" width="17.7109375" style="16" customWidth="1"/>
    <col min="10246" max="10246" width="9.85546875" style="16" bestFit="1" customWidth="1"/>
    <col min="10247" max="10247" width="11.42578125" style="16" customWidth="1"/>
    <col min="10248" max="10496" width="9.140625" style="16"/>
    <col min="10497" max="10497" width="10.7109375" style="16" customWidth="1"/>
    <col min="10498" max="10498" width="40.7109375" style="16" customWidth="1"/>
    <col min="10499" max="10501" width="17.7109375" style="16" customWidth="1"/>
    <col min="10502" max="10502" width="9.85546875" style="16" bestFit="1" customWidth="1"/>
    <col min="10503" max="10503" width="11.42578125" style="16" customWidth="1"/>
    <col min="10504" max="10752" width="9.140625" style="16"/>
    <col min="10753" max="10753" width="10.7109375" style="16" customWidth="1"/>
    <col min="10754" max="10754" width="40.7109375" style="16" customWidth="1"/>
    <col min="10755" max="10757" width="17.7109375" style="16" customWidth="1"/>
    <col min="10758" max="10758" width="9.85546875" style="16" bestFit="1" customWidth="1"/>
    <col min="10759" max="10759" width="11.42578125" style="16" customWidth="1"/>
    <col min="10760" max="11008" width="9.140625" style="16"/>
    <col min="11009" max="11009" width="10.7109375" style="16" customWidth="1"/>
    <col min="11010" max="11010" width="40.7109375" style="16" customWidth="1"/>
    <col min="11011" max="11013" width="17.7109375" style="16" customWidth="1"/>
    <col min="11014" max="11014" width="9.85546875" style="16" bestFit="1" customWidth="1"/>
    <col min="11015" max="11015" width="11.42578125" style="16" customWidth="1"/>
    <col min="11016" max="11264" width="9.140625" style="16"/>
    <col min="11265" max="11265" width="10.7109375" style="16" customWidth="1"/>
    <col min="11266" max="11266" width="40.7109375" style="16" customWidth="1"/>
    <col min="11267" max="11269" width="17.7109375" style="16" customWidth="1"/>
    <col min="11270" max="11270" width="9.85546875" style="16" bestFit="1" customWidth="1"/>
    <col min="11271" max="11271" width="11.42578125" style="16" customWidth="1"/>
    <col min="11272" max="11520" width="9.140625" style="16"/>
    <col min="11521" max="11521" width="10.7109375" style="16" customWidth="1"/>
    <col min="11522" max="11522" width="40.7109375" style="16" customWidth="1"/>
    <col min="11523" max="11525" width="17.7109375" style="16" customWidth="1"/>
    <col min="11526" max="11526" width="9.85546875" style="16" bestFit="1" customWidth="1"/>
    <col min="11527" max="11527" width="11.42578125" style="16" customWidth="1"/>
    <col min="11528" max="11776" width="9.140625" style="16"/>
    <col min="11777" max="11777" width="10.7109375" style="16" customWidth="1"/>
    <col min="11778" max="11778" width="40.7109375" style="16" customWidth="1"/>
    <col min="11779" max="11781" width="17.7109375" style="16" customWidth="1"/>
    <col min="11782" max="11782" width="9.85546875" style="16" bestFit="1" customWidth="1"/>
    <col min="11783" max="11783" width="11.42578125" style="16" customWidth="1"/>
    <col min="11784" max="12032" width="9.140625" style="16"/>
    <col min="12033" max="12033" width="10.7109375" style="16" customWidth="1"/>
    <col min="12034" max="12034" width="40.7109375" style="16" customWidth="1"/>
    <col min="12035" max="12037" width="17.7109375" style="16" customWidth="1"/>
    <col min="12038" max="12038" width="9.85546875" style="16" bestFit="1" customWidth="1"/>
    <col min="12039" max="12039" width="11.42578125" style="16" customWidth="1"/>
    <col min="12040" max="12288" width="9.140625" style="16"/>
    <col min="12289" max="12289" width="10.7109375" style="16" customWidth="1"/>
    <col min="12290" max="12290" width="40.7109375" style="16" customWidth="1"/>
    <col min="12291" max="12293" width="17.7109375" style="16" customWidth="1"/>
    <col min="12294" max="12294" width="9.85546875" style="16" bestFit="1" customWidth="1"/>
    <col min="12295" max="12295" width="11.42578125" style="16" customWidth="1"/>
    <col min="12296" max="12544" width="9.140625" style="16"/>
    <col min="12545" max="12545" width="10.7109375" style="16" customWidth="1"/>
    <col min="12546" max="12546" width="40.7109375" style="16" customWidth="1"/>
    <col min="12547" max="12549" width="17.7109375" style="16" customWidth="1"/>
    <col min="12550" max="12550" width="9.85546875" style="16" bestFit="1" customWidth="1"/>
    <col min="12551" max="12551" width="11.42578125" style="16" customWidth="1"/>
    <col min="12552" max="12800" width="9.140625" style="16"/>
    <col min="12801" max="12801" width="10.7109375" style="16" customWidth="1"/>
    <col min="12802" max="12802" width="40.7109375" style="16" customWidth="1"/>
    <col min="12803" max="12805" width="17.7109375" style="16" customWidth="1"/>
    <col min="12806" max="12806" width="9.85546875" style="16" bestFit="1" customWidth="1"/>
    <col min="12807" max="12807" width="11.42578125" style="16" customWidth="1"/>
    <col min="12808" max="13056" width="9.140625" style="16"/>
    <col min="13057" max="13057" width="10.7109375" style="16" customWidth="1"/>
    <col min="13058" max="13058" width="40.7109375" style="16" customWidth="1"/>
    <col min="13059" max="13061" width="17.7109375" style="16" customWidth="1"/>
    <col min="13062" max="13062" width="9.85546875" style="16" bestFit="1" customWidth="1"/>
    <col min="13063" max="13063" width="11.42578125" style="16" customWidth="1"/>
    <col min="13064" max="13312" width="9.140625" style="16"/>
    <col min="13313" max="13313" width="10.7109375" style="16" customWidth="1"/>
    <col min="13314" max="13314" width="40.7109375" style="16" customWidth="1"/>
    <col min="13315" max="13317" width="17.7109375" style="16" customWidth="1"/>
    <col min="13318" max="13318" width="9.85546875" style="16" bestFit="1" customWidth="1"/>
    <col min="13319" max="13319" width="11.42578125" style="16" customWidth="1"/>
    <col min="13320" max="13568" width="9.140625" style="16"/>
    <col min="13569" max="13569" width="10.7109375" style="16" customWidth="1"/>
    <col min="13570" max="13570" width="40.7109375" style="16" customWidth="1"/>
    <col min="13571" max="13573" width="17.7109375" style="16" customWidth="1"/>
    <col min="13574" max="13574" width="9.85546875" style="16" bestFit="1" customWidth="1"/>
    <col min="13575" max="13575" width="11.42578125" style="16" customWidth="1"/>
    <col min="13576" max="13824" width="9.140625" style="16"/>
    <col min="13825" max="13825" width="10.7109375" style="16" customWidth="1"/>
    <col min="13826" max="13826" width="40.7109375" style="16" customWidth="1"/>
    <col min="13827" max="13829" width="17.7109375" style="16" customWidth="1"/>
    <col min="13830" max="13830" width="9.85546875" style="16" bestFit="1" customWidth="1"/>
    <col min="13831" max="13831" width="11.42578125" style="16" customWidth="1"/>
    <col min="13832" max="14080" width="9.140625" style="16"/>
    <col min="14081" max="14081" width="10.7109375" style="16" customWidth="1"/>
    <col min="14082" max="14082" width="40.7109375" style="16" customWidth="1"/>
    <col min="14083" max="14085" width="17.7109375" style="16" customWidth="1"/>
    <col min="14086" max="14086" width="9.85546875" style="16" bestFit="1" customWidth="1"/>
    <col min="14087" max="14087" width="11.42578125" style="16" customWidth="1"/>
    <col min="14088" max="14336" width="9.140625" style="16"/>
    <col min="14337" max="14337" width="10.7109375" style="16" customWidth="1"/>
    <col min="14338" max="14338" width="40.7109375" style="16" customWidth="1"/>
    <col min="14339" max="14341" width="17.7109375" style="16" customWidth="1"/>
    <col min="14342" max="14342" width="9.85546875" style="16" bestFit="1" customWidth="1"/>
    <col min="14343" max="14343" width="11.42578125" style="16" customWidth="1"/>
    <col min="14344" max="14592" width="9.140625" style="16"/>
    <col min="14593" max="14593" width="10.7109375" style="16" customWidth="1"/>
    <col min="14594" max="14594" width="40.7109375" style="16" customWidth="1"/>
    <col min="14595" max="14597" width="17.7109375" style="16" customWidth="1"/>
    <col min="14598" max="14598" width="9.85546875" style="16" bestFit="1" customWidth="1"/>
    <col min="14599" max="14599" width="11.42578125" style="16" customWidth="1"/>
    <col min="14600" max="14848" width="9.140625" style="16"/>
    <col min="14849" max="14849" width="10.7109375" style="16" customWidth="1"/>
    <col min="14850" max="14850" width="40.7109375" style="16" customWidth="1"/>
    <col min="14851" max="14853" width="17.7109375" style="16" customWidth="1"/>
    <col min="14854" max="14854" width="9.85546875" style="16" bestFit="1" customWidth="1"/>
    <col min="14855" max="14855" width="11.42578125" style="16" customWidth="1"/>
    <col min="14856" max="15104" width="9.140625" style="16"/>
    <col min="15105" max="15105" width="10.7109375" style="16" customWidth="1"/>
    <col min="15106" max="15106" width="40.7109375" style="16" customWidth="1"/>
    <col min="15107" max="15109" width="17.7109375" style="16" customWidth="1"/>
    <col min="15110" max="15110" width="9.85546875" style="16" bestFit="1" customWidth="1"/>
    <col min="15111" max="15111" width="11.42578125" style="16" customWidth="1"/>
    <col min="15112" max="15360" width="9.140625" style="16"/>
    <col min="15361" max="15361" width="10.7109375" style="16" customWidth="1"/>
    <col min="15362" max="15362" width="40.7109375" style="16" customWidth="1"/>
    <col min="15363" max="15365" width="17.7109375" style="16" customWidth="1"/>
    <col min="15366" max="15366" width="9.85546875" style="16" bestFit="1" customWidth="1"/>
    <col min="15367" max="15367" width="11.42578125" style="16" customWidth="1"/>
    <col min="15368" max="15616" width="9.140625" style="16"/>
    <col min="15617" max="15617" width="10.7109375" style="16" customWidth="1"/>
    <col min="15618" max="15618" width="40.7109375" style="16" customWidth="1"/>
    <col min="15619" max="15621" width="17.7109375" style="16" customWidth="1"/>
    <col min="15622" max="15622" width="9.85546875" style="16" bestFit="1" customWidth="1"/>
    <col min="15623" max="15623" width="11.42578125" style="16" customWidth="1"/>
    <col min="15624" max="15872" width="9.140625" style="16"/>
    <col min="15873" max="15873" width="10.7109375" style="16" customWidth="1"/>
    <col min="15874" max="15874" width="40.7109375" style="16" customWidth="1"/>
    <col min="15875" max="15877" width="17.7109375" style="16" customWidth="1"/>
    <col min="15878" max="15878" width="9.85546875" style="16" bestFit="1" customWidth="1"/>
    <col min="15879" max="15879" width="11.42578125" style="16" customWidth="1"/>
    <col min="15880" max="16128" width="9.140625" style="16"/>
    <col min="16129" max="16129" width="10.7109375" style="16" customWidth="1"/>
    <col min="16130" max="16130" width="40.7109375" style="16" customWidth="1"/>
    <col min="16131" max="16133" width="17.7109375" style="16" customWidth="1"/>
    <col min="16134" max="16134" width="9.85546875" style="16" bestFit="1" customWidth="1"/>
    <col min="16135" max="16135" width="11.42578125" style="16" customWidth="1"/>
    <col min="16136" max="16384" width="9.140625" style="16"/>
  </cols>
  <sheetData>
    <row r="1" spans="1:16" x14ac:dyDescent="0.25">
      <c r="A1" s="204" t="s">
        <v>180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16" x14ac:dyDescent="0.25">
      <c r="A2" s="204" t="s">
        <v>57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</row>
    <row r="3" spans="1:16" ht="15.75" thickBot="1" x14ac:dyDescent="0.3">
      <c r="E3" s="1"/>
      <c r="O3" s="1" t="s">
        <v>73</v>
      </c>
      <c r="P3"/>
    </row>
    <row r="4" spans="1:16" s="17" customFormat="1" x14ac:dyDescent="0.25">
      <c r="A4" s="3" t="s">
        <v>4</v>
      </c>
      <c r="B4" s="45" t="s">
        <v>5</v>
      </c>
      <c r="C4" s="45" t="s">
        <v>39</v>
      </c>
      <c r="D4" s="45" t="s">
        <v>40</v>
      </c>
      <c r="E4" s="45" t="s">
        <v>41</v>
      </c>
      <c r="F4" s="45" t="s">
        <v>42</v>
      </c>
      <c r="G4" s="45" t="s">
        <v>43</v>
      </c>
      <c r="H4" s="45" t="s">
        <v>44</v>
      </c>
      <c r="I4" s="45" t="s">
        <v>45</v>
      </c>
      <c r="J4" s="45" t="s">
        <v>46</v>
      </c>
      <c r="K4" s="45" t="s">
        <v>47</v>
      </c>
      <c r="L4" s="45" t="s">
        <v>48</v>
      </c>
      <c r="M4" s="45" t="s">
        <v>49</v>
      </c>
      <c r="N4" s="45" t="s">
        <v>50</v>
      </c>
      <c r="O4" s="50" t="s">
        <v>51</v>
      </c>
    </row>
    <row r="5" spans="1:16" s="7" customFormat="1" x14ac:dyDescent="0.25">
      <c r="A5" s="4" t="s">
        <v>6</v>
      </c>
      <c r="B5" s="46" t="s">
        <v>7</v>
      </c>
      <c r="C5" s="51">
        <f>$P$5/12</f>
        <v>905177.83333333337</v>
      </c>
      <c r="D5" s="51">
        <f t="shared" ref="D5:N5" si="0">$P$5/12</f>
        <v>905177.83333333337</v>
      </c>
      <c r="E5" s="51">
        <f t="shared" si="0"/>
        <v>905177.83333333337</v>
      </c>
      <c r="F5" s="51">
        <f t="shared" si="0"/>
        <v>905177.83333333337</v>
      </c>
      <c r="G5" s="51">
        <f t="shared" si="0"/>
        <v>905177.83333333337</v>
      </c>
      <c r="H5" s="51">
        <f t="shared" si="0"/>
        <v>905177.83333333337</v>
      </c>
      <c r="I5" s="51">
        <f t="shared" si="0"/>
        <v>905177.83333333337</v>
      </c>
      <c r="J5" s="51">
        <f t="shared" si="0"/>
        <v>905177.83333333337</v>
      </c>
      <c r="K5" s="51">
        <f t="shared" si="0"/>
        <v>905177.83333333337</v>
      </c>
      <c r="L5" s="51">
        <f t="shared" si="0"/>
        <v>905177.83333333337</v>
      </c>
      <c r="M5" s="51">
        <f t="shared" si="0"/>
        <v>905177.83333333337</v>
      </c>
      <c r="N5" s="51">
        <f t="shared" si="0"/>
        <v>905177.83333333337</v>
      </c>
      <c r="O5" s="52">
        <f>SUM(C5:N5)</f>
        <v>10862134</v>
      </c>
      <c r="P5" s="7">
        <v>10862134</v>
      </c>
    </row>
    <row r="6" spans="1:16" s="7" customFormat="1" ht="26.25" x14ac:dyDescent="0.25">
      <c r="A6" s="4" t="s">
        <v>8</v>
      </c>
      <c r="B6" s="65" t="s">
        <v>9</v>
      </c>
      <c r="C6" s="51">
        <f>$P$6/12</f>
        <v>201738.83333333334</v>
      </c>
      <c r="D6" s="51">
        <f t="shared" ref="D6:N6" si="1">$P$6/12</f>
        <v>201738.83333333334</v>
      </c>
      <c r="E6" s="51">
        <f t="shared" si="1"/>
        <v>201738.83333333334</v>
      </c>
      <c r="F6" s="51">
        <f t="shared" si="1"/>
        <v>201738.83333333334</v>
      </c>
      <c r="G6" s="51">
        <f t="shared" si="1"/>
        <v>201738.83333333334</v>
      </c>
      <c r="H6" s="51">
        <f t="shared" si="1"/>
        <v>201738.83333333334</v>
      </c>
      <c r="I6" s="51">
        <f t="shared" si="1"/>
        <v>201738.83333333334</v>
      </c>
      <c r="J6" s="51">
        <f t="shared" si="1"/>
        <v>201738.83333333334</v>
      </c>
      <c r="K6" s="51">
        <f t="shared" si="1"/>
        <v>201738.83333333334</v>
      </c>
      <c r="L6" s="51">
        <f t="shared" si="1"/>
        <v>201738.83333333334</v>
      </c>
      <c r="M6" s="51">
        <f t="shared" si="1"/>
        <v>201738.83333333334</v>
      </c>
      <c r="N6" s="51">
        <f t="shared" si="1"/>
        <v>201738.83333333334</v>
      </c>
      <c r="O6" s="52">
        <f t="shared" ref="O6:O13" si="2">SUM(C6:N6)</f>
        <v>2420866</v>
      </c>
      <c r="P6" s="7">
        <v>2420866</v>
      </c>
    </row>
    <row r="7" spans="1:16" x14ac:dyDescent="0.25">
      <c r="A7" s="4" t="s">
        <v>10</v>
      </c>
      <c r="B7" s="46" t="s">
        <v>11</v>
      </c>
      <c r="C7" s="51">
        <f>$P$7/12</f>
        <v>208484.91666666666</v>
      </c>
      <c r="D7" s="51">
        <f t="shared" ref="D7:N7" si="3">$P$7/12</f>
        <v>208484.91666666666</v>
      </c>
      <c r="E7" s="51">
        <f t="shared" si="3"/>
        <v>208484.91666666666</v>
      </c>
      <c r="F7" s="51">
        <f t="shared" si="3"/>
        <v>208484.91666666666</v>
      </c>
      <c r="G7" s="51">
        <f t="shared" si="3"/>
        <v>208484.91666666666</v>
      </c>
      <c r="H7" s="51">
        <f t="shared" si="3"/>
        <v>208484.91666666666</v>
      </c>
      <c r="I7" s="51">
        <f t="shared" si="3"/>
        <v>208484.91666666666</v>
      </c>
      <c r="J7" s="51">
        <f t="shared" si="3"/>
        <v>208484.91666666666</v>
      </c>
      <c r="K7" s="51">
        <f t="shared" si="3"/>
        <v>208484.91666666666</v>
      </c>
      <c r="L7" s="51">
        <f t="shared" si="3"/>
        <v>208484.91666666666</v>
      </c>
      <c r="M7" s="51">
        <f t="shared" si="3"/>
        <v>208484.91666666666</v>
      </c>
      <c r="N7" s="51">
        <f t="shared" si="3"/>
        <v>208484.91666666666</v>
      </c>
      <c r="O7" s="52">
        <f t="shared" si="2"/>
        <v>2501819</v>
      </c>
      <c r="P7" s="16">
        <v>2501819</v>
      </c>
    </row>
    <row r="8" spans="1:16" ht="26.25" x14ac:dyDescent="0.25">
      <c r="A8" s="4" t="s">
        <v>12</v>
      </c>
      <c r="B8" s="65" t="s">
        <v>13</v>
      </c>
      <c r="C8" s="51">
        <f>$P$8/12</f>
        <v>0</v>
      </c>
      <c r="D8" s="51">
        <f t="shared" ref="D8:N8" si="4">$P$8/12</f>
        <v>0</v>
      </c>
      <c r="E8" s="51">
        <f t="shared" si="4"/>
        <v>0</v>
      </c>
      <c r="F8" s="51">
        <f t="shared" si="4"/>
        <v>0</v>
      </c>
      <c r="G8" s="51">
        <f t="shared" si="4"/>
        <v>0</v>
      </c>
      <c r="H8" s="51">
        <f t="shared" si="4"/>
        <v>0</v>
      </c>
      <c r="I8" s="51">
        <f t="shared" si="4"/>
        <v>0</v>
      </c>
      <c r="J8" s="51">
        <f t="shared" si="4"/>
        <v>0</v>
      </c>
      <c r="K8" s="51">
        <f t="shared" si="4"/>
        <v>0</v>
      </c>
      <c r="L8" s="51">
        <f t="shared" si="4"/>
        <v>0</v>
      </c>
      <c r="M8" s="51">
        <f t="shared" si="4"/>
        <v>0</v>
      </c>
      <c r="N8" s="51">
        <f t="shared" si="4"/>
        <v>0</v>
      </c>
      <c r="O8" s="52">
        <f t="shared" si="2"/>
        <v>0</v>
      </c>
      <c r="P8" s="16">
        <v>0</v>
      </c>
    </row>
    <row r="9" spans="1:16" ht="26.25" x14ac:dyDescent="0.25">
      <c r="A9" s="4" t="s">
        <v>14</v>
      </c>
      <c r="B9" s="65" t="s">
        <v>15</v>
      </c>
      <c r="C9" s="51">
        <f>$P$9/12</f>
        <v>0</v>
      </c>
      <c r="D9" s="51">
        <f t="shared" ref="D9:N9" si="5">$P$9/12</f>
        <v>0</v>
      </c>
      <c r="E9" s="51">
        <f t="shared" si="5"/>
        <v>0</v>
      </c>
      <c r="F9" s="51">
        <f t="shared" si="5"/>
        <v>0</v>
      </c>
      <c r="G9" s="51">
        <f t="shared" si="5"/>
        <v>0</v>
      </c>
      <c r="H9" s="51">
        <f t="shared" si="5"/>
        <v>0</v>
      </c>
      <c r="I9" s="51">
        <f t="shared" si="5"/>
        <v>0</v>
      </c>
      <c r="J9" s="51">
        <f t="shared" si="5"/>
        <v>0</v>
      </c>
      <c r="K9" s="51">
        <f t="shared" si="5"/>
        <v>0</v>
      </c>
      <c r="L9" s="51">
        <f t="shared" si="5"/>
        <v>0</v>
      </c>
      <c r="M9" s="51">
        <f t="shared" si="5"/>
        <v>0</v>
      </c>
      <c r="N9" s="51">
        <f t="shared" si="5"/>
        <v>0</v>
      </c>
      <c r="O9" s="52">
        <f t="shared" si="2"/>
        <v>0</v>
      </c>
      <c r="P9" s="16">
        <v>0</v>
      </c>
    </row>
    <row r="10" spans="1:16" x14ac:dyDescent="0.25">
      <c r="A10" s="4" t="s">
        <v>16</v>
      </c>
      <c r="B10" s="46" t="s">
        <v>17</v>
      </c>
      <c r="C10" s="51">
        <f>$P$10/12</f>
        <v>312166.66666666669</v>
      </c>
      <c r="D10" s="51">
        <f t="shared" ref="D10:N10" si="6">$P$10/12</f>
        <v>312166.66666666669</v>
      </c>
      <c r="E10" s="51">
        <f t="shared" si="6"/>
        <v>312166.66666666669</v>
      </c>
      <c r="F10" s="51">
        <f t="shared" si="6"/>
        <v>312166.66666666669</v>
      </c>
      <c r="G10" s="51">
        <f t="shared" si="6"/>
        <v>312166.66666666669</v>
      </c>
      <c r="H10" s="51">
        <f t="shared" si="6"/>
        <v>312166.66666666669</v>
      </c>
      <c r="I10" s="51">
        <f t="shared" si="6"/>
        <v>312166.66666666669</v>
      </c>
      <c r="J10" s="51">
        <f t="shared" si="6"/>
        <v>312166.66666666669</v>
      </c>
      <c r="K10" s="51">
        <f t="shared" si="6"/>
        <v>312166.66666666669</v>
      </c>
      <c r="L10" s="51">
        <f t="shared" si="6"/>
        <v>312166.66666666669</v>
      </c>
      <c r="M10" s="51">
        <f t="shared" si="6"/>
        <v>312166.66666666669</v>
      </c>
      <c r="N10" s="51">
        <f t="shared" si="6"/>
        <v>312166.66666666669</v>
      </c>
      <c r="O10" s="52">
        <f t="shared" si="2"/>
        <v>3745999.9999999995</v>
      </c>
      <c r="P10" s="16">
        <v>3746000</v>
      </c>
    </row>
    <row r="11" spans="1:16" x14ac:dyDescent="0.25">
      <c r="A11" s="4" t="s">
        <v>18</v>
      </c>
      <c r="B11" s="46" t="s">
        <v>19</v>
      </c>
      <c r="C11" s="51">
        <f>$P$11/12</f>
        <v>0</v>
      </c>
      <c r="D11" s="51">
        <f t="shared" ref="D11:N11" si="7">$P$11/12</f>
        <v>0</v>
      </c>
      <c r="E11" s="51">
        <f t="shared" si="7"/>
        <v>0</v>
      </c>
      <c r="F11" s="51">
        <f t="shared" si="7"/>
        <v>0</v>
      </c>
      <c r="G11" s="51">
        <f t="shared" si="7"/>
        <v>0</v>
      </c>
      <c r="H11" s="51">
        <f t="shared" si="7"/>
        <v>0</v>
      </c>
      <c r="I11" s="51">
        <f t="shared" si="7"/>
        <v>0</v>
      </c>
      <c r="J11" s="51">
        <f t="shared" si="7"/>
        <v>0</v>
      </c>
      <c r="K11" s="51">
        <f t="shared" si="7"/>
        <v>0</v>
      </c>
      <c r="L11" s="51">
        <f t="shared" si="7"/>
        <v>0</v>
      </c>
      <c r="M11" s="51">
        <f t="shared" si="7"/>
        <v>0</v>
      </c>
      <c r="N11" s="51">
        <f t="shared" si="7"/>
        <v>0</v>
      </c>
      <c r="O11" s="52">
        <f t="shared" si="2"/>
        <v>0</v>
      </c>
    </row>
    <row r="12" spans="1:16" ht="26.25" x14ac:dyDescent="0.25">
      <c r="A12" s="4" t="s">
        <v>20</v>
      </c>
      <c r="B12" s="65" t="s">
        <v>21</v>
      </c>
      <c r="C12" s="51">
        <f>$P$12/12</f>
        <v>0</v>
      </c>
      <c r="D12" s="51">
        <f t="shared" ref="D12:N12" si="8">$P$12/12</f>
        <v>0</v>
      </c>
      <c r="E12" s="51">
        <f t="shared" si="8"/>
        <v>0</v>
      </c>
      <c r="F12" s="51">
        <f t="shared" si="8"/>
        <v>0</v>
      </c>
      <c r="G12" s="51">
        <f t="shared" si="8"/>
        <v>0</v>
      </c>
      <c r="H12" s="51">
        <f t="shared" si="8"/>
        <v>0</v>
      </c>
      <c r="I12" s="51">
        <f t="shared" si="8"/>
        <v>0</v>
      </c>
      <c r="J12" s="51">
        <f t="shared" si="8"/>
        <v>0</v>
      </c>
      <c r="K12" s="51">
        <f t="shared" si="8"/>
        <v>0</v>
      </c>
      <c r="L12" s="51">
        <f t="shared" si="8"/>
        <v>0</v>
      </c>
      <c r="M12" s="51">
        <f t="shared" si="8"/>
        <v>0</v>
      </c>
      <c r="N12" s="51">
        <f t="shared" si="8"/>
        <v>0</v>
      </c>
      <c r="O12" s="52">
        <f t="shared" si="2"/>
        <v>0</v>
      </c>
    </row>
    <row r="13" spans="1:16" ht="15.75" thickBot="1" x14ac:dyDescent="0.3">
      <c r="A13" s="8" t="s">
        <v>22</v>
      </c>
      <c r="B13" s="47" t="s">
        <v>23</v>
      </c>
      <c r="C13" s="51">
        <f>$P$13/12</f>
        <v>0</v>
      </c>
      <c r="D13" s="51">
        <f t="shared" ref="D13:N13" si="9">$P$13/12</f>
        <v>0</v>
      </c>
      <c r="E13" s="51">
        <f t="shared" si="9"/>
        <v>0</v>
      </c>
      <c r="F13" s="51">
        <f t="shared" si="9"/>
        <v>0</v>
      </c>
      <c r="G13" s="51">
        <f t="shared" si="9"/>
        <v>0</v>
      </c>
      <c r="H13" s="51">
        <f t="shared" si="9"/>
        <v>0</v>
      </c>
      <c r="I13" s="51">
        <f t="shared" si="9"/>
        <v>0</v>
      </c>
      <c r="J13" s="51">
        <f t="shared" si="9"/>
        <v>0</v>
      </c>
      <c r="K13" s="51">
        <f t="shared" si="9"/>
        <v>0</v>
      </c>
      <c r="L13" s="51">
        <f t="shared" si="9"/>
        <v>0</v>
      </c>
      <c r="M13" s="51">
        <f t="shared" si="9"/>
        <v>0</v>
      </c>
      <c r="N13" s="51">
        <f t="shared" si="9"/>
        <v>0</v>
      </c>
      <c r="O13" s="52">
        <f t="shared" si="2"/>
        <v>0</v>
      </c>
    </row>
    <row r="14" spans="1:16" ht="15.75" thickBot="1" x14ac:dyDescent="0.3">
      <c r="A14" s="10" t="s">
        <v>24</v>
      </c>
      <c r="B14" s="48" t="s">
        <v>25</v>
      </c>
      <c r="C14" s="53">
        <f t="shared" ref="C14:O14" si="10">SUM(C5:C13)</f>
        <v>1627568.2500000002</v>
      </c>
      <c r="D14" s="53">
        <f t="shared" si="10"/>
        <v>1627568.2500000002</v>
      </c>
      <c r="E14" s="54">
        <f t="shared" si="10"/>
        <v>1627568.2500000002</v>
      </c>
      <c r="F14" s="53">
        <f t="shared" si="10"/>
        <v>1627568.2500000002</v>
      </c>
      <c r="G14" s="53">
        <f t="shared" si="10"/>
        <v>1627568.2500000002</v>
      </c>
      <c r="H14" s="54">
        <f t="shared" si="10"/>
        <v>1627568.2500000002</v>
      </c>
      <c r="I14" s="53">
        <f t="shared" si="10"/>
        <v>1627568.2500000002</v>
      </c>
      <c r="J14" s="53">
        <f t="shared" si="10"/>
        <v>1627568.2500000002</v>
      </c>
      <c r="K14" s="54">
        <f t="shared" si="10"/>
        <v>1627568.2500000002</v>
      </c>
      <c r="L14" s="53">
        <f t="shared" si="10"/>
        <v>1627568.2500000002</v>
      </c>
      <c r="M14" s="53">
        <f t="shared" si="10"/>
        <v>1627568.2500000002</v>
      </c>
      <c r="N14" s="54">
        <f t="shared" si="10"/>
        <v>1627568.2500000002</v>
      </c>
      <c r="O14" s="54">
        <f t="shared" si="10"/>
        <v>19530819</v>
      </c>
    </row>
    <row r="15" spans="1:16" ht="26.25" x14ac:dyDescent="0.25">
      <c r="A15" s="13" t="s">
        <v>26</v>
      </c>
      <c r="B15" s="68" t="s">
        <v>27</v>
      </c>
      <c r="C15" s="51">
        <f>$P$15/12</f>
        <v>0</v>
      </c>
      <c r="D15" s="51">
        <f t="shared" ref="D15:N15" si="11">$P$15/12</f>
        <v>0</v>
      </c>
      <c r="E15" s="51">
        <f t="shared" si="11"/>
        <v>0</v>
      </c>
      <c r="F15" s="51">
        <f t="shared" si="11"/>
        <v>0</v>
      </c>
      <c r="G15" s="51">
        <f t="shared" si="11"/>
        <v>0</v>
      </c>
      <c r="H15" s="51">
        <f t="shared" si="11"/>
        <v>0</v>
      </c>
      <c r="I15" s="51">
        <f t="shared" si="11"/>
        <v>0</v>
      </c>
      <c r="J15" s="51">
        <f t="shared" si="11"/>
        <v>0</v>
      </c>
      <c r="K15" s="51">
        <f t="shared" si="11"/>
        <v>0</v>
      </c>
      <c r="L15" s="51">
        <f t="shared" si="11"/>
        <v>0</v>
      </c>
      <c r="M15" s="51">
        <f t="shared" si="11"/>
        <v>0</v>
      </c>
      <c r="N15" s="51">
        <f t="shared" si="11"/>
        <v>0</v>
      </c>
      <c r="O15" s="55">
        <f>SUM(C15:N15)</f>
        <v>0</v>
      </c>
    </row>
    <row r="16" spans="1:16" ht="26.25" x14ac:dyDescent="0.25">
      <c r="A16" s="4" t="s">
        <v>28</v>
      </c>
      <c r="B16" s="65" t="s">
        <v>29</v>
      </c>
      <c r="C16" s="51">
        <f>$P$16/12</f>
        <v>0</v>
      </c>
      <c r="D16" s="51">
        <f t="shared" ref="D16:N16" si="12">$P$16/12</f>
        <v>0</v>
      </c>
      <c r="E16" s="51">
        <f t="shared" si="12"/>
        <v>0</v>
      </c>
      <c r="F16" s="51">
        <f t="shared" si="12"/>
        <v>0</v>
      </c>
      <c r="G16" s="51">
        <f t="shared" si="12"/>
        <v>0</v>
      </c>
      <c r="H16" s="51">
        <f t="shared" si="12"/>
        <v>0</v>
      </c>
      <c r="I16" s="51">
        <f t="shared" si="12"/>
        <v>0</v>
      </c>
      <c r="J16" s="51">
        <f t="shared" si="12"/>
        <v>0</v>
      </c>
      <c r="K16" s="51">
        <f t="shared" si="12"/>
        <v>0</v>
      </c>
      <c r="L16" s="51">
        <f t="shared" si="12"/>
        <v>0</v>
      </c>
      <c r="M16" s="51">
        <f t="shared" si="12"/>
        <v>0</v>
      </c>
      <c r="N16" s="51">
        <f t="shared" si="12"/>
        <v>0</v>
      </c>
      <c r="O16" s="56">
        <f t="shared" ref="O16:O20" si="13">SUM(C16:N16)</f>
        <v>0</v>
      </c>
    </row>
    <row r="17" spans="1:16" x14ac:dyDescent="0.25">
      <c r="A17" s="4" t="s">
        <v>30</v>
      </c>
      <c r="B17" s="46" t="s">
        <v>31</v>
      </c>
      <c r="C17" s="51">
        <f>$P$17/12</f>
        <v>0</v>
      </c>
      <c r="D17" s="51">
        <f t="shared" ref="D17:N17" si="14">$P$17/12</f>
        <v>0</v>
      </c>
      <c r="E17" s="51">
        <f t="shared" si="14"/>
        <v>0</v>
      </c>
      <c r="F17" s="51">
        <f t="shared" si="14"/>
        <v>0</v>
      </c>
      <c r="G17" s="51">
        <f t="shared" si="14"/>
        <v>0</v>
      </c>
      <c r="H17" s="51">
        <f t="shared" si="14"/>
        <v>0</v>
      </c>
      <c r="I17" s="51">
        <f t="shared" si="14"/>
        <v>0</v>
      </c>
      <c r="J17" s="51">
        <f t="shared" si="14"/>
        <v>0</v>
      </c>
      <c r="K17" s="51">
        <f t="shared" si="14"/>
        <v>0</v>
      </c>
      <c r="L17" s="51">
        <f t="shared" si="14"/>
        <v>0</v>
      </c>
      <c r="M17" s="51">
        <f t="shared" si="14"/>
        <v>0</v>
      </c>
      <c r="N17" s="51">
        <f t="shared" si="14"/>
        <v>0</v>
      </c>
      <c r="O17" s="56">
        <f t="shared" si="13"/>
        <v>0</v>
      </c>
    </row>
    <row r="18" spans="1:16" x14ac:dyDescent="0.25">
      <c r="A18" s="4" t="s">
        <v>32</v>
      </c>
      <c r="B18" s="46" t="s">
        <v>33</v>
      </c>
      <c r="C18" s="51">
        <f>$P$18/12</f>
        <v>25000</v>
      </c>
      <c r="D18" s="51">
        <f t="shared" ref="D18:N18" si="15">$P$18/12</f>
        <v>25000</v>
      </c>
      <c r="E18" s="51">
        <f t="shared" si="15"/>
        <v>25000</v>
      </c>
      <c r="F18" s="51">
        <f t="shared" si="15"/>
        <v>25000</v>
      </c>
      <c r="G18" s="51">
        <f t="shared" si="15"/>
        <v>25000</v>
      </c>
      <c r="H18" s="51">
        <f t="shared" si="15"/>
        <v>25000</v>
      </c>
      <c r="I18" s="51">
        <f t="shared" si="15"/>
        <v>25000</v>
      </c>
      <c r="J18" s="51">
        <f t="shared" si="15"/>
        <v>25000</v>
      </c>
      <c r="K18" s="51">
        <f t="shared" si="15"/>
        <v>25000</v>
      </c>
      <c r="L18" s="51">
        <f t="shared" si="15"/>
        <v>25000</v>
      </c>
      <c r="M18" s="51">
        <f t="shared" si="15"/>
        <v>25000</v>
      </c>
      <c r="N18" s="51">
        <f t="shared" si="15"/>
        <v>25000</v>
      </c>
      <c r="O18" s="56">
        <f t="shared" si="13"/>
        <v>300000</v>
      </c>
      <c r="P18" s="16">
        <v>300000</v>
      </c>
    </row>
    <row r="19" spans="1:16" ht="26.25" x14ac:dyDescent="0.25">
      <c r="A19" s="4" t="s">
        <v>34</v>
      </c>
      <c r="B19" s="65" t="s">
        <v>35</v>
      </c>
      <c r="C19" s="51">
        <f>$P$19/12</f>
        <v>0</v>
      </c>
      <c r="D19" s="51">
        <f t="shared" ref="D19:N19" si="16">$P$19/12</f>
        <v>0</v>
      </c>
      <c r="E19" s="51">
        <f t="shared" si="16"/>
        <v>0</v>
      </c>
      <c r="F19" s="51">
        <f t="shared" si="16"/>
        <v>0</v>
      </c>
      <c r="G19" s="51">
        <f t="shared" si="16"/>
        <v>0</v>
      </c>
      <c r="H19" s="51">
        <f t="shared" si="16"/>
        <v>0</v>
      </c>
      <c r="I19" s="51">
        <f t="shared" si="16"/>
        <v>0</v>
      </c>
      <c r="J19" s="51">
        <f t="shared" si="16"/>
        <v>0</v>
      </c>
      <c r="K19" s="51">
        <f t="shared" si="16"/>
        <v>0</v>
      </c>
      <c r="L19" s="51">
        <f t="shared" si="16"/>
        <v>0</v>
      </c>
      <c r="M19" s="51">
        <f t="shared" si="16"/>
        <v>0</v>
      </c>
      <c r="N19" s="51">
        <f t="shared" si="16"/>
        <v>0</v>
      </c>
      <c r="O19" s="56">
        <f t="shared" si="13"/>
        <v>0</v>
      </c>
    </row>
    <row r="20" spans="1:16" ht="15.75" thickBot="1" x14ac:dyDescent="0.3">
      <c r="A20" s="8" t="s">
        <v>36</v>
      </c>
      <c r="B20" s="47" t="s">
        <v>37</v>
      </c>
      <c r="C20" s="51">
        <f>$P$20/12</f>
        <v>1602568.25</v>
      </c>
      <c r="D20" s="51">
        <f t="shared" ref="D20:N20" si="17">$P$20/12</f>
        <v>1602568.25</v>
      </c>
      <c r="E20" s="51">
        <f t="shared" si="17"/>
        <v>1602568.25</v>
      </c>
      <c r="F20" s="51">
        <f t="shared" si="17"/>
        <v>1602568.25</v>
      </c>
      <c r="G20" s="51">
        <f t="shared" si="17"/>
        <v>1602568.25</v>
      </c>
      <c r="H20" s="51">
        <f t="shared" si="17"/>
        <v>1602568.25</v>
      </c>
      <c r="I20" s="51">
        <f t="shared" si="17"/>
        <v>1602568.25</v>
      </c>
      <c r="J20" s="51">
        <f t="shared" si="17"/>
        <v>1602568.25</v>
      </c>
      <c r="K20" s="51">
        <f t="shared" si="17"/>
        <v>1602568.25</v>
      </c>
      <c r="L20" s="51">
        <f t="shared" si="17"/>
        <v>1602568.25</v>
      </c>
      <c r="M20" s="51">
        <f t="shared" si="17"/>
        <v>1602568.25</v>
      </c>
      <c r="N20" s="51">
        <f t="shared" si="17"/>
        <v>1602568.25</v>
      </c>
      <c r="O20" s="57">
        <f t="shared" si="13"/>
        <v>19230819</v>
      </c>
      <c r="P20" s="16">
        <v>19230819</v>
      </c>
    </row>
    <row r="21" spans="1:16" ht="15.75" thickBot="1" x14ac:dyDescent="0.3">
      <c r="A21" s="10" t="s">
        <v>24</v>
      </c>
      <c r="B21" s="48" t="s">
        <v>38</v>
      </c>
      <c r="C21" s="53">
        <f t="shared" ref="C21:O21" si="18">SUM(C15:C20)</f>
        <v>1627568.25</v>
      </c>
      <c r="D21" s="53">
        <f t="shared" si="18"/>
        <v>1627568.25</v>
      </c>
      <c r="E21" s="54">
        <f t="shared" si="18"/>
        <v>1627568.25</v>
      </c>
      <c r="F21" s="53">
        <f t="shared" si="18"/>
        <v>1627568.25</v>
      </c>
      <c r="G21" s="53">
        <f t="shared" si="18"/>
        <v>1627568.25</v>
      </c>
      <c r="H21" s="54">
        <f t="shared" si="18"/>
        <v>1627568.25</v>
      </c>
      <c r="I21" s="53">
        <f t="shared" si="18"/>
        <v>1627568.25</v>
      </c>
      <c r="J21" s="53">
        <f t="shared" si="18"/>
        <v>1627568.25</v>
      </c>
      <c r="K21" s="54">
        <f t="shared" si="18"/>
        <v>1627568.25</v>
      </c>
      <c r="L21" s="53">
        <f t="shared" si="18"/>
        <v>1627568.25</v>
      </c>
      <c r="M21" s="53">
        <f t="shared" si="18"/>
        <v>1627568.25</v>
      </c>
      <c r="N21" s="54">
        <f t="shared" si="18"/>
        <v>1627568.25</v>
      </c>
      <c r="O21" s="54">
        <f t="shared" si="18"/>
        <v>19530819</v>
      </c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B10" sqref="B10"/>
    </sheetView>
  </sheetViews>
  <sheetFormatPr defaultColWidth="6.140625" defaultRowHeight="15" x14ac:dyDescent="0.25"/>
  <cols>
    <col min="1" max="1" width="3" style="16" bestFit="1" customWidth="1"/>
    <col min="2" max="2" width="45.140625" style="16" customWidth="1"/>
    <col min="3" max="3" width="11.85546875" style="196" bestFit="1" customWidth="1"/>
    <col min="4" max="4" width="12.85546875" style="182" bestFit="1" customWidth="1"/>
    <col min="5" max="5" width="10.85546875" style="166" bestFit="1" customWidth="1"/>
    <col min="6" max="6" width="12.28515625" style="166" bestFit="1" customWidth="1"/>
    <col min="7" max="7" width="6.140625" style="16"/>
    <col min="8" max="8" width="10" style="16" bestFit="1" customWidth="1"/>
    <col min="9" max="9" width="10.85546875" style="16" bestFit="1" customWidth="1"/>
    <col min="10" max="10" width="9.85546875" style="16" bestFit="1" customWidth="1"/>
    <col min="11" max="16384" width="6.140625" style="16"/>
  </cols>
  <sheetData>
    <row r="1" spans="1:10" x14ac:dyDescent="0.25">
      <c r="A1" s="208" t="s">
        <v>172</v>
      </c>
      <c r="B1" s="208"/>
      <c r="C1" s="208"/>
      <c r="D1" s="208"/>
      <c r="E1" s="208"/>
      <c r="F1" s="208"/>
    </row>
    <row r="2" spans="1:10" ht="15.75" customHeight="1" x14ac:dyDescent="0.25">
      <c r="A2" s="208" t="s">
        <v>82</v>
      </c>
      <c r="B2" s="208"/>
      <c r="C2" s="208"/>
      <c r="D2" s="208"/>
      <c r="E2" s="209"/>
      <c r="F2" s="209"/>
    </row>
    <row r="3" spans="1:10" x14ac:dyDescent="0.25">
      <c r="A3" s="144"/>
      <c r="B3" s="144"/>
      <c r="C3" s="183"/>
      <c r="D3" s="165"/>
    </row>
    <row r="4" spans="1:10" ht="12" customHeight="1" x14ac:dyDescent="0.25">
      <c r="A4" s="211" t="s">
        <v>83</v>
      </c>
      <c r="B4" s="211"/>
      <c r="C4" s="211"/>
      <c r="D4" s="211"/>
    </row>
    <row r="5" spans="1:10" ht="15.75" thickBot="1" x14ac:dyDescent="0.3">
      <c r="A5" s="145"/>
      <c r="B5" s="145"/>
      <c r="C5" s="184"/>
      <c r="D5" s="167"/>
      <c r="F5" s="168" t="s">
        <v>73</v>
      </c>
    </row>
    <row r="6" spans="1:10" ht="15.75" thickBot="1" x14ac:dyDescent="0.3">
      <c r="A6" s="146"/>
      <c r="B6" s="147" t="s">
        <v>84</v>
      </c>
      <c r="C6" s="185" t="s">
        <v>85</v>
      </c>
      <c r="D6" s="185" t="s">
        <v>86</v>
      </c>
      <c r="E6" s="185" t="s">
        <v>162</v>
      </c>
      <c r="F6" s="185" t="s">
        <v>163</v>
      </c>
    </row>
    <row r="7" spans="1:10" ht="30.75" thickBot="1" x14ac:dyDescent="0.3">
      <c r="A7" s="163">
        <v>1</v>
      </c>
      <c r="B7" s="160" t="s">
        <v>87</v>
      </c>
      <c r="C7" s="186" t="s">
        <v>88</v>
      </c>
      <c r="D7" s="169" t="s">
        <v>159</v>
      </c>
      <c r="E7" s="187" t="s">
        <v>161</v>
      </c>
      <c r="F7" s="187" t="s">
        <v>160</v>
      </c>
    </row>
    <row r="8" spans="1:10" ht="30" x14ac:dyDescent="0.25">
      <c r="A8" s="153">
        <v>2</v>
      </c>
      <c r="B8" s="164" t="s">
        <v>90</v>
      </c>
      <c r="C8" s="188" t="s">
        <v>91</v>
      </c>
      <c r="D8" s="171">
        <v>8329738</v>
      </c>
      <c r="E8" s="172">
        <v>364617</v>
      </c>
      <c r="F8" s="173">
        <f>SUM(D8:E8)</f>
        <v>8694355</v>
      </c>
    </row>
    <row r="9" spans="1:10" ht="30" x14ac:dyDescent="0.25">
      <c r="A9" s="148">
        <v>3</v>
      </c>
      <c r="B9" s="149" t="s">
        <v>92</v>
      </c>
      <c r="C9" s="189" t="s">
        <v>93</v>
      </c>
      <c r="D9" s="174">
        <v>255013620</v>
      </c>
      <c r="E9" s="175">
        <v>7889460</v>
      </c>
      <c r="F9" s="176">
        <f t="shared" ref="F9:F13" si="0">SUM(D9:E9)</f>
        <v>262903080</v>
      </c>
      <c r="J9" s="22"/>
    </row>
    <row r="10" spans="1:10" ht="25.5" x14ac:dyDescent="0.25">
      <c r="A10" s="148">
        <v>4</v>
      </c>
      <c r="B10" s="203" t="s">
        <v>94</v>
      </c>
      <c r="C10" s="189" t="s">
        <v>95</v>
      </c>
      <c r="D10" s="174">
        <v>79044252</v>
      </c>
      <c r="E10" s="175">
        <v>20799294</v>
      </c>
      <c r="F10" s="176">
        <f t="shared" si="0"/>
        <v>99843546</v>
      </c>
      <c r="J10" s="22"/>
    </row>
    <row r="11" spans="1:10" ht="30" x14ac:dyDescent="0.25">
      <c r="A11" s="148">
        <v>5</v>
      </c>
      <c r="B11" s="149" t="s">
        <v>96</v>
      </c>
      <c r="C11" s="189" t="s">
        <v>97</v>
      </c>
      <c r="D11" s="174">
        <v>13393860</v>
      </c>
      <c r="E11" s="175">
        <v>1359230</v>
      </c>
      <c r="F11" s="176">
        <f t="shared" si="0"/>
        <v>14753090</v>
      </c>
      <c r="J11" s="22"/>
    </row>
    <row r="12" spans="1:10" ht="30" x14ac:dyDescent="0.25">
      <c r="A12" s="148">
        <v>6</v>
      </c>
      <c r="B12" s="149" t="s">
        <v>98</v>
      </c>
      <c r="C12" s="189" t="s">
        <v>99</v>
      </c>
      <c r="D12" s="174">
        <v>0</v>
      </c>
      <c r="E12" s="175">
        <v>2282562</v>
      </c>
      <c r="F12" s="176">
        <f t="shared" si="0"/>
        <v>2282562</v>
      </c>
      <c r="J12" s="22"/>
    </row>
    <row r="13" spans="1:10" ht="15.75" thickBot="1" x14ac:dyDescent="0.3">
      <c r="A13" s="157">
        <v>7</v>
      </c>
      <c r="B13" s="158" t="s">
        <v>100</v>
      </c>
      <c r="C13" s="190" t="s">
        <v>101</v>
      </c>
      <c r="D13" s="177">
        <v>0</v>
      </c>
      <c r="E13" s="178"/>
      <c r="F13" s="179">
        <f t="shared" si="0"/>
        <v>0</v>
      </c>
    </row>
    <row r="14" spans="1:10" ht="15.75" thickBot="1" x14ac:dyDescent="0.3">
      <c r="A14" s="160">
        <v>8</v>
      </c>
      <c r="B14" s="161" t="s">
        <v>102</v>
      </c>
      <c r="C14" s="186" t="s">
        <v>103</v>
      </c>
      <c r="D14" s="170">
        <f>SUM(D8:D13)</f>
        <v>355781470</v>
      </c>
      <c r="E14" s="170">
        <f>SUM(E8:E13)</f>
        <v>32695163</v>
      </c>
      <c r="F14" s="170">
        <f t="shared" ref="F14" si="1">SUM(F8:F13)</f>
        <v>388476633</v>
      </c>
    </row>
    <row r="15" spans="1:10" x14ac:dyDescent="0.25">
      <c r="A15" s="153">
        <v>9</v>
      </c>
      <c r="B15" s="159" t="s">
        <v>104</v>
      </c>
      <c r="C15" s="191" t="s">
        <v>105</v>
      </c>
      <c r="D15" s="171">
        <v>0</v>
      </c>
      <c r="E15" s="172"/>
      <c r="F15" s="173"/>
    </row>
    <row r="16" spans="1:10" ht="45" x14ac:dyDescent="0.25">
      <c r="A16" s="148">
        <v>10</v>
      </c>
      <c r="B16" s="150" t="s">
        <v>106</v>
      </c>
      <c r="C16" s="192" t="s">
        <v>107</v>
      </c>
      <c r="D16" s="174">
        <v>0</v>
      </c>
      <c r="E16" s="175"/>
      <c r="F16" s="176"/>
    </row>
    <row r="17" spans="1:9" ht="45" x14ac:dyDescent="0.25">
      <c r="A17" s="148">
        <v>11</v>
      </c>
      <c r="B17" s="150" t="s">
        <v>108</v>
      </c>
      <c r="C17" s="192" t="s">
        <v>109</v>
      </c>
      <c r="D17" s="174">
        <v>0</v>
      </c>
      <c r="E17" s="175"/>
      <c r="F17" s="176"/>
    </row>
    <row r="18" spans="1:9" ht="45" x14ac:dyDescent="0.25">
      <c r="A18" s="148">
        <v>12</v>
      </c>
      <c r="B18" s="150" t="s">
        <v>110</v>
      </c>
      <c r="C18" s="192" t="s">
        <v>111</v>
      </c>
      <c r="D18" s="174">
        <v>0</v>
      </c>
      <c r="E18" s="175"/>
      <c r="F18" s="176"/>
    </row>
    <row r="19" spans="1:9" ht="30.75" thickBot="1" x14ac:dyDescent="0.3">
      <c r="A19" s="157">
        <v>13</v>
      </c>
      <c r="B19" s="162" t="s">
        <v>112</v>
      </c>
      <c r="C19" s="193" t="s">
        <v>113</v>
      </c>
      <c r="D19" s="177">
        <v>27500000</v>
      </c>
      <c r="E19" s="178">
        <v>34732695</v>
      </c>
      <c r="F19" s="179">
        <f>SUM(D19:E19)</f>
        <v>62232695</v>
      </c>
    </row>
    <row r="20" spans="1:9" ht="30.75" thickBot="1" x14ac:dyDescent="0.3">
      <c r="A20" s="163">
        <v>14</v>
      </c>
      <c r="B20" s="161" t="s">
        <v>114</v>
      </c>
      <c r="C20" s="186" t="s">
        <v>115</v>
      </c>
      <c r="D20" s="170">
        <f>SUM(D14,D19)</f>
        <v>383281470</v>
      </c>
      <c r="E20" s="180">
        <f>SUM(E14,E19)</f>
        <v>67427858</v>
      </c>
      <c r="F20" s="180">
        <f>SUM(F14,F19)</f>
        <v>450709328</v>
      </c>
    </row>
    <row r="21" spans="1:9" x14ac:dyDescent="0.25">
      <c r="A21" s="151"/>
      <c r="B21" s="152"/>
      <c r="C21" s="194"/>
      <c r="D21" s="181"/>
    </row>
    <row r="22" spans="1:9" ht="11.25" customHeight="1" x14ac:dyDescent="0.25">
      <c r="A22" s="212" t="s">
        <v>116</v>
      </c>
      <c r="B22" s="212"/>
      <c r="C22" s="212"/>
      <c r="D22" s="212"/>
    </row>
    <row r="23" spans="1:9" ht="15.75" thickBot="1" x14ac:dyDescent="0.3">
      <c r="A23" s="145"/>
      <c r="B23" s="145"/>
      <c r="C23" s="210"/>
      <c r="D23" s="210"/>
      <c r="F23" s="168" t="s">
        <v>73</v>
      </c>
    </row>
    <row r="24" spans="1:9" ht="15.75" thickBot="1" x14ac:dyDescent="0.3">
      <c r="A24" s="154"/>
      <c r="B24" s="195" t="s">
        <v>84</v>
      </c>
      <c r="C24" s="195" t="s">
        <v>85</v>
      </c>
      <c r="D24" s="197" t="s">
        <v>86</v>
      </c>
      <c r="E24" s="185" t="s">
        <v>162</v>
      </c>
      <c r="F24" s="185" t="s">
        <v>163</v>
      </c>
    </row>
    <row r="25" spans="1:9" ht="30.75" thickBot="1" x14ac:dyDescent="0.3">
      <c r="A25" s="163">
        <v>1</v>
      </c>
      <c r="B25" s="160" t="s">
        <v>87</v>
      </c>
      <c r="C25" s="186" t="s">
        <v>88</v>
      </c>
      <c r="D25" s="169" t="s">
        <v>89</v>
      </c>
      <c r="E25" s="187" t="s">
        <v>161</v>
      </c>
      <c r="F25" s="187" t="s">
        <v>160</v>
      </c>
    </row>
    <row r="26" spans="1:9" x14ac:dyDescent="0.25">
      <c r="A26" s="153">
        <v>2</v>
      </c>
      <c r="B26" s="159" t="s">
        <v>117</v>
      </c>
      <c r="C26" s="191" t="s">
        <v>118</v>
      </c>
      <c r="D26" s="171">
        <v>0</v>
      </c>
      <c r="E26" s="172">
        <v>50039382</v>
      </c>
      <c r="F26" s="173">
        <f>SUM(D26:E26)</f>
        <v>50039382</v>
      </c>
    </row>
    <row r="27" spans="1:9" ht="25.5" x14ac:dyDescent="0.25">
      <c r="A27" s="148">
        <v>3</v>
      </c>
      <c r="B27" s="201" t="s">
        <v>119</v>
      </c>
      <c r="C27" s="192" t="s">
        <v>120</v>
      </c>
      <c r="D27" s="174">
        <v>0</v>
      </c>
      <c r="E27" s="175"/>
      <c r="F27" s="176"/>
    </row>
    <row r="28" spans="1:9" ht="25.5" x14ac:dyDescent="0.25">
      <c r="A28" s="148">
        <v>4</v>
      </c>
      <c r="B28" s="201" t="s">
        <v>121</v>
      </c>
      <c r="C28" s="192" t="s">
        <v>122</v>
      </c>
      <c r="D28" s="174">
        <v>0</v>
      </c>
      <c r="E28" s="175"/>
      <c r="F28" s="176"/>
    </row>
    <row r="29" spans="1:9" ht="25.5" x14ac:dyDescent="0.25">
      <c r="A29" s="148">
        <v>5</v>
      </c>
      <c r="B29" s="201" t="s">
        <v>123</v>
      </c>
      <c r="C29" s="192" t="s">
        <v>124</v>
      </c>
      <c r="D29" s="174">
        <v>0</v>
      </c>
      <c r="E29" s="175"/>
      <c r="F29" s="176"/>
    </row>
    <row r="30" spans="1:9" ht="26.25" thickBot="1" x14ac:dyDescent="0.3">
      <c r="A30" s="157">
        <v>6</v>
      </c>
      <c r="B30" s="202" t="s">
        <v>125</v>
      </c>
      <c r="C30" s="193" t="s">
        <v>126</v>
      </c>
      <c r="D30" s="177">
        <v>50000000</v>
      </c>
      <c r="E30" s="178">
        <v>285723914</v>
      </c>
      <c r="F30" s="179">
        <f>SUM(D30:E30)</f>
        <v>335723914</v>
      </c>
    </row>
    <row r="31" spans="1:9" ht="30.75" thickBot="1" x14ac:dyDescent="0.3">
      <c r="A31" s="163">
        <v>7</v>
      </c>
      <c r="B31" s="161" t="s">
        <v>127</v>
      </c>
      <c r="C31" s="186" t="s">
        <v>1</v>
      </c>
      <c r="D31" s="170">
        <f>SUM(D27:D30)</f>
        <v>50000000</v>
      </c>
      <c r="E31" s="180">
        <v>337059036</v>
      </c>
      <c r="F31" s="180">
        <f>SUM(D31:E31)</f>
        <v>387059036</v>
      </c>
      <c r="I31" s="22"/>
    </row>
    <row r="32" spans="1:9" ht="12.75" customHeight="1" x14ac:dyDescent="0.25">
      <c r="A32" s="213" t="s">
        <v>128</v>
      </c>
      <c r="B32" s="213"/>
      <c r="C32" s="213"/>
      <c r="D32" s="213"/>
    </row>
    <row r="33" spans="1:9" ht="15.75" thickBot="1" x14ac:dyDescent="0.3">
      <c r="A33" s="145"/>
      <c r="B33" s="145"/>
      <c r="C33" s="210"/>
      <c r="D33" s="210"/>
      <c r="F33" s="168" t="s">
        <v>73</v>
      </c>
    </row>
    <row r="34" spans="1:9" ht="12" customHeight="1" thickBot="1" x14ac:dyDescent="0.3">
      <c r="A34" s="154"/>
      <c r="B34" s="195" t="s">
        <v>84</v>
      </c>
      <c r="C34" s="195" t="s">
        <v>85</v>
      </c>
      <c r="D34" s="197" t="s">
        <v>86</v>
      </c>
      <c r="E34" s="185" t="s">
        <v>162</v>
      </c>
      <c r="F34" s="185" t="s">
        <v>163</v>
      </c>
    </row>
    <row r="35" spans="1:9" ht="30.75" thickBot="1" x14ac:dyDescent="0.3">
      <c r="A35" s="163">
        <v>1</v>
      </c>
      <c r="B35" s="160" t="s">
        <v>87</v>
      </c>
      <c r="C35" s="186" t="s">
        <v>88</v>
      </c>
      <c r="D35" s="169" t="s">
        <v>89</v>
      </c>
      <c r="E35" s="187" t="s">
        <v>161</v>
      </c>
      <c r="F35" s="187" t="s">
        <v>160</v>
      </c>
    </row>
    <row r="36" spans="1:9" x14ac:dyDescent="0.25">
      <c r="A36" s="153">
        <v>2</v>
      </c>
      <c r="B36" s="159" t="s">
        <v>129</v>
      </c>
      <c r="C36" s="191" t="s">
        <v>130</v>
      </c>
      <c r="D36" s="171">
        <v>0</v>
      </c>
      <c r="E36" s="172"/>
      <c r="F36" s="173"/>
    </row>
    <row r="37" spans="1:9" x14ac:dyDescent="0.25">
      <c r="A37" s="148">
        <v>3</v>
      </c>
      <c r="B37" s="150" t="s">
        <v>131</v>
      </c>
      <c r="C37" s="192" t="s">
        <v>132</v>
      </c>
      <c r="D37" s="174">
        <v>0</v>
      </c>
      <c r="E37" s="175"/>
      <c r="F37" s="176"/>
    </row>
    <row r="38" spans="1:9" x14ac:dyDescent="0.25">
      <c r="A38" s="148">
        <v>4</v>
      </c>
      <c r="B38" s="150" t="s">
        <v>133</v>
      </c>
      <c r="C38" s="192" t="s">
        <v>134</v>
      </c>
      <c r="D38" s="174">
        <v>0</v>
      </c>
      <c r="E38" s="175"/>
      <c r="F38" s="176"/>
    </row>
    <row r="39" spans="1:9" x14ac:dyDescent="0.25">
      <c r="A39" s="148">
        <v>5</v>
      </c>
      <c r="B39" s="150" t="s">
        <v>135</v>
      </c>
      <c r="C39" s="192" t="s">
        <v>136</v>
      </c>
      <c r="D39" s="174">
        <v>280000000</v>
      </c>
      <c r="E39" s="175">
        <v>16598024</v>
      </c>
      <c r="F39" s="176">
        <f>SUM(D39:E39)</f>
        <v>296598024</v>
      </c>
      <c r="I39" s="22"/>
    </row>
    <row r="40" spans="1:9" x14ac:dyDescent="0.25">
      <c r="A40" s="148">
        <v>6</v>
      </c>
      <c r="B40" s="150" t="s">
        <v>137</v>
      </c>
      <c r="C40" s="192"/>
      <c r="D40" s="174">
        <v>280000000</v>
      </c>
      <c r="E40" s="175">
        <v>16598024</v>
      </c>
      <c r="F40" s="176">
        <f t="shared" ref="F40:F41" si="2">SUM(D40:E40)</f>
        <v>296598024</v>
      </c>
    </row>
    <row r="41" spans="1:9" x14ac:dyDescent="0.25">
      <c r="A41" s="148">
        <v>7</v>
      </c>
      <c r="B41" s="150" t="s">
        <v>138</v>
      </c>
      <c r="C41" s="192"/>
      <c r="D41" s="174">
        <v>280000000</v>
      </c>
      <c r="E41" s="175">
        <v>16598024</v>
      </c>
      <c r="F41" s="176">
        <f t="shared" si="2"/>
        <v>296598024</v>
      </c>
    </row>
    <row r="42" spans="1:9" x14ac:dyDescent="0.25">
      <c r="A42" s="148">
        <v>8</v>
      </c>
      <c r="B42" s="150" t="s">
        <v>139</v>
      </c>
      <c r="C42" s="192"/>
      <c r="D42" s="174">
        <v>0</v>
      </c>
      <c r="E42" s="175"/>
      <c r="F42" s="176"/>
    </row>
    <row r="43" spans="1:9" x14ac:dyDescent="0.25">
      <c r="A43" s="148">
        <v>9</v>
      </c>
      <c r="B43" s="150" t="s">
        <v>140</v>
      </c>
      <c r="C43" s="192"/>
      <c r="D43" s="174">
        <v>0</v>
      </c>
      <c r="E43" s="175"/>
      <c r="F43" s="176"/>
    </row>
    <row r="44" spans="1:9" x14ac:dyDescent="0.25">
      <c r="A44" s="148">
        <v>10</v>
      </c>
      <c r="B44" s="150" t="s">
        <v>141</v>
      </c>
      <c r="C44" s="192"/>
      <c r="D44" s="174">
        <v>0</v>
      </c>
      <c r="E44" s="175"/>
      <c r="F44" s="176"/>
    </row>
    <row r="45" spans="1:9" x14ac:dyDescent="0.25">
      <c r="A45" s="148">
        <v>11</v>
      </c>
      <c r="B45" s="149" t="s">
        <v>142</v>
      </c>
      <c r="C45" s="189" t="s">
        <v>143</v>
      </c>
      <c r="D45" s="174">
        <v>760000000</v>
      </c>
      <c r="E45" s="175">
        <v>60800000</v>
      </c>
      <c r="F45" s="176">
        <f>SUM(D45:E45)</f>
        <v>820800000</v>
      </c>
      <c r="I45" s="22"/>
    </row>
    <row r="46" spans="1:9" x14ac:dyDescent="0.25">
      <c r="A46" s="148">
        <v>12</v>
      </c>
      <c r="B46" s="150" t="s">
        <v>137</v>
      </c>
      <c r="C46" s="192"/>
      <c r="D46" s="174">
        <v>760000000</v>
      </c>
      <c r="E46" s="175">
        <v>60800000</v>
      </c>
      <c r="F46" s="176">
        <f>SUM(D46:E46)</f>
        <v>820800000</v>
      </c>
    </row>
    <row r="47" spans="1:9" ht="30" x14ac:dyDescent="0.25">
      <c r="A47" s="148">
        <v>13</v>
      </c>
      <c r="B47" s="150" t="s">
        <v>144</v>
      </c>
      <c r="C47" s="192"/>
      <c r="D47" s="174">
        <v>755000000</v>
      </c>
      <c r="E47" s="176">
        <v>815800000</v>
      </c>
      <c r="F47" s="176">
        <v>815800000</v>
      </c>
    </row>
    <row r="48" spans="1:9" ht="30" x14ac:dyDescent="0.25">
      <c r="A48" s="148">
        <v>14</v>
      </c>
      <c r="B48" s="150" t="s">
        <v>145</v>
      </c>
      <c r="C48" s="192"/>
      <c r="D48" s="174">
        <v>5000000</v>
      </c>
      <c r="E48" s="176">
        <v>5000000</v>
      </c>
      <c r="F48" s="176">
        <v>5000000</v>
      </c>
    </row>
    <row r="49" spans="1:6" x14ac:dyDescent="0.25">
      <c r="A49" s="148">
        <v>15</v>
      </c>
      <c r="B49" s="149" t="s">
        <v>146</v>
      </c>
      <c r="C49" s="189" t="s">
        <v>147</v>
      </c>
      <c r="D49" s="174">
        <v>0</v>
      </c>
      <c r="E49" s="175"/>
      <c r="F49" s="176"/>
    </row>
    <row r="50" spans="1:6" ht="30" x14ac:dyDescent="0.25">
      <c r="A50" s="148">
        <v>16</v>
      </c>
      <c r="B50" s="149" t="s">
        <v>148</v>
      </c>
      <c r="C50" s="189" t="s">
        <v>149</v>
      </c>
      <c r="D50" s="174">
        <v>0</v>
      </c>
      <c r="E50" s="175"/>
      <c r="F50" s="176"/>
    </row>
    <row r="51" spans="1:6" x14ac:dyDescent="0.25">
      <c r="A51" s="148">
        <v>17</v>
      </c>
      <c r="B51" s="149" t="s">
        <v>150</v>
      </c>
      <c r="C51" s="189" t="s">
        <v>151</v>
      </c>
      <c r="D51" s="174">
        <v>30000000</v>
      </c>
      <c r="E51" s="175">
        <v>10000000</v>
      </c>
      <c r="F51" s="176">
        <f>SUM(D51:E51)</f>
        <v>40000000</v>
      </c>
    </row>
    <row r="52" spans="1:6" x14ac:dyDescent="0.25">
      <c r="A52" s="148">
        <v>18</v>
      </c>
      <c r="B52" s="149" t="s">
        <v>152</v>
      </c>
      <c r="C52" s="189" t="s">
        <v>153</v>
      </c>
      <c r="D52" s="174">
        <v>1000000</v>
      </c>
      <c r="E52" s="175"/>
      <c r="F52" s="176"/>
    </row>
    <row r="53" spans="1:6" x14ac:dyDescent="0.25">
      <c r="A53" s="148">
        <v>19</v>
      </c>
      <c r="B53" s="150" t="s">
        <v>137</v>
      </c>
      <c r="C53" s="192"/>
      <c r="D53" s="174">
        <v>0</v>
      </c>
      <c r="E53" s="175"/>
      <c r="F53" s="176"/>
    </row>
    <row r="54" spans="1:6" x14ac:dyDescent="0.25">
      <c r="A54" s="148">
        <v>20</v>
      </c>
      <c r="B54" s="150" t="s">
        <v>154</v>
      </c>
      <c r="C54" s="192"/>
      <c r="D54" s="174">
        <v>0</v>
      </c>
      <c r="E54" s="175"/>
      <c r="F54" s="176"/>
    </row>
    <row r="55" spans="1:6" x14ac:dyDescent="0.25">
      <c r="A55" s="148">
        <v>21</v>
      </c>
      <c r="B55" s="150" t="s">
        <v>155</v>
      </c>
      <c r="C55" s="192" t="s">
        <v>156</v>
      </c>
      <c r="D55" s="174">
        <f>SUM(D45,D51,D52)</f>
        <v>791000000</v>
      </c>
      <c r="E55" s="174">
        <f t="shared" ref="E55:F55" si="3">SUM(E45,E51,E52)</f>
        <v>70800000</v>
      </c>
      <c r="F55" s="174">
        <f t="shared" si="3"/>
        <v>860800000</v>
      </c>
    </row>
    <row r="56" spans="1:6" ht="15.75" thickBot="1" x14ac:dyDescent="0.3">
      <c r="A56" s="157">
        <v>22</v>
      </c>
      <c r="B56" s="162" t="s">
        <v>157</v>
      </c>
      <c r="C56" s="193" t="s">
        <v>158</v>
      </c>
      <c r="D56" s="177">
        <v>5000000</v>
      </c>
      <c r="E56" s="178">
        <v>4200000</v>
      </c>
      <c r="F56" s="179">
        <f>SUM(D56:E56)</f>
        <v>9200000</v>
      </c>
    </row>
    <row r="57" spans="1:6" ht="15.75" customHeight="1" thickBot="1" x14ac:dyDescent="0.3">
      <c r="A57" s="163">
        <v>23</v>
      </c>
      <c r="B57" s="161" t="s">
        <v>2</v>
      </c>
      <c r="C57" s="186" t="s">
        <v>3</v>
      </c>
      <c r="D57" s="170">
        <f>SUM(D39,D55,D56)</f>
        <v>1076000000</v>
      </c>
      <c r="E57" s="170">
        <f t="shared" ref="E57:F57" si="4">SUM(E39,E55,E56)</f>
        <v>91598024</v>
      </c>
      <c r="F57" s="170">
        <f t="shared" si="4"/>
        <v>1166598024</v>
      </c>
    </row>
  </sheetData>
  <mergeCells count="7">
    <mergeCell ref="A1:F1"/>
    <mergeCell ref="A2:F2"/>
    <mergeCell ref="C33:D33"/>
    <mergeCell ref="A4:D4"/>
    <mergeCell ref="A22:D22"/>
    <mergeCell ref="C23:D23"/>
    <mergeCell ref="A32:D32"/>
  </mergeCells>
  <pageMargins left="0.17" right="0.17" top="0.15748031496062992" bottom="0.15748031496062992" header="0.31496062992125984" footer="0.31496062992125984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Normal="100" workbookViewId="0">
      <selection activeCell="A2" sqref="A2:O2"/>
    </sheetView>
  </sheetViews>
  <sheetFormatPr defaultRowHeight="15" x14ac:dyDescent="0.25"/>
  <cols>
    <col min="2" max="2" width="6.5703125" bestFit="1" customWidth="1"/>
    <col min="3" max="3" width="33" customWidth="1"/>
    <col min="4" max="4" width="15.42578125" bestFit="1" customWidth="1"/>
    <col min="5" max="6" width="10.85546875" bestFit="1" customWidth="1"/>
    <col min="7" max="12" width="10.85546875" customWidth="1"/>
    <col min="13" max="13" width="13.5703125" bestFit="1" customWidth="1"/>
    <col min="14" max="14" width="12.42578125" customWidth="1"/>
    <col min="15" max="15" width="12.28515625" bestFit="1" customWidth="1"/>
    <col min="16" max="16" width="9.5703125" bestFit="1" customWidth="1"/>
  </cols>
  <sheetData>
    <row r="1" spans="1:16" x14ac:dyDescent="0.25">
      <c r="A1" s="214" t="s">
        <v>171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</row>
    <row r="2" spans="1:16" ht="15.75" thickBot="1" x14ac:dyDescent="0.3">
      <c r="A2" s="214" t="s">
        <v>69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</row>
    <row r="3" spans="1:16" ht="15.75" thickBot="1" x14ac:dyDescent="0.3">
      <c r="D3" s="43"/>
      <c r="E3" s="215" t="s">
        <v>80</v>
      </c>
      <c r="F3" s="216"/>
      <c r="G3" s="215" t="s">
        <v>81</v>
      </c>
      <c r="H3" s="216"/>
      <c r="I3" s="215" t="s">
        <v>164</v>
      </c>
      <c r="J3" s="216"/>
      <c r="K3" s="215" t="s">
        <v>167</v>
      </c>
      <c r="L3" s="216"/>
      <c r="M3" s="43" t="s">
        <v>73</v>
      </c>
    </row>
    <row r="4" spans="1:16" ht="15.75" thickBot="1" x14ac:dyDescent="0.3">
      <c r="B4" s="35" t="s">
        <v>4</v>
      </c>
      <c r="C4" s="36" t="s">
        <v>5</v>
      </c>
      <c r="D4" s="35" t="s">
        <v>75</v>
      </c>
      <c r="E4" s="88" t="s">
        <v>76</v>
      </c>
      <c r="F4" s="89" t="s">
        <v>77</v>
      </c>
      <c r="G4" s="88" t="s">
        <v>76</v>
      </c>
      <c r="H4" s="89" t="s">
        <v>77</v>
      </c>
      <c r="I4" s="88" t="s">
        <v>76</v>
      </c>
      <c r="J4" s="89" t="s">
        <v>77</v>
      </c>
      <c r="K4" s="88" t="s">
        <v>76</v>
      </c>
      <c r="L4" s="89" t="s">
        <v>77</v>
      </c>
      <c r="M4" s="90" t="s">
        <v>78</v>
      </c>
    </row>
    <row r="5" spans="1:16" x14ac:dyDescent="0.25">
      <c r="B5" s="32" t="s">
        <v>6</v>
      </c>
      <c r="C5" s="33" t="s">
        <v>7</v>
      </c>
      <c r="D5" s="34">
        <v>56846000</v>
      </c>
      <c r="E5" s="92"/>
      <c r="F5" s="139"/>
      <c r="G5" s="131">
        <v>10855943</v>
      </c>
      <c r="H5" s="139"/>
      <c r="I5" s="135">
        <v>11109000</v>
      </c>
      <c r="J5" s="135"/>
      <c r="K5" s="135"/>
      <c r="L5" s="135">
        <v>1806648</v>
      </c>
      <c r="M5" s="135">
        <f>SUM(D5+E5-F5+G5-H5+I5-J5+K5-L5)</f>
        <v>77004295</v>
      </c>
      <c r="O5" s="72"/>
    </row>
    <row r="6" spans="1:16" x14ac:dyDescent="0.25">
      <c r="B6" s="28" t="s">
        <v>8</v>
      </c>
      <c r="C6" s="29" t="s">
        <v>9</v>
      </c>
      <c r="D6" s="31">
        <v>12100000</v>
      </c>
      <c r="E6" s="93"/>
      <c r="F6" s="27"/>
      <c r="G6" s="131">
        <v>1149240</v>
      </c>
      <c r="H6" s="91"/>
      <c r="I6" s="135">
        <v>1472000</v>
      </c>
      <c r="J6" s="135"/>
      <c r="K6" s="135"/>
      <c r="L6" s="135">
        <v>388265</v>
      </c>
      <c r="M6" s="135">
        <f t="shared" ref="M6:M13" si="0">SUM(D6+E6-F6+G6-H6+I6-J6+K6-L6)</f>
        <v>14332975</v>
      </c>
      <c r="O6" s="72"/>
    </row>
    <row r="7" spans="1:16" x14ac:dyDescent="0.25">
      <c r="B7" s="28" t="s">
        <v>10</v>
      </c>
      <c r="C7" s="29" t="s">
        <v>11</v>
      </c>
      <c r="D7" s="31">
        <v>407953470</v>
      </c>
      <c r="E7" s="93"/>
      <c r="F7" s="27">
        <v>18302113</v>
      </c>
      <c r="G7" s="131"/>
      <c r="H7" s="91">
        <v>9578000</v>
      </c>
      <c r="I7" s="135">
        <v>42895000</v>
      </c>
      <c r="J7" s="135"/>
      <c r="K7" s="135">
        <v>40700000</v>
      </c>
      <c r="L7" s="135"/>
      <c r="M7" s="135">
        <f t="shared" si="0"/>
        <v>463668357</v>
      </c>
      <c r="O7" s="72"/>
    </row>
    <row r="8" spans="1:16" x14ac:dyDescent="0.25">
      <c r="B8" s="28" t="s">
        <v>58</v>
      </c>
      <c r="C8" s="30" t="s">
        <v>13</v>
      </c>
      <c r="D8" s="31">
        <v>80000000</v>
      </c>
      <c r="E8" s="93"/>
      <c r="F8" s="27"/>
      <c r="G8" s="131"/>
      <c r="H8" s="91"/>
      <c r="I8" s="135"/>
      <c r="J8" s="135"/>
      <c r="K8" s="135">
        <v>600000</v>
      </c>
      <c r="L8" s="135"/>
      <c r="M8" s="135">
        <f t="shared" si="0"/>
        <v>80600000</v>
      </c>
      <c r="O8" s="72"/>
    </row>
    <row r="9" spans="1:16" x14ac:dyDescent="0.25">
      <c r="B9" s="28" t="s">
        <v>59</v>
      </c>
      <c r="C9" s="30" t="s">
        <v>15</v>
      </c>
      <c r="D9" s="31">
        <v>360138000</v>
      </c>
      <c r="E9" s="93">
        <v>5835128</v>
      </c>
      <c r="F9" s="27"/>
      <c r="G9" s="131"/>
      <c r="H9" s="91">
        <v>47551279</v>
      </c>
      <c r="I9" s="135">
        <v>44148489</v>
      </c>
      <c r="J9" s="135"/>
      <c r="K9" s="135">
        <v>96123327</v>
      </c>
      <c r="L9" s="135"/>
      <c r="M9" s="135">
        <f t="shared" si="0"/>
        <v>458693665</v>
      </c>
      <c r="O9" s="72"/>
    </row>
    <row r="10" spans="1:16" x14ac:dyDescent="0.25">
      <c r="B10" s="28" t="s">
        <v>16</v>
      </c>
      <c r="C10" s="29" t="s">
        <v>17</v>
      </c>
      <c r="D10" s="31">
        <v>424536000</v>
      </c>
      <c r="E10" s="93"/>
      <c r="F10" s="27"/>
      <c r="G10" s="131">
        <v>361118000</v>
      </c>
      <c r="H10" s="91"/>
      <c r="I10" s="135">
        <v>74098914</v>
      </c>
      <c r="J10" s="135"/>
      <c r="K10" s="135"/>
      <c r="L10" s="135">
        <v>37300000</v>
      </c>
      <c r="M10" s="135">
        <f t="shared" si="0"/>
        <v>822452914</v>
      </c>
      <c r="O10" s="72"/>
    </row>
    <row r="11" spans="1:16" x14ac:dyDescent="0.25">
      <c r="B11" s="28" t="s">
        <v>60</v>
      </c>
      <c r="C11" s="29" t="s">
        <v>0</v>
      </c>
      <c r="D11" s="31">
        <v>156500000</v>
      </c>
      <c r="E11" s="93"/>
      <c r="F11" s="27"/>
      <c r="G11" s="131">
        <v>15917000</v>
      </c>
      <c r="H11" s="91"/>
      <c r="I11" s="135"/>
      <c r="J11" s="135"/>
      <c r="K11" s="135"/>
      <c r="L11" s="135">
        <v>4000000</v>
      </c>
      <c r="M11" s="135">
        <f t="shared" si="0"/>
        <v>168417000</v>
      </c>
      <c r="O11" s="72"/>
    </row>
    <row r="12" spans="1:16" x14ac:dyDescent="0.25">
      <c r="B12" s="28" t="s">
        <v>61</v>
      </c>
      <c r="C12" s="29" t="s">
        <v>62</v>
      </c>
      <c r="D12" s="31">
        <v>0</v>
      </c>
      <c r="E12" s="93">
        <v>1880000</v>
      </c>
      <c r="F12" s="27"/>
      <c r="G12" s="131">
        <v>1200000</v>
      </c>
      <c r="H12" s="91"/>
      <c r="I12" s="135">
        <v>10000</v>
      </c>
      <c r="J12" s="135"/>
      <c r="K12" s="135"/>
      <c r="L12" s="135"/>
      <c r="M12" s="135">
        <f t="shared" si="0"/>
        <v>3090000</v>
      </c>
      <c r="O12" s="72"/>
    </row>
    <row r="13" spans="1:16" ht="15.75" thickBot="1" x14ac:dyDescent="0.3">
      <c r="B13" s="85" t="s">
        <v>63</v>
      </c>
      <c r="C13" s="86" t="s">
        <v>64</v>
      </c>
      <c r="D13" s="87">
        <v>719105000</v>
      </c>
      <c r="E13" s="94">
        <v>14330963</v>
      </c>
      <c r="F13" s="95"/>
      <c r="G13" s="129">
        <v>300857663</v>
      </c>
      <c r="H13" s="95"/>
      <c r="I13" s="87">
        <v>0</v>
      </c>
      <c r="J13" s="155"/>
      <c r="K13" s="87">
        <v>20875883</v>
      </c>
      <c r="L13" s="155"/>
      <c r="M13" s="135">
        <f t="shared" si="0"/>
        <v>1055169509</v>
      </c>
      <c r="O13" s="72"/>
      <c r="P13" s="72"/>
    </row>
    <row r="14" spans="1:16" ht="15.75" thickBot="1" x14ac:dyDescent="0.3">
      <c r="B14" s="82" t="s">
        <v>24</v>
      </c>
      <c r="C14" s="83" t="s">
        <v>25</v>
      </c>
      <c r="D14" s="84">
        <f>SUM(D5:D13)</f>
        <v>2217178470</v>
      </c>
      <c r="E14" s="84">
        <f t="shared" ref="E14:L14" si="1">SUM(E5:E13)</f>
        <v>22046091</v>
      </c>
      <c r="F14" s="84">
        <f t="shared" si="1"/>
        <v>18302113</v>
      </c>
      <c r="G14" s="132">
        <f t="shared" si="1"/>
        <v>691097846</v>
      </c>
      <c r="H14" s="84">
        <f t="shared" si="1"/>
        <v>57129279</v>
      </c>
      <c r="I14" s="84">
        <f t="shared" si="1"/>
        <v>173733403</v>
      </c>
      <c r="J14" s="84">
        <f t="shared" si="1"/>
        <v>0</v>
      </c>
      <c r="K14" s="84">
        <f t="shared" si="1"/>
        <v>158299210</v>
      </c>
      <c r="L14" s="84">
        <f t="shared" si="1"/>
        <v>43494913</v>
      </c>
      <c r="M14" s="130">
        <f>SUM(M5:M13)</f>
        <v>3143428715</v>
      </c>
      <c r="O14" s="72"/>
    </row>
    <row r="15" spans="1:16" x14ac:dyDescent="0.25">
      <c r="B15" s="32" t="s">
        <v>26</v>
      </c>
      <c r="C15" s="33" t="s">
        <v>27</v>
      </c>
      <c r="D15" s="34">
        <v>355781470</v>
      </c>
      <c r="E15" s="92">
        <v>5655128</v>
      </c>
      <c r="F15" s="91"/>
      <c r="G15" s="131">
        <v>29434607</v>
      </c>
      <c r="H15" s="91"/>
      <c r="I15" s="135">
        <v>23236404</v>
      </c>
      <c r="J15" s="135"/>
      <c r="K15" s="135">
        <v>8448936</v>
      </c>
      <c r="L15" s="135"/>
      <c r="M15" s="135">
        <f>SUM(D15+E15-F15+G15-H15+I15-J15+K15-L15)</f>
        <v>422556545</v>
      </c>
      <c r="O15" s="72"/>
    </row>
    <row r="16" spans="1:16" x14ac:dyDescent="0.25">
      <c r="B16" s="28" t="s">
        <v>1</v>
      </c>
      <c r="C16" s="29" t="s">
        <v>65</v>
      </c>
      <c r="D16" s="31">
        <v>50000000</v>
      </c>
      <c r="E16" s="93"/>
      <c r="F16" s="27"/>
      <c r="G16" s="131">
        <v>246212297</v>
      </c>
      <c r="H16" s="91"/>
      <c r="I16" s="135">
        <v>89550999</v>
      </c>
      <c r="J16" s="135"/>
      <c r="K16" s="135">
        <v>2160000</v>
      </c>
      <c r="L16" s="135"/>
      <c r="M16" s="135">
        <f t="shared" ref="M16:M21" si="2">SUM(D16+E16-F16+G16-H16+I16-J16+K16-L16)</f>
        <v>387923296</v>
      </c>
      <c r="O16" s="72"/>
    </row>
    <row r="17" spans="2:15" x14ac:dyDescent="0.25">
      <c r="B17" s="28" t="s">
        <v>3</v>
      </c>
      <c r="C17" s="29" t="s">
        <v>2</v>
      </c>
      <c r="D17" s="31">
        <v>1076000000</v>
      </c>
      <c r="E17" s="93"/>
      <c r="F17" s="27"/>
      <c r="G17" s="131"/>
      <c r="H17" s="91"/>
      <c r="I17" s="135">
        <v>2000000</v>
      </c>
      <c r="J17" s="135"/>
      <c r="K17" s="135">
        <v>88598024</v>
      </c>
      <c r="L17" s="135"/>
      <c r="M17" s="135">
        <f t="shared" si="2"/>
        <v>1166598024</v>
      </c>
      <c r="O17" s="72"/>
    </row>
    <row r="18" spans="2:15" x14ac:dyDescent="0.25">
      <c r="B18" s="28" t="s">
        <v>32</v>
      </c>
      <c r="C18" s="29" t="s">
        <v>33</v>
      </c>
      <c r="D18" s="31">
        <v>107138000</v>
      </c>
      <c r="E18" s="93">
        <v>316390963</v>
      </c>
      <c r="F18" s="27"/>
      <c r="G18" s="131"/>
      <c r="H18" s="91">
        <v>242536000</v>
      </c>
      <c r="I18" s="135">
        <v>49746000</v>
      </c>
      <c r="J18" s="135"/>
      <c r="K18" s="135">
        <v>1200000</v>
      </c>
      <c r="L18" s="135"/>
      <c r="M18" s="135">
        <f t="shared" si="2"/>
        <v>231938963</v>
      </c>
      <c r="O18" s="72"/>
    </row>
    <row r="19" spans="2:15" x14ac:dyDescent="0.25">
      <c r="B19" s="28" t="s">
        <v>52</v>
      </c>
      <c r="C19" s="29" t="s">
        <v>53</v>
      </c>
      <c r="D19" s="31">
        <v>0</v>
      </c>
      <c r="E19" s="93"/>
      <c r="F19" s="27"/>
      <c r="G19" s="131"/>
      <c r="H19" s="91"/>
      <c r="I19" s="135">
        <v>6200000</v>
      </c>
      <c r="J19" s="135"/>
      <c r="K19" s="135"/>
      <c r="L19" s="135"/>
      <c r="M19" s="135">
        <f t="shared" si="2"/>
        <v>6200000</v>
      </c>
      <c r="O19" s="72"/>
    </row>
    <row r="20" spans="2:15" x14ac:dyDescent="0.25">
      <c r="B20" s="28" t="s">
        <v>66</v>
      </c>
      <c r="C20" s="29" t="s">
        <v>67</v>
      </c>
      <c r="D20" s="31">
        <v>0</v>
      </c>
      <c r="E20" s="93"/>
      <c r="F20" s="27"/>
      <c r="G20" s="131"/>
      <c r="H20" s="91"/>
      <c r="I20" s="135">
        <v>3000000</v>
      </c>
      <c r="J20" s="135"/>
      <c r="K20" s="135">
        <v>15255000</v>
      </c>
      <c r="L20" s="135"/>
      <c r="M20" s="135">
        <f t="shared" si="2"/>
        <v>18255000</v>
      </c>
      <c r="O20" s="72"/>
    </row>
    <row r="21" spans="2:15" ht="15.75" thickBot="1" x14ac:dyDescent="0.3">
      <c r="B21" s="37" t="s">
        <v>36</v>
      </c>
      <c r="C21" s="38" t="s">
        <v>37</v>
      </c>
      <c r="D21" s="39">
        <v>628259000</v>
      </c>
      <c r="E21" s="94"/>
      <c r="F21" s="95">
        <v>318302113</v>
      </c>
      <c r="G21" s="129">
        <v>600857663</v>
      </c>
      <c r="H21" s="95"/>
      <c r="I21" s="136"/>
      <c r="J21" s="136"/>
      <c r="K21" s="136"/>
      <c r="L21" s="136">
        <v>857663</v>
      </c>
      <c r="M21" s="135">
        <f t="shared" si="2"/>
        <v>909956887</v>
      </c>
      <c r="O21" s="72"/>
    </row>
    <row r="22" spans="2:15" ht="15.75" thickBot="1" x14ac:dyDescent="0.3">
      <c r="B22" s="40" t="s">
        <v>24</v>
      </c>
      <c r="C22" s="41" t="s">
        <v>38</v>
      </c>
      <c r="D22" s="42">
        <f>SUM(D15:D21)</f>
        <v>2217178470</v>
      </c>
      <c r="E22" s="42">
        <f t="shared" ref="E22:L22" si="3">SUM(E15:E21)</f>
        <v>322046091</v>
      </c>
      <c r="F22" s="42">
        <f t="shared" si="3"/>
        <v>318302113</v>
      </c>
      <c r="G22" s="42">
        <f t="shared" si="3"/>
        <v>876504567</v>
      </c>
      <c r="H22" s="42">
        <f t="shared" si="3"/>
        <v>242536000</v>
      </c>
      <c r="I22" s="42">
        <f t="shared" si="3"/>
        <v>173733403</v>
      </c>
      <c r="J22" s="42">
        <f t="shared" si="3"/>
        <v>0</v>
      </c>
      <c r="K22" s="42">
        <f t="shared" si="3"/>
        <v>115661960</v>
      </c>
      <c r="L22" s="42">
        <f t="shared" si="3"/>
        <v>857663</v>
      </c>
      <c r="M22" s="42">
        <f>SUM(M15:M21)</f>
        <v>3143428715</v>
      </c>
      <c r="N22" s="72"/>
      <c r="O22" s="72"/>
    </row>
  </sheetData>
  <mergeCells count="6">
    <mergeCell ref="A1:O1"/>
    <mergeCell ref="A2:O2"/>
    <mergeCell ref="E3:F3"/>
    <mergeCell ref="G3:H3"/>
    <mergeCell ref="I3:J3"/>
    <mergeCell ref="K3:L3"/>
  </mergeCells>
  <pageMargins left="0.15748031496062992" right="0.1574803149606299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opLeftCell="B1" zoomScaleNormal="100" workbookViewId="0">
      <selection activeCell="P5" sqref="P5"/>
    </sheetView>
  </sheetViews>
  <sheetFormatPr defaultRowHeight="15" x14ac:dyDescent="0.25"/>
  <cols>
    <col min="1" max="1" width="4.85546875" style="44" customWidth="1"/>
    <col min="2" max="2" width="14.85546875" style="63" customWidth="1"/>
    <col min="3" max="3" width="12" style="44" customWidth="1"/>
    <col min="4" max="4" width="10.5703125" style="44" customWidth="1"/>
    <col min="5" max="9" width="10.85546875" style="44" bestFit="1" customWidth="1"/>
    <col min="10" max="10" width="10.5703125" style="44" customWidth="1"/>
    <col min="11" max="13" width="10.85546875" style="44" bestFit="1" customWidth="1"/>
    <col min="14" max="14" width="10.5703125" style="44" customWidth="1"/>
    <col min="15" max="15" width="12.7109375" style="44" customWidth="1"/>
    <col min="16" max="16" width="12.28515625" style="16" bestFit="1" customWidth="1"/>
    <col min="17" max="256" width="9.140625" style="16"/>
    <col min="257" max="257" width="10.7109375" style="16" customWidth="1"/>
    <col min="258" max="258" width="40.7109375" style="16" customWidth="1"/>
    <col min="259" max="261" width="17.7109375" style="16" customWidth="1"/>
    <col min="262" max="262" width="9.85546875" style="16" bestFit="1" customWidth="1"/>
    <col min="263" max="263" width="11.42578125" style="16" customWidth="1"/>
    <col min="264" max="512" width="9.140625" style="16"/>
    <col min="513" max="513" width="10.7109375" style="16" customWidth="1"/>
    <col min="514" max="514" width="40.7109375" style="16" customWidth="1"/>
    <col min="515" max="517" width="17.7109375" style="16" customWidth="1"/>
    <col min="518" max="518" width="9.85546875" style="16" bestFit="1" customWidth="1"/>
    <col min="519" max="519" width="11.42578125" style="16" customWidth="1"/>
    <col min="520" max="768" width="9.140625" style="16"/>
    <col min="769" max="769" width="10.7109375" style="16" customWidth="1"/>
    <col min="770" max="770" width="40.7109375" style="16" customWidth="1"/>
    <col min="771" max="773" width="17.7109375" style="16" customWidth="1"/>
    <col min="774" max="774" width="9.85546875" style="16" bestFit="1" customWidth="1"/>
    <col min="775" max="775" width="11.42578125" style="16" customWidth="1"/>
    <col min="776" max="1024" width="9.140625" style="16"/>
    <col min="1025" max="1025" width="10.7109375" style="16" customWidth="1"/>
    <col min="1026" max="1026" width="40.7109375" style="16" customWidth="1"/>
    <col min="1027" max="1029" width="17.7109375" style="16" customWidth="1"/>
    <col min="1030" max="1030" width="9.85546875" style="16" bestFit="1" customWidth="1"/>
    <col min="1031" max="1031" width="11.42578125" style="16" customWidth="1"/>
    <col min="1032" max="1280" width="9.140625" style="16"/>
    <col min="1281" max="1281" width="10.7109375" style="16" customWidth="1"/>
    <col min="1282" max="1282" width="40.7109375" style="16" customWidth="1"/>
    <col min="1283" max="1285" width="17.7109375" style="16" customWidth="1"/>
    <col min="1286" max="1286" width="9.85546875" style="16" bestFit="1" customWidth="1"/>
    <col min="1287" max="1287" width="11.42578125" style="16" customWidth="1"/>
    <col min="1288" max="1536" width="9.140625" style="16"/>
    <col min="1537" max="1537" width="10.7109375" style="16" customWidth="1"/>
    <col min="1538" max="1538" width="40.7109375" style="16" customWidth="1"/>
    <col min="1539" max="1541" width="17.7109375" style="16" customWidth="1"/>
    <col min="1542" max="1542" width="9.85546875" style="16" bestFit="1" customWidth="1"/>
    <col min="1543" max="1543" width="11.42578125" style="16" customWidth="1"/>
    <col min="1544" max="1792" width="9.140625" style="16"/>
    <col min="1793" max="1793" width="10.7109375" style="16" customWidth="1"/>
    <col min="1794" max="1794" width="40.7109375" style="16" customWidth="1"/>
    <col min="1795" max="1797" width="17.7109375" style="16" customWidth="1"/>
    <col min="1798" max="1798" width="9.85546875" style="16" bestFit="1" customWidth="1"/>
    <col min="1799" max="1799" width="11.42578125" style="16" customWidth="1"/>
    <col min="1800" max="2048" width="9.140625" style="16"/>
    <col min="2049" max="2049" width="10.7109375" style="16" customWidth="1"/>
    <col min="2050" max="2050" width="40.7109375" style="16" customWidth="1"/>
    <col min="2051" max="2053" width="17.7109375" style="16" customWidth="1"/>
    <col min="2054" max="2054" width="9.85546875" style="16" bestFit="1" customWidth="1"/>
    <col min="2055" max="2055" width="11.42578125" style="16" customWidth="1"/>
    <col min="2056" max="2304" width="9.140625" style="16"/>
    <col min="2305" max="2305" width="10.7109375" style="16" customWidth="1"/>
    <col min="2306" max="2306" width="40.7109375" style="16" customWidth="1"/>
    <col min="2307" max="2309" width="17.7109375" style="16" customWidth="1"/>
    <col min="2310" max="2310" width="9.85546875" style="16" bestFit="1" customWidth="1"/>
    <col min="2311" max="2311" width="11.42578125" style="16" customWidth="1"/>
    <col min="2312" max="2560" width="9.140625" style="16"/>
    <col min="2561" max="2561" width="10.7109375" style="16" customWidth="1"/>
    <col min="2562" max="2562" width="40.7109375" style="16" customWidth="1"/>
    <col min="2563" max="2565" width="17.7109375" style="16" customWidth="1"/>
    <col min="2566" max="2566" width="9.85546875" style="16" bestFit="1" customWidth="1"/>
    <col min="2567" max="2567" width="11.42578125" style="16" customWidth="1"/>
    <col min="2568" max="2816" width="9.140625" style="16"/>
    <col min="2817" max="2817" width="10.7109375" style="16" customWidth="1"/>
    <col min="2818" max="2818" width="40.7109375" style="16" customWidth="1"/>
    <col min="2819" max="2821" width="17.7109375" style="16" customWidth="1"/>
    <col min="2822" max="2822" width="9.85546875" style="16" bestFit="1" customWidth="1"/>
    <col min="2823" max="2823" width="11.42578125" style="16" customWidth="1"/>
    <col min="2824" max="3072" width="9.140625" style="16"/>
    <col min="3073" max="3073" width="10.7109375" style="16" customWidth="1"/>
    <col min="3074" max="3074" width="40.7109375" style="16" customWidth="1"/>
    <col min="3075" max="3077" width="17.7109375" style="16" customWidth="1"/>
    <col min="3078" max="3078" width="9.85546875" style="16" bestFit="1" customWidth="1"/>
    <col min="3079" max="3079" width="11.42578125" style="16" customWidth="1"/>
    <col min="3080" max="3328" width="9.140625" style="16"/>
    <col min="3329" max="3329" width="10.7109375" style="16" customWidth="1"/>
    <col min="3330" max="3330" width="40.7109375" style="16" customWidth="1"/>
    <col min="3331" max="3333" width="17.7109375" style="16" customWidth="1"/>
    <col min="3334" max="3334" width="9.85546875" style="16" bestFit="1" customWidth="1"/>
    <col min="3335" max="3335" width="11.42578125" style="16" customWidth="1"/>
    <col min="3336" max="3584" width="9.140625" style="16"/>
    <col min="3585" max="3585" width="10.7109375" style="16" customWidth="1"/>
    <col min="3586" max="3586" width="40.7109375" style="16" customWidth="1"/>
    <col min="3587" max="3589" width="17.7109375" style="16" customWidth="1"/>
    <col min="3590" max="3590" width="9.85546875" style="16" bestFit="1" customWidth="1"/>
    <col min="3591" max="3591" width="11.42578125" style="16" customWidth="1"/>
    <col min="3592" max="3840" width="9.140625" style="16"/>
    <col min="3841" max="3841" width="10.7109375" style="16" customWidth="1"/>
    <col min="3842" max="3842" width="40.7109375" style="16" customWidth="1"/>
    <col min="3843" max="3845" width="17.7109375" style="16" customWidth="1"/>
    <col min="3846" max="3846" width="9.85546875" style="16" bestFit="1" customWidth="1"/>
    <col min="3847" max="3847" width="11.42578125" style="16" customWidth="1"/>
    <col min="3848" max="4096" width="9.140625" style="16"/>
    <col min="4097" max="4097" width="10.7109375" style="16" customWidth="1"/>
    <col min="4098" max="4098" width="40.7109375" style="16" customWidth="1"/>
    <col min="4099" max="4101" width="17.7109375" style="16" customWidth="1"/>
    <col min="4102" max="4102" width="9.85546875" style="16" bestFit="1" customWidth="1"/>
    <col min="4103" max="4103" width="11.42578125" style="16" customWidth="1"/>
    <col min="4104" max="4352" width="9.140625" style="16"/>
    <col min="4353" max="4353" width="10.7109375" style="16" customWidth="1"/>
    <col min="4354" max="4354" width="40.7109375" style="16" customWidth="1"/>
    <col min="4355" max="4357" width="17.7109375" style="16" customWidth="1"/>
    <col min="4358" max="4358" width="9.85546875" style="16" bestFit="1" customWidth="1"/>
    <col min="4359" max="4359" width="11.42578125" style="16" customWidth="1"/>
    <col min="4360" max="4608" width="9.140625" style="16"/>
    <col min="4609" max="4609" width="10.7109375" style="16" customWidth="1"/>
    <col min="4610" max="4610" width="40.7109375" style="16" customWidth="1"/>
    <col min="4611" max="4613" width="17.7109375" style="16" customWidth="1"/>
    <col min="4614" max="4614" width="9.85546875" style="16" bestFit="1" customWidth="1"/>
    <col min="4615" max="4615" width="11.42578125" style="16" customWidth="1"/>
    <col min="4616" max="4864" width="9.140625" style="16"/>
    <col min="4865" max="4865" width="10.7109375" style="16" customWidth="1"/>
    <col min="4866" max="4866" width="40.7109375" style="16" customWidth="1"/>
    <col min="4867" max="4869" width="17.7109375" style="16" customWidth="1"/>
    <col min="4870" max="4870" width="9.85546875" style="16" bestFit="1" customWidth="1"/>
    <col min="4871" max="4871" width="11.42578125" style="16" customWidth="1"/>
    <col min="4872" max="5120" width="9.140625" style="16"/>
    <col min="5121" max="5121" width="10.7109375" style="16" customWidth="1"/>
    <col min="5122" max="5122" width="40.7109375" style="16" customWidth="1"/>
    <col min="5123" max="5125" width="17.7109375" style="16" customWidth="1"/>
    <col min="5126" max="5126" width="9.85546875" style="16" bestFit="1" customWidth="1"/>
    <col min="5127" max="5127" width="11.42578125" style="16" customWidth="1"/>
    <col min="5128" max="5376" width="9.140625" style="16"/>
    <col min="5377" max="5377" width="10.7109375" style="16" customWidth="1"/>
    <col min="5378" max="5378" width="40.7109375" style="16" customWidth="1"/>
    <col min="5379" max="5381" width="17.7109375" style="16" customWidth="1"/>
    <col min="5382" max="5382" width="9.85546875" style="16" bestFit="1" customWidth="1"/>
    <col min="5383" max="5383" width="11.42578125" style="16" customWidth="1"/>
    <col min="5384" max="5632" width="9.140625" style="16"/>
    <col min="5633" max="5633" width="10.7109375" style="16" customWidth="1"/>
    <col min="5634" max="5634" width="40.7109375" style="16" customWidth="1"/>
    <col min="5635" max="5637" width="17.7109375" style="16" customWidth="1"/>
    <col min="5638" max="5638" width="9.85546875" style="16" bestFit="1" customWidth="1"/>
    <col min="5639" max="5639" width="11.42578125" style="16" customWidth="1"/>
    <col min="5640" max="5888" width="9.140625" style="16"/>
    <col min="5889" max="5889" width="10.7109375" style="16" customWidth="1"/>
    <col min="5890" max="5890" width="40.7109375" style="16" customWidth="1"/>
    <col min="5891" max="5893" width="17.7109375" style="16" customWidth="1"/>
    <col min="5894" max="5894" width="9.85546875" style="16" bestFit="1" customWidth="1"/>
    <col min="5895" max="5895" width="11.42578125" style="16" customWidth="1"/>
    <col min="5896" max="6144" width="9.140625" style="16"/>
    <col min="6145" max="6145" width="10.7109375" style="16" customWidth="1"/>
    <col min="6146" max="6146" width="40.7109375" style="16" customWidth="1"/>
    <col min="6147" max="6149" width="17.7109375" style="16" customWidth="1"/>
    <col min="6150" max="6150" width="9.85546875" style="16" bestFit="1" customWidth="1"/>
    <col min="6151" max="6151" width="11.42578125" style="16" customWidth="1"/>
    <col min="6152" max="6400" width="9.140625" style="16"/>
    <col min="6401" max="6401" width="10.7109375" style="16" customWidth="1"/>
    <col min="6402" max="6402" width="40.7109375" style="16" customWidth="1"/>
    <col min="6403" max="6405" width="17.7109375" style="16" customWidth="1"/>
    <col min="6406" max="6406" width="9.85546875" style="16" bestFit="1" customWidth="1"/>
    <col min="6407" max="6407" width="11.42578125" style="16" customWidth="1"/>
    <col min="6408" max="6656" width="9.140625" style="16"/>
    <col min="6657" max="6657" width="10.7109375" style="16" customWidth="1"/>
    <col min="6658" max="6658" width="40.7109375" style="16" customWidth="1"/>
    <col min="6659" max="6661" width="17.7109375" style="16" customWidth="1"/>
    <col min="6662" max="6662" width="9.85546875" style="16" bestFit="1" customWidth="1"/>
    <col min="6663" max="6663" width="11.42578125" style="16" customWidth="1"/>
    <col min="6664" max="6912" width="9.140625" style="16"/>
    <col min="6913" max="6913" width="10.7109375" style="16" customWidth="1"/>
    <col min="6914" max="6914" width="40.7109375" style="16" customWidth="1"/>
    <col min="6915" max="6917" width="17.7109375" style="16" customWidth="1"/>
    <col min="6918" max="6918" width="9.85546875" style="16" bestFit="1" customWidth="1"/>
    <col min="6919" max="6919" width="11.42578125" style="16" customWidth="1"/>
    <col min="6920" max="7168" width="9.140625" style="16"/>
    <col min="7169" max="7169" width="10.7109375" style="16" customWidth="1"/>
    <col min="7170" max="7170" width="40.7109375" style="16" customWidth="1"/>
    <col min="7171" max="7173" width="17.7109375" style="16" customWidth="1"/>
    <col min="7174" max="7174" width="9.85546875" style="16" bestFit="1" customWidth="1"/>
    <col min="7175" max="7175" width="11.42578125" style="16" customWidth="1"/>
    <col min="7176" max="7424" width="9.140625" style="16"/>
    <col min="7425" max="7425" width="10.7109375" style="16" customWidth="1"/>
    <col min="7426" max="7426" width="40.7109375" style="16" customWidth="1"/>
    <col min="7427" max="7429" width="17.7109375" style="16" customWidth="1"/>
    <col min="7430" max="7430" width="9.85546875" style="16" bestFit="1" customWidth="1"/>
    <col min="7431" max="7431" width="11.42578125" style="16" customWidth="1"/>
    <col min="7432" max="7680" width="9.140625" style="16"/>
    <col min="7681" max="7681" width="10.7109375" style="16" customWidth="1"/>
    <col min="7682" max="7682" width="40.7109375" style="16" customWidth="1"/>
    <col min="7683" max="7685" width="17.7109375" style="16" customWidth="1"/>
    <col min="7686" max="7686" width="9.85546875" style="16" bestFit="1" customWidth="1"/>
    <col min="7687" max="7687" width="11.42578125" style="16" customWidth="1"/>
    <col min="7688" max="7936" width="9.140625" style="16"/>
    <col min="7937" max="7937" width="10.7109375" style="16" customWidth="1"/>
    <col min="7938" max="7938" width="40.7109375" style="16" customWidth="1"/>
    <col min="7939" max="7941" width="17.7109375" style="16" customWidth="1"/>
    <col min="7942" max="7942" width="9.85546875" style="16" bestFit="1" customWidth="1"/>
    <col min="7943" max="7943" width="11.42578125" style="16" customWidth="1"/>
    <col min="7944" max="8192" width="9.140625" style="16"/>
    <col min="8193" max="8193" width="10.7109375" style="16" customWidth="1"/>
    <col min="8194" max="8194" width="40.7109375" style="16" customWidth="1"/>
    <col min="8195" max="8197" width="17.7109375" style="16" customWidth="1"/>
    <col min="8198" max="8198" width="9.85546875" style="16" bestFit="1" customWidth="1"/>
    <col min="8199" max="8199" width="11.42578125" style="16" customWidth="1"/>
    <col min="8200" max="8448" width="9.140625" style="16"/>
    <col min="8449" max="8449" width="10.7109375" style="16" customWidth="1"/>
    <col min="8450" max="8450" width="40.7109375" style="16" customWidth="1"/>
    <col min="8451" max="8453" width="17.7109375" style="16" customWidth="1"/>
    <col min="8454" max="8454" width="9.85546875" style="16" bestFit="1" customWidth="1"/>
    <col min="8455" max="8455" width="11.42578125" style="16" customWidth="1"/>
    <col min="8456" max="8704" width="9.140625" style="16"/>
    <col min="8705" max="8705" width="10.7109375" style="16" customWidth="1"/>
    <col min="8706" max="8706" width="40.7109375" style="16" customWidth="1"/>
    <col min="8707" max="8709" width="17.7109375" style="16" customWidth="1"/>
    <col min="8710" max="8710" width="9.85546875" style="16" bestFit="1" customWidth="1"/>
    <col min="8711" max="8711" width="11.42578125" style="16" customWidth="1"/>
    <col min="8712" max="8960" width="9.140625" style="16"/>
    <col min="8961" max="8961" width="10.7109375" style="16" customWidth="1"/>
    <col min="8962" max="8962" width="40.7109375" style="16" customWidth="1"/>
    <col min="8963" max="8965" width="17.7109375" style="16" customWidth="1"/>
    <col min="8966" max="8966" width="9.85546875" style="16" bestFit="1" customWidth="1"/>
    <col min="8967" max="8967" width="11.42578125" style="16" customWidth="1"/>
    <col min="8968" max="9216" width="9.140625" style="16"/>
    <col min="9217" max="9217" width="10.7109375" style="16" customWidth="1"/>
    <col min="9218" max="9218" width="40.7109375" style="16" customWidth="1"/>
    <col min="9219" max="9221" width="17.7109375" style="16" customWidth="1"/>
    <col min="9222" max="9222" width="9.85546875" style="16" bestFit="1" customWidth="1"/>
    <col min="9223" max="9223" width="11.42578125" style="16" customWidth="1"/>
    <col min="9224" max="9472" width="9.140625" style="16"/>
    <col min="9473" max="9473" width="10.7109375" style="16" customWidth="1"/>
    <col min="9474" max="9474" width="40.7109375" style="16" customWidth="1"/>
    <col min="9475" max="9477" width="17.7109375" style="16" customWidth="1"/>
    <col min="9478" max="9478" width="9.85546875" style="16" bestFit="1" customWidth="1"/>
    <col min="9479" max="9479" width="11.42578125" style="16" customWidth="1"/>
    <col min="9480" max="9728" width="9.140625" style="16"/>
    <col min="9729" max="9729" width="10.7109375" style="16" customWidth="1"/>
    <col min="9730" max="9730" width="40.7109375" style="16" customWidth="1"/>
    <col min="9731" max="9733" width="17.7109375" style="16" customWidth="1"/>
    <col min="9734" max="9734" width="9.85546875" style="16" bestFit="1" customWidth="1"/>
    <col min="9735" max="9735" width="11.42578125" style="16" customWidth="1"/>
    <col min="9736" max="9984" width="9.140625" style="16"/>
    <col min="9985" max="9985" width="10.7109375" style="16" customWidth="1"/>
    <col min="9986" max="9986" width="40.7109375" style="16" customWidth="1"/>
    <col min="9987" max="9989" width="17.7109375" style="16" customWidth="1"/>
    <col min="9990" max="9990" width="9.85546875" style="16" bestFit="1" customWidth="1"/>
    <col min="9991" max="9991" width="11.42578125" style="16" customWidth="1"/>
    <col min="9992" max="10240" width="9.140625" style="16"/>
    <col min="10241" max="10241" width="10.7109375" style="16" customWidth="1"/>
    <col min="10242" max="10242" width="40.7109375" style="16" customWidth="1"/>
    <col min="10243" max="10245" width="17.7109375" style="16" customWidth="1"/>
    <col min="10246" max="10246" width="9.85546875" style="16" bestFit="1" customWidth="1"/>
    <col min="10247" max="10247" width="11.42578125" style="16" customWidth="1"/>
    <col min="10248" max="10496" width="9.140625" style="16"/>
    <col min="10497" max="10497" width="10.7109375" style="16" customWidth="1"/>
    <col min="10498" max="10498" width="40.7109375" style="16" customWidth="1"/>
    <col min="10499" max="10501" width="17.7109375" style="16" customWidth="1"/>
    <col min="10502" max="10502" width="9.85546875" style="16" bestFit="1" customWidth="1"/>
    <col min="10503" max="10503" width="11.42578125" style="16" customWidth="1"/>
    <col min="10504" max="10752" width="9.140625" style="16"/>
    <col min="10753" max="10753" width="10.7109375" style="16" customWidth="1"/>
    <col min="10754" max="10754" width="40.7109375" style="16" customWidth="1"/>
    <col min="10755" max="10757" width="17.7109375" style="16" customWidth="1"/>
    <col min="10758" max="10758" width="9.85546875" style="16" bestFit="1" customWidth="1"/>
    <col min="10759" max="10759" width="11.42578125" style="16" customWidth="1"/>
    <col min="10760" max="11008" width="9.140625" style="16"/>
    <col min="11009" max="11009" width="10.7109375" style="16" customWidth="1"/>
    <col min="11010" max="11010" width="40.7109375" style="16" customWidth="1"/>
    <col min="11011" max="11013" width="17.7109375" style="16" customWidth="1"/>
    <col min="11014" max="11014" width="9.85546875" style="16" bestFit="1" customWidth="1"/>
    <col min="11015" max="11015" width="11.42578125" style="16" customWidth="1"/>
    <col min="11016" max="11264" width="9.140625" style="16"/>
    <col min="11265" max="11265" width="10.7109375" style="16" customWidth="1"/>
    <col min="11266" max="11266" width="40.7109375" style="16" customWidth="1"/>
    <col min="11267" max="11269" width="17.7109375" style="16" customWidth="1"/>
    <col min="11270" max="11270" width="9.85546875" style="16" bestFit="1" customWidth="1"/>
    <col min="11271" max="11271" width="11.42578125" style="16" customWidth="1"/>
    <col min="11272" max="11520" width="9.140625" style="16"/>
    <col min="11521" max="11521" width="10.7109375" style="16" customWidth="1"/>
    <col min="11522" max="11522" width="40.7109375" style="16" customWidth="1"/>
    <col min="11523" max="11525" width="17.7109375" style="16" customWidth="1"/>
    <col min="11526" max="11526" width="9.85546875" style="16" bestFit="1" customWidth="1"/>
    <col min="11527" max="11527" width="11.42578125" style="16" customWidth="1"/>
    <col min="11528" max="11776" width="9.140625" style="16"/>
    <col min="11777" max="11777" width="10.7109375" style="16" customWidth="1"/>
    <col min="11778" max="11778" width="40.7109375" style="16" customWidth="1"/>
    <col min="11779" max="11781" width="17.7109375" style="16" customWidth="1"/>
    <col min="11782" max="11782" width="9.85546875" style="16" bestFit="1" customWidth="1"/>
    <col min="11783" max="11783" width="11.42578125" style="16" customWidth="1"/>
    <col min="11784" max="12032" width="9.140625" style="16"/>
    <col min="12033" max="12033" width="10.7109375" style="16" customWidth="1"/>
    <col min="12034" max="12034" width="40.7109375" style="16" customWidth="1"/>
    <col min="12035" max="12037" width="17.7109375" style="16" customWidth="1"/>
    <col min="12038" max="12038" width="9.85546875" style="16" bestFit="1" customWidth="1"/>
    <col min="12039" max="12039" width="11.42578125" style="16" customWidth="1"/>
    <col min="12040" max="12288" width="9.140625" style="16"/>
    <col min="12289" max="12289" width="10.7109375" style="16" customWidth="1"/>
    <col min="12290" max="12290" width="40.7109375" style="16" customWidth="1"/>
    <col min="12291" max="12293" width="17.7109375" style="16" customWidth="1"/>
    <col min="12294" max="12294" width="9.85546875" style="16" bestFit="1" customWidth="1"/>
    <col min="12295" max="12295" width="11.42578125" style="16" customWidth="1"/>
    <col min="12296" max="12544" width="9.140625" style="16"/>
    <col min="12545" max="12545" width="10.7109375" style="16" customWidth="1"/>
    <col min="12546" max="12546" width="40.7109375" style="16" customWidth="1"/>
    <col min="12547" max="12549" width="17.7109375" style="16" customWidth="1"/>
    <col min="12550" max="12550" width="9.85546875" style="16" bestFit="1" customWidth="1"/>
    <col min="12551" max="12551" width="11.42578125" style="16" customWidth="1"/>
    <col min="12552" max="12800" width="9.140625" style="16"/>
    <col min="12801" max="12801" width="10.7109375" style="16" customWidth="1"/>
    <col min="12802" max="12802" width="40.7109375" style="16" customWidth="1"/>
    <col min="12803" max="12805" width="17.7109375" style="16" customWidth="1"/>
    <col min="12806" max="12806" width="9.85546875" style="16" bestFit="1" customWidth="1"/>
    <col min="12807" max="12807" width="11.42578125" style="16" customWidth="1"/>
    <col min="12808" max="13056" width="9.140625" style="16"/>
    <col min="13057" max="13057" width="10.7109375" style="16" customWidth="1"/>
    <col min="13058" max="13058" width="40.7109375" style="16" customWidth="1"/>
    <col min="13059" max="13061" width="17.7109375" style="16" customWidth="1"/>
    <col min="13062" max="13062" width="9.85546875" style="16" bestFit="1" customWidth="1"/>
    <col min="13063" max="13063" width="11.42578125" style="16" customWidth="1"/>
    <col min="13064" max="13312" width="9.140625" style="16"/>
    <col min="13313" max="13313" width="10.7109375" style="16" customWidth="1"/>
    <col min="13314" max="13314" width="40.7109375" style="16" customWidth="1"/>
    <col min="13315" max="13317" width="17.7109375" style="16" customWidth="1"/>
    <col min="13318" max="13318" width="9.85546875" style="16" bestFit="1" customWidth="1"/>
    <col min="13319" max="13319" width="11.42578125" style="16" customWidth="1"/>
    <col min="13320" max="13568" width="9.140625" style="16"/>
    <col min="13569" max="13569" width="10.7109375" style="16" customWidth="1"/>
    <col min="13570" max="13570" width="40.7109375" style="16" customWidth="1"/>
    <col min="13571" max="13573" width="17.7109375" style="16" customWidth="1"/>
    <col min="13574" max="13574" width="9.85546875" style="16" bestFit="1" customWidth="1"/>
    <col min="13575" max="13575" width="11.42578125" style="16" customWidth="1"/>
    <col min="13576" max="13824" width="9.140625" style="16"/>
    <col min="13825" max="13825" width="10.7109375" style="16" customWidth="1"/>
    <col min="13826" max="13826" width="40.7109375" style="16" customWidth="1"/>
    <col min="13827" max="13829" width="17.7109375" style="16" customWidth="1"/>
    <col min="13830" max="13830" width="9.85546875" style="16" bestFit="1" customWidth="1"/>
    <col min="13831" max="13831" width="11.42578125" style="16" customWidth="1"/>
    <col min="13832" max="14080" width="9.140625" style="16"/>
    <col min="14081" max="14081" width="10.7109375" style="16" customWidth="1"/>
    <col min="14082" max="14082" width="40.7109375" style="16" customWidth="1"/>
    <col min="14083" max="14085" width="17.7109375" style="16" customWidth="1"/>
    <col min="14086" max="14086" width="9.85546875" style="16" bestFit="1" customWidth="1"/>
    <col min="14087" max="14087" width="11.42578125" style="16" customWidth="1"/>
    <col min="14088" max="14336" width="9.140625" style="16"/>
    <col min="14337" max="14337" width="10.7109375" style="16" customWidth="1"/>
    <col min="14338" max="14338" width="40.7109375" style="16" customWidth="1"/>
    <col min="14339" max="14341" width="17.7109375" style="16" customWidth="1"/>
    <col min="14342" max="14342" width="9.85546875" style="16" bestFit="1" customWidth="1"/>
    <col min="14343" max="14343" width="11.42578125" style="16" customWidth="1"/>
    <col min="14344" max="14592" width="9.140625" style="16"/>
    <col min="14593" max="14593" width="10.7109375" style="16" customWidth="1"/>
    <col min="14594" max="14594" width="40.7109375" style="16" customWidth="1"/>
    <col min="14595" max="14597" width="17.7109375" style="16" customWidth="1"/>
    <col min="14598" max="14598" width="9.85546875" style="16" bestFit="1" customWidth="1"/>
    <col min="14599" max="14599" width="11.42578125" style="16" customWidth="1"/>
    <col min="14600" max="14848" width="9.140625" style="16"/>
    <col min="14849" max="14849" width="10.7109375" style="16" customWidth="1"/>
    <col min="14850" max="14850" width="40.7109375" style="16" customWidth="1"/>
    <col min="14851" max="14853" width="17.7109375" style="16" customWidth="1"/>
    <col min="14854" max="14854" width="9.85546875" style="16" bestFit="1" customWidth="1"/>
    <col min="14855" max="14855" width="11.42578125" style="16" customWidth="1"/>
    <col min="14856" max="15104" width="9.140625" style="16"/>
    <col min="15105" max="15105" width="10.7109375" style="16" customWidth="1"/>
    <col min="15106" max="15106" width="40.7109375" style="16" customWidth="1"/>
    <col min="15107" max="15109" width="17.7109375" style="16" customWidth="1"/>
    <col min="15110" max="15110" width="9.85546875" style="16" bestFit="1" customWidth="1"/>
    <col min="15111" max="15111" width="11.42578125" style="16" customWidth="1"/>
    <col min="15112" max="15360" width="9.140625" style="16"/>
    <col min="15361" max="15361" width="10.7109375" style="16" customWidth="1"/>
    <col min="15362" max="15362" width="40.7109375" style="16" customWidth="1"/>
    <col min="15363" max="15365" width="17.7109375" style="16" customWidth="1"/>
    <col min="15366" max="15366" width="9.85546875" style="16" bestFit="1" customWidth="1"/>
    <col min="15367" max="15367" width="11.42578125" style="16" customWidth="1"/>
    <col min="15368" max="15616" width="9.140625" style="16"/>
    <col min="15617" max="15617" width="10.7109375" style="16" customWidth="1"/>
    <col min="15618" max="15618" width="40.7109375" style="16" customWidth="1"/>
    <col min="15619" max="15621" width="17.7109375" style="16" customWidth="1"/>
    <col min="15622" max="15622" width="9.85546875" style="16" bestFit="1" customWidth="1"/>
    <col min="15623" max="15623" width="11.42578125" style="16" customWidth="1"/>
    <col min="15624" max="15872" width="9.140625" style="16"/>
    <col min="15873" max="15873" width="10.7109375" style="16" customWidth="1"/>
    <col min="15874" max="15874" width="40.7109375" style="16" customWidth="1"/>
    <col min="15875" max="15877" width="17.7109375" style="16" customWidth="1"/>
    <col min="15878" max="15878" width="9.85546875" style="16" bestFit="1" customWidth="1"/>
    <col min="15879" max="15879" width="11.42578125" style="16" customWidth="1"/>
    <col min="15880" max="16128" width="9.140625" style="16"/>
    <col min="16129" max="16129" width="10.7109375" style="16" customWidth="1"/>
    <col min="16130" max="16130" width="40.7109375" style="16" customWidth="1"/>
    <col min="16131" max="16133" width="17.7109375" style="16" customWidth="1"/>
    <col min="16134" max="16134" width="9.85546875" style="16" bestFit="1" customWidth="1"/>
    <col min="16135" max="16135" width="11.42578125" style="16" customWidth="1"/>
    <col min="16136" max="16384" width="9.140625" style="16"/>
  </cols>
  <sheetData>
    <row r="1" spans="1:16" x14ac:dyDescent="0.25">
      <c r="A1" s="204" t="s">
        <v>174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16" x14ac:dyDescent="0.25">
      <c r="A2" s="204" t="s">
        <v>54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</row>
    <row r="3" spans="1:16" ht="15.75" thickBot="1" x14ac:dyDescent="0.3">
      <c r="E3" s="49"/>
      <c r="O3" s="49" t="s">
        <v>73</v>
      </c>
      <c r="P3"/>
    </row>
    <row r="4" spans="1:16" s="17" customFormat="1" x14ac:dyDescent="0.25">
      <c r="A4" s="58" t="s">
        <v>4</v>
      </c>
      <c r="B4" s="64" t="s">
        <v>5</v>
      </c>
      <c r="C4" s="45" t="s">
        <v>39</v>
      </c>
      <c r="D4" s="45" t="s">
        <v>40</v>
      </c>
      <c r="E4" s="45" t="s">
        <v>41</v>
      </c>
      <c r="F4" s="45" t="s">
        <v>42</v>
      </c>
      <c r="G4" s="45" t="s">
        <v>43</v>
      </c>
      <c r="H4" s="45" t="s">
        <v>44</v>
      </c>
      <c r="I4" s="45" t="s">
        <v>45</v>
      </c>
      <c r="J4" s="45" t="s">
        <v>46</v>
      </c>
      <c r="K4" s="45" t="s">
        <v>47</v>
      </c>
      <c r="L4" s="45" t="s">
        <v>48</v>
      </c>
      <c r="M4" s="45" t="s">
        <v>49</v>
      </c>
      <c r="N4" s="45" t="s">
        <v>50</v>
      </c>
      <c r="O4" s="50" t="s">
        <v>51</v>
      </c>
    </row>
    <row r="5" spans="1:16" s="7" customFormat="1" ht="26.25" x14ac:dyDescent="0.25">
      <c r="A5" s="59" t="s">
        <v>6</v>
      </c>
      <c r="B5" s="65" t="s">
        <v>7</v>
      </c>
      <c r="C5" s="51">
        <f>$P$5/12</f>
        <v>6417024.583333333</v>
      </c>
      <c r="D5" s="51">
        <f t="shared" ref="D5:N5" si="0">$P$5/12</f>
        <v>6417024.583333333</v>
      </c>
      <c r="E5" s="51">
        <f t="shared" si="0"/>
        <v>6417024.583333333</v>
      </c>
      <c r="F5" s="51">
        <f t="shared" si="0"/>
        <v>6417024.583333333</v>
      </c>
      <c r="G5" s="51">
        <f t="shared" si="0"/>
        <v>6417024.583333333</v>
      </c>
      <c r="H5" s="51">
        <f t="shared" si="0"/>
        <v>6417024.583333333</v>
      </c>
      <c r="I5" s="51">
        <f t="shared" si="0"/>
        <v>6417024.583333333</v>
      </c>
      <c r="J5" s="51">
        <f t="shared" si="0"/>
        <v>6417024.583333333</v>
      </c>
      <c r="K5" s="51">
        <f t="shared" si="0"/>
        <v>6417024.583333333</v>
      </c>
      <c r="L5" s="51">
        <f t="shared" si="0"/>
        <v>6417024.583333333</v>
      </c>
      <c r="M5" s="51">
        <f t="shared" si="0"/>
        <v>6417024.583333333</v>
      </c>
      <c r="N5" s="51">
        <f t="shared" si="0"/>
        <v>6417024.583333333</v>
      </c>
      <c r="O5" s="52">
        <f>SUM(C5:N5)</f>
        <v>77004295</v>
      </c>
      <c r="P5" s="7">
        <v>77004295</v>
      </c>
    </row>
    <row r="6" spans="1:16" s="7" customFormat="1" ht="39" x14ac:dyDescent="0.25">
      <c r="A6" s="59" t="s">
        <v>8</v>
      </c>
      <c r="B6" s="65" t="s">
        <v>9</v>
      </c>
      <c r="C6" s="51">
        <f>$P$6/12</f>
        <v>1194414.5833333333</v>
      </c>
      <c r="D6" s="51">
        <f t="shared" ref="D6:N6" si="1">$P$6/12</f>
        <v>1194414.5833333333</v>
      </c>
      <c r="E6" s="51">
        <f t="shared" si="1"/>
        <v>1194414.5833333333</v>
      </c>
      <c r="F6" s="51">
        <f t="shared" si="1"/>
        <v>1194414.5833333333</v>
      </c>
      <c r="G6" s="51">
        <f t="shared" si="1"/>
        <v>1194414.5833333333</v>
      </c>
      <c r="H6" s="51">
        <f t="shared" si="1"/>
        <v>1194414.5833333333</v>
      </c>
      <c r="I6" s="51">
        <f t="shared" si="1"/>
        <v>1194414.5833333333</v>
      </c>
      <c r="J6" s="51">
        <f t="shared" si="1"/>
        <v>1194414.5833333333</v>
      </c>
      <c r="K6" s="51">
        <f t="shared" si="1"/>
        <v>1194414.5833333333</v>
      </c>
      <c r="L6" s="51">
        <f t="shared" si="1"/>
        <v>1194414.5833333333</v>
      </c>
      <c r="M6" s="51">
        <f t="shared" si="1"/>
        <v>1194414.5833333333</v>
      </c>
      <c r="N6" s="51">
        <f t="shared" si="1"/>
        <v>1194414.5833333333</v>
      </c>
      <c r="O6" s="52">
        <f t="shared" ref="O6:O13" si="2">SUM(C6:N6)</f>
        <v>14332975.000000002</v>
      </c>
      <c r="P6" s="7">
        <v>14332975</v>
      </c>
    </row>
    <row r="7" spans="1:16" x14ac:dyDescent="0.25">
      <c r="A7" s="59" t="s">
        <v>10</v>
      </c>
      <c r="B7" s="65" t="s">
        <v>11</v>
      </c>
      <c r="C7" s="51">
        <f>$P$7/12</f>
        <v>38639029.75</v>
      </c>
      <c r="D7" s="51">
        <f t="shared" ref="D7:N7" si="3">$P$7/12</f>
        <v>38639029.75</v>
      </c>
      <c r="E7" s="51">
        <f t="shared" si="3"/>
        <v>38639029.75</v>
      </c>
      <c r="F7" s="51">
        <f t="shared" si="3"/>
        <v>38639029.75</v>
      </c>
      <c r="G7" s="51">
        <f t="shared" si="3"/>
        <v>38639029.75</v>
      </c>
      <c r="H7" s="51">
        <f t="shared" si="3"/>
        <v>38639029.75</v>
      </c>
      <c r="I7" s="51">
        <f t="shared" si="3"/>
        <v>38639029.75</v>
      </c>
      <c r="J7" s="51">
        <f t="shared" si="3"/>
        <v>38639029.75</v>
      </c>
      <c r="K7" s="51">
        <f t="shared" si="3"/>
        <v>38639029.75</v>
      </c>
      <c r="L7" s="51">
        <f t="shared" si="3"/>
        <v>38639029.75</v>
      </c>
      <c r="M7" s="51">
        <f t="shared" si="3"/>
        <v>38639029.75</v>
      </c>
      <c r="N7" s="51">
        <f t="shared" si="3"/>
        <v>38639029.75</v>
      </c>
      <c r="O7" s="52">
        <f t="shared" si="2"/>
        <v>463668357</v>
      </c>
      <c r="P7" s="16">
        <v>463668357</v>
      </c>
    </row>
    <row r="8" spans="1:16" ht="39" x14ac:dyDescent="0.25">
      <c r="A8" s="59" t="s">
        <v>12</v>
      </c>
      <c r="B8" s="65" t="s">
        <v>13</v>
      </c>
      <c r="C8" s="51">
        <f>$P$8/12</f>
        <v>6716666.666666667</v>
      </c>
      <c r="D8" s="51">
        <f t="shared" ref="D8:N8" si="4">$P$8/12</f>
        <v>6716666.666666667</v>
      </c>
      <c r="E8" s="51">
        <f t="shared" si="4"/>
        <v>6716666.666666667</v>
      </c>
      <c r="F8" s="51">
        <f t="shared" si="4"/>
        <v>6716666.666666667</v>
      </c>
      <c r="G8" s="51">
        <f t="shared" si="4"/>
        <v>6716666.666666667</v>
      </c>
      <c r="H8" s="51">
        <f t="shared" si="4"/>
        <v>6716666.666666667</v>
      </c>
      <c r="I8" s="51">
        <f t="shared" si="4"/>
        <v>6716666.666666667</v>
      </c>
      <c r="J8" s="51">
        <f t="shared" si="4"/>
        <v>6716666.666666667</v>
      </c>
      <c r="K8" s="51">
        <f t="shared" si="4"/>
        <v>6716666.666666667</v>
      </c>
      <c r="L8" s="51">
        <f t="shared" si="4"/>
        <v>6716666.666666667</v>
      </c>
      <c r="M8" s="51">
        <f t="shared" si="4"/>
        <v>6716666.666666667</v>
      </c>
      <c r="N8" s="51">
        <f t="shared" si="4"/>
        <v>6716666.666666667</v>
      </c>
      <c r="O8" s="52">
        <f t="shared" si="2"/>
        <v>80600000</v>
      </c>
      <c r="P8" s="16">
        <v>80600000</v>
      </c>
    </row>
    <row r="9" spans="1:16" ht="26.25" x14ac:dyDescent="0.25">
      <c r="A9" s="59" t="s">
        <v>14</v>
      </c>
      <c r="B9" s="65" t="s">
        <v>15</v>
      </c>
      <c r="C9" s="51">
        <f>$P$9/12</f>
        <v>38224472.083333336</v>
      </c>
      <c r="D9" s="51">
        <f t="shared" ref="D9:N9" si="5">$P$9/12</f>
        <v>38224472.083333336</v>
      </c>
      <c r="E9" s="51">
        <f t="shared" si="5"/>
        <v>38224472.083333336</v>
      </c>
      <c r="F9" s="51">
        <f t="shared" si="5"/>
        <v>38224472.083333336</v>
      </c>
      <c r="G9" s="51">
        <f t="shared" si="5"/>
        <v>38224472.083333336</v>
      </c>
      <c r="H9" s="51">
        <f t="shared" si="5"/>
        <v>38224472.083333336</v>
      </c>
      <c r="I9" s="51">
        <f t="shared" si="5"/>
        <v>38224472.083333336</v>
      </c>
      <c r="J9" s="51">
        <f t="shared" si="5"/>
        <v>38224472.083333336</v>
      </c>
      <c r="K9" s="51">
        <f t="shared" si="5"/>
        <v>38224472.083333336</v>
      </c>
      <c r="L9" s="51">
        <f t="shared" si="5"/>
        <v>38224472.083333336</v>
      </c>
      <c r="M9" s="51">
        <f t="shared" si="5"/>
        <v>38224472.083333336</v>
      </c>
      <c r="N9" s="51">
        <f t="shared" si="5"/>
        <v>38224472.083333336</v>
      </c>
      <c r="O9" s="52">
        <f t="shared" si="2"/>
        <v>458693664.99999994</v>
      </c>
      <c r="P9" s="16">
        <v>458693665</v>
      </c>
    </row>
    <row r="10" spans="1:16" x14ac:dyDescent="0.25">
      <c r="A10" s="59" t="s">
        <v>16</v>
      </c>
      <c r="B10" s="65" t="s">
        <v>17</v>
      </c>
      <c r="C10" s="51">
        <f>$P$10/12</f>
        <v>68537742.833333328</v>
      </c>
      <c r="D10" s="51">
        <f t="shared" ref="D10:N10" si="6">$P$10/12</f>
        <v>68537742.833333328</v>
      </c>
      <c r="E10" s="51">
        <f t="shared" si="6"/>
        <v>68537742.833333328</v>
      </c>
      <c r="F10" s="51">
        <f t="shared" si="6"/>
        <v>68537742.833333328</v>
      </c>
      <c r="G10" s="51">
        <f t="shared" si="6"/>
        <v>68537742.833333328</v>
      </c>
      <c r="H10" s="51">
        <f t="shared" si="6"/>
        <v>68537742.833333328</v>
      </c>
      <c r="I10" s="51">
        <f t="shared" si="6"/>
        <v>68537742.833333328</v>
      </c>
      <c r="J10" s="51">
        <f t="shared" si="6"/>
        <v>68537742.833333328</v>
      </c>
      <c r="K10" s="51">
        <f t="shared" si="6"/>
        <v>68537742.833333328</v>
      </c>
      <c r="L10" s="51">
        <f t="shared" si="6"/>
        <v>68537742.833333328</v>
      </c>
      <c r="M10" s="51">
        <f t="shared" si="6"/>
        <v>68537742.833333328</v>
      </c>
      <c r="N10" s="51">
        <f t="shared" si="6"/>
        <v>68537742.833333328</v>
      </c>
      <c r="O10" s="52">
        <f t="shared" si="2"/>
        <v>822452914.00000012</v>
      </c>
      <c r="P10" s="16">
        <v>822452914</v>
      </c>
    </row>
    <row r="11" spans="1:16" x14ac:dyDescent="0.25">
      <c r="A11" s="59" t="s">
        <v>18</v>
      </c>
      <c r="B11" s="65" t="s">
        <v>19</v>
      </c>
      <c r="C11" s="51">
        <f>$P$11/12</f>
        <v>14034750</v>
      </c>
      <c r="D11" s="51">
        <f t="shared" ref="D11:N11" si="7">$P$11/12</f>
        <v>14034750</v>
      </c>
      <c r="E11" s="51">
        <f t="shared" si="7"/>
        <v>14034750</v>
      </c>
      <c r="F11" s="51">
        <f t="shared" si="7"/>
        <v>14034750</v>
      </c>
      <c r="G11" s="51">
        <f t="shared" si="7"/>
        <v>14034750</v>
      </c>
      <c r="H11" s="51">
        <f t="shared" si="7"/>
        <v>14034750</v>
      </c>
      <c r="I11" s="51">
        <f t="shared" si="7"/>
        <v>14034750</v>
      </c>
      <c r="J11" s="51">
        <f t="shared" si="7"/>
        <v>14034750</v>
      </c>
      <c r="K11" s="51">
        <f t="shared" si="7"/>
        <v>14034750</v>
      </c>
      <c r="L11" s="51">
        <f t="shared" si="7"/>
        <v>14034750</v>
      </c>
      <c r="M11" s="51">
        <f t="shared" si="7"/>
        <v>14034750</v>
      </c>
      <c r="N11" s="51">
        <f t="shared" si="7"/>
        <v>14034750</v>
      </c>
      <c r="O11" s="52">
        <f t="shared" si="2"/>
        <v>168417000</v>
      </c>
      <c r="P11" s="16">
        <v>168417000</v>
      </c>
    </row>
    <row r="12" spans="1:16" ht="39" x14ac:dyDescent="0.25">
      <c r="A12" s="59" t="s">
        <v>20</v>
      </c>
      <c r="B12" s="65" t="s">
        <v>21</v>
      </c>
      <c r="C12" s="51">
        <f>$P$12/12</f>
        <v>257500</v>
      </c>
      <c r="D12" s="51">
        <f t="shared" ref="D12:N12" si="8">$P$12/12</f>
        <v>257500</v>
      </c>
      <c r="E12" s="51">
        <f t="shared" si="8"/>
        <v>257500</v>
      </c>
      <c r="F12" s="51">
        <f t="shared" si="8"/>
        <v>257500</v>
      </c>
      <c r="G12" s="51">
        <f t="shared" si="8"/>
        <v>257500</v>
      </c>
      <c r="H12" s="51">
        <f t="shared" si="8"/>
        <v>257500</v>
      </c>
      <c r="I12" s="51">
        <f t="shared" si="8"/>
        <v>257500</v>
      </c>
      <c r="J12" s="51">
        <f t="shared" si="8"/>
        <v>257500</v>
      </c>
      <c r="K12" s="51">
        <f t="shared" si="8"/>
        <v>257500</v>
      </c>
      <c r="L12" s="51">
        <f t="shared" si="8"/>
        <v>257500</v>
      </c>
      <c r="M12" s="51">
        <f t="shared" si="8"/>
        <v>257500</v>
      </c>
      <c r="N12" s="51">
        <f t="shared" si="8"/>
        <v>257500</v>
      </c>
      <c r="O12" s="52">
        <f t="shared" si="2"/>
        <v>3090000</v>
      </c>
      <c r="P12" s="16">
        <v>3090000</v>
      </c>
    </row>
    <row r="13" spans="1:16" ht="27" thickBot="1" x14ac:dyDescent="0.3">
      <c r="A13" s="60" t="s">
        <v>22</v>
      </c>
      <c r="B13" s="66" t="s">
        <v>23</v>
      </c>
      <c r="C13" s="51">
        <f>$P$13/12</f>
        <v>87930792.416666672</v>
      </c>
      <c r="D13" s="51">
        <f t="shared" ref="D13:N13" si="9">$P$13/12</f>
        <v>87930792.416666672</v>
      </c>
      <c r="E13" s="51">
        <f t="shared" si="9"/>
        <v>87930792.416666672</v>
      </c>
      <c r="F13" s="51">
        <f t="shared" si="9"/>
        <v>87930792.416666672</v>
      </c>
      <c r="G13" s="51">
        <f t="shared" si="9"/>
        <v>87930792.416666672</v>
      </c>
      <c r="H13" s="51">
        <f t="shared" si="9"/>
        <v>87930792.416666672</v>
      </c>
      <c r="I13" s="51">
        <f t="shared" si="9"/>
        <v>87930792.416666672</v>
      </c>
      <c r="J13" s="51">
        <f t="shared" si="9"/>
        <v>87930792.416666672</v>
      </c>
      <c r="K13" s="51">
        <f t="shared" si="9"/>
        <v>87930792.416666672</v>
      </c>
      <c r="L13" s="51">
        <f t="shared" si="9"/>
        <v>87930792.416666672</v>
      </c>
      <c r="M13" s="51">
        <f t="shared" si="9"/>
        <v>87930792.416666672</v>
      </c>
      <c r="N13" s="51">
        <f t="shared" si="9"/>
        <v>87930792.416666672</v>
      </c>
      <c r="O13" s="52">
        <f t="shared" si="2"/>
        <v>1055169508.9999999</v>
      </c>
      <c r="P13" s="16">
        <v>1055169509</v>
      </c>
    </row>
    <row r="14" spans="1:16" ht="27" thickBot="1" x14ac:dyDescent="0.3">
      <c r="A14" s="61" t="s">
        <v>24</v>
      </c>
      <c r="B14" s="67" t="s">
        <v>25</v>
      </c>
      <c r="C14" s="53">
        <f t="shared" ref="C14:O14" si="10">SUM(C5:C13)</f>
        <v>261952392.91666669</v>
      </c>
      <c r="D14" s="53">
        <f t="shared" si="10"/>
        <v>261952392.91666669</v>
      </c>
      <c r="E14" s="54">
        <f t="shared" si="10"/>
        <v>261952392.91666669</v>
      </c>
      <c r="F14" s="53">
        <f t="shared" si="10"/>
        <v>261952392.91666669</v>
      </c>
      <c r="G14" s="53">
        <f t="shared" si="10"/>
        <v>261952392.91666669</v>
      </c>
      <c r="H14" s="54">
        <f t="shared" si="10"/>
        <v>261952392.91666669</v>
      </c>
      <c r="I14" s="53">
        <f t="shared" si="10"/>
        <v>261952392.91666669</v>
      </c>
      <c r="J14" s="53">
        <f t="shared" si="10"/>
        <v>261952392.91666669</v>
      </c>
      <c r="K14" s="54">
        <f t="shared" si="10"/>
        <v>261952392.91666669</v>
      </c>
      <c r="L14" s="53">
        <f t="shared" si="10"/>
        <v>261952392.91666669</v>
      </c>
      <c r="M14" s="53">
        <f t="shared" si="10"/>
        <v>261952392.91666669</v>
      </c>
      <c r="N14" s="54">
        <f t="shared" si="10"/>
        <v>261952392.91666669</v>
      </c>
      <c r="O14" s="54">
        <f t="shared" si="10"/>
        <v>3143428715</v>
      </c>
    </row>
    <row r="15" spans="1:16" ht="39" x14ac:dyDescent="0.25">
      <c r="A15" s="62" t="s">
        <v>26</v>
      </c>
      <c r="B15" s="68" t="s">
        <v>27</v>
      </c>
      <c r="C15" s="51">
        <f>$P$15/12</f>
        <v>35213045.416666664</v>
      </c>
      <c r="D15" s="51">
        <f t="shared" ref="D15:N15" si="11">$P$15/12</f>
        <v>35213045.416666664</v>
      </c>
      <c r="E15" s="51">
        <f t="shared" si="11"/>
        <v>35213045.416666664</v>
      </c>
      <c r="F15" s="51">
        <f t="shared" si="11"/>
        <v>35213045.416666664</v>
      </c>
      <c r="G15" s="51">
        <f t="shared" si="11"/>
        <v>35213045.416666664</v>
      </c>
      <c r="H15" s="51">
        <f t="shared" si="11"/>
        <v>35213045.416666664</v>
      </c>
      <c r="I15" s="51">
        <f t="shared" si="11"/>
        <v>35213045.416666664</v>
      </c>
      <c r="J15" s="51">
        <f t="shared" si="11"/>
        <v>35213045.416666664</v>
      </c>
      <c r="K15" s="51">
        <f t="shared" si="11"/>
        <v>35213045.416666664</v>
      </c>
      <c r="L15" s="51">
        <f t="shared" si="11"/>
        <v>35213045.416666664</v>
      </c>
      <c r="M15" s="51">
        <f t="shared" si="11"/>
        <v>35213045.416666664</v>
      </c>
      <c r="N15" s="51">
        <f t="shared" si="11"/>
        <v>35213045.416666664</v>
      </c>
      <c r="O15" s="55">
        <f>SUM(C15:N15)</f>
        <v>422556545.00000006</v>
      </c>
      <c r="P15" s="16">
        <v>422556545</v>
      </c>
    </row>
    <row r="16" spans="1:16" ht="39" x14ac:dyDescent="0.25">
      <c r="A16" s="59" t="s">
        <v>28</v>
      </c>
      <c r="B16" s="65" t="s">
        <v>29</v>
      </c>
      <c r="C16" s="51">
        <v>296212297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6">
        <v>387923296</v>
      </c>
      <c r="P16" s="16">
        <v>387923296</v>
      </c>
    </row>
    <row r="17" spans="1:16" ht="26.25" x14ac:dyDescent="0.25">
      <c r="A17" s="59" t="s">
        <v>30</v>
      </c>
      <c r="B17" s="65" t="s">
        <v>31</v>
      </c>
      <c r="C17" s="51">
        <f>SUM($P$17/12)</f>
        <v>97216502</v>
      </c>
      <c r="D17" s="51">
        <f t="shared" ref="D17:N17" si="12">SUM($P$17/12)</f>
        <v>97216502</v>
      </c>
      <c r="E17" s="51">
        <f t="shared" si="12"/>
        <v>97216502</v>
      </c>
      <c r="F17" s="51">
        <f t="shared" si="12"/>
        <v>97216502</v>
      </c>
      <c r="G17" s="51">
        <f t="shared" si="12"/>
        <v>97216502</v>
      </c>
      <c r="H17" s="51">
        <f t="shared" si="12"/>
        <v>97216502</v>
      </c>
      <c r="I17" s="51">
        <f t="shared" si="12"/>
        <v>97216502</v>
      </c>
      <c r="J17" s="51">
        <f t="shared" si="12"/>
        <v>97216502</v>
      </c>
      <c r="K17" s="51">
        <f t="shared" si="12"/>
        <v>97216502</v>
      </c>
      <c r="L17" s="51">
        <f t="shared" si="12"/>
        <v>97216502</v>
      </c>
      <c r="M17" s="51">
        <f t="shared" si="12"/>
        <v>97216502</v>
      </c>
      <c r="N17" s="51">
        <f t="shared" si="12"/>
        <v>97216502</v>
      </c>
      <c r="O17" s="56">
        <f>SUM(C17:N17)</f>
        <v>1166598024</v>
      </c>
      <c r="P17" s="71">
        <v>1166598024</v>
      </c>
    </row>
    <row r="18" spans="1:16" ht="26.25" x14ac:dyDescent="0.25">
      <c r="A18" s="59" t="s">
        <v>32</v>
      </c>
      <c r="B18" s="65" t="s">
        <v>33</v>
      </c>
      <c r="C18" s="51">
        <f>$P$18/12</f>
        <v>19328246.916666668</v>
      </c>
      <c r="D18" s="51">
        <f t="shared" ref="D18:N18" si="13">$P$18/12</f>
        <v>19328246.916666668</v>
      </c>
      <c r="E18" s="51">
        <f t="shared" si="13"/>
        <v>19328246.916666668</v>
      </c>
      <c r="F18" s="51">
        <f t="shared" si="13"/>
        <v>19328246.916666668</v>
      </c>
      <c r="G18" s="51">
        <f t="shared" si="13"/>
        <v>19328246.916666668</v>
      </c>
      <c r="H18" s="51">
        <f t="shared" si="13"/>
        <v>19328246.916666668</v>
      </c>
      <c r="I18" s="51">
        <f t="shared" si="13"/>
        <v>19328246.916666668</v>
      </c>
      <c r="J18" s="51">
        <f t="shared" si="13"/>
        <v>19328246.916666668</v>
      </c>
      <c r="K18" s="51">
        <f t="shared" si="13"/>
        <v>19328246.916666668</v>
      </c>
      <c r="L18" s="51">
        <f t="shared" si="13"/>
        <v>19328246.916666668</v>
      </c>
      <c r="M18" s="51">
        <f t="shared" si="13"/>
        <v>19328246.916666668</v>
      </c>
      <c r="N18" s="51">
        <f t="shared" si="13"/>
        <v>19328246.916666668</v>
      </c>
      <c r="O18" s="56">
        <f t="shared" ref="O18:O20" si="14">SUM(C18:N18)</f>
        <v>231938962.99999997</v>
      </c>
      <c r="P18" s="16">
        <v>231938963</v>
      </c>
    </row>
    <row r="19" spans="1:16" ht="26.25" x14ac:dyDescent="0.25">
      <c r="A19" s="59" t="s">
        <v>165</v>
      </c>
      <c r="B19" s="65" t="s">
        <v>166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>
        <v>6200000</v>
      </c>
      <c r="N19" s="51"/>
      <c r="O19" s="56">
        <f t="shared" si="14"/>
        <v>6200000</v>
      </c>
      <c r="P19" s="16">
        <v>6200000</v>
      </c>
    </row>
    <row r="20" spans="1:16" ht="39" x14ac:dyDescent="0.25">
      <c r="A20" s="59" t="s">
        <v>34</v>
      </c>
      <c r="B20" s="65" t="s">
        <v>35</v>
      </c>
      <c r="C20" s="51">
        <f>$P$20/12</f>
        <v>1521250</v>
      </c>
      <c r="D20" s="51">
        <f t="shared" ref="D20:N20" si="15">$P$20/12</f>
        <v>1521250</v>
      </c>
      <c r="E20" s="51">
        <f t="shared" si="15"/>
        <v>1521250</v>
      </c>
      <c r="F20" s="51">
        <f t="shared" si="15"/>
        <v>1521250</v>
      </c>
      <c r="G20" s="51">
        <f t="shared" si="15"/>
        <v>1521250</v>
      </c>
      <c r="H20" s="51">
        <f t="shared" si="15"/>
        <v>1521250</v>
      </c>
      <c r="I20" s="51">
        <f t="shared" si="15"/>
        <v>1521250</v>
      </c>
      <c r="J20" s="51">
        <f t="shared" si="15"/>
        <v>1521250</v>
      </c>
      <c r="K20" s="51">
        <f t="shared" si="15"/>
        <v>1521250</v>
      </c>
      <c r="L20" s="51">
        <f t="shared" si="15"/>
        <v>1521250</v>
      </c>
      <c r="M20" s="51">
        <f t="shared" si="15"/>
        <v>1521250</v>
      </c>
      <c r="N20" s="51">
        <f t="shared" si="15"/>
        <v>1521250</v>
      </c>
      <c r="O20" s="56">
        <f t="shared" si="14"/>
        <v>18255000</v>
      </c>
      <c r="P20" s="16">
        <v>18255000</v>
      </c>
    </row>
    <row r="21" spans="1:16" ht="27" thickBot="1" x14ac:dyDescent="0.3">
      <c r="A21" s="60" t="s">
        <v>36</v>
      </c>
      <c r="B21" s="66" t="s">
        <v>37</v>
      </c>
      <c r="C21" s="51">
        <v>910814550</v>
      </c>
      <c r="D21" s="51">
        <f t="shared" ref="D21:N21" si="16">$P$21/12</f>
        <v>0</v>
      </c>
      <c r="E21" s="51">
        <f t="shared" si="16"/>
        <v>0</v>
      </c>
      <c r="F21" s="51">
        <f t="shared" si="16"/>
        <v>0</v>
      </c>
      <c r="G21" s="51">
        <f t="shared" si="16"/>
        <v>0</v>
      </c>
      <c r="H21" s="51">
        <f t="shared" si="16"/>
        <v>0</v>
      </c>
      <c r="I21" s="51">
        <f t="shared" si="16"/>
        <v>0</v>
      </c>
      <c r="J21" s="51">
        <f t="shared" si="16"/>
        <v>0</v>
      </c>
      <c r="K21" s="51">
        <f t="shared" si="16"/>
        <v>0</v>
      </c>
      <c r="L21" s="51">
        <f t="shared" si="16"/>
        <v>0</v>
      </c>
      <c r="M21" s="51">
        <f t="shared" si="16"/>
        <v>0</v>
      </c>
      <c r="N21" s="51">
        <f t="shared" si="16"/>
        <v>0</v>
      </c>
      <c r="O21" s="57">
        <v>909956887</v>
      </c>
    </row>
    <row r="22" spans="1:16" ht="27" thickBot="1" x14ac:dyDescent="0.3">
      <c r="A22" s="61" t="s">
        <v>24</v>
      </c>
      <c r="B22" s="67" t="s">
        <v>38</v>
      </c>
      <c r="C22" s="53">
        <f t="shared" ref="C22:N22" si="17">SUM(C15:C21)</f>
        <v>1360305891.3333335</v>
      </c>
      <c r="D22" s="53">
        <f t="shared" si="17"/>
        <v>153279044.33333331</v>
      </c>
      <c r="E22" s="54">
        <f t="shared" si="17"/>
        <v>153279044.33333331</v>
      </c>
      <c r="F22" s="53">
        <f t="shared" si="17"/>
        <v>153279044.33333331</v>
      </c>
      <c r="G22" s="53">
        <f t="shared" si="17"/>
        <v>153279044.33333331</v>
      </c>
      <c r="H22" s="54">
        <f t="shared" si="17"/>
        <v>153279044.33333331</v>
      </c>
      <c r="I22" s="53">
        <f t="shared" si="17"/>
        <v>153279044.33333331</v>
      </c>
      <c r="J22" s="53">
        <f t="shared" si="17"/>
        <v>153279044.33333331</v>
      </c>
      <c r="K22" s="54">
        <f t="shared" si="17"/>
        <v>153279044.33333331</v>
      </c>
      <c r="L22" s="53">
        <f t="shared" si="17"/>
        <v>153279044.33333331</v>
      </c>
      <c r="M22" s="53">
        <f t="shared" si="17"/>
        <v>159479044.33333331</v>
      </c>
      <c r="N22" s="54">
        <f t="shared" si="17"/>
        <v>153279044.33333331</v>
      </c>
      <c r="O22" s="54">
        <f>SUM(O15:O21)</f>
        <v>3143428715</v>
      </c>
    </row>
  </sheetData>
  <mergeCells count="2">
    <mergeCell ref="A1:O1"/>
    <mergeCell ref="A2:O2"/>
  </mergeCells>
  <pageMargins left="0.19685039370078741" right="0.31496062992125984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workbookViewId="0">
      <selection activeCell="A24" sqref="A24"/>
    </sheetView>
  </sheetViews>
  <sheetFormatPr defaultRowHeight="15" x14ac:dyDescent="0.25"/>
  <cols>
    <col min="2" max="2" width="6.5703125" bestFit="1" customWidth="1"/>
    <col min="3" max="3" width="38.85546875" bestFit="1" customWidth="1"/>
    <col min="4" max="4" width="15.42578125" bestFit="1" customWidth="1"/>
    <col min="5" max="11" width="9.140625" style="72"/>
    <col min="12" max="12" width="9.85546875" style="72" bestFit="1" customWidth="1"/>
    <col min="13" max="13" width="13.7109375" bestFit="1" customWidth="1"/>
    <col min="14" max="14" width="10" bestFit="1" customWidth="1"/>
    <col min="15" max="15" width="10.5703125" customWidth="1"/>
  </cols>
  <sheetData>
    <row r="1" spans="1:22" s="16" customFormat="1" x14ac:dyDescent="0.25">
      <c r="A1" s="204" t="s">
        <v>175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"/>
      <c r="O1" s="2"/>
      <c r="P1" s="2"/>
      <c r="Q1" s="2"/>
      <c r="R1" s="2"/>
      <c r="S1" s="2"/>
      <c r="T1" s="2"/>
      <c r="U1" s="2"/>
    </row>
    <row r="2" spans="1:22" s="16" customFormat="1" ht="15.75" thickBot="1" x14ac:dyDescent="0.3">
      <c r="A2" s="204" t="s">
        <v>70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"/>
      <c r="O2" s="2"/>
      <c r="P2" s="2"/>
      <c r="Q2" s="2"/>
      <c r="R2" s="2"/>
      <c r="S2" s="2"/>
      <c r="T2" s="2"/>
      <c r="U2" s="2"/>
    </row>
    <row r="3" spans="1:22" s="16" customFormat="1" ht="15.75" thickBot="1" x14ac:dyDescent="0.3">
      <c r="D3" s="1"/>
      <c r="E3" s="215" t="s">
        <v>80</v>
      </c>
      <c r="F3" s="216"/>
      <c r="G3" s="215" t="s">
        <v>81</v>
      </c>
      <c r="H3" s="216"/>
      <c r="I3" s="215" t="s">
        <v>164</v>
      </c>
      <c r="J3" s="216"/>
      <c r="K3" s="215" t="s">
        <v>167</v>
      </c>
      <c r="L3" s="216"/>
      <c r="M3" s="1" t="s">
        <v>73</v>
      </c>
      <c r="U3" s="1"/>
      <c r="V3"/>
    </row>
    <row r="4" spans="1:22" s="77" customFormat="1" ht="15.75" thickBot="1" x14ac:dyDescent="0.3">
      <c r="B4" s="109" t="s">
        <v>4</v>
      </c>
      <c r="C4" s="110" t="s">
        <v>5</v>
      </c>
      <c r="D4" s="114" t="s">
        <v>75</v>
      </c>
      <c r="E4" s="115" t="s">
        <v>76</v>
      </c>
      <c r="F4" s="116" t="s">
        <v>77</v>
      </c>
      <c r="G4" s="115" t="s">
        <v>76</v>
      </c>
      <c r="H4" s="143" t="s">
        <v>77</v>
      </c>
      <c r="I4" s="115" t="s">
        <v>76</v>
      </c>
      <c r="J4" s="143" t="s">
        <v>77</v>
      </c>
      <c r="K4" s="115" t="s">
        <v>76</v>
      </c>
      <c r="L4" s="143" t="s">
        <v>77</v>
      </c>
      <c r="M4" s="142" t="s">
        <v>78</v>
      </c>
    </row>
    <row r="5" spans="1:22" x14ac:dyDescent="0.25">
      <c r="B5" s="80" t="s">
        <v>6</v>
      </c>
      <c r="C5" s="81" t="s">
        <v>7</v>
      </c>
      <c r="D5" s="98">
        <v>179050000</v>
      </c>
      <c r="E5" s="92"/>
      <c r="F5" s="139"/>
      <c r="G5" s="131">
        <v>2200000</v>
      </c>
      <c r="H5" s="139"/>
      <c r="I5" s="135">
        <v>2356000</v>
      </c>
      <c r="J5" s="135"/>
      <c r="K5" s="135"/>
      <c r="L5" s="135">
        <v>17117</v>
      </c>
      <c r="M5" s="140">
        <f>SUM(D5+E5-F5+G5-H5+I5-J5+K5-L5)</f>
        <v>183588883</v>
      </c>
      <c r="O5" s="72"/>
    </row>
    <row r="6" spans="1:22" x14ac:dyDescent="0.25">
      <c r="B6" s="26" t="s">
        <v>8</v>
      </c>
      <c r="C6" s="24" t="s">
        <v>9</v>
      </c>
      <c r="D6" s="96">
        <v>41000000</v>
      </c>
      <c r="E6" s="93"/>
      <c r="F6" s="27"/>
      <c r="G6" s="128">
        <v>484000</v>
      </c>
      <c r="H6" s="27"/>
      <c r="I6" s="140">
        <v>518000</v>
      </c>
      <c r="J6" s="140"/>
      <c r="K6" s="140"/>
      <c r="L6" s="140"/>
      <c r="M6" s="140">
        <f t="shared" ref="M6:M10" si="0">SUM(D6+E6-F6+G6-H6+I6-J6+K6-L6)</f>
        <v>42002000</v>
      </c>
      <c r="O6" s="72"/>
    </row>
    <row r="7" spans="1:22" x14ac:dyDescent="0.25">
      <c r="B7" s="26" t="s">
        <v>10</v>
      </c>
      <c r="C7" s="24" t="s">
        <v>11</v>
      </c>
      <c r="D7" s="96">
        <v>45661000</v>
      </c>
      <c r="E7" s="93"/>
      <c r="F7" s="27">
        <v>227280</v>
      </c>
      <c r="G7" s="128"/>
      <c r="H7" s="27"/>
      <c r="I7" s="140"/>
      <c r="J7" s="140"/>
      <c r="K7" s="140"/>
      <c r="L7" s="140"/>
      <c r="M7" s="140">
        <f t="shared" si="0"/>
        <v>45433720</v>
      </c>
      <c r="O7" s="72"/>
    </row>
    <row r="8" spans="1:22" x14ac:dyDescent="0.25">
      <c r="B8" s="19" t="s">
        <v>12</v>
      </c>
      <c r="C8" s="20" t="s">
        <v>13</v>
      </c>
      <c r="D8" s="96">
        <v>0</v>
      </c>
      <c r="E8" s="93"/>
      <c r="F8" s="27"/>
      <c r="G8" s="128"/>
      <c r="H8" s="27"/>
      <c r="I8" s="140"/>
      <c r="J8" s="140"/>
      <c r="K8" s="140"/>
      <c r="L8" s="140"/>
      <c r="M8" s="140">
        <f t="shared" si="0"/>
        <v>0</v>
      </c>
      <c r="O8" s="72"/>
    </row>
    <row r="9" spans="1:22" x14ac:dyDescent="0.25">
      <c r="B9" s="26" t="s">
        <v>16</v>
      </c>
      <c r="C9" s="24" t="s">
        <v>17</v>
      </c>
      <c r="D9" s="96">
        <v>8382000</v>
      </c>
      <c r="E9" s="93"/>
      <c r="F9" s="27"/>
      <c r="G9" s="128"/>
      <c r="H9" s="27"/>
      <c r="I9" s="140"/>
      <c r="J9" s="140"/>
      <c r="K9" s="140"/>
      <c r="L9" s="140"/>
      <c r="M9" s="140">
        <f t="shared" si="0"/>
        <v>8382000</v>
      </c>
      <c r="O9" s="72"/>
    </row>
    <row r="10" spans="1:22" ht="15.75" thickBot="1" x14ac:dyDescent="0.3">
      <c r="B10" s="103" t="s">
        <v>18</v>
      </c>
      <c r="C10" s="104" t="s">
        <v>19</v>
      </c>
      <c r="D10" s="105">
        <f>SUM('[1]076010'!A6)</f>
        <v>0</v>
      </c>
      <c r="E10" s="94"/>
      <c r="F10" s="95"/>
      <c r="G10" s="129"/>
      <c r="H10" s="123"/>
      <c r="I10" s="141"/>
      <c r="J10" s="141"/>
      <c r="K10" s="141"/>
      <c r="L10" s="141"/>
      <c r="M10" s="140">
        <f t="shared" si="0"/>
        <v>0</v>
      </c>
      <c r="O10" s="72"/>
      <c r="P10" s="72"/>
    </row>
    <row r="11" spans="1:22" ht="15.75" thickBot="1" x14ac:dyDescent="0.3">
      <c r="B11" s="99" t="s">
        <v>24</v>
      </c>
      <c r="C11" s="100" t="s">
        <v>25</v>
      </c>
      <c r="D11" s="101">
        <f>SUM(D5:D10)</f>
        <v>274093000</v>
      </c>
      <c r="E11" s="102">
        <f t="shared" ref="E11:L11" si="1">SUM(E5:E10)</f>
        <v>0</v>
      </c>
      <c r="F11" s="101">
        <f t="shared" si="1"/>
        <v>227280</v>
      </c>
      <c r="G11" s="102">
        <f t="shared" si="1"/>
        <v>2684000</v>
      </c>
      <c r="H11" s="108">
        <f t="shared" si="1"/>
        <v>0</v>
      </c>
      <c r="I11" s="108">
        <f t="shared" si="1"/>
        <v>2874000</v>
      </c>
      <c r="J11" s="108">
        <f t="shared" si="1"/>
        <v>0</v>
      </c>
      <c r="K11" s="108">
        <f t="shared" si="1"/>
        <v>0</v>
      </c>
      <c r="L11" s="108">
        <f t="shared" si="1"/>
        <v>17117</v>
      </c>
      <c r="M11" s="130">
        <f>SUM(M5:M10)</f>
        <v>279406603</v>
      </c>
      <c r="O11" s="72"/>
      <c r="Q11" s="72"/>
    </row>
    <row r="12" spans="1:22" x14ac:dyDescent="0.25">
      <c r="B12" s="80" t="s">
        <v>26</v>
      </c>
      <c r="C12" s="81" t="s">
        <v>27</v>
      </c>
      <c r="D12" s="98">
        <v>0</v>
      </c>
      <c r="E12" s="92"/>
      <c r="F12" s="91"/>
      <c r="G12" s="131"/>
      <c r="H12" s="91"/>
      <c r="I12" s="135"/>
      <c r="J12" s="135"/>
      <c r="K12" s="135"/>
      <c r="L12" s="135"/>
      <c r="M12" s="135">
        <f>SUM(D12+E12-F12+G12-H12+I12-J12+K12-L12)</f>
        <v>0</v>
      </c>
      <c r="O12" s="72"/>
    </row>
    <row r="13" spans="1:22" x14ac:dyDescent="0.25">
      <c r="B13" s="26" t="s">
        <v>32</v>
      </c>
      <c r="C13" s="24" t="s">
        <v>33</v>
      </c>
      <c r="D13" s="96">
        <v>2032000</v>
      </c>
      <c r="E13" s="93"/>
      <c r="F13" s="27"/>
      <c r="G13" s="128"/>
      <c r="H13" s="27"/>
      <c r="I13" s="135"/>
      <c r="J13" s="135"/>
      <c r="K13" s="135">
        <v>505000</v>
      </c>
      <c r="L13" s="135"/>
      <c r="M13" s="135">
        <f t="shared" ref="M13:M15" si="2">SUM(D13+E13-F13+G13-H13+I13-J13+K13-L13)</f>
        <v>2537000</v>
      </c>
      <c r="O13" s="72"/>
    </row>
    <row r="14" spans="1:22" x14ac:dyDescent="0.25">
      <c r="B14" s="26" t="s">
        <v>52</v>
      </c>
      <c r="C14" s="24" t="s">
        <v>53</v>
      </c>
      <c r="D14" s="96">
        <v>0</v>
      </c>
      <c r="E14" s="93"/>
      <c r="F14" s="27"/>
      <c r="G14" s="128"/>
      <c r="H14" s="27"/>
      <c r="I14" s="135"/>
      <c r="J14" s="135"/>
      <c r="K14" s="135"/>
      <c r="L14" s="135"/>
      <c r="M14" s="135">
        <f t="shared" si="2"/>
        <v>0</v>
      </c>
      <c r="O14" s="72"/>
    </row>
    <row r="15" spans="1:22" ht="15.75" thickBot="1" x14ac:dyDescent="0.3">
      <c r="B15" s="78" t="s">
        <v>36</v>
      </c>
      <c r="C15" s="79" t="s">
        <v>37</v>
      </c>
      <c r="D15" s="105">
        <v>272061000</v>
      </c>
      <c r="E15" s="94"/>
      <c r="F15" s="95">
        <v>227280</v>
      </c>
      <c r="G15" s="129">
        <v>2684000</v>
      </c>
      <c r="H15" s="95"/>
      <c r="I15" s="87">
        <v>2874000</v>
      </c>
      <c r="J15" s="155"/>
      <c r="K15" s="87"/>
      <c r="L15" s="155">
        <v>522117</v>
      </c>
      <c r="M15" s="135">
        <f t="shared" si="2"/>
        <v>276869603</v>
      </c>
      <c r="O15" s="72"/>
    </row>
    <row r="16" spans="1:22" ht="15.75" thickBot="1" x14ac:dyDescent="0.3">
      <c r="B16" s="99" t="s">
        <v>24</v>
      </c>
      <c r="C16" s="100" t="s">
        <v>38</v>
      </c>
      <c r="D16" s="101">
        <f>SUM(D12:D15)</f>
        <v>274093000</v>
      </c>
      <c r="E16" s="102">
        <f t="shared" ref="E16:L16" si="3">SUM(E12:E15)</f>
        <v>0</v>
      </c>
      <c r="F16" s="108">
        <f t="shared" si="3"/>
        <v>227280</v>
      </c>
      <c r="G16" s="102">
        <f t="shared" si="3"/>
        <v>2684000</v>
      </c>
      <c r="H16" s="108">
        <f t="shared" si="3"/>
        <v>0</v>
      </c>
      <c r="I16" s="102">
        <f t="shared" si="3"/>
        <v>2874000</v>
      </c>
      <c r="J16" s="108">
        <f t="shared" si="3"/>
        <v>0</v>
      </c>
      <c r="K16" s="108">
        <f t="shared" si="3"/>
        <v>505000</v>
      </c>
      <c r="L16" s="108">
        <f t="shared" si="3"/>
        <v>522117</v>
      </c>
      <c r="M16" s="42">
        <f>SUM(M12:M15)</f>
        <v>279406603</v>
      </c>
      <c r="O16" s="72"/>
    </row>
  </sheetData>
  <mergeCells count="6">
    <mergeCell ref="A1:M1"/>
    <mergeCell ref="A2:M2"/>
    <mergeCell ref="E3:F3"/>
    <mergeCell ref="G3:H3"/>
    <mergeCell ref="I3:J3"/>
    <mergeCell ref="K3:L3"/>
  </mergeCells>
  <pageMargins left="0.17" right="0.17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Normal="100" workbookViewId="0">
      <selection activeCell="P2" sqref="P2"/>
    </sheetView>
  </sheetViews>
  <sheetFormatPr defaultRowHeight="15" x14ac:dyDescent="0.25"/>
  <cols>
    <col min="1" max="1" width="4.7109375" style="16" customWidth="1"/>
    <col min="2" max="2" width="23.85546875" style="16" customWidth="1"/>
    <col min="3" max="10" width="9.85546875" style="16" bestFit="1" customWidth="1"/>
    <col min="11" max="11" width="10.42578125" style="16" bestFit="1" customWidth="1"/>
    <col min="12" max="14" width="9.85546875" style="16" bestFit="1" customWidth="1"/>
    <col min="15" max="15" width="10.85546875" style="16" bestFit="1" customWidth="1"/>
    <col min="16" max="16" width="11" style="16" bestFit="1" customWidth="1"/>
    <col min="17" max="256" width="9.140625" style="16"/>
    <col min="257" max="257" width="10.7109375" style="16" customWidth="1"/>
    <col min="258" max="258" width="40.7109375" style="16" customWidth="1"/>
    <col min="259" max="261" width="17.7109375" style="16" customWidth="1"/>
    <col min="262" max="262" width="9.85546875" style="16" bestFit="1" customWidth="1"/>
    <col min="263" max="263" width="11.42578125" style="16" customWidth="1"/>
    <col min="264" max="512" width="9.140625" style="16"/>
    <col min="513" max="513" width="10.7109375" style="16" customWidth="1"/>
    <col min="514" max="514" width="40.7109375" style="16" customWidth="1"/>
    <col min="515" max="517" width="17.7109375" style="16" customWidth="1"/>
    <col min="518" max="518" width="9.85546875" style="16" bestFit="1" customWidth="1"/>
    <col min="519" max="519" width="11.42578125" style="16" customWidth="1"/>
    <col min="520" max="768" width="9.140625" style="16"/>
    <col min="769" max="769" width="10.7109375" style="16" customWidth="1"/>
    <col min="770" max="770" width="40.7109375" style="16" customWidth="1"/>
    <col min="771" max="773" width="17.7109375" style="16" customWidth="1"/>
    <col min="774" max="774" width="9.85546875" style="16" bestFit="1" customWidth="1"/>
    <col min="775" max="775" width="11.42578125" style="16" customWidth="1"/>
    <col min="776" max="1024" width="9.140625" style="16"/>
    <col min="1025" max="1025" width="10.7109375" style="16" customWidth="1"/>
    <col min="1026" max="1026" width="40.7109375" style="16" customWidth="1"/>
    <col min="1027" max="1029" width="17.7109375" style="16" customWidth="1"/>
    <col min="1030" max="1030" width="9.85546875" style="16" bestFit="1" customWidth="1"/>
    <col min="1031" max="1031" width="11.42578125" style="16" customWidth="1"/>
    <col min="1032" max="1280" width="9.140625" style="16"/>
    <col min="1281" max="1281" width="10.7109375" style="16" customWidth="1"/>
    <col min="1282" max="1282" width="40.7109375" style="16" customWidth="1"/>
    <col min="1283" max="1285" width="17.7109375" style="16" customWidth="1"/>
    <col min="1286" max="1286" width="9.85546875" style="16" bestFit="1" customWidth="1"/>
    <col min="1287" max="1287" width="11.42578125" style="16" customWidth="1"/>
    <col min="1288" max="1536" width="9.140625" style="16"/>
    <col min="1537" max="1537" width="10.7109375" style="16" customWidth="1"/>
    <col min="1538" max="1538" width="40.7109375" style="16" customWidth="1"/>
    <col min="1539" max="1541" width="17.7109375" style="16" customWidth="1"/>
    <col min="1542" max="1542" width="9.85546875" style="16" bestFit="1" customWidth="1"/>
    <col min="1543" max="1543" width="11.42578125" style="16" customWidth="1"/>
    <col min="1544" max="1792" width="9.140625" style="16"/>
    <col min="1793" max="1793" width="10.7109375" style="16" customWidth="1"/>
    <col min="1794" max="1794" width="40.7109375" style="16" customWidth="1"/>
    <col min="1795" max="1797" width="17.7109375" style="16" customWidth="1"/>
    <col min="1798" max="1798" width="9.85546875" style="16" bestFit="1" customWidth="1"/>
    <col min="1799" max="1799" width="11.42578125" style="16" customWidth="1"/>
    <col min="1800" max="2048" width="9.140625" style="16"/>
    <col min="2049" max="2049" width="10.7109375" style="16" customWidth="1"/>
    <col min="2050" max="2050" width="40.7109375" style="16" customWidth="1"/>
    <col min="2051" max="2053" width="17.7109375" style="16" customWidth="1"/>
    <col min="2054" max="2054" width="9.85546875" style="16" bestFit="1" customWidth="1"/>
    <col min="2055" max="2055" width="11.42578125" style="16" customWidth="1"/>
    <col min="2056" max="2304" width="9.140625" style="16"/>
    <col min="2305" max="2305" width="10.7109375" style="16" customWidth="1"/>
    <col min="2306" max="2306" width="40.7109375" style="16" customWidth="1"/>
    <col min="2307" max="2309" width="17.7109375" style="16" customWidth="1"/>
    <col min="2310" max="2310" width="9.85546875" style="16" bestFit="1" customWidth="1"/>
    <col min="2311" max="2311" width="11.42578125" style="16" customWidth="1"/>
    <col min="2312" max="2560" width="9.140625" style="16"/>
    <col min="2561" max="2561" width="10.7109375" style="16" customWidth="1"/>
    <col min="2562" max="2562" width="40.7109375" style="16" customWidth="1"/>
    <col min="2563" max="2565" width="17.7109375" style="16" customWidth="1"/>
    <col min="2566" max="2566" width="9.85546875" style="16" bestFit="1" customWidth="1"/>
    <col min="2567" max="2567" width="11.42578125" style="16" customWidth="1"/>
    <col min="2568" max="2816" width="9.140625" style="16"/>
    <col min="2817" max="2817" width="10.7109375" style="16" customWidth="1"/>
    <col min="2818" max="2818" width="40.7109375" style="16" customWidth="1"/>
    <col min="2819" max="2821" width="17.7109375" style="16" customWidth="1"/>
    <col min="2822" max="2822" width="9.85546875" style="16" bestFit="1" customWidth="1"/>
    <col min="2823" max="2823" width="11.42578125" style="16" customWidth="1"/>
    <col min="2824" max="3072" width="9.140625" style="16"/>
    <col min="3073" max="3073" width="10.7109375" style="16" customWidth="1"/>
    <col min="3074" max="3074" width="40.7109375" style="16" customWidth="1"/>
    <col min="3075" max="3077" width="17.7109375" style="16" customWidth="1"/>
    <col min="3078" max="3078" width="9.85546875" style="16" bestFit="1" customWidth="1"/>
    <col min="3079" max="3079" width="11.42578125" style="16" customWidth="1"/>
    <col min="3080" max="3328" width="9.140625" style="16"/>
    <col min="3329" max="3329" width="10.7109375" style="16" customWidth="1"/>
    <col min="3330" max="3330" width="40.7109375" style="16" customWidth="1"/>
    <col min="3331" max="3333" width="17.7109375" style="16" customWidth="1"/>
    <col min="3334" max="3334" width="9.85546875" style="16" bestFit="1" customWidth="1"/>
    <col min="3335" max="3335" width="11.42578125" style="16" customWidth="1"/>
    <col min="3336" max="3584" width="9.140625" style="16"/>
    <col min="3585" max="3585" width="10.7109375" style="16" customWidth="1"/>
    <col min="3586" max="3586" width="40.7109375" style="16" customWidth="1"/>
    <col min="3587" max="3589" width="17.7109375" style="16" customWidth="1"/>
    <col min="3590" max="3590" width="9.85546875" style="16" bestFit="1" customWidth="1"/>
    <col min="3591" max="3591" width="11.42578125" style="16" customWidth="1"/>
    <col min="3592" max="3840" width="9.140625" style="16"/>
    <col min="3841" max="3841" width="10.7109375" style="16" customWidth="1"/>
    <col min="3842" max="3842" width="40.7109375" style="16" customWidth="1"/>
    <col min="3843" max="3845" width="17.7109375" style="16" customWidth="1"/>
    <col min="3846" max="3846" width="9.85546875" style="16" bestFit="1" customWidth="1"/>
    <col min="3847" max="3847" width="11.42578125" style="16" customWidth="1"/>
    <col min="3848" max="4096" width="9.140625" style="16"/>
    <col min="4097" max="4097" width="10.7109375" style="16" customWidth="1"/>
    <col min="4098" max="4098" width="40.7109375" style="16" customWidth="1"/>
    <col min="4099" max="4101" width="17.7109375" style="16" customWidth="1"/>
    <col min="4102" max="4102" width="9.85546875" style="16" bestFit="1" customWidth="1"/>
    <col min="4103" max="4103" width="11.42578125" style="16" customWidth="1"/>
    <col min="4104" max="4352" width="9.140625" style="16"/>
    <col min="4353" max="4353" width="10.7109375" style="16" customWidth="1"/>
    <col min="4354" max="4354" width="40.7109375" style="16" customWidth="1"/>
    <col min="4355" max="4357" width="17.7109375" style="16" customWidth="1"/>
    <col min="4358" max="4358" width="9.85546875" style="16" bestFit="1" customWidth="1"/>
    <col min="4359" max="4359" width="11.42578125" style="16" customWidth="1"/>
    <col min="4360" max="4608" width="9.140625" style="16"/>
    <col min="4609" max="4609" width="10.7109375" style="16" customWidth="1"/>
    <col min="4610" max="4610" width="40.7109375" style="16" customWidth="1"/>
    <col min="4611" max="4613" width="17.7109375" style="16" customWidth="1"/>
    <col min="4614" max="4614" width="9.85546875" style="16" bestFit="1" customWidth="1"/>
    <col min="4615" max="4615" width="11.42578125" style="16" customWidth="1"/>
    <col min="4616" max="4864" width="9.140625" style="16"/>
    <col min="4865" max="4865" width="10.7109375" style="16" customWidth="1"/>
    <col min="4866" max="4866" width="40.7109375" style="16" customWidth="1"/>
    <col min="4867" max="4869" width="17.7109375" style="16" customWidth="1"/>
    <col min="4870" max="4870" width="9.85546875" style="16" bestFit="1" customWidth="1"/>
    <col min="4871" max="4871" width="11.42578125" style="16" customWidth="1"/>
    <col min="4872" max="5120" width="9.140625" style="16"/>
    <col min="5121" max="5121" width="10.7109375" style="16" customWidth="1"/>
    <col min="5122" max="5122" width="40.7109375" style="16" customWidth="1"/>
    <col min="5123" max="5125" width="17.7109375" style="16" customWidth="1"/>
    <col min="5126" max="5126" width="9.85546875" style="16" bestFit="1" customWidth="1"/>
    <col min="5127" max="5127" width="11.42578125" style="16" customWidth="1"/>
    <col min="5128" max="5376" width="9.140625" style="16"/>
    <col min="5377" max="5377" width="10.7109375" style="16" customWidth="1"/>
    <col min="5378" max="5378" width="40.7109375" style="16" customWidth="1"/>
    <col min="5379" max="5381" width="17.7109375" style="16" customWidth="1"/>
    <col min="5382" max="5382" width="9.85546875" style="16" bestFit="1" customWidth="1"/>
    <col min="5383" max="5383" width="11.42578125" style="16" customWidth="1"/>
    <col min="5384" max="5632" width="9.140625" style="16"/>
    <col min="5633" max="5633" width="10.7109375" style="16" customWidth="1"/>
    <col min="5634" max="5634" width="40.7109375" style="16" customWidth="1"/>
    <col min="5635" max="5637" width="17.7109375" style="16" customWidth="1"/>
    <col min="5638" max="5638" width="9.85546875" style="16" bestFit="1" customWidth="1"/>
    <col min="5639" max="5639" width="11.42578125" style="16" customWidth="1"/>
    <col min="5640" max="5888" width="9.140625" style="16"/>
    <col min="5889" max="5889" width="10.7109375" style="16" customWidth="1"/>
    <col min="5890" max="5890" width="40.7109375" style="16" customWidth="1"/>
    <col min="5891" max="5893" width="17.7109375" style="16" customWidth="1"/>
    <col min="5894" max="5894" width="9.85546875" style="16" bestFit="1" customWidth="1"/>
    <col min="5895" max="5895" width="11.42578125" style="16" customWidth="1"/>
    <col min="5896" max="6144" width="9.140625" style="16"/>
    <col min="6145" max="6145" width="10.7109375" style="16" customWidth="1"/>
    <col min="6146" max="6146" width="40.7109375" style="16" customWidth="1"/>
    <col min="6147" max="6149" width="17.7109375" style="16" customWidth="1"/>
    <col min="6150" max="6150" width="9.85546875" style="16" bestFit="1" customWidth="1"/>
    <col min="6151" max="6151" width="11.42578125" style="16" customWidth="1"/>
    <col min="6152" max="6400" width="9.140625" style="16"/>
    <col min="6401" max="6401" width="10.7109375" style="16" customWidth="1"/>
    <col min="6402" max="6402" width="40.7109375" style="16" customWidth="1"/>
    <col min="6403" max="6405" width="17.7109375" style="16" customWidth="1"/>
    <col min="6406" max="6406" width="9.85546875" style="16" bestFit="1" customWidth="1"/>
    <col min="6407" max="6407" width="11.42578125" style="16" customWidth="1"/>
    <col min="6408" max="6656" width="9.140625" style="16"/>
    <col min="6657" max="6657" width="10.7109375" style="16" customWidth="1"/>
    <col min="6658" max="6658" width="40.7109375" style="16" customWidth="1"/>
    <col min="6659" max="6661" width="17.7109375" style="16" customWidth="1"/>
    <col min="6662" max="6662" width="9.85546875" style="16" bestFit="1" customWidth="1"/>
    <col min="6663" max="6663" width="11.42578125" style="16" customWidth="1"/>
    <col min="6664" max="6912" width="9.140625" style="16"/>
    <col min="6913" max="6913" width="10.7109375" style="16" customWidth="1"/>
    <col min="6914" max="6914" width="40.7109375" style="16" customWidth="1"/>
    <col min="6915" max="6917" width="17.7109375" style="16" customWidth="1"/>
    <col min="6918" max="6918" width="9.85546875" style="16" bestFit="1" customWidth="1"/>
    <col min="6919" max="6919" width="11.42578125" style="16" customWidth="1"/>
    <col min="6920" max="7168" width="9.140625" style="16"/>
    <col min="7169" max="7169" width="10.7109375" style="16" customWidth="1"/>
    <col min="7170" max="7170" width="40.7109375" style="16" customWidth="1"/>
    <col min="7171" max="7173" width="17.7109375" style="16" customWidth="1"/>
    <col min="7174" max="7174" width="9.85546875" style="16" bestFit="1" customWidth="1"/>
    <col min="7175" max="7175" width="11.42578125" style="16" customWidth="1"/>
    <col min="7176" max="7424" width="9.140625" style="16"/>
    <col min="7425" max="7425" width="10.7109375" style="16" customWidth="1"/>
    <col min="7426" max="7426" width="40.7109375" style="16" customWidth="1"/>
    <col min="7427" max="7429" width="17.7109375" style="16" customWidth="1"/>
    <col min="7430" max="7430" width="9.85546875" style="16" bestFit="1" customWidth="1"/>
    <col min="7431" max="7431" width="11.42578125" style="16" customWidth="1"/>
    <col min="7432" max="7680" width="9.140625" style="16"/>
    <col min="7681" max="7681" width="10.7109375" style="16" customWidth="1"/>
    <col min="7682" max="7682" width="40.7109375" style="16" customWidth="1"/>
    <col min="7683" max="7685" width="17.7109375" style="16" customWidth="1"/>
    <col min="7686" max="7686" width="9.85546875" style="16" bestFit="1" customWidth="1"/>
    <col min="7687" max="7687" width="11.42578125" style="16" customWidth="1"/>
    <col min="7688" max="7936" width="9.140625" style="16"/>
    <col min="7937" max="7937" width="10.7109375" style="16" customWidth="1"/>
    <col min="7938" max="7938" width="40.7109375" style="16" customWidth="1"/>
    <col min="7939" max="7941" width="17.7109375" style="16" customWidth="1"/>
    <col min="7942" max="7942" width="9.85546875" style="16" bestFit="1" customWidth="1"/>
    <col min="7943" max="7943" width="11.42578125" style="16" customWidth="1"/>
    <col min="7944" max="8192" width="9.140625" style="16"/>
    <col min="8193" max="8193" width="10.7109375" style="16" customWidth="1"/>
    <col min="8194" max="8194" width="40.7109375" style="16" customWidth="1"/>
    <col min="8195" max="8197" width="17.7109375" style="16" customWidth="1"/>
    <col min="8198" max="8198" width="9.85546875" style="16" bestFit="1" customWidth="1"/>
    <col min="8199" max="8199" width="11.42578125" style="16" customWidth="1"/>
    <col min="8200" max="8448" width="9.140625" style="16"/>
    <col min="8449" max="8449" width="10.7109375" style="16" customWidth="1"/>
    <col min="8450" max="8450" width="40.7109375" style="16" customWidth="1"/>
    <col min="8451" max="8453" width="17.7109375" style="16" customWidth="1"/>
    <col min="8454" max="8454" width="9.85546875" style="16" bestFit="1" customWidth="1"/>
    <col min="8455" max="8455" width="11.42578125" style="16" customWidth="1"/>
    <col min="8456" max="8704" width="9.140625" style="16"/>
    <col min="8705" max="8705" width="10.7109375" style="16" customWidth="1"/>
    <col min="8706" max="8706" width="40.7109375" style="16" customWidth="1"/>
    <col min="8707" max="8709" width="17.7109375" style="16" customWidth="1"/>
    <col min="8710" max="8710" width="9.85546875" style="16" bestFit="1" customWidth="1"/>
    <col min="8711" max="8711" width="11.42578125" style="16" customWidth="1"/>
    <col min="8712" max="8960" width="9.140625" style="16"/>
    <col min="8961" max="8961" width="10.7109375" style="16" customWidth="1"/>
    <col min="8962" max="8962" width="40.7109375" style="16" customWidth="1"/>
    <col min="8963" max="8965" width="17.7109375" style="16" customWidth="1"/>
    <col min="8966" max="8966" width="9.85546875" style="16" bestFit="1" customWidth="1"/>
    <col min="8967" max="8967" width="11.42578125" style="16" customWidth="1"/>
    <col min="8968" max="9216" width="9.140625" style="16"/>
    <col min="9217" max="9217" width="10.7109375" style="16" customWidth="1"/>
    <col min="9218" max="9218" width="40.7109375" style="16" customWidth="1"/>
    <col min="9219" max="9221" width="17.7109375" style="16" customWidth="1"/>
    <col min="9222" max="9222" width="9.85546875" style="16" bestFit="1" customWidth="1"/>
    <col min="9223" max="9223" width="11.42578125" style="16" customWidth="1"/>
    <col min="9224" max="9472" width="9.140625" style="16"/>
    <col min="9473" max="9473" width="10.7109375" style="16" customWidth="1"/>
    <col min="9474" max="9474" width="40.7109375" style="16" customWidth="1"/>
    <col min="9475" max="9477" width="17.7109375" style="16" customWidth="1"/>
    <col min="9478" max="9478" width="9.85546875" style="16" bestFit="1" customWidth="1"/>
    <col min="9479" max="9479" width="11.42578125" style="16" customWidth="1"/>
    <col min="9480" max="9728" width="9.140625" style="16"/>
    <col min="9729" max="9729" width="10.7109375" style="16" customWidth="1"/>
    <col min="9730" max="9730" width="40.7109375" style="16" customWidth="1"/>
    <col min="9731" max="9733" width="17.7109375" style="16" customWidth="1"/>
    <col min="9734" max="9734" width="9.85546875" style="16" bestFit="1" customWidth="1"/>
    <col min="9735" max="9735" width="11.42578125" style="16" customWidth="1"/>
    <col min="9736" max="9984" width="9.140625" style="16"/>
    <col min="9985" max="9985" width="10.7109375" style="16" customWidth="1"/>
    <col min="9986" max="9986" width="40.7109375" style="16" customWidth="1"/>
    <col min="9987" max="9989" width="17.7109375" style="16" customWidth="1"/>
    <col min="9990" max="9990" width="9.85546875" style="16" bestFit="1" customWidth="1"/>
    <col min="9991" max="9991" width="11.42578125" style="16" customWidth="1"/>
    <col min="9992" max="10240" width="9.140625" style="16"/>
    <col min="10241" max="10241" width="10.7109375" style="16" customWidth="1"/>
    <col min="10242" max="10242" width="40.7109375" style="16" customWidth="1"/>
    <col min="10243" max="10245" width="17.7109375" style="16" customWidth="1"/>
    <col min="10246" max="10246" width="9.85546875" style="16" bestFit="1" customWidth="1"/>
    <col min="10247" max="10247" width="11.42578125" style="16" customWidth="1"/>
    <col min="10248" max="10496" width="9.140625" style="16"/>
    <col min="10497" max="10497" width="10.7109375" style="16" customWidth="1"/>
    <col min="10498" max="10498" width="40.7109375" style="16" customWidth="1"/>
    <col min="10499" max="10501" width="17.7109375" style="16" customWidth="1"/>
    <col min="10502" max="10502" width="9.85546875" style="16" bestFit="1" customWidth="1"/>
    <col min="10503" max="10503" width="11.42578125" style="16" customWidth="1"/>
    <col min="10504" max="10752" width="9.140625" style="16"/>
    <col min="10753" max="10753" width="10.7109375" style="16" customWidth="1"/>
    <col min="10754" max="10754" width="40.7109375" style="16" customWidth="1"/>
    <col min="10755" max="10757" width="17.7109375" style="16" customWidth="1"/>
    <col min="10758" max="10758" width="9.85546875" style="16" bestFit="1" customWidth="1"/>
    <col min="10759" max="10759" width="11.42578125" style="16" customWidth="1"/>
    <col min="10760" max="11008" width="9.140625" style="16"/>
    <col min="11009" max="11009" width="10.7109375" style="16" customWidth="1"/>
    <col min="11010" max="11010" width="40.7109375" style="16" customWidth="1"/>
    <col min="11011" max="11013" width="17.7109375" style="16" customWidth="1"/>
    <col min="11014" max="11014" width="9.85546875" style="16" bestFit="1" customWidth="1"/>
    <col min="11015" max="11015" width="11.42578125" style="16" customWidth="1"/>
    <col min="11016" max="11264" width="9.140625" style="16"/>
    <col min="11265" max="11265" width="10.7109375" style="16" customWidth="1"/>
    <col min="11266" max="11266" width="40.7109375" style="16" customWidth="1"/>
    <col min="11267" max="11269" width="17.7109375" style="16" customWidth="1"/>
    <col min="11270" max="11270" width="9.85546875" style="16" bestFit="1" customWidth="1"/>
    <col min="11271" max="11271" width="11.42578125" style="16" customWidth="1"/>
    <col min="11272" max="11520" width="9.140625" style="16"/>
    <col min="11521" max="11521" width="10.7109375" style="16" customWidth="1"/>
    <col min="11522" max="11522" width="40.7109375" style="16" customWidth="1"/>
    <col min="11523" max="11525" width="17.7109375" style="16" customWidth="1"/>
    <col min="11526" max="11526" width="9.85546875" style="16" bestFit="1" customWidth="1"/>
    <col min="11527" max="11527" width="11.42578125" style="16" customWidth="1"/>
    <col min="11528" max="11776" width="9.140625" style="16"/>
    <col min="11777" max="11777" width="10.7109375" style="16" customWidth="1"/>
    <col min="11778" max="11778" width="40.7109375" style="16" customWidth="1"/>
    <col min="11779" max="11781" width="17.7109375" style="16" customWidth="1"/>
    <col min="11782" max="11782" width="9.85546875" style="16" bestFit="1" customWidth="1"/>
    <col min="11783" max="11783" width="11.42578125" style="16" customWidth="1"/>
    <col min="11784" max="12032" width="9.140625" style="16"/>
    <col min="12033" max="12033" width="10.7109375" style="16" customWidth="1"/>
    <col min="12034" max="12034" width="40.7109375" style="16" customWidth="1"/>
    <col min="12035" max="12037" width="17.7109375" style="16" customWidth="1"/>
    <col min="12038" max="12038" width="9.85546875" style="16" bestFit="1" customWidth="1"/>
    <col min="12039" max="12039" width="11.42578125" style="16" customWidth="1"/>
    <col min="12040" max="12288" width="9.140625" style="16"/>
    <col min="12289" max="12289" width="10.7109375" style="16" customWidth="1"/>
    <col min="12290" max="12290" width="40.7109375" style="16" customWidth="1"/>
    <col min="12291" max="12293" width="17.7109375" style="16" customWidth="1"/>
    <col min="12294" max="12294" width="9.85546875" style="16" bestFit="1" customWidth="1"/>
    <col min="12295" max="12295" width="11.42578125" style="16" customWidth="1"/>
    <col min="12296" max="12544" width="9.140625" style="16"/>
    <col min="12545" max="12545" width="10.7109375" style="16" customWidth="1"/>
    <col min="12546" max="12546" width="40.7109375" style="16" customWidth="1"/>
    <col min="12547" max="12549" width="17.7109375" style="16" customWidth="1"/>
    <col min="12550" max="12550" width="9.85546875" style="16" bestFit="1" customWidth="1"/>
    <col min="12551" max="12551" width="11.42578125" style="16" customWidth="1"/>
    <col min="12552" max="12800" width="9.140625" style="16"/>
    <col min="12801" max="12801" width="10.7109375" style="16" customWidth="1"/>
    <col min="12802" max="12802" width="40.7109375" style="16" customWidth="1"/>
    <col min="12803" max="12805" width="17.7109375" style="16" customWidth="1"/>
    <col min="12806" max="12806" width="9.85546875" style="16" bestFit="1" customWidth="1"/>
    <col min="12807" max="12807" width="11.42578125" style="16" customWidth="1"/>
    <col min="12808" max="13056" width="9.140625" style="16"/>
    <col min="13057" max="13057" width="10.7109375" style="16" customWidth="1"/>
    <col min="13058" max="13058" width="40.7109375" style="16" customWidth="1"/>
    <col min="13059" max="13061" width="17.7109375" style="16" customWidth="1"/>
    <col min="13062" max="13062" width="9.85546875" style="16" bestFit="1" customWidth="1"/>
    <col min="13063" max="13063" width="11.42578125" style="16" customWidth="1"/>
    <col min="13064" max="13312" width="9.140625" style="16"/>
    <col min="13313" max="13313" width="10.7109375" style="16" customWidth="1"/>
    <col min="13314" max="13314" width="40.7109375" style="16" customWidth="1"/>
    <col min="13315" max="13317" width="17.7109375" style="16" customWidth="1"/>
    <col min="13318" max="13318" width="9.85546875" style="16" bestFit="1" customWidth="1"/>
    <col min="13319" max="13319" width="11.42578125" style="16" customWidth="1"/>
    <col min="13320" max="13568" width="9.140625" style="16"/>
    <col min="13569" max="13569" width="10.7109375" style="16" customWidth="1"/>
    <col min="13570" max="13570" width="40.7109375" style="16" customWidth="1"/>
    <col min="13571" max="13573" width="17.7109375" style="16" customWidth="1"/>
    <col min="13574" max="13574" width="9.85546875" style="16" bestFit="1" customWidth="1"/>
    <col min="13575" max="13575" width="11.42578125" style="16" customWidth="1"/>
    <col min="13576" max="13824" width="9.140625" style="16"/>
    <col min="13825" max="13825" width="10.7109375" style="16" customWidth="1"/>
    <col min="13826" max="13826" width="40.7109375" style="16" customWidth="1"/>
    <col min="13827" max="13829" width="17.7109375" style="16" customWidth="1"/>
    <col min="13830" max="13830" width="9.85546875" style="16" bestFit="1" customWidth="1"/>
    <col min="13831" max="13831" width="11.42578125" style="16" customWidth="1"/>
    <col min="13832" max="14080" width="9.140625" style="16"/>
    <col min="14081" max="14081" width="10.7109375" style="16" customWidth="1"/>
    <col min="14082" max="14082" width="40.7109375" style="16" customWidth="1"/>
    <col min="14083" max="14085" width="17.7109375" style="16" customWidth="1"/>
    <col min="14086" max="14086" width="9.85546875" style="16" bestFit="1" customWidth="1"/>
    <col min="14087" max="14087" width="11.42578125" style="16" customWidth="1"/>
    <col min="14088" max="14336" width="9.140625" style="16"/>
    <col min="14337" max="14337" width="10.7109375" style="16" customWidth="1"/>
    <col min="14338" max="14338" width="40.7109375" style="16" customWidth="1"/>
    <col min="14339" max="14341" width="17.7109375" style="16" customWidth="1"/>
    <col min="14342" max="14342" width="9.85546875" style="16" bestFit="1" customWidth="1"/>
    <col min="14343" max="14343" width="11.42578125" style="16" customWidth="1"/>
    <col min="14344" max="14592" width="9.140625" style="16"/>
    <col min="14593" max="14593" width="10.7109375" style="16" customWidth="1"/>
    <col min="14594" max="14594" width="40.7109375" style="16" customWidth="1"/>
    <col min="14595" max="14597" width="17.7109375" style="16" customWidth="1"/>
    <col min="14598" max="14598" width="9.85546875" style="16" bestFit="1" customWidth="1"/>
    <col min="14599" max="14599" width="11.42578125" style="16" customWidth="1"/>
    <col min="14600" max="14848" width="9.140625" style="16"/>
    <col min="14849" max="14849" width="10.7109375" style="16" customWidth="1"/>
    <col min="14850" max="14850" width="40.7109375" style="16" customWidth="1"/>
    <col min="14851" max="14853" width="17.7109375" style="16" customWidth="1"/>
    <col min="14854" max="14854" width="9.85546875" style="16" bestFit="1" customWidth="1"/>
    <col min="14855" max="14855" width="11.42578125" style="16" customWidth="1"/>
    <col min="14856" max="15104" width="9.140625" style="16"/>
    <col min="15105" max="15105" width="10.7109375" style="16" customWidth="1"/>
    <col min="15106" max="15106" width="40.7109375" style="16" customWidth="1"/>
    <col min="15107" max="15109" width="17.7109375" style="16" customWidth="1"/>
    <col min="15110" max="15110" width="9.85546875" style="16" bestFit="1" customWidth="1"/>
    <col min="15111" max="15111" width="11.42578125" style="16" customWidth="1"/>
    <col min="15112" max="15360" width="9.140625" style="16"/>
    <col min="15361" max="15361" width="10.7109375" style="16" customWidth="1"/>
    <col min="15362" max="15362" width="40.7109375" style="16" customWidth="1"/>
    <col min="15363" max="15365" width="17.7109375" style="16" customWidth="1"/>
    <col min="15366" max="15366" width="9.85546875" style="16" bestFit="1" customWidth="1"/>
    <col min="15367" max="15367" width="11.42578125" style="16" customWidth="1"/>
    <col min="15368" max="15616" width="9.140625" style="16"/>
    <col min="15617" max="15617" width="10.7109375" style="16" customWidth="1"/>
    <col min="15618" max="15618" width="40.7109375" style="16" customWidth="1"/>
    <col min="15619" max="15621" width="17.7109375" style="16" customWidth="1"/>
    <col min="15622" max="15622" width="9.85546875" style="16" bestFit="1" customWidth="1"/>
    <col min="15623" max="15623" width="11.42578125" style="16" customWidth="1"/>
    <col min="15624" max="15872" width="9.140625" style="16"/>
    <col min="15873" max="15873" width="10.7109375" style="16" customWidth="1"/>
    <col min="15874" max="15874" width="40.7109375" style="16" customWidth="1"/>
    <col min="15875" max="15877" width="17.7109375" style="16" customWidth="1"/>
    <col min="15878" max="15878" width="9.85546875" style="16" bestFit="1" customWidth="1"/>
    <col min="15879" max="15879" width="11.42578125" style="16" customWidth="1"/>
    <col min="15880" max="16128" width="9.140625" style="16"/>
    <col min="16129" max="16129" width="10.7109375" style="16" customWidth="1"/>
    <col min="16130" max="16130" width="40.7109375" style="16" customWidth="1"/>
    <col min="16131" max="16133" width="17.7109375" style="16" customWidth="1"/>
    <col min="16134" max="16134" width="9.85546875" style="16" bestFit="1" customWidth="1"/>
    <col min="16135" max="16135" width="11.42578125" style="16" customWidth="1"/>
    <col min="16136" max="16384" width="9.140625" style="16"/>
  </cols>
  <sheetData>
    <row r="1" spans="1:16" x14ac:dyDescent="0.25">
      <c r="A1" s="204" t="s">
        <v>176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16" x14ac:dyDescent="0.25">
      <c r="A2" s="204" t="s">
        <v>55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</row>
    <row r="3" spans="1:16" ht="15.75" thickBot="1" x14ac:dyDescent="0.3">
      <c r="E3" s="1"/>
      <c r="O3" s="1" t="s">
        <v>73</v>
      </c>
      <c r="P3"/>
    </row>
    <row r="4" spans="1:16" s="17" customFormat="1" x14ac:dyDescent="0.25">
      <c r="A4" s="58" t="s">
        <v>4</v>
      </c>
      <c r="B4" s="45" t="s">
        <v>5</v>
      </c>
      <c r="C4" s="45" t="s">
        <v>39</v>
      </c>
      <c r="D4" s="45" t="s">
        <v>40</v>
      </c>
      <c r="E4" s="45" t="s">
        <v>41</v>
      </c>
      <c r="F4" s="45" t="s">
        <v>42</v>
      </c>
      <c r="G4" s="45" t="s">
        <v>43</v>
      </c>
      <c r="H4" s="45" t="s">
        <v>44</v>
      </c>
      <c r="I4" s="45" t="s">
        <v>45</v>
      </c>
      <c r="J4" s="45" t="s">
        <v>46</v>
      </c>
      <c r="K4" s="45" t="s">
        <v>47</v>
      </c>
      <c r="L4" s="45" t="s">
        <v>48</v>
      </c>
      <c r="M4" s="45" t="s">
        <v>49</v>
      </c>
      <c r="N4" s="45" t="s">
        <v>50</v>
      </c>
      <c r="O4" s="50" t="s">
        <v>51</v>
      </c>
    </row>
    <row r="5" spans="1:16" s="7" customFormat="1" x14ac:dyDescent="0.25">
      <c r="A5" s="59" t="s">
        <v>6</v>
      </c>
      <c r="B5" s="46" t="s">
        <v>7</v>
      </c>
      <c r="C5" s="51">
        <f>$P$5/12</f>
        <v>15299073.583333334</v>
      </c>
      <c r="D5" s="51">
        <f t="shared" ref="D5:N5" si="0">$P$5/12</f>
        <v>15299073.583333334</v>
      </c>
      <c r="E5" s="51">
        <f t="shared" si="0"/>
        <v>15299073.583333334</v>
      </c>
      <c r="F5" s="51">
        <f t="shared" si="0"/>
        <v>15299073.583333334</v>
      </c>
      <c r="G5" s="51">
        <f t="shared" si="0"/>
        <v>15299073.583333334</v>
      </c>
      <c r="H5" s="51">
        <f t="shared" si="0"/>
        <v>15299073.583333334</v>
      </c>
      <c r="I5" s="51">
        <f t="shared" si="0"/>
        <v>15299073.583333334</v>
      </c>
      <c r="J5" s="51">
        <f t="shared" si="0"/>
        <v>15299073.583333334</v>
      </c>
      <c r="K5" s="51">
        <f t="shared" si="0"/>
        <v>15299073.583333334</v>
      </c>
      <c r="L5" s="51">
        <f t="shared" si="0"/>
        <v>15299073.583333334</v>
      </c>
      <c r="M5" s="51">
        <f t="shared" si="0"/>
        <v>15299073.583333334</v>
      </c>
      <c r="N5" s="51">
        <f t="shared" si="0"/>
        <v>15299073.583333334</v>
      </c>
      <c r="O5" s="52">
        <f>SUM(C5:N5)</f>
        <v>183588883.00000003</v>
      </c>
      <c r="P5" s="16">
        <v>183588883</v>
      </c>
    </row>
    <row r="6" spans="1:16" s="7" customFormat="1" ht="26.25" x14ac:dyDescent="0.25">
      <c r="A6" s="59" t="s">
        <v>8</v>
      </c>
      <c r="B6" s="65" t="s">
        <v>9</v>
      </c>
      <c r="C6" s="51">
        <f>$P$6/12</f>
        <v>3500166.6666666665</v>
      </c>
      <c r="D6" s="51">
        <f t="shared" ref="D6:N6" si="1">$P$6/12</f>
        <v>3500166.6666666665</v>
      </c>
      <c r="E6" s="51">
        <f t="shared" si="1"/>
        <v>3500166.6666666665</v>
      </c>
      <c r="F6" s="51">
        <f t="shared" si="1"/>
        <v>3500166.6666666665</v>
      </c>
      <c r="G6" s="51">
        <f t="shared" si="1"/>
        <v>3500166.6666666665</v>
      </c>
      <c r="H6" s="51">
        <f t="shared" si="1"/>
        <v>3500166.6666666665</v>
      </c>
      <c r="I6" s="51">
        <f t="shared" si="1"/>
        <v>3500166.6666666665</v>
      </c>
      <c r="J6" s="51">
        <f t="shared" si="1"/>
        <v>3500166.6666666665</v>
      </c>
      <c r="K6" s="51">
        <f t="shared" si="1"/>
        <v>3500166.6666666665</v>
      </c>
      <c r="L6" s="51">
        <f t="shared" si="1"/>
        <v>3500166.6666666665</v>
      </c>
      <c r="M6" s="51">
        <f t="shared" si="1"/>
        <v>3500166.6666666665</v>
      </c>
      <c r="N6" s="51">
        <f t="shared" si="1"/>
        <v>3500166.6666666665</v>
      </c>
      <c r="O6" s="52">
        <f t="shared" ref="O6:O13" si="2">SUM(C6:N6)</f>
        <v>42002000</v>
      </c>
      <c r="P6" s="16">
        <v>42002000</v>
      </c>
    </row>
    <row r="7" spans="1:16" x14ac:dyDescent="0.25">
      <c r="A7" s="59" t="s">
        <v>10</v>
      </c>
      <c r="B7" s="46" t="s">
        <v>11</v>
      </c>
      <c r="C7" s="51">
        <f>$P$7/12</f>
        <v>3786143.3333333335</v>
      </c>
      <c r="D7" s="51">
        <f t="shared" ref="D7:N7" si="3">$P$7/12</f>
        <v>3786143.3333333335</v>
      </c>
      <c r="E7" s="51">
        <f t="shared" si="3"/>
        <v>3786143.3333333335</v>
      </c>
      <c r="F7" s="51">
        <f t="shared" si="3"/>
        <v>3786143.3333333335</v>
      </c>
      <c r="G7" s="51">
        <f t="shared" si="3"/>
        <v>3786143.3333333335</v>
      </c>
      <c r="H7" s="51">
        <f t="shared" si="3"/>
        <v>3786143.3333333335</v>
      </c>
      <c r="I7" s="51">
        <f t="shared" si="3"/>
        <v>3786143.3333333335</v>
      </c>
      <c r="J7" s="51">
        <f t="shared" si="3"/>
        <v>3786143.3333333335</v>
      </c>
      <c r="K7" s="51">
        <f t="shared" si="3"/>
        <v>3786143.3333333335</v>
      </c>
      <c r="L7" s="51">
        <f t="shared" si="3"/>
        <v>3786143.3333333335</v>
      </c>
      <c r="M7" s="51">
        <f t="shared" si="3"/>
        <v>3786143.3333333335</v>
      </c>
      <c r="N7" s="51">
        <f t="shared" si="3"/>
        <v>3786143.3333333335</v>
      </c>
      <c r="O7" s="52">
        <f t="shared" si="2"/>
        <v>45433720.000000007</v>
      </c>
      <c r="P7" s="16">
        <v>45433720</v>
      </c>
    </row>
    <row r="8" spans="1:16" ht="26.25" x14ac:dyDescent="0.25">
      <c r="A8" s="59" t="s">
        <v>12</v>
      </c>
      <c r="B8" s="65" t="s">
        <v>13</v>
      </c>
      <c r="C8" s="51">
        <f>$P$8/12</f>
        <v>0</v>
      </c>
      <c r="D8" s="51">
        <f t="shared" ref="D8:N8" si="4">$P$8/12</f>
        <v>0</v>
      </c>
      <c r="E8" s="51">
        <f t="shared" si="4"/>
        <v>0</v>
      </c>
      <c r="F8" s="51">
        <f t="shared" si="4"/>
        <v>0</v>
      </c>
      <c r="G8" s="51">
        <f t="shared" si="4"/>
        <v>0</v>
      </c>
      <c r="H8" s="51">
        <f t="shared" si="4"/>
        <v>0</v>
      </c>
      <c r="I8" s="51">
        <f t="shared" si="4"/>
        <v>0</v>
      </c>
      <c r="J8" s="51">
        <f t="shared" si="4"/>
        <v>0</v>
      </c>
      <c r="K8" s="51">
        <f t="shared" si="4"/>
        <v>0</v>
      </c>
      <c r="L8" s="51">
        <f t="shared" si="4"/>
        <v>0</v>
      </c>
      <c r="M8" s="51">
        <f t="shared" si="4"/>
        <v>0</v>
      </c>
      <c r="N8" s="51">
        <f t="shared" si="4"/>
        <v>0</v>
      </c>
      <c r="O8" s="52">
        <f t="shared" si="2"/>
        <v>0</v>
      </c>
    </row>
    <row r="9" spans="1:16" x14ac:dyDescent="0.25">
      <c r="A9" s="59" t="s">
        <v>14</v>
      </c>
      <c r="B9" s="46" t="s">
        <v>15</v>
      </c>
      <c r="C9" s="51">
        <f>$P$9/12</f>
        <v>0</v>
      </c>
      <c r="D9" s="51">
        <f t="shared" ref="D9:N9" si="5">$P$9/12</f>
        <v>0</v>
      </c>
      <c r="E9" s="51">
        <f t="shared" si="5"/>
        <v>0</v>
      </c>
      <c r="F9" s="51">
        <f t="shared" si="5"/>
        <v>0</v>
      </c>
      <c r="G9" s="51">
        <f t="shared" si="5"/>
        <v>0</v>
      </c>
      <c r="H9" s="51">
        <f t="shared" si="5"/>
        <v>0</v>
      </c>
      <c r="I9" s="51">
        <f t="shared" si="5"/>
        <v>0</v>
      </c>
      <c r="J9" s="51">
        <f t="shared" si="5"/>
        <v>0</v>
      </c>
      <c r="K9" s="51">
        <f t="shared" si="5"/>
        <v>0</v>
      </c>
      <c r="L9" s="51">
        <f t="shared" si="5"/>
        <v>0</v>
      </c>
      <c r="M9" s="51">
        <f t="shared" si="5"/>
        <v>0</v>
      </c>
      <c r="N9" s="51">
        <f t="shared" si="5"/>
        <v>0</v>
      </c>
      <c r="O9" s="52">
        <f t="shared" si="2"/>
        <v>0</v>
      </c>
    </row>
    <row r="10" spans="1:16" x14ac:dyDescent="0.25">
      <c r="A10" s="59" t="s">
        <v>16</v>
      </c>
      <c r="B10" s="46" t="s">
        <v>17</v>
      </c>
      <c r="C10" s="51">
        <f>$P$10/12</f>
        <v>698500</v>
      </c>
      <c r="D10" s="51">
        <f t="shared" ref="D10:N10" si="6">$P$10/12</f>
        <v>698500</v>
      </c>
      <c r="E10" s="51">
        <f t="shared" si="6"/>
        <v>698500</v>
      </c>
      <c r="F10" s="51">
        <f t="shared" si="6"/>
        <v>698500</v>
      </c>
      <c r="G10" s="51">
        <f t="shared" si="6"/>
        <v>698500</v>
      </c>
      <c r="H10" s="51">
        <f t="shared" si="6"/>
        <v>698500</v>
      </c>
      <c r="I10" s="51">
        <f t="shared" si="6"/>
        <v>698500</v>
      </c>
      <c r="J10" s="51">
        <f t="shared" si="6"/>
        <v>698500</v>
      </c>
      <c r="K10" s="51">
        <f t="shared" si="6"/>
        <v>698500</v>
      </c>
      <c r="L10" s="51">
        <f t="shared" si="6"/>
        <v>698500</v>
      </c>
      <c r="M10" s="51">
        <f t="shared" si="6"/>
        <v>698500</v>
      </c>
      <c r="N10" s="51">
        <f t="shared" si="6"/>
        <v>698500</v>
      </c>
      <c r="O10" s="52">
        <f t="shared" si="2"/>
        <v>8382000</v>
      </c>
      <c r="P10" s="16">
        <v>8382000</v>
      </c>
    </row>
    <row r="11" spans="1:16" x14ac:dyDescent="0.25">
      <c r="A11" s="59" t="s">
        <v>18</v>
      </c>
      <c r="B11" s="46" t="s">
        <v>19</v>
      </c>
      <c r="C11" s="51">
        <f>$P$11/12</f>
        <v>0</v>
      </c>
      <c r="D11" s="51">
        <f t="shared" ref="D11:N11" si="7">$P$11/12</f>
        <v>0</v>
      </c>
      <c r="E11" s="51">
        <f t="shared" si="7"/>
        <v>0</v>
      </c>
      <c r="F11" s="51">
        <f t="shared" si="7"/>
        <v>0</v>
      </c>
      <c r="G11" s="51">
        <f t="shared" si="7"/>
        <v>0</v>
      </c>
      <c r="H11" s="51">
        <f t="shared" si="7"/>
        <v>0</v>
      </c>
      <c r="I11" s="51">
        <f t="shared" si="7"/>
        <v>0</v>
      </c>
      <c r="J11" s="51">
        <f t="shared" si="7"/>
        <v>0</v>
      </c>
      <c r="K11" s="51">
        <f t="shared" si="7"/>
        <v>0</v>
      </c>
      <c r="L11" s="51">
        <f t="shared" si="7"/>
        <v>0</v>
      </c>
      <c r="M11" s="51">
        <f t="shared" si="7"/>
        <v>0</v>
      </c>
      <c r="N11" s="51">
        <f t="shared" si="7"/>
        <v>0</v>
      </c>
      <c r="O11" s="52">
        <f t="shared" si="2"/>
        <v>0</v>
      </c>
    </row>
    <row r="12" spans="1:16" ht="26.25" x14ac:dyDescent="0.25">
      <c r="A12" s="59" t="s">
        <v>20</v>
      </c>
      <c r="B12" s="65" t="s">
        <v>21</v>
      </c>
      <c r="C12" s="51">
        <f>$P$12/12</f>
        <v>0</v>
      </c>
      <c r="D12" s="51">
        <f t="shared" ref="D12:N12" si="8">$P$12/12</f>
        <v>0</v>
      </c>
      <c r="E12" s="51">
        <f t="shared" si="8"/>
        <v>0</v>
      </c>
      <c r="F12" s="51">
        <f t="shared" si="8"/>
        <v>0</v>
      </c>
      <c r="G12" s="51">
        <f t="shared" si="8"/>
        <v>0</v>
      </c>
      <c r="H12" s="51">
        <f t="shared" si="8"/>
        <v>0</v>
      </c>
      <c r="I12" s="51">
        <f t="shared" si="8"/>
        <v>0</v>
      </c>
      <c r="J12" s="51">
        <f t="shared" si="8"/>
        <v>0</v>
      </c>
      <c r="K12" s="51">
        <f t="shared" si="8"/>
        <v>0</v>
      </c>
      <c r="L12" s="51">
        <f t="shared" si="8"/>
        <v>0</v>
      </c>
      <c r="M12" s="51">
        <f t="shared" si="8"/>
        <v>0</v>
      </c>
      <c r="N12" s="51">
        <f t="shared" si="8"/>
        <v>0</v>
      </c>
      <c r="O12" s="52">
        <f t="shared" si="2"/>
        <v>0</v>
      </c>
    </row>
    <row r="13" spans="1:16" ht="15.75" thickBot="1" x14ac:dyDescent="0.3">
      <c r="A13" s="60" t="s">
        <v>22</v>
      </c>
      <c r="B13" s="47" t="s">
        <v>23</v>
      </c>
      <c r="C13" s="51">
        <f>$P$13/12</f>
        <v>0</v>
      </c>
      <c r="D13" s="51">
        <f t="shared" ref="D13:N13" si="9">$P$13/12</f>
        <v>0</v>
      </c>
      <c r="E13" s="51">
        <f t="shared" si="9"/>
        <v>0</v>
      </c>
      <c r="F13" s="51">
        <f t="shared" si="9"/>
        <v>0</v>
      </c>
      <c r="G13" s="51">
        <f t="shared" si="9"/>
        <v>0</v>
      </c>
      <c r="H13" s="51">
        <f t="shared" si="9"/>
        <v>0</v>
      </c>
      <c r="I13" s="51">
        <f t="shared" si="9"/>
        <v>0</v>
      </c>
      <c r="J13" s="51">
        <f t="shared" si="9"/>
        <v>0</v>
      </c>
      <c r="K13" s="51">
        <f t="shared" si="9"/>
        <v>0</v>
      </c>
      <c r="L13" s="51">
        <f t="shared" si="9"/>
        <v>0</v>
      </c>
      <c r="M13" s="51">
        <f t="shared" si="9"/>
        <v>0</v>
      </c>
      <c r="N13" s="51">
        <f t="shared" si="9"/>
        <v>0</v>
      </c>
      <c r="O13" s="52">
        <f t="shared" si="2"/>
        <v>0</v>
      </c>
    </row>
    <row r="14" spans="1:16" ht="15.75" thickBot="1" x14ac:dyDescent="0.3">
      <c r="A14" s="61" t="s">
        <v>24</v>
      </c>
      <c r="B14" s="48" t="s">
        <v>25</v>
      </c>
      <c r="C14" s="53">
        <f t="shared" ref="C14:O14" si="10">SUM(C5:C13)</f>
        <v>23283883.583333332</v>
      </c>
      <c r="D14" s="53">
        <f t="shared" si="10"/>
        <v>23283883.583333332</v>
      </c>
      <c r="E14" s="54">
        <f t="shared" si="10"/>
        <v>23283883.583333332</v>
      </c>
      <c r="F14" s="53">
        <f t="shared" si="10"/>
        <v>23283883.583333332</v>
      </c>
      <c r="G14" s="53">
        <f t="shared" si="10"/>
        <v>23283883.583333332</v>
      </c>
      <c r="H14" s="54">
        <f t="shared" si="10"/>
        <v>23283883.583333332</v>
      </c>
      <c r="I14" s="53">
        <f t="shared" si="10"/>
        <v>23283883.583333332</v>
      </c>
      <c r="J14" s="53">
        <f t="shared" si="10"/>
        <v>23283883.583333332</v>
      </c>
      <c r="K14" s="54">
        <f t="shared" si="10"/>
        <v>23283883.583333332</v>
      </c>
      <c r="L14" s="53">
        <f t="shared" si="10"/>
        <v>23283883.583333332</v>
      </c>
      <c r="M14" s="53">
        <f t="shared" si="10"/>
        <v>23283883.583333332</v>
      </c>
      <c r="N14" s="54">
        <f t="shared" si="10"/>
        <v>23283883.583333332</v>
      </c>
      <c r="O14" s="54">
        <f t="shared" si="10"/>
        <v>279406603.00000006</v>
      </c>
    </row>
    <row r="15" spans="1:16" ht="26.25" x14ac:dyDescent="0.25">
      <c r="A15" s="62" t="s">
        <v>26</v>
      </c>
      <c r="B15" s="68" t="s">
        <v>27</v>
      </c>
      <c r="C15" s="51">
        <f>$P$15/12</f>
        <v>0</v>
      </c>
      <c r="D15" s="51">
        <f t="shared" ref="D15:N15" si="11">$P$15/12</f>
        <v>0</v>
      </c>
      <c r="E15" s="51">
        <f t="shared" si="11"/>
        <v>0</v>
      </c>
      <c r="F15" s="51">
        <f t="shared" si="11"/>
        <v>0</v>
      </c>
      <c r="G15" s="51">
        <f t="shared" si="11"/>
        <v>0</v>
      </c>
      <c r="H15" s="51">
        <f t="shared" si="11"/>
        <v>0</v>
      </c>
      <c r="I15" s="51">
        <f t="shared" si="11"/>
        <v>0</v>
      </c>
      <c r="J15" s="51">
        <f t="shared" si="11"/>
        <v>0</v>
      </c>
      <c r="K15" s="51">
        <f t="shared" si="11"/>
        <v>0</v>
      </c>
      <c r="L15" s="51">
        <f t="shared" si="11"/>
        <v>0</v>
      </c>
      <c r="M15" s="51">
        <f t="shared" si="11"/>
        <v>0</v>
      </c>
      <c r="N15" s="51">
        <f t="shared" si="11"/>
        <v>0</v>
      </c>
      <c r="O15" s="55">
        <f>SUM(C15:N15)</f>
        <v>0</v>
      </c>
    </row>
    <row r="16" spans="1:16" ht="26.25" x14ac:dyDescent="0.25">
      <c r="A16" s="59" t="s">
        <v>28</v>
      </c>
      <c r="B16" s="65" t="s">
        <v>29</v>
      </c>
      <c r="C16" s="51">
        <f>$P$16/12</f>
        <v>0</v>
      </c>
      <c r="D16" s="51">
        <f t="shared" ref="D16:N16" si="12">$P$16/12</f>
        <v>0</v>
      </c>
      <c r="E16" s="51">
        <f t="shared" si="12"/>
        <v>0</v>
      </c>
      <c r="F16" s="51">
        <f t="shared" si="12"/>
        <v>0</v>
      </c>
      <c r="G16" s="51">
        <f t="shared" si="12"/>
        <v>0</v>
      </c>
      <c r="H16" s="51">
        <f t="shared" si="12"/>
        <v>0</v>
      </c>
      <c r="I16" s="51">
        <f t="shared" si="12"/>
        <v>0</v>
      </c>
      <c r="J16" s="51">
        <f t="shared" si="12"/>
        <v>0</v>
      </c>
      <c r="K16" s="51">
        <f t="shared" si="12"/>
        <v>0</v>
      </c>
      <c r="L16" s="51">
        <f t="shared" si="12"/>
        <v>0</v>
      </c>
      <c r="M16" s="51">
        <f t="shared" si="12"/>
        <v>0</v>
      </c>
      <c r="N16" s="51">
        <f t="shared" si="12"/>
        <v>0</v>
      </c>
      <c r="O16" s="56">
        <f t="shared" ref="O16:O20" si="13">SUM(C16:N16)</f>
        <v>0</v>
      </c>
    </row>
    <row r="17" spans="1:16" x14ac:dyDescent="0.25">
      <c r="A17" s="59" t="s">
        <v>30</v>
      </c>
      <c r="B17" s="46" t="s">
        <v>31</v>
      </c>
      <c r="C17" s="51">
        <f>$P$17/12</f>
        <v>0</v>
      </c>
      <c r="D17" s="51">
        <f t="shared" ref="D17:N17" si="14">$P$17/12</f>
        <v>0</v>
      </c>
      <c r="E17" s="51">
        <f t="shared" si="14"/>
        <v>0</v>
      </c>
      <c r="F17" s="51">
        <f t="shared" si="14"/>
        <v>0</v>
      </c>
      <c r="G17" s="51">
        <f t="shared" si="14"/>
        <v>0</v>
      </c>
      <c r="H17" s="51">
        <f t="shared" si="14"/>
        <v>0</v>
      </c>
      <c r="I17" s="51">
        <f t="shared" si="14"/>
        <v>0</v>
      </c>
      <c r="J17" s="51">
        <f t="shared" si="14"/>
        <v>0</v>
      </c>
      <c r="K17" s="51">
        <f t="shared" si="14"/>
        <v>0</v>
      </c>
      <c r="L17" s="51">
        <f t="shared" si="14"/>
        <v>0</v>
      </c>
      <c r="M17" s="51">
        <f t="shared" si="14"/>
        <v>0</v>
      </c>
      <c r="N17" s="51">
        <f t="shared" si="14"/>
        <v>0</v>
      </c>
      <c r="O17" s="56">
        <f t="shared" si="13"/>
        <v>0</v>
      </c>
    </row>
    <row r="18" spans="1:16" x14ac:dyDescent="0.25">
      <c r="A18" s="59" t="s">
        <v>32</v>
      </c>
      <c r="B18" s="46" t="s">
        <v>33</v>
      </c>
      <c r="C18" s="51">
        <f>$P$18/12</f>
        <v>211416.66666666666</v>
      </c>
      <c r="D18" s="51">
        <f t="shared" ref="D18:N18" si="15">$P$18/12</f>
        <v>211416.66666666666</v>
      </c>
      <c r="E18" s="51">
        <f t="shared" si="15"/>
        <v>211416.66666666666</v>
      </c>
      <c r="F18" s="51">
        <f t="shared" si="15"/>
        <v>211416.66666666666</v>
      </c>
      <c r="G18" s="51">
        <f t="shared" si="15"/>
        <v>211416.66666666666</v>
      </c>
      <c r="H18" s="51">
        <f t="shared" si="15"/>
        <v>211416.66666666666</v>
      </c>
      <c r="I18" s="51">
        <f t="shared" si="15"/>
        <v>211416.66666666666</v>
      </c>
      <c r="J18" s="51">
        <f t="shared" si="15"/>
        <v>211416.66666666666</v>
      </c>
      <c r="K18" s="51">
        <f t="shared" si="15"/>
        <v>211416.66666666666</v>
      </c>
      <c r="L18" s="51">
        <f t="shared" si="15"/>
        <v>211416.66666666666</v>
      </c>
      <c r="M18" s="51">
        <f t="shared" si="15"/>
        <v>211416.66666666666</v>
      </c>
      <c r="N18" s="51">
        <f t="shared" si="15"/>
        <v>211416.66666666666</v>
      </c>
      <c r="O18" s="56">
        <f t="shared" si="13"/>
        <v>2537000</v>
      </c>
      <c r="P18" s="16">
        <v>2537000</v>
      </c>
    </row>
    <row r="19" spans="1:16" ht="26.25" x14ac:dyDescent="0.25">
      <c r="A19" s="59" t="s">
        <v>34</v>
      </c>
      <c r="B19" s="65" t="s">
        <v>35</v>
      </c>
      <c r="C19" s="51">
        <f>$P$19/12</f>
        <v>0</v>
      </c>
      <c r="D19" s="51">
        <f t="shared" ref="D19:N19" si="16">$P$19/12</f>
        <v>0</v>
      </c>
      <c r="E19" s="51">
        <f t="shared" si="16"/>
        <v>0</v>
      </c>
      <c r="F19" s="51">
        <f t="shared" si="16"/>
        <v>0</v>
      </c>
      <c r="G19" s="51">
        <f t="shared" si="16"/>
        <v>0</v>
      </c>
      <c r="H19" s="51">
        <f t="shared" si="16"/>
        <v>0</v>
      </c>
      <c r="I19" s="51">
        <f t="shared" si="16"/>
        <v>0</v>
      </c>
      <c r="J19" s="51">
        <f t="shared" si="16"/>
        <v>0</v>
      </c>
      <c r="K19" s="51">
        <f t="shared" si="16"/>
        <v>0</v>
      </c>
      <c r="L19" s="51">
        <f t="shared" si="16"/>
        <v>0</v>
      </c>
      <c r="M19" s="51">
        <f t="shared" si="16"/>
        <v>0</v>
      </c>
      <c r="N19" s="51">
        <f t="shared" si="16"/>
        <v>0</v>
      </c>
      <c r="O19" s="56">
        <f t="shared" si="13"/>
        <v>0</v>
      </c>
    </row>
    <row r="20" spans="1:16" ht="15.75" thickBot="1" x14ac:dyDescent="0.3">
      <c r="A20" s="60" t="s">
        <v>36</v>
      </c>
      <c r="B20" s="47" t="s">
        <v>37</v>
      </c>
      <c r="C20" s="51">
        <f>$P$20/12</f>
        <v>23072466.916666668</v>
      </c>
      <c r="D20" s="51">
        <f t="shared" ref="D20:N20" si="17">$P$20/12</f>
        <v>23072466.916666668</v>
      </c>
      <c r="E20" s="51">
        <f t="shared" si="17"/>
        <v>23072466.916666668</v>
      </c>
      <c r="F20" s="51">
        <f t="shared" si="17"/>
        <v>23072466.916666668</v>
      </c>
      <c r="G20" s="51">
        <f t="shared" si="17"/>
        <v>23072466.916666668</v>
      </c>
      <c r="H20" s="51">
        <f t="shared" si="17"/>
        <v>23072466.916666668</v>
      </c>
      <c r="I20" s="51">
        <f t="shared" si="17"/>
        <v>23072466.916666668</v>
      </c>
      <c r="J20" s="51">
        <f t="shared" si="17"/>
        <v>23072466.916666668</v>
      </c>
      <c r="K20" s="51">
        <f t="shared" si="17"/>
        <v>23072466.916666668</v>
      </c>
      <c r="L20" s="51">
        <f t="shared" si="17"/>
        <v>23072466.916666668</v>
      </c>
      <c r="M20" s="51">
        <f t="shared" si="17"/>
        <v>23072466.916666668</v>
      </c>
      <c r="N20" s="51">
        <f t="shared" si="17"/>
        <v>23072466.916666668</v>
      </c>
      <c r="O20" s="57">
        <f t="shared" si="13"/>
        <v>276869602.99999994</v>
      </c>
      <c r="P20" s="16">
        <v>276869603</v>
      </c>
    </row>
    <row r="21" spans="1:16" ht="15.75" thickBot="1" x14ac:dyDescent="0.3">
      <c r="A21" s="61" t="s">
        <v>24</v>
      </c>
      <c r="B21" s="48" t="s">
        <v>38</v>
      </c>
      <c r="C21" s="53">
        <f t="shared" ref="C21:O21" si="18">SUM(C15:C20)</f>
        <v>23283883.583333336</v>
      </c>
      <c r="D21" s="53">
        <f t="shared" si="18"/>
        <v>23283883.583333336</v>
      </c>
      <c r="E21" s="54">
        <f t="shared" si="18"/>
        <v>23283883.583333336</v>
      </c>
      <c r="F21" s="53">
        <f t="shared" si="18"/>
        <v>23283883.583333336</v>
      </c>
      <c r="G21" s="53">
        <f t="shared" si="18"/>
        <v>23283883.583333336</v>
      </c>
      <c r="H21" s="54">
        <f t="shared" si="18"/>
        <v>23283883.583333336</v>
      </c>
      <c r="I21" s="53">
        <f t="shared" si="18"/>
        <v>23283883.583333336</v>
      </c>
      <c r="J21" s="53">
        <f t="shared" si="18"/>
        <v>23283883.583333336</v>
      </c>
      <c r="K21" s="54">
        <f t="shared" si="18"/>
        <v>23283883.583333336</v>
      </c>
      <c r="L21" s="53">
        <f t="shared" si="18"/>
        <v>23283883.583333336</v>
      </c>
      <c r="M21" s="53">
        <f t="shared" si="18"/>
        <v>23283883.583333336</v>
      </c>
      <c r="N21" s="54">
        <f t="shared" si="18"/>
        <v>23283883.583333336</v>
      </c>
      <c r="O21" s="54">
        <f t="shared" si="18"/>
        <v>279406602.99999994</v>
      </c>
    </row>
  </sheetData>
  <mergeCells count="2">
    <mergeCell ref="A1:O1"/>
    <mergeCell ref="A2:O2"/>
  </mergeCells>
  <pageMargins left="0.17" right="0.18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workbookViewId="0">
      <selection activeCell="A2" sqref="A2:M2"/>
    </sheetView>
  </sheetViews>
  <sheetFormatPr defaultRowHeight="15" x14ac:dyDescent="0.25"/>
  <cols>
    <col min="3" max="3" width="47.7109375" bestFit="1" customWidth="1"/>
    <col min="4" max="4" width="15.42578125" bestFit="1" customWidth="1"/>
    <col min="5" max="5" width="9.85546875" style="72" bestFit="1" customWidth="1"/>
    <col min="6" max="8" width="9.140625" style="72"/>
    <col min="9" max="9" width="9.85546875" style="72" bestFit="1" customWidth="1"/>
    <col min="10" max="12" width="9.140625" style="72"/>
    <col min="13" max="13" width="13.5703125" bestFit="1" customWidth="1"/>
    <col min="14" max="14" width="10" bestFit="1" customWidth="1"/>
    <col min="15" max="15" width="10.85546875" bestFit="1" customWidth="1"/>
    <col min="16" max="16" width="10" bestFit="1" customWidth="1"/>
    <col min="265" max="265" width="47.7109375" bestFit="1" customWidth="1"/>
    <col min="266" max="266" width="10.85546875" bestFit="1" customWidth="1"/>
    <col min="267" max="267" width="9.85546875" bestFit="1" customWidth="1"/>
    <col min="521" max="521" width="47.7109375" bestFit="1" customWidth="1"/>
    <col min="522" max="522" width="10.85546875" bestFit="1" customWidth="1"/>
    <col min="523" max="523" width="9.85546875" bestFit="1" customWidth="1"/>
    <col min="777" max="777" width="47.7109375" bestFit="1" customWidth="1"/>
    <col min="778" max="778" width="10.85546875" bestFit="1" customWidth="1"/>
    <col min="779" max="779" width="9.85546875" bestFit="1" customWidth="1"/>
    <col min="1033" max="1033" width="47.7109375" bestFit="1" customWidth="1"/>
    <col min="1034" max="1034" width="10.85546875" bestFit="1" customWidth="1"/>
    <col min="1035" max="1035" width="9.85546875" bestFit="1" customWidth="1"/>
    <col min="1289" max="1289" width="47.7109375" bestFit="1" customWidth="1"/>
    <col min="1290" max="1290" width="10.85546875" bestFit="1" customWidth="1"/>
    <col min="1291" max="1291" width="9.85546875" bestFit="1" customWidth="1"/>
    <col min="1545" max="1545" width="47.7109375" bestFit="1" customWidth="1"/>
    <col min="1546" max="1546" width="10.85546875" bestFit="1" customWidth="1"/>
    <col min="1547" max="1547" width="9.85546875" bestFit="1" customWidth="1"/>
    <col min="1801" max="1801" width="47.7109375" bestFit="1" customWidth="1"/>
    <col min="1802" max="1802" width="10.85546875" bestFit="1" customWidth="1"/>
    <col min="1803" max="1803" width="9.85546875" bestFit="1" customWidth="1"/>
    <col min="2057" max="2057" width="47.7109375" bestFit="1" customWidth="1"/>
    <col min="2058" max="2058" width="10.85546875" bestFit="1" customWidth="1"/>
    <col min="2059" max="2059" width="9.85546875" bestFit="1" customWidth="1"/>
    <col min="2313" max="2313" width="47.7109375" bestFit="1" customWidth="1"/>
    <col min="2314" max="2314" width="10.85546875" bestFit="1" customWidth="1"/>
    <col min="2315" max="2315" width="9.85546875" bestFit="1" customWidth="1"/>
    <col min="2569" max="2569" width="47.7109375" bestFit="1" customWidth="1"/>
    <col min="2570" max="2570" width="10.85546875" bestFit="1" customWidth="1"/>
    <col min="2571" max="2571" width="9.85546875" bestFit="1" customWidth="1"/>
    <col min="2825" max="2825" width="47.7109375" bestFit="1" customWidth="1"/>
    <col min="2826" max="2826" width="10.85546875" bestFit="1" customWidth="1"/>
    <col min="2827" max="2827" width="9.85546875" bestFit="1" customWidth="1"/>
    <col min="3081" max="3081" width="47.7109375" bestFit="1" customWidth="1"/>
    <col min="3082" max="3082" width="10.85546875" bestFit="1" customWidth="1"/>
    <col min="3083" max="3083" width="9.85546875" bestFit="1" customWidth="1"/>
    <col min="3337" max="3337" width="47.7109375" bestFit="1" customWidth="1"/>
    <col min="3338" max="3338" width="10.85546875" bestFit="1" customWidth="1"/>
    <col min="3339" max="3339" width="9.85546875" bestFit="1" customWidth="1"/>
    <col min="3593" max="3593" width="47.7109375" bestFit="1" customWidth="1"/>
    <col min="3594" max="3594" width="10.85546875" bestFit="1" customWidth="1"/>
    <col min="3595" max="3595" width="9.85546875" bestFit="1" customWidth="1"/>
    <col min="3849" max="3849" width="47.7109375" bestFit="1" customWidth="1"/>
    <col min="3850" max="3850" width="10.85546875" bestFit="1" customWidth="1"/>
    <col min="3851" max="3851" width="9.85546875" bestFit="1" customWidth="1"/>
    <col min="4105" max="4105" width="47.7109375" bestFit="1" customWidth="1"/>
    <col min="4106" max="4106" width="10.85546875" bestFit="1" customWidth="1"/>
    <col min="4107" max="4107" width="9.85546875" bestFit="1" customWidth="1"/>
    <col min="4361" max="4361" width="47.7109375" bestFit="1" customWidth="1"/>
    <col min="4362" max="4362" width="10.85546875" bestFit="1" customWidth="1"/>
    <col min="4363" max="4363" width="9.85546875" bestFit="1" customWidth="1"/>
    <col min="4617" max="4617" width="47.7109375" bestFit="1" customWidth="1"/>
    <col min="4618" max="4618" width="10.85546875" bestFit="1" customWidth="1"/>
    <col min="4619" max="4619" width="9.85546875" bestFit="1" customWidth="1"/>
    <col min="4873" max="4873" width="47.7109375" bestFit="1" customWidth="1"/>
    <col min="4874" max="4874" width="10.85546875" bestFit="1" customWidth="1"/>
    <col min="4875" max="4875" width="9.85546875" bestFit="1" customWidth="1"/>
    <col min="5129" max="5129" width="47.7109375" bestFit="1" customWidth="1"/>
    <col min="5130" max="5130" width="10.85546875" bestFit="1" customWidth="1"/>
    <col min="5131" max="5131" width="9.85546875" bestFit="1" customWidth="1"/>
    <col min="5385" max="5385" width="47.7109375" bestFit="1" customWidth="1"/>
    <col min="5386" max="5386" width="10.85546875" bestFit="1" customWidth="1"/>
    <col min="5387" max="5387" width="9.85546875" bestFit="1" customWidth="1"/>
    <col min="5641" max="5641" width="47.7109375" bestFit="1" customWidth="1"/>
    <col min="5642" max="5642" width="10.85546875" bestFit="1" customWidth="1"/>
    <col min="5643" max="5643" width="9.85546875" bestFit="1" customWidth="1"/>
    <col min="5897" max="5897" width="47.7109375" bestFit="1" customWidth="1"/>
    <col min="5898" max="5898" width="10.85546875" bestFit="1" customWidth="1"/>
    <col min="5899" max="5899" width="9.85546875" bestFit="1" customWidth="1"/>
    <col min="6153" max="6153" width="47.7109375" bestFit="1" customWidth="1"/>
    <col min="6154" max="6154" width="10.85546875" bestFit="1" customWidth="1"/>
    <col min="6155" max="6155" width="9.85546875" bestFit="1" customWidth="1"/>
    <col min="6409" max="6409" width="47.7109375" bestFit="1" customWidth="1"/>
    <col min="6410" max="6410" width="10.85546875" bestFit="1" customWidth="1"/>
    <col min="6411" max="6411" width="9.85546875" bestFit="1" customWidth="1"/>
    <col min="6665" max="6665" width="47.7109375" bestFit="1" customWidth="1"/>
    <col min="6666" max="6666" width="10.85546875" bestFit="1" customWidth="1"/>
    <col min="6667" max="6667" width="9.85546875" bestFit="1" customWidth="1"/>
    <col min="6921" max="6921" width="47.7109375" bestFit="1" customWidth="1"/>
    <col min="6922" max="6922" width="10.85546875" bestFit="1" customWidth="1"/>
    <col min="6923" max="6923" width="9.85546875" bestFit="1" customWidth="1"/>
    <col min="7177" max="7177" width="47.7109375" bestFit="1" customWidth="1"/>
    <col min="7178" max="7178" width="10.85546875" bestFit="1" customWidth="1"/>
    <col min="7179" max="7179" width="9.85546875" bestFit="1" customWidth="1"/>
    <col min="7433" max="7433" width="47.7109375" bestFit="1" customWidth="1"/>
    <col min="7434" max="7434" width="10.85546875" bestFit="1" customWidth="1"/>
    <col min="7435" max="7435" width="9.85546875" bestFit="1" customWidth="1"/>
    <col min="7689" max="7689" width="47.7109375" bestFit="1" customWidth="1"/>
    <col min="7690" max="7690" width="10.85546875" bestFit="1" customWidth="1"/>
    <col min="7691" max="7691" width="9.85546875" bestFit="1" customWidth="1"/>
    <col min="7945" max="7945" width="47.7109375" bestFit="1" customWidth="1"/>
    <col min="7946" max="7946" width="10.85546875" bestFit="1" customWidth="1"/>
    <col min="7947" max="7947" width="9.85546875" bestFit="1" customWidth="1"/>
    <col min="8201" max="8201" width="47.7109375" bestFit="1" customWidth="1"/>
    <col min="8202" max="8202" width="10.85546875" bestFit="1" customWidth="1"/>
    <col min="8203" max="8203" width="9.85546875" bestFit="1" customWidth="1"/>
    <col min="8457" max="8457" width="47.7109375" bestFit="1" customWidth="1"/>
    <col min="8458" max="8458" width="10.85546875" bestFit="1" customWidth="1"/>
    <col min="8459" max="8459" width="9.85546875" bestFit="1" customWidth="1"/>
    <col min="8713" max="8713" width="47.7109375" bestFit="1" customWidth="1"/>
    <col min="8714" max="8714" width="10.85546875" bestFit="1" customWidth="1"/>
    <col min="8715" max="8715" width="9.85546875" bestFit="1" customWidth="1"/>
    <col min="8969" max="8969" width="47.7109375" bestFit="1" customWidth="1"/>
    <col min="8970" max="8970" width="10.85546875" bestFit="1" customWidth="1"/>
    <col min="8971" max="8971" width="9.85546875" bestFit="1" customWidth="1"/>
    <col min="9225" max="9225" width="47.7109375" bestFit="1" customWidth="1"/>
    <col min="9226" max="9226" width="10.85546875" bestFit="1" customWidth="1"/>
    <col min="9227" max="9227" width="9.85546875" bestFit="1" customWidth="1"/>
    <col min="9481" max="9481" width="47.7109375" bestFit="1" customWidth="1"/>
    <col min="9482" max="9482" width="10.85546875" bestFit="1" customWidth="1"/>
    <col min="9483" max="9483" width="9.85546875" bestFit="1" customWidth="1"/>
    <col min="9737" max="9737" width="47.7109375" bestFit="1" customWidth="1"/>
    <col min="9738" max="9738" width="10.85546875" bestFit="1" customWidth="1"/>
    <col min="9739" max="9739" width="9.85546875" bestFit="1" customWidth="1"/>
    <col min="9993" max="9993" width="47.7109375" bestFit="1" customWidth="1"/>
    <col min="9994" max="9994" width="10.85546875" bestFit="1" customWidth="1"/>
    <col min="9995" max="9995" width="9.85546875" bestFit="1" customWidth="1"/>
    <col min="10249" max="10249" width="47.7109375" bestFit="1" customWidth="1"/>
    <col min="10250" max="10250" width="10.85546875" bestFit="1" customWidth="1"/>
    <col min="10251" max="10251" width="9.85546875" bestFit="1" customWidth="1"/>
    <col min="10505" max="10505" width="47.7109375" bestFit="1" customWidth="1"/>
    <col min="10506" max="10506" width="10.85546875" bestFit="1" customWidth="1"/>
    <col min="10507" max="10507" width="9.85546875" bestFit="1" customWidth="1"/>
    <col min="10761" max="10761" width="47.7109375" bestFit="1" customWidth="1"/>
    <col min="10762" max="10762" width="10.85546875" bestFit="1" customWidth="1"/>
    <col min="10763" max="10763" width="9.85546875" bestFit="1" customWidth="1"/>
    <col min="11017" max="11017" width="47.7109375" bestFit="1" customWidth="1"/>
    <col min="11018" max="11018" width="10.85546875" bestFit="1" customWidth="1"/>
    <col min="11019" max="11019" width="9.85546875" bestFit="1" customWidth="1"/>
    <col min="11273" max="11273" width="47.7109375" bestFit="1" customWidth="1"/>
    <col min="11274" max="11274" width="10.85546875" bestFit="1" customWidth="1"/>
    <col min="11275" max="11275" width="9.85546875" bestFit="1" customWidth="1"/>
    <col min="11529" max="11529" width="47.7109375" bestFit="1" customWidth="1"/>
    <col min="11530" max="11530" width="10.85546875" bestFit="1" customWidth="1"/>
    <col min="11531" max="11531" width="9.85546875" bestFit="1" customWidth="1"/>
    <col min="11785" max="11785" width="47.7109375" bestFit="1" customWidth="1"/>
    <col min="11786" max="11786" width="10.85546875" bestFit="1" customWidth="1"/>
    <col min="11787" max="11787" width="9.85546875" bestFit="1" customWidth="1"/>
    <col min="12041" max="12041" width="47.7109375" bestFit="1" customWidth="1"/>
    <col min="12042" max="12042" width="10.85546875" bestFit="1" customWidth="1"/>
    <col min="12043" max="12043" width="9.85546875" bestFit="1" customWidth="1"/>
    <col min="12297" max="12297" width="47.7109375" bestFit="1" customWidth="1"/>
    <col min="12298" max="12298" width="10.85546875" bestFit="1" customWidth="1"/>
    <col min="12299" max="12299" width="9.85546875" bestFit="1" customWidth="1"/>
    <col min="12553" max="12553" width="47.7109375" bestFit="1" customWidth="1"/>
    <col min="12554" max="12554" width="10.85546875" bestFit="1" customWidth="1"/>
    <col min="12555" max="12555" width="9.85546875" bestFit="1" customWidth="1"/>
    <col min="12809" max="12809" width="47.7109375" bestFit="1" customWidth="1"/>
    <col min="12810" max="12810" width="10.85546875" bestFit="1" customWidth="1"/>
    <col min="12811" max="12811" width="9.85546875" bestFit="1" customWidth="1"/>
    <col min="13065" max="13065" width="47.7109375" bestFit="1" customWidth="1"/>
    <col min="13066" max="13066" width="10.85546875" bestFit="1" customWidth="1"/>
    <col min="13067" max="13067" width="9.85546875" bestFit="1" customWidth="1"/>
    <col min="13321" max="13321" width="47.7109375" bestFit="1" customWidth="1"/>
    <col min="13322" max="13322" width="10.85546875" bestFit="1" customWidth="1"/>
    <col min="13323" max="13323" width="9.85546875" bestFit="1" customWidth="1"/>
    <col min="13577" max="13577" width="47.7109375" bestFit="1" customWidth="1"/>
    <col min="13578" max="13578" width="10.85546875" bestFit="1" customWidth="1"/>
    <col min="13579" max="13579" width="9.85546875" bestFit="1" customWidth="1"/>
    <col min="13833" max="13833" width="47.7109375" bestFit="1" customWidth="1"/>
    <col min="13834" max="13834" width="10.85546875" bestFit="1" customWidth="1"/>
    <col min="13835" max="13835" width="9.85546875" bestFit="1" customWidth="1"/>
    <col min="14089" max="14089" width="47.7109375" bestFit="1" customWidth="1"/>
    <col min="14090" max="14090" width="10.85546875" bestFit="1" customWidth="1"/>
    <col min="14091" max="14091" width="9.85546875" bestFit="1" customWidth="1"/>
    <col min="14345" max="14345" width="47.7109375" bestFit="1" customWidth="1"/>
    <col min="14346" max="14346" width="10.85546875" bestFit="1" customWidth="1"/>
    <col min="14347" max="14347" width="9.85546875" bestFit="1" customWidth="1"/>
    <col min="14601" max="14601" width="47.7109375" bestFit="1" customWidth="1"/>
    <col min="14602" max="14602" width="10.85546875" bestFit="1" customWidth="1"/>
    <col min="14603" max="14603" width="9.85546875" bestFit="1" customWidth="1"/>
    <col min="14857" max="14857" width="47.7109375" bestFit="1" customWidth="1"/>
    <col min="14858" max="14858" width="10.85546875" bestFit="1" customWidth="1"/>
    <col min="14859" max="14859" width="9.85546875" bestFit="1" customWidth="1"/>
    <col min="15113" max="15113" width="47.7109375" bestFit="1" customWidth="1"/>
    <col min="15114" max="15114" width="10.85546875" bestFit="1" customWidth="1"/>
    <col min="15115" max="15115" width="9.85546875" bestFit="1" customWidth="1"/>
    <col min="15369" max="15369" width="47.7109375" bestFit="1" customWidth="1"/>
    <col min="15370" max="15370" width="10.85546875" bestFit="1" customWidth="1"/>
    <col min="15371" max="15371" width="9.85546875" bestFit="1" customWidth="1"/>
    <col min="15625" max="15625" width="47.7109375" bestFit="1" customWidth="1"/>
    <col min="15626" max="15626" width="10.85546875" bestFit="1" customWidth="1"/>
    <col min="15627" max="15627" width="9.85546875" bestFit="1" customWidth="1"/>
    <col min="15881" max="15881" width="47.7109375" bestFit="1" customWidth="1"/>
    <col min="15882" max="15882" width="10.85546875" bestFit="1" customWidth="1"/>
    <col min="15883" max="15883" width="9.85546875" bestFit="1" customWidth="1"/>
    <col min="16137" max="16137" width="47.7109375" bestFit="1" customWidth="1"/>
    <col min="16138" max="16138" width="10.85546875" bestFit="1" customWidth="1"/>
    <col min="16139" max="16139" width="9.85546875" bestFit="1" customWidth="1"/>
  </cols>
  <sheetData>
    <row r="1" spans="1:22" s="16" customFormat="1" x14ac:dyDescent="0.25">
      <c r="A1" s="204" t="s">
        <v>177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"/>
      <c r="O1" s="2"/>
      <c r="P1" s="2"/>
      <c r="Q1" s="2"/>
      <c r="R1" s="2"/>
      <c r="S1" s="2"/>
      <c r="T1" s="2"/>
      <c r="U1" s="2"/>
    </row>
    <row r="2" spans="1:22" s="16" customFormat="1" x14ac:dyDescent="0.25">
      <c r="A2" s="205" t="s">
        <v>71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"/>
      <c r="O2" s="2"/>
      <c r="P2" s="2"/>
      <c r="Q2" s="2"/>
      <c r="R2" s="2"/>
      <c r="S2" s="2"/>
      <c r="T2" s="2"/>
      <c r="U2" s="2"/>
    </row>
    <row r="3" spans="1:22" s="16" customFormat="1" ht="15" customHeight="1" thickBot="1" x14ac:dyDescent="0.3">
      <c r="E3" s="97"/>
      <c r="F3" s="22"/>
      <c r="G3" s="22"/>
      <c r="H3" s="22"/>
      <c r="I3" s="22"/>
      <c r="J3" s="22"/>
      <c r="K3" s="22"/>
      <c r="L3" s="22"/>
      <c r="U3" s="1"/>
      <c r="V3"/>
    </row>
    <row r="4" spans="1:22" ht="15.75" thickBot="1" x14ac:dyDescent="0.3">
      <c r="B4" s="25"/>
      <c r="D4" s="21"/>
      <c r="E4" s="215" t="s">
        <v>80</v>
      </c>
      <c r="F4" s="216"/>
      <c r="G4" s="215" t="s">
        <v>81</v>
      </c>
      <c r="H4" s="216"/>
      <c r="I4" s="215" t="s">
        <v>164</v>
      </c>
      <c r="J4" s="216"/>
      <c r="K4" s="215" t="s">
        <v>167</v>
      </c>
      <c r="L4" s="216"/>
      <c r="M4" s="21" t="s">
        <v>74</v>
      </c>
    </row>
    <row r="5" spans="1:22" ht="15.75" thickBot="1" x14ac:dyDescent="0.3">
      <c r="B5" s="109" t="s">
        <v>4</v>
      </c>
      <c r="C5" s="110" t="s">
        <v>5</v>
      </c>
      <c r="D5" s="111" t="s">
        <v>75</v>
      </c>
      <c r="E5" s="112" t="s">
        <v>76</v>
      </c>
      <c r="F5" s="133" t="s">
        <v>77</v>
      </c>
      <c r="G5" s="125" t="s">
        <v>76</v>
      </c>
      <c r="H5" s="133" t="s">
        <v>77</v>
      </c>
      <c r="I5" s="125" t="s">
        <v>76</v>
      </c>
      <c r="J5" s="133" t="s">
        <v>77</v>
      </c>
      <c r="K5" s="125" t="s">
        <v>76</v>
      </c>
      <c r="L5" s="133" t="s">
        <v>77</v>
      </c>
      <c r="M5" s="134" t="s">
        <v>78</v>
      </c>
    </row>
    <row r="6" spans="1:22" x14ac:dyDescent="0.25">
      <c r="B6" s="80" t="s">
        <v>6</v>
      </c>
      <c r="C6" s="81" t="s">
        <v>7</v>
      </c>
      <c r="D6" s="91">
        <v>353487000</v>
      </c>
      <c r="E6" s="92"/>
      <c r="F6" s="91"/>
      <c r="G6" s="126">
        <v>1600000</v>
      </c>
      <c r="H6" s="137"/>
      <c r="I6" s="156">
        <v>9169000</v>
      </c>
      <c r="J6" s="156"/>
      <c r="K6" s="156"/>
      <c r="L6" s="156">
        <v>2826948</v>
      </c>
      <c r="M6" s="135">
        <f>SUM(D6+E6-F6+G6-H6+I6-J6+K6-L6)</f>
        <v>361429052</v>
      </c>
      <c r="O6" s="72"/>
    </row>
    <row r="7" spans="1:22" x14ac:dyDescent="0.25">
      <c r="B7" s="26" t="s">
        <v>8</v>
      </c>
      <c r="C7" s="24" t="s">
        <v>9</v>
      </c>
      <c r="D7" s="27">
        <v>77814000</v>
      </c>
      <c r="E7" s="93"/>
      <c r="F7" s="27"/>
      <c r="G7" s="127">
        <v>352000</v>
      </c>
      <c r="H7" s="138"/>
      <c r="I7" s="156">
        <v>2018000</v>
      </c>
      <c r="J7" s="156"/>
      <c r="K7" s="156">
        <v>3634948</v>
      </c>
      <c r="L7" s="156"/>
      <c r="M7" s="135">
        <f t="shared" ref="M7:M9" si="0">SUM(D7+E7-F7+G7-H7+I7-J7+K7-L7)</f>
        <v>83818948</v>
      </c>
      <c r="O7" s="72"/>
    </row>
    <row r="8" spans="1:22" x14ac:dyDescent="0.25">
      <c r="B8" s="26" t="s">
        <v>10</v>
      </c>
      <c r="C8" s="24" t="s">
        <v>11</v>
      </c>
      <c r="D8" s="27">
        <v>25508000</v>
      </c>
      <c r="E8" s="93"/>
      <c r="F8" s="27">
        <v>438083</v>
      </c>
      <c r="G8" s="128"/>
      <c r="H8" s="27"/>
      <c r="I8" s="135"/>
      <c r="J8" s="135"/>
      <c r="K8" s="135">
        <v>1435000</v>
      </c>
      <c r="L8" s="135"/>
      <c r="M8" s="135">
        <f t="shared" si="0"/>
        <v>26504917</v>
      </c>
      <c r="O8" s="72"/>
      <c r="Q8" s="72"/>
    </row>
    <row r="9" spans="1:22" ht="15.75" thickBot="1" x14ac:dyDescent="0.3">
      <c r="B9" s="78" t="s">
        <v>16</v>
      </c>
      <c r="C9" s="79" t="s">
        <v>17</v>
      </c>
      <c r="D9" s="95">
        <v>4000000</v>
      </c>
      <c r="E9" s="94"/>
      <c r="F9" s="95"/>
      <c r="G9" s="129"/>
      <c r="H9" s="95"/>
      <c r="I9" s="136"/>
      <c r="J9" s="136"/>
      <c r="K9" s="136"/>
      <c r="L9" s="136">
        <v>100000</v>
      </c>
      <c r="M9" s="135">
        <f t="shared" si="0"/>
        <v>3900000</v>
      </c>
      <c r="O9" s="72"/>
    </row>
    <row r="10" spans="1:22" ht="15.75" thickBot="1" x14ac:dyDescent="0.3">
      <c r="B10" s="106" t="s">
        <v>24</v>
      </c>
      <c r="C10" s="107" t="s">
        <v>25</v>
      </c>
      <c r="D10" s="108">
        <f>SUM(D6:D9)</f>
        <v>460809000</v>
      </c>
      <c r="E10" s="108">
        <f t="shared" ref="E10:L10" si="1">SUM(E6:E9)</f>
        <v>0</v>
      </c>
      <c r="F10" s="108">
        <f t="shared" si="1"/>
        <v>438083</v>
      </c>
      <c r="G10" s="130">
        <f t="shared" si="1"/>
        <v>1952000</v>
      </c>
      <c r="H10" s="108">
        <f t="shared" si="1"/>
        <v>0</v>
      </c>
      <c r="I10" s="108">
        <f t="shared" si="1"/>
        <v>11187000</v>
      </c>
      <c r="J10" s="108">
        <f t="shared" si="1"/>
        <v>0</v>
      </c>
      <c r="K10" s="108">
        <f>SUM(K6:K9)</f>
        <v>5069948</v>
      </c>
      <c r="L10" s="108">
        <f t="shared" si="1"/>
        <v>2926948</v>
      </c>
      <c r="M10" s="130">
        <f>SUM(M6:M9)</f>
        <v>475652917</v>
      </c>
      <c r="O10" s="72"/>
    </row>
    <row r="11" spans="1:22" x14ac:dyDescent="0.25">
      <c r="B11" s="80" t="s">
        <v>26</v>
      </c>
      <c r="C11" s="81" t="s">
        <v>27</v>
      </c>
      <c r="D11" s="91">
        <v>27500000</v>
      </c>
      <c r="E11" s="92"/>
      <c r="F11" s="91"/>
      <c r="G11" s="131"/>
      <c r="H11" s="91"/>
      <c r="I11" s="135"/>
      <c r="J11" s="135"/>
      <c r="K11" s="135"/>
      <c r="L11" s="135"/>
      <c r="M11" s="135">
        <f>SUM(D11+E11-F11+G11-H11+I11-J11+K11-L11)</f>
        <v>27500000</v>
      </c>
      <c r="O11" s="72"/>
    </row>
    <row r="12" spans="1:22" x14ac:dyDescent="0.25">
      <c r="B12" s="26" t="s">
        <v>32</v>
      </c>
      <c r="C12" s="24" t="s">
        <v>33</v>
      </c>
      <c r="D12" s="27">
        <v>3150000</v>
      </c>
      <c r="E12" s="93"/>
      <c r="F12" s="27"/>
      <c r="G12" s="128"/>
      <c r="H12" s="27"/>
      <c r="I12" s="135"/>
      <c r="J12" s="135"/>
      <c r="K12" s="135"/>
      <c r="L12" s="135">
        <v>310000</v>
      </c>
      <c r="M12" s="135">
        <f t="shared" ref="M12:M14" si="2">SUM(D12+E12-F12+G12-H12+I12-J12+K12-L12)</f>
        <v>2840000</v>
      </c>
      <c r="O12" s="72"/>
    </row>
    <row r="13" spans="1:22" x14ac:dyDescent="0.25">
      <c r="B13" s="26" t="s">
        <v>52</v>
      </c>
      <c r="C13" s="24" t="s">
        <v>53</v>
      </c>
      <c r="D13" s="27">
        <v>350000</v>
      </c>
      <c r="E13" s="93"/>
      <c r="F13" s="27"/>
      <c r="G13" s="128"/>
      <c r="H13" s="27"/>
      <c r="I13" s="135"/>
      <c r="J13" s="135"/>
      <c r="K13" s="135">
        <v>515000</v>
      </c>
      <c r="L13" s="135"/>
      <c r="M13" s="135">
        <f t="shared" si="2"/>
        <v>865000</v>
      </c>
      <c r="O13" s="72"/>
    </row>
    <row r="14" spans="1:22" ht="15.75" thickBot="1" x14ac:dyDescent="0.3">
      <c r="B14" s="78" t="s">
        <v>36</v>
      </c>
      <c r="C14" s="79" t="s">
        <v>37</v>
      </c>
      <c r="D14" s="95">
        <v>429809000</v>
      </c>
      <c r="E14" s="94"/>
      <c r="F14" s="95">
        <v>438083</v>
      </c>
      <c r="G14" s="129">
        <v>1952000</v>
      </c>
      <c r="H14" s="95"/>
      <c r="I14" s="87">
        <v>11187000</v>
      </c>
      <c r="J14" s="155"/>
      <c r="K14" s="87">
        <v>1938000</v>
      </c>
      <c r="L14" s="155"/>
      <c r="M14" s="135">
        <f t="shared" si="2"/>
        <v>444447917</v>
      </c>
      <c r="O14" s="72"/>
    </row>
    <row r="15" spans="1:22" ht="15.75" thickBot="1" x14ac:dyDescent="0.3">
      <c r="B15" s="99" t="s">
        <v>24</v>
      </c>
      <c r="C15" s="100" t="s">
        <v>38</v>
      </c>
      <c r="D15" s="101">
        <f>SUM(D11:D14)</f>
        <v>460809000</v>
      </c>
      <c r="E15" s="101">
        <f t="shared" ref="E15:L15" si="3">SUM(E11:E14)</f>
        <v>0</v>
      </c>
      <c r="F15" s="101">
        <f t="shared" si="3"/>
        <v>438083</v>
      </c>
      <c r="G15" s="132">
        <f t="shared" si="3"/>
        <v>1952000</v>
      </c>
      <c r="H15" s="101">
        <f t="shared" si="3"/>
        <v>0</v>
      </c>
      <c r="I15" s="101">
        <f t="shared" si="3"/>
        <v>11187000</v>
      </c>
      <c r="J15" s="101">
        <f t="shared" si="3"/>
        <v>0</v>
      </c>
      <c r="K15" s="101">
        <f t="shared" si="3"/>
        <v>2453000</v>
      </c>
      <c r="L15" s="101">
        <f t="shared" si="3"/>
        <v>310000</v>
      </c>
      <c r="M15" s="130">
        <f>SUM(M11:M14)</f>
        <v>475652917</v>
      </c>
      <c r="O15" s="120"/>
    </row>
  </sheetData>
  <mergeCells count="6">
    <mergeCell ref="A1:M1"/>
    <mergeCell ref="A2:M2"/>
    <mergeCell ref="E4:F4"/>
    <mergeCell ref="G4:H4"/>
    <mergeCell ref="I4:J4"/>
    <mergeCell ref="K4:L4"/>
  </mergeCells>
  <pageMargins left="0.23622047244094491" right="0.1574803149606299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Normal="100" workbookViewId="0">
      <selection activeCell="A2" sqref="A2:O2"/>
    </sheetView>
  </sheetViews>
  <sheetFormatPr defaultRowHeight="15" x14ac:dyDescent="0.25"/>
  <cols>
    <col min="1" max="1" width="5.140625" style="16" customWidth="1"/>
    <col min="2" max="2" width="26.5703125" style="16" customWidth="1"/>
    <col min="3" max="10" width="9.85546875" style="16" bestFit="1" customWidth="1"/>
    <col min="11" max="11" width="10.42578125" style="16" bestFit="1" customWidth="1"/>
    <col min="12" max="14" width="9.85546875" style="16" bestFit="1" customWidth="1"/>
    <col min="15" max="15" width="10.85546875" style="16" bestFit="1" customWidth="1"/>
    <col min="16" max="16" width="10" style="16" bestFit="1" customWidth="1"/>
    <col min="17" max="256" width="9.140625" style="16"/>
    <col min="257" max="257" width="10.7109375" style="16" customWidth="1"/>
    <col min="258" max="258" width="40.7109375" style="16" customWidth="1"/>
    <col min="259" max="261" width="17.7109375" style="16" customWidth="1"/>
    <col min="262" max="262" width="9.85546875" style="16" bestFit="1" customWidth="1"/>
    <col min="263" max="263" width="11.42578125" style="16" customWidth="1"/>
    <col min="264" max="512" width="9.140625" style="16"/>
    <col min="513" max="513" width="10.7109375" style="16" customWidth="1"/>
    <col min="514" max="514" width="40.7109375" style="16" customWidth="1"/>
    <col min="515" max="517" width="17.7109375" style="16" customWidth="1"/>
    <col min="518" max="518" width="9.85546875" style="16" bestFit="1" customWidth="1"/>
    <col min="519" max="519" width="11.42578125" style="16" customWidth="1"/>
    <col min="520" max="768" width="9.140625" style="16"/>
    <col min="769" max="769" width="10.7109375" style="16" customWidth="1"/>
    <col min="770" max="770" width="40.7109375" style="16" customWidth="1"/>
    <col min="771" max="773" width="17.7109375" style="16" customWidth="1"/>
    <col min="774" max="774" width="9.85546875" style="16" bestFit="1" customWidth="1"/>
    <col min="775" max="775" width="11.42578125" style="16" customWidth="1"/>
    <col min="776" max="1024" width="9.140625" style="16"/>
    <col min="1025" max="1025" width="10.7109375" style="16" customWidth="1"/>
    <col min="1026" max="1026" width="40.7109375" style="16" customWidth="1"/>
    <col min="1027" max="1029" width="17.7109375" style="16" customWidth="1"/>
    <col min="1030" max="1030" width="9.85546875" style="16" bestFit="1" customWidth="1"/>
    <col min="1031" max="1031" width="11.42578125" style="16" customWidth="1"/>
    <col min="1032" max="1280" width="9.140625" style="16"/>
    <col min="1281" max="1281" width="10.7109375" style="16" customWidth="1"/>
    <col min="1282" max="1282" width="40.7109375" style="16" customWidth="1"/>
    <col min="1283" max="1285" width="17.7109375" style="16" customWidth="1"/>
    <col min="1286" max="1286" width="9.85546875" style="16" bestFit="1" customWidth="1"/>
    <col min="1287" max="1287" width="11.42578125" style="16" customWidth="1"/>
    <col min="1288" max="1536" width="9.140625" style="16"/>
    <col min="1537" max="1537" width="10.7109375" style="16" customWidth="1"/>
    <col min="1538" max="1538" width="40.7109375" style="16" customWidth="1"/>
    <col min="1539" max="1541" width="17.7109375" style="16" customWidth="1"/>
    <col min="1542" max="1542" width="9.85546875" style="16" bestFit="1" customWidth="1"/>
    <col min="1543" max="1543" width="11.42578125" style="16" customWidth="1"/>
    <col min="1544" max="1792" width="9.140625" style="16"/>
    <col min="1793" max="1793" width="10.7109375" style="16" customWidth="1"/>
    <col min="1794" max="1794" width="40.7109375" style="16" customWidth="1"/>
    <col min="1795" max="1797" width="17.7109375" style="16" customWidth="1"/>
    <col min="1798" max="1798" width="9.85546875" style="16" bestFit="1" customWidth="1"/>
    <col min="1799" max="1799" width="11.42578125" style="16" customWidth="1"/>
    <col min="1800" max="2048" width="9.140625" style="16"/>
    <col min="2049" max="2049" width="10.7109375" style="16" customWidth="1"/>
    <col min="2050" max="2050" width="40.7109375" style="16" customWidth="1"/>
    <col min="2051" max="2053" width="17.7109375" style="16" customWidth="1"/>
    <col min="2054" max="2054" width="9.85546875" style="16" bestFit="1" customWidth="1"/>
    <col min="2055" max="2055" width="11.42578125" style="16" customWidth="1"/>
    <col min="2056" max="2304" width="9.140625" style="16"/>
    <col min="2305" max="2305" width="10.7109375" style="16" customWidth="1"/>
    <col min="2306" max="2306" width="40.7109375" style="16" customWidth="1"/>
    <col min="2307" max="2309" width="17.7109375" style="16" customWidth="1"/>
    <col min="2310" max="2310" width="9.85546875" style="16" bestFit="1" customWidth="1"/>
    <col min="2311" max="2311" width="11.42578125" style="16" customWidth="1"/>
    <col min="2312" max="2560" width="9.140625" style="16"/>
    <col min="2561" max="2561" width="10.7109375" style="16" customWidth="1"/>
    <col min="2562" max="2562" width="40.7109375" style="16" customWidth="1"/>
    <col min="2563" max="2565" width="17.7109375" style="16" customWidth="1"/>
    <col min="2566" max="2566" width="9.85546875" style="16" bestFit="1" customWidth="1"/>
    <col min="2567" max="2567" width="11.42578125" style="16" customWidth="1"/>
    <col min="2568" max="2816" width="9.140625" style="16"/>
    <col min="2817" max="2817" width="10.7109375" style="16" customWidth="1"/>
    <col min="2818" max="2818" width="40.7109375" style="16" customWidth="1"/>
    <col min="2819" max="2821" width="17.7109375" style="16" customWidth="1"/>
    <col min="2822" max="2822" width="9.85546875" style="16" bestFit="1" customWidth="1"/>
    <col min="2823" max="2823" width="11.42578125" style="16" customWidth="1"/>
    <col min="2824" max="3072" width="9.140625" style="16"/>
    <col min="3073" max="3073" width="10.7109375" style="16" customWidth="1"/>
    <col min="3074" max="3074" width="40.7109375" style="16" customWidth="1"/>
    <col min="3075" max="3077" width="17.7109375" style="16" customWidth="1"/>
    <col min="3078" max="3078" width="9.85546875" style="16" bestFit="1" customWidth="1"/>
    <col min="3079" max="3079" width="11.42578125" style="16" customWidth="1"/>
    <col min="3080" max="3328" width="9.140625" style="16"/>
    <col min="3329" max="3329" width="10.7109375" style="16" customWidth="1"/>
    <col min="3330" max="3330" width="40.7109375" style="16" customWidth="1"/>
    <col min="3331" max="3333" width="17.7109375" style="16" customWidth="1"/>
    <col min="3334" max="3334" width="9.85546875" style="16" bestFit="1" customWidth="1"/>
    <col min="3335" max="3335" width="11.42578125" style="16" customWidth="1"/>
    <col min="3336" max="3584" width="9.140625" style="16"/>
    <col min="3585" max="3585" width="10.7109375" style="16" customWidth="1"/>
    <col min="3586" max="3586" width="40.7109375" style="16" customWidth="1"/>
    <col min="3587" max="3589" width="17.7109375" style="16" customWidth="1"/>
    <col min="3590" max="3590" width="9.85546875" style="16" bestFit="1" customWidth="1"/>
    <col min="3591" max="3591" width="11.42578125" style="16" customWidth="1"/>
    <col min="3592" max="3840" width="9.140625" style="16"/>
    <col min="3841" max="3841" width="10.7109375" style="16" customWidth="1"/>
    <col min="3842" max="3842" width="40.7109375" style="16" customWidth="1"/>
    <col min="3843" max="3845" width="17.7109375" style="16" customWidth="1"/>
    <col min="3846" max="3846" width="9.85546875" style="16" bestFit="1" customWidth="1"/>
    <col min="3847" max="3847" width="11.42578125" style="16" customWidth="1"/>
    <col min="3848" max="4096" width="9.140625" style="16"/>
    <col min="4097" max="4097" width="10.7109375" style="16" customWidth="1"/>
    <col min="4098" max="4098" width="40.7109375" style="16" customWidth="1"/>
    <col min="4099" max="4101" width="17.7109375" style="16" customWidth="1"/>
    <col min="4102" max="4102" width="9.85546875" style="16" bestFit="1" customWidth="1"/>
    <col min="4103" max="4103" width="11.42578125" style="16" customWidth="1"/>
    <col min="4104" max="4352" width="9.140625" style="16"/>
    <col min="4353" max="4353" width="10.7109375" style="16" customWidth="1"/>
    <col min="4354" max="4354" width="40.7109375" style="16" customWidth="1"/>
    <col min="4355" max="4357" width="17.7109375" style="16" customWidth="1"/>
    <col min="4358" max="4358" width="9.85546875" style="16" bestFit="1" customWidth="1"/>
    <col min="4359" max="4359" width="11.42578125" style="16" customWidth="1"/>
    <col min="4360" max="4608" width="9.140625" style="16"/>
    <col min="4609" max="4609" width="10.7109375" style="16" customWidth="1"/>
    <col min="4610" max="4610" width="40.7109375" style="16" customWidth="1"/>
    <col min="4611" max="4613" width="17.7109375" style="16" customWidth="1"/>
    <col min="4614" max="4614" width="9.85546875" style="16" bestFit="1" customWidth="1"/>
    <col min="4615" max="4615" width="11.42578125" style="16" customWidth="1"/>
    <col min="4616" max="4864" width="9.140625" style="16"/>
    <col min="4865" max="4865" width="10.7109375" style="16" customWidth="1"/>
    <col min="4866" max="4866" width="40.7109375" style="16" customWidth="1"/>
    <col min="4867" max="4869" width="17.7109375" style="16" customWidth="1"/>
    <col min="4870" max="4870" width="9.85546875" style="16" bestFit="1" customWidth="1"/>
    <col min="4871" max="4871" width="11.42578125" style="16" customWidth="1"/>
    <col min="4872" max="5120" width="9.140625" style="16"/>
    <col min="5121" max="5121" width="10.7109375" style="16" customWidth="1"/>
    <col min="5122" max="5122" width="40.7109375" style="16" customWidth="1"/>
    <col min="5123" max="5125" width="17.7109375" style="16" customWidth="1"/>
    <col min="5126" max="5126" width="9.85546875" style="16" bestFit="1" customWidth="1"/>
    <col min="5127" max="5127" width="11.42578125" style="16" customWidth="1"/>
    <col min="5128" max="5376" width="9.140625" style="16"/>
    <col min="5377" max="5377" width="10.7109375" style="16" customWidth="1"/>
    <col min="5378" max="5378" width="40.7109375" style="16" customWidth="1"/>
    <col min="5379" max="5381" width="17.7109375" style="16" customWidth="1"/>
    <col min="5382" max="5382" width="9.85546875" style="16" bestFit="1" customWidth="1"/>
    <col min="5383" max="5383" width="11.42578125" style="16" customWidth="1"/>
    <col min="5384" max="5632" width="9.140625" style="16"/>
    <col min="5633" max="5633" width="10.7109375" style="16" customWidth="1"/>
    <col min="5634" max="5634" width="40.7109375" style="16" customWidth="1"/>
    <col min="5635" max="5637" width="17.7109375" style="16" customWidth="1"/>
    <col min="5638" max="5638" width="9.85546875" style="16" bestFit="1" customWidth="1"/>
    <col min="5639" max="5639" width="11.42578125" style="16" customWidth="1"/>
    <col min="5640" max="5888" width="9.140625" style="16"/>
    <col min="5889" max="5889" width="10.7109375" style="16" customWidth="1"/>
    <col min="5890" max="5890" width="40.7109375" style="16" customWidth="1"/>
    <col min="5891" max="5893" width="17.7109375" style="16" customWidth="1"/>
    <col min="5894" max="5894" width="9.85546875" style="16" bestFit="1" customWidth="1"/>
    <col min="5895" max="5895" width="11.42578125" style="16" customWidth="1"/>
    <col min="5896" max="6144" width="9.140625" style="16"/>
    <col min="6145" max="6145" width="10.7109375" style="16" customWidth="1"/>
    <col min="6146" max="6146" width="40.7109375" style="16" customWidth="1"/>
    <col min="6147" max="6149" width="17.7109375" style="16" customWidth="1"/>
    <col min="6150" max="6150" width="9.85546875" style="16" bestFit="1" customWidth="1"/>
    <col min="6151" max="6151" width="11.42578125" style="16" customWidth="1"/>
    <col min="6152" max="6400" width="9.140625" style="16"/>
    <col min="6401" max="6401" width="10.7109375" style="16" customWidth="1"/>
    <col min="6402" max="6402" width="40.7109375" style="16" customWidth="1"/>
    <col min="6403" max="6405" width="17.7109375" style="16" customWidth="1"/>
    <col min="6406" max="6406" width="9.85546875" style="16" bestFit="1" customWidth="1"/>
    <col min="6407" max="6407" width="11.42578125" style="16" customWidth="1"/>
    <col min="6408" max="6656" width="9.140625" style="16"/>
    <col min="6657" max="6657" width="10.7109375" style="16" customWidth="1"/>
    <col min="6658" max="6658" width="40.7109375" style="16" customWidth="1"/>
    <col min="6659" max="6661" width="17.7109375" style="16" customWidth="1"/>
    <col min="6662" max="6662" width="9.85546875" style="16" bestFit="1" customWidth="1"/>
    <col min="6663" max="6663" width="11.42578125" style="16" customWidth="1"/>
    <col min="6664" max="6912" width="9.140625" style="16"/>
    <col min="6913" max="6913" width="10.7109375" style="16" customWidth="1"/>
    <col min="6914" max="6914" width="40.7109375" style="16" customWidth="1"/>
    <col min="6915" max="6917" width="17.7109375" style="16" customWidth="1"/>
    <col min="6918" max="6918" width="9.85546875" style="16" bestFit="1" customWidth="1"/>
    <col min="6919" max="6919" width="11.42578125" style="16" customWidth="1"/>
    <col min="6920" max="7168" width="9.140625" style="16"/>
    <col min="7169" max="7169" width="10.7109375" style="16" customWidth="1"/>
    <col min="7170" max="7170" width="40.7109375" style="16" customWidth="1"/>
    <col min="7171" max="7173" width="17.7109375" style="16" customWidth="1"/>
    <col min="7174" max="7174" width="9.85546875" style="16" bestFit="1" customWidth="1"/>
    <col min="7175" max="7175" width="11.42578125" style="16" customWidth="1"/>
    <col min="7176" max="7424" width="9.140625" style="16"/>
    <col min="7425" max="7425" width="10.7109375" style="16" customWidth="1"/>
    <col min="7426" max="7426" width="40.7109375" style="16" customWidth="1"/>
    <col min="7427" max="7429" width="17.7109375" style="16" customWidth="1"/>
    <col min="7430" max="7430" width="9.85546875" style="16" bestFit="1" customWidth="1"/>
    <col min="7431" max="7431" width="11.42578125" style="16" customWidth="1"/>
    <col min="7432" max="7680" width="9.140625" style="16"/>
    <col min="7681" max="7681" width="10.7109375" style="16" customWidth="1"/>
    <col min="7682" max="7682" width="40.7109375" style="16" customWidth="1"/>
    <col min="7683" max="7685" width="17.7109375" style="16" customWidth="1"/>
    <col min="7686" max="7686" width="9.85546875" style="16" bestFit="1" customWidth="1"/>
    <col min="7687" max="7687" width="11.42578125" style="16" customWidth="1"/>
    <col min="7688" max="7936" width="9.140625" style="16"/>
    <col min="7937" max="7937" width="10.7109375" style="16" customWidth="1"/>
    <col min="7938" max="7938" width="40.7109375" style="16" customWidth="1"/>
    <col min="7939" max="7941" width="17.7109375" style="16" customWidth="1"/>
    <col min="7942" max="7942" width="9.85546875" style="16" bestFit="1" customWidth="1"/>
    <col min="7943" max="7943" width="11.42578125" style="16" customWidth="1"/>
    <col min="7944" max="8192" width="9.140625" style="16"/>
    <col min="8193" max="8193" width="10.7109375" style="16" customWidth="1"/>
    <col min="8194" max="8194" width="40.7109375" style="16" customWidth="1"/>
    <col min="8195" max="8197" width="17.7109375" style="16" customWidth="1"/>
    <col min="8198" max="8198" width="9.85546875" style="16" bestFit="1" customWidth="1"/>
    <col min="8199" max="8199" width="11.42578125" style="16" customWidth="1"/>
    <col min="8200" max="8448" width="9.140625" style="16"/>
    <col min="8449" max="8449" width="10.7109375" style="16" customWidth="1"/>
    <col min="8450" max="8450" width="40.7109375" style="16" customWidth="1"/>
    <col min="8451" max="8453" width="17.7109375" style="16" customWidth="1"/>
    <col min="8454" max="8454" width="9.85546875" style="16" bestFit="1" customWidth="1"/>
    <col min="8455" max="8455" width="11.42578125" style="16" customWidth="1"/>
    <col min="8456" max="8704" width="9.140625" style="16"/>
    <col min="8705" max="8705" width="10.7109375" style="16" customWidth="1"/>
    <col min="8706" max="8706" width="40.7109375" style="16" customWidth="1"/>
    <col min="8707" max="8709" width="17.7109375" style="16" customWidth="1"/>
    <col min="8710" max="8710" width="9.85546875" style="16" bestFit="1" customWidth="1"/>
    <col min="8711" max="8711" width="11.42578125" style="16" customWidth="1"/>
    <col min="8712" max="8960" width="9.140625" style="16"/>
    <col min="8961" max="8961" width="10.7109375" style="16" customWidth="1"/>
    <col min="8962" max="8962" width="40.7109375" style="16" customWidth="1"/>
    <col min="8963" max="8965" width="17.7109375" style="16" customWidth="1"/>
    <col min="8966" max="8966" width="9.85546875" style="16" bestFit="1" customWidth="1"/>
    <col min="8967" max="8967" width="11.42578125" style="16" customWidth="1"/>
    <col min="8968" max="9216" width="9.140625" style="16"/>
    <col min="9217" max="9217" width="10.7109375" style="16" customWidth="1"/>
    <col min="9218" max="9218" width="40.7109375" style="16" customWidth="1"/>
    <col min="9219" max="9221" width="17.7109375" style="16" customWidth="1"/>
    <col min="9222" max="9222" width="9.85546875" style="16" bestFit="1" customWidth="1"/>
    <col min="9223" max="9223" width="11.42578125" style="16" customWidth="1"/>
    <col min="9224" max="9472" width="9.140625" style="16"/>
    <col min="9473" max="9473" width="10.7109375" style="16" customWidth="1"/>
    <col min="9474" max="9474" width="40.7109375" style="16" customWidth="1"/>
    <col min="9475" max="9477" width="17.7109375" style="16" customWidth="1"/>
    <col min="9478" max="9478" width="9.85546875" style="16" bestFit="1" customWidth="1"/>
    <col min="9479" max="9479" width="11.42578125" style="16" customWidth="1"/>
    <col min="9480" max="9728" width="9.140625" style="16"/>
    <col min="9729" max="9729" width="10.7109375" style="16" customWidth="1"/>
    <col min="9730" max="9730" width="40.7109375" style="16" customWidth="1"/>
    <col min="9731" max="9733" width="17.7109375" style="16" customWidth="1"/>
    <col min="9734" max="9734" width="9.85546875" style="16" bestFit="1" customWidth="1"/>
    <col min="9735" max="9735" width="11.42578125" style="16" customWidth="1"/>
    <col min="9736" max="9984" width="9.140625" style="16"/>
    <col min="9985" max="9985" width="10.7109375" style="16" customWidth="1"/>
    <col min="9986" max="9986" width="40.7109375" style="16" customWidth="1"/>
    <col min="9987" max="9989" width="17.7109375" style="16" customWidth="1"/>
    <col min="9990" max="9990" width="9.85546875" style="16" bestFit="1" customWidth="1"/>
    <col min="9991" max="9991" width="11.42578125" style="16" customWidth="1"/>
    <col min="9992" max="10240" width="9.140625" style="16"/>
    <col min="10241" max="10241" width="10.7109375" style="16" customWidth="1"/>
    <col min="10242" max="10242" width="40.7109375" style="16" customWidth="1"/>
    <col min="10243" max="10245" width="17.7109375" style="16" customWidth="1"/>
    <col min="10246" max="10246" width="9.85546875" style="16" bestFit="1" customWidth="1"/>
    <col min="10247" max="10247" width="11.42578125" style="16" customWidth="1"/>
    <col min="10248" max="10496" width="9.140625" style="16"/>
    <col min="10497" max="10497" width="10.7109375" style="16" customWidth="1"/>
    <col min="10498" max="10498" width="40.7109375" style="16" customWidth="1"/>
    <col min="10499" max="10501" width="17.7109375" style="16" customWidth="1"/>
    <col min="10502" max="10502" width="9.85546875" style="16" bestFit="1" customWidth="1"/>
    <col min="10503" max="10503" width="11.42578125" style="16" customWidth="1"/>
    <col min="10504" max="10752" width="9.140625" style="16"/>
    <col min="10753" max="10753" width="10.7109375" style="16" customWidth="1"/>
    <col min="10754" max="10754" width="40.7109375" style="16" customWidth="1"/>
    <col min="10755" max="10757" width="17.7109375" style="16" customWidth="1"/>
    <col min="10758" max="10758" width="9.85546875" style="16" bestFit="1" customWidth="1"/>
    <col min="10759" max="10759" width="11.42578125" style="16" customWidth="1"/>
    <col min="10760" max="11008" width="9.140625" style="16"/>
    <col min="11009" max="11009" width="10.7109375" style="16" customWidth="1"/>
    <col min="11010" max="11010" width="40.7109375" style="16" customWidth="1"/>
    <col min="11011" max="11013" width="17.7109375" style="16" customWidth="1"/>
    <col min="11014" max="11014" width="9.85546875" style="16" bestFit="1" customWidth="1"/>
    <col min="11015" max="11015" width="11.42578125" style="16" customWidth="1"/>
    <col min="11016" max="11264" width="9.140625" style="16"/>
    <col min="11265" max="11265" width="10.7109375" style="16" customWidth="1"/>
    <col min="11266" max="11266" width="40.7109375" style="16" customWidth="1"/>
    <col min="11267" max="11269" width="17.7109375" style="16" customWidth="1"/>
    <col min="11270" max="11270" width="9.85546875" style="16" bestFit="1" customWidth="1"/>
    <col min="11271" max="11271" width="11.42578125" style="16" customWidth="1"/>
    <col min="11272" max="11520" width="9.140625" style="16"/>
    <col min="11521" max="11521" width="10.7109375" style="16" customWidth="1"/>
    <col min="11522" max="11522" width="40.7109375" style="16" customWidth="1"/>
    <col min="11523" max="11525" width="17.7109375" style="16" customWidth="1"/>
    <col min="11526" max="11526" width="9.85546875" style="16" bestFit="1" customWidth="1"/>
    <col min="11527" max="11527" width="11.42578125" style="16" customWidth="1"/>
    <col min="11528" max="11776" width="9.140625" style="16"/>
    <col min="11777" max="11777" width="10.7109375" style="16" customWidth="1"/>
    <col min="11778" max="11778" width="40.7109375" style="16" customWidth="1"/>
    <col min="11779" max="11781" width="17.7109375" style="16" customWidth="1"/>
    <col min="11782" max="11782" width="9.85546875" style="16" bestFit="1" customWidth="1"/>
    <col min="11783" max="11783" width="11.42578125" style="16" customWidth="1"/>
    <col min="11784" max="12032" width="9.140625" style="16"/>
    <col min="12033" max="12033" width="10.7109375" style="16" customWidth="1"/>
    <col min="12034" max="12034" width="40.7109375" style="16" customWidth="1"/>
    <col min="12035" max="12037" width="17.7109375" style="16" customWidth="1"/>
    <col min="12038" max="12038" width="9.85546875" style="16" bestFit="1" customWidth="1"/>
    <col min="12039" max="12039" width="11.42578125" style="16" customWidth="1"/>
    <col min="12040" max="12288" width="9.140625" style="16"/>
    <col min="12289" max="12289" width="10.7109375" style="16" customWidth="1"/>
    <col min="12290" max="12290" width="40.7109375" style="16" customWidth="1"/>
    <col min="12291" max="12293" width="17.7109375" style="16" customWidth="1"/>
    <col min="12294" max="12294" width="9.85546875" style="16" bestFit="1" customWidth="1"/>
    <col min="12295" max="12295" width="11.42578125" style="16" customWidth="1"/>
    <col min="12296" max="12544" width="9.140625" style="16"/>
    <col min="12545" max="12545" width="10.7109375" style="16" customWidth="1"/>
    <col min="12546" max="12546" width="40.7109375" style="16" customWidth="1"/>
    <col min="12547" max="12549" width="17.7109375" style="16" customWidth="1"/>
    <col min="12550" max="12550" width="9.85546875" style="16" bestFit="1" customWidth="1"/>
    <col min="12551" max="12551" width="11.42578125" style="16" customWidth="1"/>
    <col min="12552" max="12800" width="9.140625" style="16"/>
    <col min="12801" max="12801" width="10.7109375" style="16" customWidth="1"/>
    <col min="12802" max="12802" width="40.7109375" style="16" customWidth="1"/>
    <col min="12803" max="12805" width="17.7109375" style="16" customWidth="1"/>
    <col min="12806" max="12806" width="9.85546875" style="16" bestFit="1" customWidth="1"/>
    <col min="12807" max="12807" width="11.42578125" style="16" customWidth="1"/>
    <col min="12808" max="13056" width="9.140625" style="16"/>
    <col min="13057" max="13057" width="10.7109375" style="16" customWidth="1"/>
    <col min="13058" max="13058" width="40.7109375" style="16" customWidth="1"/>
    <col min="13059" max="13061" width="17.7109375" style="16" customWidth="1"/>
    <col min="13062" max="13062" width="9.85546875" style="16" bestFit="1" customWidth="1"/>
    <col min="13063" max="13063" width="11.42578125" style="16" customWidth="1"/>
    <col min="13064" max="13312" width="9.140625" style="16"/>
    <col min="13313" max="13313" width="10.7109375" style="16" customWidth="1"/>
    <col min="13314" max="13314" width="40.7109375" style="16" customWidth="1"/>
    <col min="13315" max="13317" width="17.7109375" style="16" customWidth="1"/>
    <col min="13318" max="13318" width="9.85546875" style="16" bestFit="1" customWidth="1"/>
    <col min="13319" max="13319" width="11.42578125" style="16" customWidth="1"/>
    <col min="13320" max="13568" width="9.140625" style="16"/>
    <col min="13569" max="13569" width="10.7109375" style="16" customWidth="1"/>
    <col min="13570" max="13570" width="40.7109375" style="16" customWidth="1"/>
    <col min="13571" max="13573" width="17.7109375" style="16" customWidth="1"/>
    <col min="13574" max="13574" width="9.85546875" style="16" bestFit="1" customWidth="1"/>
    <col min="13575" max="13575" width="11.42578125" style="16" customWidth="1"/>
    <col min="13576" max="13824" width="9.140625" style="16"/>
    <col min="13825" max="13825" width="10.7109375" style="16" customWidth="1"/>
    <col min="13826" max="13826" width="40.7109375" style="16" customWidth="1"/>
    <col min="13827" max="13829" width="17.7109375" style="16" customWidth="1"/>
    <col min="13830" max="13830" width="9.85546875" style="16" bestFit="1" customWidth="1"/>
    <col min="13831" max="13831" width="11.42578125" style="16" customWidth="1"/>
    <col min="13832" max="14080" width="9.140625" style="16"/>
    <col min="14081" max="14081" width="10.7109375" style="16" customWidth="1"/>
    <col min="14082" max="14082" width="40.7109375" style="16" customWidth="1"/>
    <col min="14083" max="14085" width="17.7109375" style="16" customWidth="1"/>
    <col min="14086" max="14086" width="9.85546875" style="16" bestFit="1" customWidth="1"/>
    <col min="14087" max="14087" width="11.42578125" style="16" customWidth="1"/>
    <col min="14088" max="14336" width="9.140625" style="16"/>
    <col min="14337" max="14337" width="10.7109375" style="16" customWidth="1"/>
    <col min="14338" max="14338" width="40.7109375" style="16" customWidth="1"/>
    <col min="14339" max="14341" width="17.7109375" style="16" customWidth="1"/>
    <col min="14342" max="14342" width="9.85546875" style="16" bestFit="1" customWidth="1"/>
    <col min="14343" max="14343" width="11.42578125" style="16" customWidth="1"/>
    <col min="14344" max="14592" width="9.140625" style="16"/>
    <col min="14593" max="14593" width="10.7109375" style="16" customWidth="1"/>
    <col min="14594" max="14594" width="40.7109375" style="16" customWidth="1"/>
    <col min="14595" max="14597" width="17.7109375" style="16" customWidth="1"/>
    <col min="14598" max="14598" width="9.85546875" style="16" bestFit="1" customWidth="1"/>
    <col min="14599" max="14599" width="11.42578125" style="16" customWidth="1"/>
    <col min="14600" max="14848" width="9.140625" style="16"/>
    <col min="14849" max="14849" width="10.7109375" style="16" customWidth="1"/>
    <col min="14850" max="14850" width="40.7109375" style="16" customWidth="1"/>
    <col min="14851" max="14853" width="17.7109375" style="16" customWidth="1"/>
    <col min="14854" max="14854" width="9.85546875" style="16" bestFit="1" customWidth="1"/>
    <col min="14855" max="14855" width="11.42578125" style="16" customWidth="1"/>
    <col min="14856" max="15104" width="9.140625" style="16"/>
    <col min="15105" max="15105" width="10.7109375" style="16" customWidth="1"/>
    <col min="15106" max="15106" width="40.7109375" style="16" customWidth="1"/>
    <col min="15107" max="15109" width="17.7109375" style="16" customWidth="1"/>
    <col min="15110" max="15110" width="9.85546875" style="16" bestFit="1" customWidth="1"/>
    <col min="15111" max="15111" width="11.42578125" style="16" customWidth="1"/>
    <col min="15112" max="15360" width="9.140625" style="16"/>
    <col min="15361" max="15361" width="10.7109375" style="16" customWidth="1"/>
    <col min="15362" max="15362" width="40.7109375" style="16" customWidth="1"/>
    <col min="15363" max="15365" width="17.7109375" style="16" customWidth="1"/>
    <col min="15366" max="15366" width="9.85546875" style="16" bestFit="1" customWidth="1"/>
    <col min="15367" max="15367" width="11.42578125" style="16" customWidth="1"/>
    <col min="15368" max="15616" width="9.140625" style="16"/>
    <col min="15617" max="15617" width="10.7109375" style="16" customWidth="1"/>
    <col min="15618" max="15618" width="40.7109375" style="16" customWidth="1"/>
    <col min="15619" max="15621" width="17.7109375" style="16" customWidth="1"/>
    <col min="15622" max="15622" width="9.85546875" style="16" bestFit="1" customWidth="1"/>
    <col min="15623" max="15623" width="11.42578125" style="16" customWidth="1"/>
    <col min="15624" max="15872" width="9.140625" style="16"/>
    <col min="15873" max="15873" width="10.7109375" style="16" customWidth="1"/>
    <col min="15874" max="15874" width="40.7109375" style="16" customWidth="1"/>
    <col min="15875" max="15877" width="17.7109375" style="16" customWidth="1"/>
    <col min="15878" max="15878" width="9.85546875" style="16" bestFit="1" customWidth="1"/>
    <col min="15879" max="15879" width="11.42578125" style="16" customWidth="1"/>
    <col min="15880" max="16128" width="9.140625" style="16"/>
    <col min="16129" max="16129" width="10.7109375" style="16" customWidth="1"/>
    <col min="16130" max="16130" width="40.7109375" style="16" customWidth="1"/>
    <col min="16131" max="16133" width="17.7109375" style="16" customWidth="1"/>
    <col min="16134" max="16134" width="9.85546875" style="16" bestFit="1" customWidth="1"/>
    <col min="16135" max="16135" width="11.42578125" style="16" customWidth="1"/>
    <col min="16136" max="16384" width="9.140625" style="16"/>
  </cols>
  <sheetData>
    <row r="1" spans="1:16" x14ac:dyDescent="0.25">
      <c r="A1" s="204" t="s">
        <v>178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16" x14ac:dyDescent="0.25">
      <c r="A2" s="204" t="s">
        <v>56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</row>
    <row r="3" spans="1:16" ht="15.75" thickBot="1" x14ac:dyDescent="0.3">
      <c r="E3" s="1"/>
      <c r="O3" s="1" t="s">
        <v>74</v>
      </c>
      <c r="P3"/>
    </row>
    <row r="4" spans="1:16" s="17" customFormat="1" x14ac:dyDescent="0.25">
      <c r="A4" s="58" t="s">
        <v>4</v>
      </c>
      <c r="B4" s="45" t="s">
        <v>5</v>
      </c>
      <c r="C4" s="45" t="s">
        <v>39</v>
      </c>
      <c r="D4" s="45" t="s">
        <v>40</v>
      </c>
      <c r="E4" s="45" t="s">
        <v>41</v>
      </c>
      <c r="F4" s="45" t="s">
        <v>42</v>
      </c>
      <c r="G4" s="45" t="s">
        <v>43</v>
      </c>
      <c r="H4" s="45" t="s">
        <v>44</v>
      </c>
      <c r="I4" s="45" t="s">
        <v>45</v>
      </c>
      <c r="J4" s="45" t="s">
        <v>46</v>
      </c>
      <c r="K4" s="45" t="s">
        <v>47</v>
      </c>
      <c r="L4" s="45" t="s">
        <v>48</v>
      </c>
      <c r="M4" s="45" t="s">
        <v>49</v>
      </c>
      <c r="N4" s="45" t="s">
        <v>50</v>
      </c>
      <c r="O4" s="50" t="s">
        <v>51</v>
      </c>
    </row>
    <row r="5" spans="1:16" s="7" customFormat="1" x14ac:dyDescent="0.25">
      <c r="A5" s="59" t="s">
        <v>6</v>
      </c>
      <c r="B5" s="46" t="s">
        <v>7</v>
      </c>
      <c r="C5" s="51">
        <f>$P$5/12</f>
        <v>30119087.666666668</v>
      </c>
      <c r="D5" s="51">
        <f t="shared" ref="D5:N5" si="0">$P$5/12</f>
        <v>30119087.666666668</v>
      </c>
      <c r="E5" s="51">
        <f t="shared" si="0"/>
        <v>30119087.666666668</v>
      </c>
      <c r="F5" s="51">
        <f t="shared" si="0"/>
        <v>30119087.666666668</v>
      </c>
      <c r="G5" s="51">
        <f t="shared" si="0"/>
        <v>30119087.666666668</v>
      </c>
      <c r="H5" s="51">
        <f t="shared" si="0"/>
        <v>30119087.666666668</v>
      </c>
      <c r="I5" s="51">
        <f t="shared" si="0"/>
        <v>30119087.666666668</v>
      </c>
      <c r="J5" s="51">
        <f t="shared" si="0"/>
        <v>30119087.666666668</v>
      </c>
      <c r="K5" s="51">
        <f t="shared" si="0"/>
        <v>30119087.666666668</v>
      </c>
      <c r="L5" s="51">
        <f t="shared" si="0"/>
        <v>30119087.666666668</v>
      </c>
      <c r="M5" s="51">
        <f t="shared" si="0"/>
        <v>30119087.666666668</v>
      </c>
      <c r="N5" s="51">
        <f t="shared" si="0"/>
        <v>30119087.666666668</v>
      </c>
      <c r="O5" s="52">
        <f>SUM(C5:N5)</f>
        <v>361429052.00000006</v>
      </c>
      <c r="P5" s="16">
        <v>361429052</v>
      </c>
    </row>
    <row r="6" spans="1:16" s="7" customFormat="1" ht="26.25" x14ac:dyDescent="0.25">
      <c r="A6" s="59" t="s">
        <v>8</v>
      </c>
      <c r="B6" s="65" t="s">
        <v>9</v>
      </c>
      <c r="C6" s="51">
        <f>$P$6/12</f>
        <v>6984912.333333333</v>
      </c>
      <c r="D6" s="51">
        <f t="shared" ref="D6:N6" si="1">$P$6/12</f>
        <v>6984912.333333333</v>
      </c>
      <c r="E6" s="51">
        <f t="shared" si="1"/>
        <v>6984912.333333333</v>
      </c>
      <c r="F6" s="51">
        <f t="shared" si="1"/>
        <v>6984912.333333333</v>
      </c>
      <c r="G6" s="51">
        <f t="shared" si="1"/>
        <v>6984912.333333333</v>
      </c>
      <c r="H6" s="51">
        <f t="shared" si="1"/>
        <v>6984912.333333333</v>
      </c>
      <c r="I6" s="51">
        <f t="shared" si="1"/>
        <v>6984912.333333333</v>
      </c>
      <c r="J6" s="51">
        <f t="shared" si="1"/>
        <v>6984912.333333333</v>
      </c>
      <c r="K6" s="51">
        <f t="shared" si="1"/>
        <v>6984912.333333333</v>
      </c>
      <c r="L6" s="51">
        <f t="shared" si="1"/>
        <v>6984912.333333333</v>
      </c>
      <c r="M6" s="51">
        <f t="shared" si="1"/>
        <v>6984912.333333333</v>
      </c>
      <c r="N6" s="51">
        <f t="shared" si="1"/>
        <v>6984912.333333333</v>
      </c>
      <c r="O6" s="52">
        <f t="shared" ref="O6:O13" si="2">SUM(C6:N6)</f>
        <v>83818948</v>
      </c>
      <c r="P6" s="16">
        <v>83818948</v>
      </c>
    </row>
    <row r="7" spans="1:16" x14ac:dyDescent="0.25">
      <c r="A7" s="59" t="s">
        <v>10</v>
      </c>
      <c r="B7" s="46" t="s">
        <v>11</v>
      </c>
      <c r="C7" s="51">
        <f>$P$7/12</f>
        <v>2208743.0833333335</v>
      </c>
      <c r="D7" s="51">
        <f t="shared" ref="D7:N7" si="3">$P$7/12</f>
        <v>2208743.0833333335</v>
      </c>
      <c r="E7" s="51">
        <f t="shared" si="3"/>
        <v>2208743.0833333335</v>
      </c>
      <c r="F7" s="51">
        <f t="shared" si="3"/>
        <v>2208743.0833333335</v>
      </c>
      <c r="G7" s="51">
        <f t="shared" si="3"/>
        <v>2208743.0833333335</v>
      </c>
      <c r="H7" s="51">
        <f t="shared" si="3"/>
        <v>2208743.0833333335</v>
      </c>
      <c r="I7" s="51">
        <f t="shared" si="3"/>
        <v>2208743.0833333335</v>
      </c>
      <c r="J7" s="51">
        <f t="shared" si="3"/>
        <v>2208743.0833333335</v>
      </c>
      <c r="K7" s="51">
        <f t="shared" si="3"/>
        <v>2208743.0833333335</v>
      </c>
      <c r="L7" s="51">
        <f t="shared" si="3"/>
        <v>2208743.0833333335</v>
      </c>
      <c r="M7" s="51">
        <f t="shared" si="3"/>
        <v>2208743.0833333335</v>
      </c>
      <c r="N7" s="51">
        <f t="shared" si="3"/>
        <v>2208743.0833333335</v>
      </c>
      <c r="O7" s="52">
        <f t="shared" si="2"/>
        <v>26504916.999999996</v>
      </c>
      <c r="P7" s="16">
        <v>26504917</v>
      </c>
    </row>
    <row r="8" spans="1:16" x14ac:dyDescent="0.25">
      <c r="A8" s="59" t="s">
        <v>12</v>
      </c>
      <c r="B8" s="46" t="s">
        <v>13</v>
      </c>
      <c r="C8" s="51">
        <f>$P$8/12</f>
        <v>0</v>
      </c>
      <c r="D8" s="51">
        <f t="shared" ref="D8:N8" si="4">$P$8/12</f>
        <v>0</v>
      </c>
      <c r="E8" s="51">
        <f t="shared" si="4"/>
        <v>0</v>
      </c>
      <c r="F8" s="51">
        <f t="shared" si="4"/>
        <v>0</v>
      </c>
      <c r="G8" s="51">
        <f t="shared" si="4"/>
        <v>0</v>
      </c>
      <c r="H8" s="51">
        <f t="shared" si="4"/>
        <v>0</v>
      </c>
      <c r="I8" s="51">
        <f t="shared" si="4"/>
        <v>0</v>
      </c>
      <c r="J8" s="51">
        <f t="shared" si="4"/>
        <v>0</v>
      </c>
      <c r="K8" s="51">
        <f t="shared" si="4"/>
        <v>0</v>
      </c>
      <c r="L8" s="51">
        <f t="shared" si="4"/>
        <v>0</v>
      </c>
      <c r="M8" s="51">
        <f t="shared" si="4"/>
        <v>0</v>
      </c>
      <c r="N8" s="51">
        <f t="shared" si="4"/>
        <v>0</v>
      </c>
      <c r="O8" s="52">
        <f t="shared" si="2"/>
        <v>0</v>
      </c>
    </row>
    <row r="9" spans="1:16" x14ac:dyDescent="0.25">
      <c r="A9" s="59" t="s">
        <v>14</v>
      </c>
      <c r="B9" s="46" t="s">
        <v>15</v>
      </c>
      <c r="C9" s="51">
        <f>$P$9/12</f>
        <v>0</v>
      </c>
      <c r="D9" s="51">
        <f t="shared" ref="D9:N9" si="5">$P$9/12</f>
        <v>0</v>
      </c>
      <c r="E9" s="51">
        <f t="shared" si="5"/>
        <v>0</v>
      </c>
      <c r="F9" s="51">
        <f t="shared" si="5"/>
        <v>0</v>
      </c>
      <c r="G9" s="51">
        <f t="shared" si="5"/>
        <v>0</v>
      </c>
      <c r="H9" s="51">
        <f t="shared" si="5"/>
        <v>0</v>
      </c>
      <c r="I9" s="51">
        <f t="shared" si="5"/>
        <v>0</v>
      </c>
      <c r="J9" s="51">
        <f t="shared" si="5"/>
        <v>0</v>
      </c>
      <c r="K9" s="51">
        <f t="shared" si="5"/>
        <v>0</v>
      </c>
      <c r="L9" s="51">
        <f t="shared" si="5"/>
        <v>0</v>
      </c>
      <c r="M9" s="51">
        <f t="shared" si="5"/>
        <v>0</v>
      </c>
      <c r="N9" s="51">
        <f t="shared" si="5"/>
        <v>0</v>
      </c>
      <c r="O9" s="52">
        <f t="shared" si="2"/>
        <v>0</v>
      </c>
    </row>
    <row r="10" spans="1:16" x14ac:dyDescent="0.25">
      <c r="A10" s="59" t="s">
        <v>16</v>
      </c>
      <c r="B10" s="46" t="s">
        <v>17</v>
      </c>
      <c r="C10" s="51">
        <f>$P$10/12</f>
        <v>325000</v>
      </c>
      <c r="D10" s="51">
        <f t="shared" ref="D10:N10" si="6">$P$10/12</f>
        <v>325000</v>
      </c>
      <c r="E10" s="51">
        <f t="shared" si="6"/>
        <v>325000</v>
      </c>
      <c r="F10" s="51">
        <f t="shared" si="6"/>
        <v>325000</v>
      </c>
      <c r="G10" s="51">
        <f t="shared" si="6"/>
        <v>325000</v>
      </c>
      <c r="H10" s="51">
        <f t="shared" si="6"/>
        <v>325000</v>
      </c>
      <c r="I10" s="51">
        <f t="shared" si="6"/>
        <v>325000</v>
      </c>
      <c r="J10" s="51">
        <f t="shared" si="6"/>
        <v>325000</v>
      </c>
      <c r="K10" s="51">
        <f t="shared" si="6"/>
        <v>325000</v>
      </c>
      <c r="L10" s="51">
        <f t="shared" si="6"/>
        <v>325000</v>
      </c>
      <c r="M10" s="51">
        <f t="shared" si="6"/>
        <v>325000</v>
      </c>
      <c r="N10" s="51">
        <f t="shared" si="6"/>
        <v>325000</v>
      </c>
      <c r="O10" s="52">
        <f t="shared" si="2"/>
        <v>3900000</v>
      </c>
      <c r="P10" s="16">
        <v>3900000</v>
      </c>
    </row>
    <row r="11" spans="1:16" x14ac:dyDescent="0.25">
      <c r="A11" s="59" t="s">
        <v>18</v>
      </c>
      <c r="B11" s="46" t="s">
        <v>19</v>
      </c>
      <c r="C11" s="51">
        <f>$P$11/12</f>
        <v>0</v>
      </c>
      <c r="D11" s="51">
        <f t="shared" ref="D11:N11" si="7">$P$11/12</f>
        <v>0</v>
      </c>
      <c r="E11" s="51">
        <f t="shared" si="7"/>
        <v>0</v>
      </c>
      <c r="F11" s="51">
        <f t="shared" si="7"/>
        <v>0</v>
      </c>
      <c r="G11" s="51">
        <f t="shared" si="7"/>
        <v>0</v>
      </c>
      <c r="H11" s="51">
        <f t="shared" si="7"/>
        <v>0</v>
      </c>
      <c r="I11" s="51">
        <f t="shared" si="7"/>
        <v>0</v>
      </c>
      <c r="J11" s="51">
        <f t="shared" si="7"/>
        <v>0</v>
      </c>
      <c r="K11" s="51">
        <f t="shared" si="7"/>
        <v>0</v>
      </c>
      <c r="L11" s="51">
        <f t="shared" si="7"/>
        <v>0</v>
      </c>
      <c r="M11" s="51">
        <f t="shared" si="7"/>
        <v>0</v>
      </c>
      <c r="N11" s="51">
        <f t="shared" si="7"/>
        <v>0</v>
      </c>
      <c r="O11" s="52">
        <f t="shared" si="2"/>
        <v>0</v>
      </c>
    </row>
    <row r="12" spans="1:16" ht="26.25" x14ac:dyDescent="0.25">
      <c r="A12" s="59" t="s">
        <v>20</v>
      </c>
      <c r="B12" s="65" t="s">
        <v>21</v>
      </c>
      <c r="C12" s="51">
        <f>$P$12/12</f>
        <v>0</v>
      </c>
      <c r="D12" s="51">
        <f t="shared" ref="D12:N12" si="8">$P$12/12</f>
        <v>0</v>
      </c>
      <c r="E12" s="51">
        <f t="shared" si="8"/>
        <v>0</v>
      </c>
      <c r="F12" s="51">
        <f t="shared" si="8"/>
        <v>0</v>
      </c>
      <c r="G12" s="51">
        <f t="shared" si="8"/>
        <v>0</v>
      </c>
      <c r="H12" s="51">
        <f t="shared" si="8"/>
        <v>0</v>
      </c>
      <c r="I12" s="51">
        <f t="shared" si="8"/>
        <v>0</v>
      </c>
      <c r="J12" s="51">
        <f t="shared" si="8"/>
        <v>0</v>
      </c>
      <c r="K12" s="51">
        <f t="shared" si="8"/>
        <v>0</v>
      </c>
      <c r="L12" s="51">
        <f t="shared" si="8"/>
        <v>0</v>
      </c>
      <c r="M12" s="51">
        <f t="shared" si="8"/>
        <v>0</v>
      </c>
      <c r="N12" s="51">
        <f t="shared" si="8"/>
        <v>0</v>
      </c>
      <c r="O12" s="52">
        <f t="shared" si="2"/>
        <v>0</v>
      </c>
    </row>
    <row r="13" spans="1:16" ht="15.75" thickBot="1" x14ac:dyDescent="0.3">
      <c r="A13" s="60" t="s">
        <v>22</v>
      </c>
      <c r="B13" s="47" t="s">
        <v>23</v>
      </c>
      <c r="C13" s="51">
        <f>$P$13/12</f>
        <v>0</v>
      </c>
      <c r="D13" s="51">
        <f t="shared" ref="D13:N13" si="9">$P$13/12</f>
        <v>0</v>
      </c>
      <c r="E13" s="51">
        <f t="shared" si="9"/>
        <v>0</v>
      </c>
      <c r="F13" s="51">
        <f t="shared" si="9"/>
        <v>0</v>
      </c>
      <c r="G13" s="51">
        <f t="shared" si="9"/>
        <v>0</v>
      </c>
      <c r="H13" s="51">
        <f t="shared" si="9"/>
        <v>0</v>
      </c>
      <c r="I13" s="51">
        <f t="shared" si="9"/>
        <v>0</v>
      </c>
      <c r="J13" s="51">
        <f t="shared" si="9"/>
        <v>0</v>
      </c>
      <c r="K13" s="51">
        <f t="shared" si="9"/>
        <v>0</v>
      </c>
      <c r="L13" s="51">
        <f t="shared" si="9"/>
        <v>0</v>
      </c>
      <c r="M13" s="51">
        <f t="shared" si="9"/>
        <v>0</v>
      </c>
      <c r="N13" s="51">
        <f t="shared" si="9"/>
        <v>0</v>
      </c>
      <c r="O13" s="52">
        <f t="shared" si="2"/>
        <v>0</v>
      </c>
    </row>
    <row r="14" spans="1:16" ht="15.75" thickBot="1" x14ac:dyDescent="0.3">
      <c r="A14" s="61" t="s">
        <v>24</v>
      </c>
      <c r="B14" s="48" t="s">
        <v>25</v>
      </c>
      <c r="C14" s="53">
        <f t="shared" ref="C14:O14" si="10">SUM(C5:C13)</f>
        <v>39637743.083333336</v>
      </c>
      <c r="D14" s="53">
        <f t="shared" si="10"/>
        <v>39637743.083333336</v>
      </c>
      <c r="E14" s="54">
        <f t="shared" si="10"/>
        <v>39637743.083333336</v>
      </c>
      <c r="F14" s="53">
        <f t="shared" si="10"/>
        <v>39637743.083333336</v>
      </c>
      <c r="G14" s="53">
        <f t="shared" si="10"/>
        <v>39637743.083333336</v>
      </c>
      <c r="H14" s="54">
        <f t="shared" si="10"/>
        <v>39637743.083333336</v>
      </c>
      <c r="I14" s="53">
        <f t="shared" si="10"/>
        <v>39637743.083333336</v>
      </c>
      <c r="J14" s="53">
        <f t="shared" si="10"/>
        <v>39637743.083333336</v>
      </c>
      <c r="K14" s="54">
        <f t="shared" si="10"/>
        <v>39637743.083333336</v>
      </c>
      <c r="L14" s="53">
        <f t="shared" si="10"/>
        <v>39637743.083333336</v>
      </c>
      <c r="M14" s="53">
        <f t="shared" si="10"/>
        <v>39637743.083333336</v>
      </c>
      <c r="N14" s="54">
        <f t="shared" si="10"/>
        <v>39637743.083333336</v>
      </c>
      <c r="O14" s="54">
        <f t="shared" si="10"/>
        <v>475652917.00000006</v>
      </c>
    </row>
    <row r="15" spans="1:16" ht="26.25" x14ac:dyDescent="0.25">
      <c r="A15" s="62" t="s">
        <v>26</v>
      </c>
      <c r="B15" s="68" t="s">
        <v>27</v>
      </c>
      <c r="C15" s="51">
        <f>$P$15/12</f>
        <v>2291666.6666666665</v>
      </c>
      <c r="D15" s="51">
        <f t="shared" ref="D15:N15" si="11">$P$15/12</f>
        <v>2291666.6666666665</v>
      </c>
      <c r="E15" s="51">
        <f t="shared" si="11"/>
        <v>2291666.6666666665</v>
      </c>
      <c r="F15" s="51">
        <f t="shared" si="11"/>
        <v>2291666.6666666665</v>
      </c>
      <c r="G15" s="51">
        <f t="shared" si="11"/>
        <v>2291666.6666666665</v>
      </c>
      <c r="H15" s="51">
        <f t="shared" si="11"/>
        <v>2291666.6666666665</v>
      </c>
      <c r="I15" s="51">
        <f t="shared" si="11"/>
        <v>2291666.6666666665</v>
      </c>
      <c r="J15" s="51">
        <f t="shared" si="11"/>
        <v>2291666.6666666665</v>
      </c>
      <c r="K15" s="51">
        <f t="shared" si="11"/>
        <v>2291666.6666666665</v>
      </c>
      <c r="L15" s="51">
        <f t="shared" si="11"/>
        <v>2291666.6666666665</v>
      </c>
      <c r="M15" s="51">
        <f t="shared" si="11"/>
        <v>2291666.6666666665</v>
      </c>
      <c r="N15" s="51">
        <f t="shared" si="11"/>
        <v>2291666.6666666665</v>
      </c>
      <c r="O15" s="55">
        <f>SUM(C15:N15)</f>
        <v>27500000.000000004</v>
      </c>
      <c r="P15" s="16">
        <v>27500000</v>
      </c>
    </row>
    <row r="16" spans="1:16" ht="26.25" x14ac:dyDescent="0.25">
      <c r="A16" s="59" t="s">
        <v>28</v>
      </c>
      <c r="B16" s="65" t="s">
        <v>29</v>
      </c>
      <c r="C16" s="51">
        <f>$P$16/12</f>
        <v>0</v>
      </c>
      <c r="D16" s="51">
        <f t="shared" ref="D16:N16" si="12">$P$16/12</f>
        <v>0</v>
      </c>
      <c r="E16" s="51">
        <f t="shared" si="12"/>
        <v>0</v>
      </c>
      <c r="F16" s="51">
        <f t="shared" si="12"/>
        <v>0</v>
      </c>
      <c r="G16" s="51">
        <f t="shared" si="12"/>
        <v>0</v>
      </c>
      <c r="H16" s="51">
        <f t="shared" si="12"/>
        <v>0</v>
      </c>
      <c r="I16" s="51">
        <f t="shared" si="12"/>
        <v>0</v>
      </c>
      <c r="J16" s="51">
        <f t="shared" si="12"/>
        <v>0</v>
      </c>
      <c r="K16" s="51">
        <f t="shared" si="12"/>
        <v>0</v>
      </c>
      <c r="L16" s="51">
        <f t="shared" si="12"/>
        <v>0</v>
      </c>
      <c r="M16" s="51">
        <f t="shared" si="12"/>
        <v>0</v>
      </c>
      <c r="N16" s="51">
        <f t="shared" si="12"/>
        <v>0</v>
      </c>
      <c r="O16" s="56">
        <f t="shared" ref="O16:O20" si="13">SUM(C16:N16)</f>
        <v>0</v>
      </c>
    </row>
    <row r="17" spans="1:16" x14ac:dyDescent="0.25">
      <c r="A17" s="59" t="s">
        <v>30</v>
      </c>
      <c r="B17" s="46" t="s">
        <v>31</v>
      </c>
      <c r="C17" s="51">
        <f>$P$17/12</f>
        <v>0</v>
      </c>
      <c r="D17" s="51">
        <f t="shared" ref="D17:N17" si="14">$P$17/12</f>
        <v>0</v>
      </c>
      <c r="E17" s="51">
        <f t="shared" si="14"/>
        <v>0</v>
      </c>
      <c r="F17" s="51">
        <f t="shared" si="14"/>
        <v>0</v>
      </c>
      <c r="G17" s="51">
        <f t="shared" si="14"/>
        <v>0</v>
      </c>
      <c r="H17" s="51">
        <f t="shared" si="14"/>
        <v>0</v>
      </c>
      <c r="I17" s="51">
        <f t="shared" si="14"/>
        <v>0</v>
      </c>
      <c r="J17" s="51">
        <f t="shared" si="14"/>
        <v>0</v>
      </c>
      <c r="K17" s="51">
        <f t="shared" si="14"/>
        <v>0</v>
      </c>
      <c r="L17" s="51">
        <f t="shared" si="14"/>
        <v>0</v>
      </c>
      <c r="M17" s="51">
        <f t="shared" si="14"/>
        <v>0</v>
      </c>
      <c r="N17" s="51">
        <f t="shared" si="14"/>
        <v>0</v>
      </c>
      <c r="O17" s="56">
        <f t="shared" si="13"/>
        <v>0</v>
      </c>
    </row>
    <row r="18" spans="1:16" x14ac:dyDescent="0.25">
      <c r="A18" s="59" t="s">
        <v>32</v>
      </c>
      <c r="B18" s="46" t="s">
        <v>33</v>
      </c>
      <c r="C18" s="51">
        <f>$P$18/12</f>
        <v>236666.66666666666</v>
      </c>
      <c r="D18" s="51">
        <f t="shared" ref="D18:N18" si="15">$P$18/12</f>
        <v>236666.66666666666</v>
      </c>
      <c r="E18" s="51">
        <f t="shared" si="15"/>
        <v>236666.66666666666</v>
      </c>
      <c r="F18" s="51">
        <f t="shared" si="15"/>
        <v>236666.66666666666</v>
      </c>
      <c r="G18" s="51">
        <f t="shared" si="15"/>
        <v>236666.66666666666</v>
      </c>
      <c r="H18" s="51">
        <f t="shared" si="15"/>
        <v>236666.66666666666</v>
      </c>
      <c r="I18" s="51">
        <f t="shared" si="15"/>
        <v>236666.66666666666</v>
      </c>
      <c r="J18" s="51">
        <f t="shared" si="15"/>
        <v>236666.66666666666</v>
      </c>
      <c r="K18" s="51">
        <f t="shared" si="15"/>
        <v>236666.66666666666</v>
      </c>
      <c r="L18" s="51">
        <f t="shared" si="15"/>
        <v>236666.66666666666</v>
      </c>
      <c r="M18" s="51">
        <f t="shared" si="15"/>
        <v>236666.66666666666</v>
      </c>
      <c r="N18" s="51">
        <f t="shared" si="15"/>
        <v>236666.66666666666</v>
      </c>
      <c r="O18" s="56">
        <f t="shared" si="13"/>
        <v>2839999.9999999995</v>
      </c>
      <c r="P18" s="16">
        <v>2840000</v>
      </c>
    </row>
    <row r="19" spans="1:16" ht="26.25" x14ac:dyDescent="0.25">
      <c r="A19" s="59" t="s">
        <v>168</v>
      </c>
      <c r="B19" s="65" t="s">
        <v>169</v>
      </c>
      <c r="C19" s="51">
        <f>$P$19/12</f>
        <v>72083.333333333328</v>
      </c>
      <c r="D19" s="51">
        <f t="shared" ref="D19:N19" si="16">$P$19/12</f>
        <v>72083.333333333328</v>
      </c>
      <c r="E19" s="51">
        <f t="shared" si="16"/>
        <v>72083.333333333328</v>
      </c>
      <c r="F19" s="51">
        <f t="shared" si="16"/>
        <v>72083.333333333328</v>
      </c>
      <c r="G19" s="51">
        <f t="shared" si="16"/>
        <v>72083.333333333328</v>
      </c>
      <c r="H19" s="51">
        <f t="shared" si="16"/>
        <v>72083.333333333328</v>
      </c>
      <c r="I19" s="51">
        <f t="shared" si="16"/>
        <v>72083.333333333328</v>
      </c>
      <c r="J19" s="51">
        <f t="shared" si="16"/>
        <v>72083.333333333328</v>
      </c>
      <c r="K19" s="51">
        <f t="shared" si="16"/>
        <v>72083.333333333328</v>
      </c>
      <c r="L19" s="51">
        <f t="shared" si="16"/>
        <v>72083.333333333328</v>
      </c>
      <c r="M19" s="51">
        <f t="shared" si="16"/>
        <v>72083.333333333328</v>
      </c>
      <c r="N19" s="51">
        <f t="shared" si="16"/>
        <v>72083.333333333328</v>
      </c>
      <c r="O19" s="56">
        <f t="shared" si="13"/>
        <v>865000.00000000012</v>
      </c>
      <c r="P19" s="16">
        <v>865000</v>
      </c>
    </row>
    <row r="20" spans="1:16" ht="15.75" thickBot="1" x14ac:dyDescent="0.3">
      <c r="A20" s="60" t="s">
        <v>36</v>
      </c>
      <c r="B20" s="47" t="s">
        <v>37</v>
      </c>
      <c r="C20" s="51">
        <f>$P$20/12</f>
        <v>37037326.416666664</v>
      </c>
      <c r="D20" s="51">
        <f t="shared" ref="D20:N20" si="17">$P$20/12</f>
        <v>37037326.416666664</v>
      </c>
      <c r="E20" s="51">
        <f t="shared" si="17"/>
        <v>37037326.416666664</v>
      </c>
      <c r="F20" s="51">
        <f t="shared" si="17"/>
        <v>37037326.416666664</v>
      </c>
      <c r="G20" s="51">
        <f t="shared" si="17"/>
        <v>37037326.416666664</v>
      </c>
      <c r="H20" s="51">
        <f t="shared" si="17"/>
        <v>37037326.416666664</v>
      </c>
      <c r="I20" s="51">
        <f t="shared" si="17"/>
        <v>37037326.416666664</v>
      </c>
      <c r="J20" s="51">
        <f t="shared" si="17"/>
        <v>37037326.416666664</v>
      </c>
      <c r="K20" s="51">
        <f t="shared" si="17"/>
        <v>37037326.416666664</v>
      </c>
      <c r="L20" s="51">
        <f t="shared" si="17"/>
        <v>37037326.416666664</v>
      </c>
      <c r="M20" s="51">
        <f t="shared" si="17"/>
        <v>37037326.416666664</v>
      </c>
      <c r="N20" s="51">
        <f t="shared" si="17"/>
        <v>37037326.416666664</v>
      </c>
      <c r="O20" s="57">
        <f t="shared" si="13"/>
        <v>444447917.00000006</v>
      </c>
      <c r="P20" s="16">
        <v>444447917</v>
      </c>
    </row>
    <row r="21" spans="1:16" ht="15.75" thickBot="1" x14ac:dyDescent="0.3">
      <c r="A21" s="61" t="s">
        <v>24</v>
      </c>
      <c r="B21" s="48" t="s">
        <v>38</v>
      </c>
      <c r="C21" s="53">
        <f t="shared" ref="C21:O21" si="18">SUM(C15:C20)</f>
        <v>39637743.083333328</v>
      </c>
      <c r="D21" s="53">
        <f t="shared" si="18"/>
        <v>39637743.083333328</v>
      </c>
      <c r="E21" s="54">
        <f t="shared" si="18"/>
        <v>39637743.083333328</v>
      </c>
      <c r="F21" s="53">
        <f t="shared" si="18"/>
        <v>39637743.083333328</v>
      </c>
      <c r="G21" s="53">
        <f t="shared" si="18"/>
        <v>39637743.083333328</v>
      </c>
      <c r="H21" s="54">
        <f t="shared" si="18"/>
        <v>39637743.083333328</v>
      </c>
      <c r="I21" s="53">
        <f t="shared" si="18"/>
        <v>39637743.083333328</v>
      </c>
      <c r="J21" s="53">
        <f t="shared" si="18"/>
        <v>39637743.083333328</v>
      </c>
      <c r="K21" s="54">
        <f t="shared" si="18"/>
        <v>39637743.083333328</v>
      </c>
      <c r="L21" s="53">
        <f t="shared" si="18"/>
        <v>39637743.083333328</v>
      </c>
      <c r="M21" s="53">
        <f t="shared" si="18"/>
        <v>39637743.083333328</v>
      </c>
      <c r="N21" s="54">
        <f t="shared" si="18"/>
        <v>39637743.083333328</v>
      </c>
      <c r="O21" s="54">
        <f t="shared" si="18"/>
        <v>475652917.00000006</v>
      </c>
    </row>
  </sheetData>
  <mergeCells count="2">
    <mergeCell ref="A1:O1"/>
    <mergeCell ref="A2:O2"/>
  </mergeCells>
  <pageMargins left="0.17" right="0.70866141732283472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workbookViewId="0">
      <selection activeCell="A2" sqref="A2:L2"/>
    </sheetView>
  </sheetViews>
  <sheetFormatPr defaultRowHeight="15" x14ac:dyDescent="0.25"/>
  <cols>
    <col min="1" max="1" width="6.5703125" bestFit="1" customWidth="1"/>
    <col min="2" max="2" width="38.85546875" bestFit="1" customWidth="1"/>
    <col min="3" max="3" width="15.42578125" bestFit="1" customWidth="1"/>
    <col min="4" max="11" width="9.140625" style="72"/>
    <col min="12" max="12" width="13.5703125" bestFit="1" customWidth="1"/>
  </cols>
  <sheetData>
    <row r="1" spans="1:21" s="16" customFormat="1" x14ac:dyDescent="0.25">
      <c r="A1" s="204" t="s">
        <v>179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198"/>
      <c r="N1" s="2"/>
      <c r="O1" s="2"/>
      <c r="P1" s="2"/>
      <c r="Q1" s="2"/>
      <c r="R1" s="2"/>
      <c r="S1" s="2"/>
      <c r="T1" s="2"/>
    </row>
    <row r="2" spans="1:21" s="16" customFormat="1" x14ac:dyDescent="0.25">
      <c r="A2" s="204" t="s">
        <v>72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198"/>
      <c r="N2" s="2"/>
      <c r="O2" s="2"/>
      <c r="P2" s="2"/>
      <c r="Q2" s="2"/>
      <c r="R2" s="2"/>
      <c r="S2" s="2"/>
      <c r="T2" s="2"/>
    </row>
    <row r="3" spans="1:21" s="16" customFormat="1" ht="15.75" thickBot="1" x14ac:dyDescent="0.3">
      <c r="D3" s="97"/>
      <c r="E3" s="22"/>
      <c r="F3" s="22"/>
      <c r="G3" s="22"/>
      <c r="H3" s="22"/>
      <c r="I3" s="22"/>
      <c r="J3" s="22"/>
      <c r="K3" s="22"/>
      <c r="T3" s="1"/>
      <c r="U3"/>
    </row>
    <row r="4" spans="1:21" ht="15.75" thickBot="1" x14ac:dyDescent="0.3">
      <c r="A4" s="25"/>
      <c r="C4" s="1"/>
      <c r="D4" s="215" t="s">
        <v>80</v>
      </c>
      <c r="E4" s="216"/>
      <c r="F4" s="215" t="s">
        <v>81</v>
      </c>
      <c r="G4" s="216"/>
      <c r="H4" s="215" t="s">
        <v>164</v>
      </c>
      <c r="I4" s="216"/>
      <c r="J4" s="215" t="s">
        <v>167</v>
      </c>
      <c r="K4" s="216"/>
      <c r="L4" s="1" t="s">
        <v>74</v>
      </c>
    </row>
    <row r="5" spans="1:21" ht="15.75" thickBot="1" x14ac:dyDescent="0.3">
      <c r="A5" s="109" t="s">
        <v>4</v>
      </c>
      <c r="B5" s="110" t="s">
        <v>5</v>
      </c>
      <c r="C5" s="111" t="s">
        <v>75</v>
      </c>
      <c r="D5" s="112" t="s">
        <v>76</v>
      </c>
      <c r="E5" s="113" t="s">
        <v>77</v>
      </c>
      <c r="F5" s="112" t="s">
        <v>76</v>
      </c>
      <c r="G5" s="133" t="s">
        <v>77</v>
      </c>
      <c r="H5" s="112" t="s">
        <v>76</v>
      </c>
      <c r="I5" s="133" t="s">
        <v>77</v>
      </c>
      <c r="J5" s="112" t="s">
        <v>76</v>
      </c>
      <c r="K5" s="133" t="s">
        <v>77</v>
      </c>
      <c r="L5" s="134" t="s">
        <v>78</v>
      </c>
    </row>
    <row r="6" spans="1:21" x14ac:dyDescent="0.25">
      <c r="A6" s="80" t="s">
        <v>6</v>
      </c>
      <c r="B6" s="81" t="s">
        <v>7</v>
      </c>
      <c r="C6" s="91">
        <v>9875000</v>
      </c>
      <c r="D6" s="92"/>
      <c r="E6" s="139"/>
      <c r="F6" s="131"/>
      <c r="G6" s="91"/>
      <c r="H6" s="135">
        <v>1008000</v>
      </c>
      <c r="I6" s="135"/>
      <c r="J6" s="135"/>
      <c r="K6" s="135">
        <v>20866</v>
      </c>
      <c r="L6" s="135">
        <f>C6+D6-E6+F6-G6+H6-I6+J6-K6</f>
        <v>10862134</v>
      </c>
      <c r="N6" s="72"/>
    </row>
    <row r="7" spans="1:21" x14ac:dyDescent="0.25">
      <c r="A7" s="26" t="s">
        <v>8</v>
      </c>
      <c r="B7" s="24" t="s">
        <v>9</v>
      </c>
      <c r="C7" s="27">
        <v>2200000</v>
      </c>
      <c r="D7" s="93"/>
      <c r="E7" s="27"/>
      <c r="F7" s="131"/>
      <c r="G7" s="91"/>
      <c r="H7" s="135">
        <v>200000</v>
      </c>
      <c r="I7" s="135"/>
      <c r="J7" s="135">
        <v>20866</v>
      </c>
      <c r="K7" s="135"/>
      <c r="L7" s="135">
        <f>C7+D7-E7+F7-G7+H7-I7+J7-K7</f>
        <v>2420866</v>
      </c>
      <c r="N7" s="72"/>
    </row>
    <row r="8" spans="1:21" x14ac:dyDescent="0.25">
      <c r="A8" s="26" t="s">
        <v>10</v>
      </c>
      <c r="B8" s="24" t="s">
        <v>11</v>
      </c>
      <c r="C8" s="27">
        <v>3010000</v>
      </c>
      <c r="D8" s="93"/>
      <c r="E8" s="27">
        <v>508181</v>
      </c>
      <c r="F8" s="131"/>
      <c r="G8" s="91"/>
      <c r="H8" s="135"/>
      <c r="I8" s="135"/>
      <c r="J8" s="135"/>
      <c r="K8" s="135"/>
      <c r="L8" s="135">
        <f t="shared" ref="L8:L9" si="0">C8+D8-E8+F8-G8+H8-I8+J8-K8</f>
        <v>2501819</v>
      </c>
    </row>
    <row r="9" spans="1:21" ht="15.75" thickBot="1" x14ac:dyDescent="0.3">
      <c r="A9" s="78" t="s">
        <v>16</v>
      </c>
      <c r="B9" s="79" t="s">
        <v>17</v>
      </c>
      <c r="C9" s="95">
        <v>4191000</v>
      </c>
      <c r="D9" s="94"/>
      <c r="E9" s="95"/>
      <c r="F9" s="129"/>
      <c r="G9" s="95"/>
      <c r="H9" s="136"/>
      <c r="I9" s="136"/>
      <c r="J9" s="136"/>
      <c r="K9" s="136">
        <v>445000</v>
      </c>
      <c r="L9" s="135">
        <f t="shared" si="0"/>
        <v>3746000</v>
      </c>
      <c r="N9" s="72"/>
    </row>
    <row r="10" spans="1:21" ht="15.75" thickBot="1" x14ac:dyDescent="0.3">
      <c r="A10" s="106" t="s">
        <v>24</v>
      </c>
      <c r="B10" s="107" t="s">
        <v>25</v>
      </c>
      <c r="C10" s="108">
        <f>SUM(C6:C9)</f>
        <v>19276000</v>
      </c>
      <c r="D10" s="108">
        <f t="shared" ref="D10:G10" si="1">SUM(D6:D9)</f>
        <v>0</v>
      </c>
      <c r="E10" s="108">
        <f t="shared" si="1"/>
        <v>508181</v>
      </c>
      <c r="F10" s="130">
        <f t="shared" si="1"/>
        <v>0</v>
      </c>
      <c r="G10" s="108">
        <f t="shared" si="1"/>
        <v>0</v>
      </c>
      <c r="H10" s="130">
        <f>SUM(H6:H9)</f>
        <v>1208000</v>
      </c>
      <c r="I10" s="130">
        <f>SUM(I6:I9)</f>
        <v>0</v>
      </c>
      <c r="J10" s="130">
        <f t="shared" ref="J10:K10" si="2">SUM(J6:J9)</f>
        <v>20866</v>
      </c>
      <c r="K10" s="130">
        <f t="shared" si="2"/>
        <v>465866</v>
      </c>
      <c r="L10" s="130">
        <f>SUM(L6:L9)</f>
        <v>19530819</v>
      </c>
    </row>
    <row r="11" spans="1:21" x14ac:dyDescent="0.25">
      <c r="A11" s="80" t="s">
        <v>26</v>
      </c>
      <c r="B11" s="81" t="s">
        <v>27</v>
      </c>
      <c r="C11" s="91">
        <v>0</v>
      </c>
      <c r="D11" s="92"/>
      <c r="E11" s="91"/>
      <c r="F11" s="131"/>
      <c r="G11" s="91"/>
      <c r="H11" s="135"/>
      <c r="I11" s="135"/>
      <c r="J11" s="135"/>
      <c r="K11" s="135"/>
      <c r="L11" s="135">
        <f>C11+D11-E11+F11-G11+H11-I11+J11-K11</f>
        <v>0</v>
      </c>
    </row>
    <row r="12" spans="1:21" x14ac:dyDescent="0.25">
      <c r="A12" s="26" t="s">
        <v>32</v>
      </c>
      <c r="B12" s="24" t="s">
        <v>33</v>
      </c>
      <c r="C12" s="27">
        <v>300000</v>
      </c>
      <c r="D12" s="93"/>
      <c r="E12" s="27"/>
      <c r="F12" s="131"/>
      <c r="G12" s="91"/>
      <c r="H12" s="135"/>
      <c r="I12" s="135"/>
      <c r="J12" s="135"/>
      <c r="K12" s="135"/>
      <c r="L12" s="135">
        <f t="shared" ref="L12:L14" si="3">C12+D12-E12+F12-G12+H12-I12+J12-K12</f>
        <v>300000</v>
      </c>
    </row>
    <row r="13" spans="1:21" x14ac:dyDescent="0.25">
      <c r="A13" s="26" t="s">
        <v>52</v>
      </c>
      <c r="B13" s="24" t="s">
        <v>53</v>
      </c>
      <c r="C13" s="27">
        <v>0</v>
      </c>
      <c r="D13" s="93"/>
      <c r="E13" s="27"/>
      <c r="F13" s="131"/>
      <c r="G13" s="91"/>
      <c r="H13" s="135"/>
      <c r="I13" s="135"/>
      <c r="J13" s="135"/>
      <c r="K13" s="135"/>
      <c r="L13" s="135">
        <f t="shared" si="3"/>
        <v>0</v>
      </c>
    </row>
    <row r="14" spans="1:21" ht="15.75" thickBot="1" x14ac:dyDescent="0.3">
      <c r="A14" s="78" t="s">
        <v>36</v>
      </c>
      <c r="B14" s="79" t="s">
        <v>37</v>
      </c>
      <c r="C14" s="95">
        <v>18976000</v>
      </c>
      <c r="D14" s="94"/>
      <c r="E14" s="95">
        <v>508181</v>
      </c>
      <c r="F14" s="129"/>
      <c r="G14" s="95"/>
      <c r="H14" s="87">
        <v>1208000</v>
      </c>
      <c r="I14" s="155"/>
      <c r="J14" s="87"/>
      <c r="K14" s="155">
        <v>445000</v>
      </c>
      <c r="L14" s="135">
        <f t="shared" si="3"/>
        <v>19230819</v>
      </c>
      <c r="N14" s="72"/>
    </row>
    <row r="15" spans="1:21" ht="15.75" thickBot="1" x14ac:dyDescent="0.3">
      <c r="A15" s="99" t="s">
        <v>24</v>
      </c>
      <c r="B15" s="100" t="s">
        <v>38</v>
      </c>
      <c r="C15" s="101">
        <f>SUM(C11:C14)</f>
        <v>19276000</v>
      </c>
      <c r="D15" s="101">
        <f t="shared" ref="D15:L15" si="4">SUM(D11:D14)</f>
        <v>0</v>
      </c>
      <c r="E15" s="101">
        <f t="shared" si="4"/>
        <v>508181</v>
      </c>
      <c r="F15" s="132">
        <f t="shared" si="4"/>
        <v>0</v>
      </c>
      <c r="G15" s="101">
        <f t="shared" si="4"/>
        <v>0</v>
      </c>
      <c r="H15" s="101">
        <f t="shared" si="4"/>
        <v>1208000</v>
      </c>
      <c r="I15" s="101">
        <f t="shared" si="4"/>
        <v>0</v>
      </c>
      <c r="J15" s="101">
        <f t="shared" si="4"/>
        <v>0</v>
      </c>
      <c r="K15" s="101">
        <f t="shared" si="4"/>
        <v>445000</v>
      </c>
      <c r="L15" s="42">
        <f t="shared" si="4"/>
        <v>19530819</v>
      </c>
    </row>
    <row r="23" spans="2:14" x14ac:dyDescent="0.25"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</row>
    <row r="24" spans="2:14" x14ac:dyDescent="0.25"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</row>
  </sheetData>
  <mergeCells count="8">
    <mergeCell ref="B23:N23"/>
    <mergeCell ref="B24:N24"/>
    <mergeCell ref="A1:L1"/>
    <mergeCell ref="A2:L2"/>
    <mergeCell ref="D4:E4"/>
    <mergeCell ref="F4:G4"/>
    <mergeCell ref="H4:I4"/>
    <mergeCell ref="J4:K4"/>
  </mergeCells>
  <pageMargins left="0.17" right="0.17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4</vt:i4>
      </vt:variant>
    </vt:vector>
  </HeadingPairs>
  <TitlesOfParts>
    <vt:vector size="15" baseType="lpstr">
      <vt:lpstr>1.sz. mell.</vt:lpstr>
      <vt:lpstr>2. sz. mell.</vt:lpstr>
      <vt:lpstr>3. sz. mell.</vt:lpstr>
      <vt:lpstr>4. sz. mell.</vt:lpstr>
      <vt:lpstr>5. sz. mell.</vt:lpstr>
      <vt:lpstr>6. sz. mell.</vt:lpstr>
      <vt:lpstr>7. sz. mell.</vt:lpstr>
      <vt:lpstr>8. sz. mell.</vt:lpstr>
      <vt:lpstr>9. sz. mell.</vt:lpstr>
      <vt:lpstr>10. sz. mell.</vt:lpstr>
      <vt:lpstr>Munka1</vt:lpstr>
      <vt:lpstr>'10. sz. mell.'!Nyomtatási_terület</vt:lpstr>
      <vt:lpstr>'4. sz. mell.'!Nyomtatási_terület</vt:lpstr>
      <vt:lpstr>'6. sz. mell.'!Nyomtatási_terület</vt:lpstr>
      <vt:lpstr>'8. sz. mell.'!Nyomtatási_terület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FulopSz</dc:creator>
  <cp:lastModifiedBy>Petz</cp:lastModifiedBy>
  <cp:lastPrinted>2018-02-21T10:19:52Z</cp:lastPrinted>
  <dcterms:created xsi:type="dcterms:W3CDTF">2013-02-12T14:58:30Z</dcterms:created>
  <dcterms:modified xsi:type="dcterms:W3CDTF">2018-02-21T10:24:30Z</dcterms:modified>
</cp:coreProperties>
</file>