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kiadások" sheetId="1" r:id="rId1"/>
  </sheets>
  <externalReferences>
    <externalReference r:id="rId2"/>
    <externalReference r:id="rId3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6" i="1"/>
  <c r="C8" s="1"/>
  <c r="E6"/>
  <c r="C7"/>
  <c r="B13"/>
  <c r="D6" s="1"/>
  <c r="E7" s="1"/>
  <c r="B14"/>
  <c r="B8" s="1"/>
  <c r="B15"/>
  <c r="D15"/>
  <c r="B16"/>
  <c r="B10" s="1"/>
  <c r="B19"/>
  <c r="B20"/>
  <c r="B21"/>
  <c r="B22"/>
  <c r="B18" s="1"/>
  <c r="B27"/>
  <c r="B24" s="1"/>
  <c r="B28"/>
  <c r="B29"/>
  <c r="B9" s="1"/>
  <c r="B30"/>
  <c r="B34"/>
  <c r="B33" s="1"/>
  <c r="B32" s="1"/>
  <c r="B35"/>
  <c r="B36"/>
  <c r="B37"/>
  <c r="B38"/>
  <c r="B44"/>
  <c r="B43" s="1"/>
  <c r="B45"/>
  <c r="B46"/>
  <c r="B49"/>
  <c r="B48" s="1"/>
  <c r="B51"/>
  <c r="B50" s="1"/>
  <c r="B55"/>
  <c r="B54" s="1"/>
  <c r="B56"/>
  <c r="B59"/>
  <c r="B62"/>
  <c r="B68"/>
  <c r="B78"/>
  <c r="B85"/>
  <c r="B88"/>
  <c r="B87" s="1"/>
  <c r="B93" s="1"/>
  <c r="B89"/>
  <c r="B90"/>
  <c r="B92"/>
  <c r="B42" l="1"/>
  <c r="B40" s="1"/>
  <c r="C72"/>
  <c r="B7"/>
  <c r="B6" s="1"/>
  <c r="B12"/>
  <c r="B82" l="1"/>
  <c r="B80" s="1"/>
  <c r="B79"/>
  <c r="B66"/>
  <c r="B72" s="1"/>
  <c r="B77"/>
  <c r="B83" s="1"/>
  <c r="B95" s="1"/>
</calcChain>
</file>

<file path=xl/sharedStrings.xml><?xml version="1.0" encoding="utf-8"?>
<sst xmlns="http://schemas.openxmlformats.org/spreadsheetml/2006/main" count="76" uniqueCount="74">
  <si>
    <t>EGYENLEG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</si>
  <si>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</si>
  <si>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</si>
  <si>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</si>
  <si>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</si>
  <si>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</si>
  <si>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</si>
  <si>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</si>
  <si>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</si>
  <si>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</si>
  <si>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</si>
  <si>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</si>
  <si>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</si>
  <si>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</si>
  <si>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</si>
  <si>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</si>
  <si>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</si>
  <si>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</si>
  <si>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</si>
  <si>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</si>
  <si>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</si>
  <si>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</si>
  <si>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plusz 5.000.000 Ft óvadék szeptember 30-ig termálvíz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</si>
  <si>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</si>
  <si>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</si>
  <si>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</si>
  <si>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</si>
  <si>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</t>
  </si>
  <si>
    <t>2.1.3. Útfelújítások</t>
  </si>
  <si>
    <t>2.1.2. Idősek Klubja kazáncsere</t>
  </si>
  <si>
    <t>2.1.1. Ivóvízhálózat rekonstrukciós munkák</t>
  </si>
  <si>
    <t>2.1. Nagyszénás Nagyközség Önkormányzata</t>
  </si>
  <si>
    <t>2. Felújítási kiadások</t>
  </si>
  <si>
    <t>1.3.1. Kisértékű tárgyieszköz beruházás</t>
  </si>
  <si>
    <t>1.3. Nagyszénási Önkormányzati Óvoda</t>
  </si>
  <si>
    <t>1.2.1. Kisértékű tárgyieszköz beruházás</t>
  </si>
  <si>
    <t>1.2. Gondozási Központ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</si>
  <si>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</si>
  <si>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</si>
  <si>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</si>
  <si>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</si>
  <si>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</si>
  <si>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</si>
  <si>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</si>
  <si>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</si>
  <si>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</si>
  <si>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</si>
  <si>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</si>
  <si>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</si>
  <si>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</si>
  <si>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</si>
  <si>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</si>
  <si>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</si>
  <si>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</si>
  <si>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</si>
  <si>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</si>
  <si>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</si>
  <si>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</si>
  <si>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</t>
  </si>
  <si>
    <t>2.3. Gondozási Központ</t>
  </si>
  <si>
    <t>2.2. Polgármesteri Hivatal</t>
  </si>
  <si>
    <t>2. Munkaadókat terhelő járulékok</t>
  </si>
  <si>
    <t>1.4. Nagyszénási Önkormányzati Óvoda</t>
  </si>
  <si>
    <t>1.3. Gondozási Központ</t>
  </si>
  <si>
    <t>1.2. Polgármesteri Hivatal</t>
  </si>
  <si>
    <t xml:space="preserve">1. Személyi juttatások </t>
  </si>
  <si>
    <t>4. Nagyszénási Önkormányzati Óvoda</t>
  </si>
  <si>
    <t>3. Gondozási Központ</t>
  </si>
  <si>
    <t>2. Polgármesteri Hivatal</t>
  </si>
  <si>
    <t>1.Nagyszénás Nagyközség Önkormányzata</t>
  </si>
  <si>
    <t>I. ÖNKORMÁNYZAT KÖLTSÉGVETÉS MŰKÖDÉSI KIADÁSAI</t>
  </si>
  <si>
    <t>tételes</t>
  </si>
  <si>
    <t>2017. évi költségvetési kiadások (adatok Ft-ban)</t>
  </si>
  <si>
    <t>2. melléklet a 3/2017. (II. 22. önkormányzati rendelethez</t>
  </si>
</sst>
</file>

<file path=xl/styles.xml><?xml version="1.0" encoding="utf-8"?>
<styleSheet xmlns="http://schemas.openxmlformats.org/spreadsheetml/2006/main">
  <numFmts count="1">
    <numFmt numFmtId="164" formatCode="\ #,##0.00&quot;     &quot;;\-#,##0.00&quot;     &quot;;&quot; -&quot;#&quot;     &quot;;@\ 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9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164" fontId="0" fillId="0" borderId="0" xfId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5" fillId="0" borderId="0" xfId="0" applyNumberFormat="1" applyFont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164" fontId="0" fillId="0" borderId="0" xfId="1" applyFont="1" applyFill="1" applyBorder="1" applyAlignment="1" applyProtection="1"/>
    <xf numFmtId="3" fontId="2" fillId="2" borderId="1" xfId="3" applyNumberFormat="1" applyFont="1" applyFill="1" applyBorder="1"/>
    <xf numFmtId="0" fontId="2" fillId="2" borderId="4" xfId="3" applyFont="1" applyFill="1" applyBorder="1" applyAlignment="1">
      <alignment wrapText="1"/>
    </xf>
    <xf numFmtId="3" fontId="7" fillId="0" borderId="0" xfId="1" applyNumberFormat="1" applyFont="1" applyFill="1" applyBorder="1" applyAlignment="1" applyProtection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0" fontId="4" fillId="0" borderId="0" xfId="0" applyFont="1" applyFill="1" applyBorder="1"/>
    <xf numFmtId="3" fontId="0" fillId="0" borderId="0" xfId="0" applyNumberFormat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7" fillId="0" borderId="0" xfId="1" applyNumberFormat="1" applyFont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/>
    <xf numFmtId="3" fontId="11" fillId="0" borderId="0" xfId="0" applyNumberFormat="1" applyFont="1" applyFill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0" fontId="13" fillId="0" borderId="0" xfId="0" applyFont="1"/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3" fontId="16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2011_költségvetés-I. fordulós anyag-alap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&#225;r21/003_2_2017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_2017-es%20k&#246;lts&#233;gvet&#233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_melléklet"/>
      <sheetName val="4_ melléklet"/>
      <sheetName val="5_melléklet"/>
      <sheetName val="egyenlegek"/>
      <sheetName val="kisértékű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>
        <row r="6">
          <cell r="B6">
            <v>82215760</v>
          </cell>
        </row>
        <row r="12">
          <cell r="B12">
            <v>5600000</v>
          </cell>
        </row>
        <row r="18">
          <cell r="B18">
            <v>60119550</v>
          </cell>
        </row>
        <row r="25">
          <cell r="B25">
            <v>6500000</v>
          </cell>
        </row>
        <row r="29">
          <cell r="B29">
            <v>6100000</v>
          </cell>
        </row>
        <row r="35">
          <cell r="B35">
            <v>1496210</v>
          </cell>
        </row>
        <row r="40">
          <cell r="B40">
            <v>2400000</v>
          </cell>
        </row>
      </sheetData>
      <sheetData sheetId="2">
        <row r="17">
          <cell r="B17">
            <v>508000</v>
          </cell>
        </row>
        <row r="27">
          <cell r="B27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13401933</v>
          </cell>
        </row>
        <row r="111">
          <cell r="B111">
            <v>8430379</v>
          </cell>
        </row>
        <row r="130">
          <cell r="B130">
            <v>13440335</v>
          </cell>
        </row>
        <row r="168">
          <cell r="B168">
            <v>61178762</v>
          </cell>
        </row>
        <row r="192">
          <cell r="B192">
            <v>35500182.5</v>
          </cell>
        </row>
        <row r="194">
          <cell r="B194">
            <v>64878623</v>
          </cell>
        </row>
        <row r="195">
          <cell r="B195">
            <v>12642506</v>
          </cell>
        </row>
        <row r="196">
          <cell r="B196">
            <v>75750259.590000004</v>
          </cell>
        </row>
        <row r="223">
          <cell r="B223">
            <v>7513640</v>
          </cell>
        </row>
        <row r="243">
          <cell r="B243">
            <v>4627500</v>
          </cell>
        </row>
        <row r="292">
          <cell r="B292">
            <v>97173254</v>
          </cell>
        </row>
        <row r="294">
          <cell r="B294">
            <v>62770819</v>
          </cell>
        </row>
        <row r="295">
          <cell r="B295">
            <v>15631295</v>
          </cell>
        </row>
        <row r="296">
          <cell r="B296">
            <v>30912280</v>
          </cell>
        </row>
        <row r="342">
          <cell r="B342">
            <v>14039421</v>
          </cell>
        </row>
        <row r="363">
          <cell r="B363">
            <v>3418870</v>
          </cell>
        </row>
        <row r="405">
          <cell r="B405">
            <v>20491045</v>
          </cell>
        </row>
        <row r="445">
          <cell r="B445">
            <v>29453647</v>
          </cell>
        </row>
        <row r="483">
          <cell r="B483">
            <v>11267295</v>
          </cell>
        </row>
        <row r="502">
          <cell r="B502">
            <v>19517722</v>
          </cell>
        </row>
        <row r="542">
          <cell r="B542">
            <v>26772189</v>
          </cell>
        </row>
        <row r="553">
          <cell r="B553">
            <v>3691890</v>
          </cell>
        </row>
        <row r="564">
          <cell r="B564">
            <v>11698170</v>
          </cell>
        </row>
        <row r="566">
          <cell r="B566">
            <v>87302518</v>
          </cell>
        </row>
        <row r="567">
          <cell r="B567">
            <v>19813511</v>
          </cell>
        </row>
        <row r="568">
          <cell r="B568">
            <v>33234220</v>
          </cell>
        </row>
        <row r="581">
          <cell r="B581">
            <v>52542338</v>
          </cell>
        </row>
        <row r="613">
          <cell r="B613">
            <v>26495344</v>
          </cell>
        </row>
        <row r="640">
          <cell r="B640">
            <v>64433527</v>
          </cell>
        </row>
        <row r="679">
          <cell r="B679">
            <v>6775931</v>
          </cell>
        </row>
        <row r="681">
          <cell r="B681">
            <v>70234227</v>
          </cell>
        </row>
        <row r="682">
          <cell r="B682">
            <v>16948005</v>
          </cell>
        </row>
        <row r="683">
          <cell r="B683">
            <v>63064908</v>
          </cell>
        </row>
        <row r="684">
          <cell r="F684" t="e">
            <v>#REF!</v>
          </cell>
        </row>
      </sheetData>
      <sheetData sheetId="3"/>
      <sheetData sheetId="4">
        <row r="7">
          <cell r="D7">
            <v>508000</v>
          </cell>
        </row>
        <row r="21">
          <cell r="D21">
            <v>706120</v>
          </cell>
        </row>
        <row r="26">
          <cell r="D26">
            <v>812800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11">
          <cell r="B11">
            <v>160470000</v>
          </cell>
        </row>
        <row r="69">
          <cell r="B69">
            <v>596147332.5</v>
          </cell>
        </row>
        <row r="71">
          <cell r="B71">
            <v>25000000</v>
          </cell>
        </row>
        <row r="74">
          <cell r="B74">
            <v>73297234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25"/>
  <sheetViews>
    <sheetView tabSelected="1" workbookViewId="0">
      <selection activeCell="A3" sqref="A3"/>
    </sheetView>
  </sheetViews>
  <sheetFormatPr defaultColWidth="11.5703125" defaultRowHeight="12.75"/>
  <cols>
    <col min="1" max="1" width="72" customWidth="1"/>
    <col min="2" max="2" width="13.5703125" customWidth="1"/>
    <col min="3" max="8" width="11.5703125" hidden="1" customWidth="1"/>
    <col min="9" max="25" width="11.5703125" customWidth="1"/>
    <col min="26" max="26" width="12.7109375" customWidth="1"/>
    <col min="27" max="27" width="11.57031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>
      <c r="A2" s="62" t="s">
        <v>73</v>
      </c>
      <c r="B2" s="6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1" t="s">
        <v>72</v>
      </c>
      <c r="B4" s="61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0" t="s">
        <v>71</v>
      </c>
      <c r="F5" s="2"/>
      <c r="G5" s="2"/>
      <c r="H5" s="2"/>
      <c r="I5" s="2"/>
      <c r="J5" s="2"/>
    </row>
    <row r="6" spans="1:10" ht="13.5" thickBot="1">
      <c r="A6" s="11" t="s">
        <v>70</v>
      </c>
      <c r="B6" s="56">
        <f>B7+B8+B9+B10</f>
        <v>635398931.59000003</v>
      </c>
      <c r="C6" s="42">
        <f>'[1]5_melléklet'!B84+'[1]5_melléklet'!B17+'[1]5_melléklet'!B27+'[1]5_melléklet'!B56+'[1]5_melléklet'!B72+'[1]5_melléklet'!B96+'[1]5_melléklet'!B111+'[1]5_melléklet'!B130+'[1]5_melléklet'!B168+'[1]5_melléklet'!B192+'[1]5_melléklet'!B223+'[1]5_melléklet'!B243+'[1]5_melléklet'!B292+'[1]5_melléklet'!B342+'[1]5_melléklet'!B363+'[1]5_melléklet'!B405+'[1]5_melléklet'!B445+'[1]5_melléklet'!B483+'[1]5_melléklet'!B502+'[1]5_melléklet'!B542+'[1]5_melléklet'!B553+'[1]5_melléklet'!B564+'[1]5_melléklet'!B581+'[1]5_melléklet'!B613+'[1]5_melléklet'!B640+'[1]5_melléklet'!B679</f>
        <v>553183171.59000003</v>
      </c>
      <c r="D6" s="42">
        <f>B13+B14+B15+B16+B19+B20+B21+B22+B27+B28+B29+B30+B34+B35+B36+B37+B38</f>
        <v>635398931.59000003</v>
      </c>
      <c r="E6" s="59" t="e">
        <f>'[1]5_melléklet'!F684+'[1]4_ melléklet'!C6</f>
        <v>#REF!</v>
      </c>
      <c r="F6" s="2"/>
      <c r="G6" s="2"/>
      <c r="H6" s="2"/>
      <c r="I6" s="3"/>
      <c r="J6" s="2"/>
    </row>
    <row r="7" spans="1:10">
      <c r="A7" s="58" t="s">
        <v>69</v>
      </c>
      <c r="B7" s="42">
        <f>B13+B19+B27+B33</f>
        <v>235487148.59</v>
      </c>
      <c r="C7" s="42">
        <f>'[1]4_ melléklet'!B6</f>
        <v>82215760</v>
      </c>
      <c r="D7" s="49"/>
      <c r="E7" s="3" t="e">
        <f>D6-E6</f>
        <v>#REF!</v>
      </c>
      <c r="F7" s="2"/>
      <c r="G7" s="2"/>
      <c r="H7" s="2"/>
      <c r="I7" s="2"/>
      <c r="J7" s="2"/>
    </row>
    <row r="8" spans="1:10">
      <c r="A8" s="57" t="s">
        <v>68</v>
      </c>
      <c r="B8" s="42">
        <f>B14+B20+B28</f>
        <v>109314394</v>
      </c>
      <c r="C8" s="42">
        <f>SUM(C6:C7)</f>
        <v>635398931.59000003</v>
      </c>
      <c r="D8" s="49"/>
      <c r="E8" s="2"/>
      <c r="F8" s="2"/>
      <c r="G8" s="2"/>
      <c r="H8" s="2"/>
      <c r="I8" s="2"/>
      <c r="J8" s="2"/>
    </row>
    <row r="9" spans="1:10">
      <c r="A9" s="57" t="s">
        <v>67</v>
      </c>
      <c r="B9" s="42">
        <f>B15+B21+B29</f>
        <v>140350249</v>
      </c>
      <c r="C9" s="49"/>
      <c r="D9" s="49"/>
      <c r="E9" s="2"/>
      <c r="F9" s="2"/>
      <c r="G9" s="2"/>
      <c r="H9" s="2"/>
      <c r="I9" s="2"/>
      <c r="J9" s="2"/>
    </row>
    <row r="10" spans="1:10">
      <c r="A10" s="57" t="s">
        <v>66</v>
      </c>
      <c r="B10" s="42">
        <f>B16+B22+B30</f>
        <v>150247140</v>
      </c>
      <c r="C10" s="2"/>
      <c r="D10" s="2"/>
      <c r="E10" s="2"/>
      <c r="F10" s="2"/>
      <c r="G10" s="2"/>
      <c r="H10" s="2"/>
      <c r="I10" s="2"/>
      <c r="J10" s="2"/>
    </row>
    <row r="11" spans="1:10" ht="13.5" thickBot="1">
      <c r="A11" s="9"/>
      <c r="B11" s="42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11" t="s">
        <v>65</v>
      </c>
      <c r="B12" s="56">
        <f>SUM(B13:B16)</f>
        <v>285186187</v>
      </c>
      <c r="C12" s="2"/>
      <c r="D12" s="3"/>
      <c r="E12" s="2"/>
      <c r="F12" s="2"/>
      <c r="G12" s="2"/>
      <c r="H12" s="3"/>
      <c r="I12" s="2"/>
      <c r="J12" s="2"/>
    </row>
    <row r="13" spans="1:10">
      <c r="A13" s="58" t="s">
        <v>41</v>
      </c>
      <c r="B13" s="42">
        <f>'[1]5_melléklet'!B194</f>
        <v>64878623</v>
      </c>
      <c r="C13" s="2"/>
      <c r="D13" s="2"/>
      <c r="E13" s="2"/>
      <c r="F13" s="2"/>
      <c r="G13" s="2"/>
      <c r="H13" s="2"/>
      <c r="I13" s="2"/>
      <c r="J13" s="3"/>
    </row>
    <row r="14" spans="1:10">
      <c r="A14" s="57" t="s">
        <v>64</v>
      </c>
      <c r="B14" s="42">
        <f>'[1]5_melléklet'!B294</f>
        <v>62770819</v>
      </c>
      <c r="C14" s="2"/>
      <c r="D14" s="2"/>
      <c r="E14" s="2"/>
      <c r="F14" s="2"/>
      <c r="G14" s="2"/>
      <c r="H14" s="2"/>
      <c r="I14" s="2"/>
      <c r="J14" s="2"/>
    </row>
    <row r="15" spans="1:10">
      <c r="A15" s="57" t="s">
        <v>63</v>
      </c>
      <c r="B15" s="42">
        <f>'[1]5_melléklet'!B566</f>
        <v>87302518</v>
      </c>
      <c r="C15" s="2">
        <v>82822737</v>
      </c>
      <c r="D15" s="3">
        <f>C15-B15</f>
        <v>-4479781</v>
      </c>
      <c r="E15" s="2"/>
      <c r="F15" s="2"/>
      <c r="G15" s="2"/>
      <c r="H15" s="2"/>
      <c r="I15" s="2"/>
      <c r="J15" s="2"/>
    </row>
    <row r="16" spans="1:10">
      <c r="A16" s="57" t="s">
        <v>62</v>
      </c>
      <c r="B16" s="42">
        <f>'[1]5_melléklet'!B681</f>
        <v>70234227</v>
      </c>
      <c r="C16" s="2"/>
      <c r="D16" s="2"/>
      <c r="E16" s="2"/>
      <c r="F16" s="2"/>
      <c r="G16" s="2"/>
      <c r="H16" s="2"/>
      <c r="I16" s="2"/>
      <c r="J16" s="2"/>
    </row>
    <row r="17" spans="1:10" ht="13.5" thickBot="1">
      <c r="A17" s="9"/>
      <c r="B17" s="42"/>
      <c r="C17" s="2"/>
      <c r="D17" s="2"/>
      <c r="E17" s="2"/>
      <c r="F17" s="2"/>
      <c r="G17" s="2"/>
      <c r="H17" s="2"/>
      <c r="I17" s="2"/>
      <c r="J17" s="2"/>
    </row>
    <row r="18" spans="1:10" ht="13.5" thickBot="1">
      <c r="A18" s="11" t="s">
        <v>61</v>
      </c>
      <c r="B18" s="56">
        <f>SUM(B19:B22)</f>
        <v>65035317</v>
      </c>
      <c r="C18" s="2"/>
      <c r="D18" s="3"/>
      <c r="E18" s="2"/>
      <c r="F18" s="2"/>
      <c r="G18" s="2"/>
      <c r="H18" s="3"/>
      <c r="I18" s="2"/>
      <c r="J18" s="2"/>
    </row>
    <row r="19" spans="1:10">
      <c r="A19" s="58" t="s">
        <v>31</v>
      </c>
      <c r="B19" s="42">
        <f>'[1]5_melléklet'!B195</f>
        <v>12642506</v>
      </c>
      <c r="C19" s="2"/>
      <c r="D19" s="2"/>
      <c r="E19" s="2"/>
      <c r="F19" s="2"/>
      <c r="G19" s="2"/>
      <c r="H19" s="3"/>
      <c r="I19" s="2"/>
      <c r="J19" s="2"/>
    </row>
    <row r="20" spans="1:10">
      <c r="A20" s="57" t="s">
        <v>60</v>
      </c>
      <c r="B20" s="42">
        <f>'[1]5_melléklet'!B295</f>
        <v>15631295</v>
      </c>
      <c r="C20" s="2"/>
      <c r="D20" s="2"/>
      <c r="E20" s="2"/>
      <c r="F20" s="2"/>
      <c r="G20" s="2"/>
      <c r="H20" s="2"/>
      <c r="I20" s="2"/>
      <c r="J20" s="2"/>
    </row>
    <row r="21" spans="1:10">
      <c r="A21" s="57" t="s">
        <v>59</v>
      </c>
      <c r="B21" s="42">
        <f>'[1]5_melléklet'!B567</f>
        <v>19813511</v>
      </c>
      <c r="C21" s="2"/>
      <c r="D21" s="2"/>
      <c r="E21" s="2"/>
      <c r="F21" s="2"/>
      <c r="G21" s="2"/>
      <c r="H21" s="2"/>
      <c r="I21" s="2"/>
      <c r="J21" s="2"/>
    </row>
    <row r="22" spans="1:10">
      <c r="A22" s="57" t="s">
        <v>58</v>
      </c>
      <c r="B22" s="42">
        <f>'[1]5_melléklet'!B682</f>
        <v>16948005</v>
      </c>
      <c r="C22" s="2"/>
      <c r="D22" s="2"/>
      <c r="E22" s="2"/>
      <c r="F22" s="2"/>
      <c r="G22" s="2"/>
      <c r="H22" s="2"/>
      <c r="I22" s="2"/>
      <c r="J22" s="2"/>
    </row>
    <row r="23" spans="1:10" ht="13.5" thickBot="1">
      <c r="A23" s="9"/>
      <c r="B23" s="42"/>
      <c r="C23" s="2"/>
      <c r="D23" s="2"/>
      <c r="E23" s="2"/>
      <c r="F23" s="2"/>
      <c r="G23" s="2"/>
      <c r="H23" s="2"/>
      <c r="I23" s="2"/>
      <c r="J23" s="2"/>
    </row>
    <row r="24" spans="1:10" ht="13.5" thickBot="1">
      <c r="A24" s="11" t="s">
        <v>57</v>
      </c>
      <c r="B24" s="56">
        <f>SUM(B27:B30)</f>
        <v>202961667.59</v>
      </c>
      <c r="C24" s="3"/>
      <c r="D24" s="2"/>
      <c r="E24" s="2"/>
      <c r="F24" s="2"/>
      <c r="G24" s="2"/>
      <c r="H24" s="2"/>
      <c r="I24" s="3"/>
      <c r="J24" s="2"/>
    </row>
    <row r="25" spans="1:10">
      <c r="A25" s="9" t="s">
        <v>56</v>
      </c>
      <c r="B25" s="42"/>
      <c r="C25" s="2"/>
      <c r="D25" s="2"/>
      <c r="E25" s="2"/>
      <c r="F25" s="2"/>
      <c r="G25" s="2"/>
      <c r="H25" s="2"/>
      <c r="I25" s="2"/>
      <c r="J25" s="2"/>
    </row>
    <row r="26" spans="1:10">
      <c r="A26" s="9" t="s">
        <v>55</v>
      </c>
      <c r="B26" s="42"/>
      <c r="C26" s="2"/>
      <c r="D26" s="2"/>
      <c r="E26" s="2"/>
      <c r="F26" s="2"/>
      <c r="G26" s="2"/>
      <c r="H26" s="2"/>
      <c r="I26" s="2"/>
      <c r="J26" s="2"/>
    </row>
    <row r="27" spans="1:10">
      <c r="A27" s="58" t="s">
        <v>54</v>
      </c>
      <c r="B27" s="42">
        <f>'[1]5_melléklet'!B196</f>
        <v>75750259.590000004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57" t="s">
        <v>53</v>
      </c>
      <c r="B28" s="42">
        <f>'[1]5_melléklet'!B296</f>
        <v>30912280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57" t="s">
        <v>52</v>
      </c>
      <c r="B29" s="42">
        <f>'[1]5_melléklet'!B568</f>
        <v>33234220</v>
      </c>
      <c r="C29" s="2"/>
      <c r="D29" s="2"/>
      <c r="E29" s="2"/>
      <c r="F29" s="2"/>
      <c r="G29" s="2"/>
      <c r="H29" s="2"/>
      <c r="I29" s="2"/>
      <c r="J29" s="2"/>
    </row>
    <row r="30" spans="1:10">
      <c r="A30" s="57" t="s">
        <v>51</v>
      </c>
      <c r="B30" s="42">
        <f>'[1]5_melléklet'!B683</f>
        <v>63064908</v>
      </c>
      <c r="C30" s="2"/>
      <c r="D30" s="2"/>
      <c r="E30" s="2"/>
      <c r="F30" s="2"/>
      <c r="G30" s="2"/>
      <c r="H30" s="2"/>
      <c r="I30" s="2"/>
      <c r="J30" s="2"/>
    </row>
    <row r="31" spans="1:10" ht="13.5" thickBot="1">
      <c r="A31" s="9"/>
      <c r="B31" s="42"/>
      <c r="C31" s="2"/>
      <c r="D31" s="2"/>
      <c r="E31" s="2"/>
      <c r="F31" s="2"/>
      <c r="G31" s="2"/>
      <c r="H31" s="2"/>
      <c r="I31" s="2"/>
      <c r="J31" s="2"/>
    </row>
    <row r="32" spans="1:10" ht="13.5" thickBot="1">
      <c r="A32" s="11" t="s">
        <v>50</v>
      </c>
      <c r="B32" s="56">
        <f>B33</f>
        <v>82215760</v>
      </c>
      <c r="C32" s="3"/>
      <c r="D32" s="2"/>
      <c r="E32" s="2"/>
      <c r="F32" s="2"/>
      <c r="G32" s="2"/>
      <c r="H32" s="2"/>
      <c r="I32" s="3"/>
      <c r="J32" s="2"/>
    </row>
    <row r="33" spans="1:10">
      <c r="A33" s="55" t="s">
        <v>49</v>
      </c>
      <c r="B33" s="54">
        <f>SUM(B34:B39)</f>
        <v>82215760</v>
      </c>
      <c r="C33" s="2"/>
      <c r="D33" s="2"/>
      <c r="E33" s="2"/>
      <c r="F33" s="2"/>
      <c r="G33" s="2"/>
      <c r="H33" s="2"/>
      <c r="I33" s="2"/>
      <c r="J33" s="2"/>
    </row>
    <row r="34" spans="1:10">
      <c r="A34" s="9" t="s">
        <v>48</v>
      </c>
      <c r="B34" s="42">
        <f>'[1]4_ melléklet'!B12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9" t="s">
        <v>47</v>
      </c>
      <c r="B35" s="42">
        <f>'[1]4_ melléklet'!B18</f>
        <v>60119550</v>
      </c>
      <c r="C35" s="2"/>
      <c r="D35" s="2"/>
      <c r="E35" s="2"/>
      <c r="F35" s="2"/>
      <c r="G35" s="2"/>
      <c r="H35" s="2"/>
      <c r="I35" s="2"/>
      <c r="J35" s="2"/>
    </row>
    <row r="36" spans="1:10">
      <c r="A36" s="9" t="s">
        <v>46</v>
      </c>
      <c r="B36" s="42">
        <f>'[1]4_ melléklet'!B25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9" t="s">
        <v>45</v>
      </c>
      <c r="B37" s="42">
        <f>'[1]4_ melléklet'!B29+'[1]4_ melléklet'!B40</f>
        <v>8500000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9" t="s">
        <v>44</v>
      </c>
      <c r="B38" s="42">
        <f>'[1]4_ melléklet'!B35</f>
        <v>1496210</v>
      </c>
      <c r="C38" s="2"/>
      <c r="D38" s="2"/>
      <c r="E38" s="2"/>
      <c r="F38" s="2"/>
      <c r="G38" s="2"/>
      <c r="H38" s="2"/>
      <c r="I38" s="2"/>
      <c r="J38" s="2"/>
    </row>
    <row r="39" spans="1:10" ht="13.5" thickBot="1">
      <c r="A39" s="9"/>
      <c r="B39" s="42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53" t="s">
        <v>43</v>
      </c>
      <c r="B40" s="29">
        <f>B42+B54</f>
        <v>16045133</v>
      </c>
      <c r="C40" s="2"/>
      <c r="D40" s="2"/>
      <c r="E40" s="2"/>
      <c r="F40" s="2"/>
      <c r="G40" s="2"/>
      <c r="H40" s="2"/>
      <c r="I40" s="3"/>
      <c r="J40" s="2"/>
    </row>
    <row r="41" spans="1:10" ht="13.5" thickBot="1">
      <c r="A41" s="7"/>
      <c r="B41" s="40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39" t="s">
        <v>42</v>
      </c>
      <c r="B42" s="38">
        <f>B43+B48+B50</f>
        <v>5006470</v>
      </c>
      <c r="C42" s="3"/>
      <c r="D42" s="2"/>
      <c r="E42" s="2"/>
      <c r="F42" s="2"/>
      <c r="G42" s="2"/>
      <c r="H42" s="2"/>
      <c r="I42" s="2"/>
      <c r="J42" s="2"/>
    </row>
    <row r="43" spans="1:10">
      <c r="A43" s="45" t="s">
        <v>41</v>
      </c>
      <c r="B43" s="52">
        <f>SUM(B44:B47)</f>
        <v>3487550</v>
      </c>
      <c r="C43" s="2"/>
      <c r="D43" s="2"/>
      <c r="E43" s="2"/>
      <c r="F43" s="2"/>
      <c r="G43" s="2"/>
      <c r="H43" s="2"/>
      <c r="I43" s="2"/>
      <c r="J43" s="2"/>
    </row>
    <row r="44" spans="1:10">
      <c r="A44" s="49" t="s">
        <v>40</v>
      </c>
      <c r="B44" s="51">
        <f>[1]kisértékű!D7</f>
        <v>508000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49" t="s">
        <v>39</v>
      </c>
      <c r="B45" s="51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49" t="s">
        <v>38</v>
      </c>
      <c r="B46" s="51">
        <f>800000*1.27</f>
        <v>1016000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49" t="s">
        <v>37</v>
      </c>
      <c r="B47" s="42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50" t="s">
        <v>36</v>
      </c>
      <c r="B48" s="44">
        <f>SUM(B49)</f>
        <v>706120</v>
      </c>
      <c r="C48" s="2"/>
      <c r="D48" s="2"/>
      <c r="E48" s="2"/>
      <c r="F48" s="2"/>
      <c r="G48" s="2"/>
      <c r="H48" s="2"/>
      <c r="I48" s="2"/>
      <c r="J48" s="2"/>
    </row>
    <row r="49" spans="1:10">
      <c r="A49" s="49" t="s">
        <v>35</v>
      </c>
      <c r="B49" s="42">
        <f>[1]kisértékű!D21</f>
        <v>706120</v>
      </c>
      <c r="C49" s="2"/>
      <c r="D49" s="2"/>
      <c r="E49" s="2"/>
      <c r="F49" s="2"/>
      <c r="G49" s="2"/>
      <c r="H49" s="2"/>
      <c r="I49" s="2"/>
      <c r="J49" s="2"/>
    </row>
    <row r="50" spans="1:10">
      <c r="A50" s="50" t="s">
        <v>34</v>
      </c>
      <c r="B50" s="44">
        <f>B51</f>
        <v>812800</v>
      </c>
      <c r="C50" s="2"/>
      <c r="D50" s="2"/>
      <c r="E50" s="2"/>
      <c r="F50" s="2"/>
      <c r="G50" s="2"/>
      <c r="H50" s="2"/>
      <c r="I50" s="2"/>
      <c r="J50" s="2"/>
    </row>
    <row r="51" spans="1:10">
      <c r="A51" s="49" t="s">
        <v>33</v>
      </c>
      <c r="B51" s="42">
        <f>[1]kisértékű!D26</f>
        <v>812800</v>
      </c>
      <c r="C51" s="2"/>
      <c r="D51" s="2"/>
      <c r="E51" s="2"/>
      <c r="F51" s="2"/>
      <c r="G51" s="2"/>
      <c r="H51" s="2"/>
      <c r="I51" s="2"/>
      <c r="J51" s="2"/>
    </row>
    <row r="52" spans="1:10">
      <c r="A52" s="49"/>
      <c r="B52" s="42"/>
      <c r="C52" s="2"/>
      <c r="D52" s="2"/>
      <c r="E52" s="2"/>
      <c r="F52" s="2"/>
      <c r="G52" s="2"/>
      <c r="H52" s="2"/>
      <c r="I52" s="2"/>
      <c r="J52" s="2"/>
    </row>
    <row r="53" spans="1:10" ht="13.5" thickBot="1">
      <c r="A53" s="49"/>
      <c r="B53" s="42"/>
      <c r="C53" s="2"/>
      <c r="D53" s="2"/>
      <c r="E53" s="2"/>
      <c r="F53" s="2"/>
      <c r="G53" s="2"/>
      <c r="H53" s="2"/>
      <c r="I53" s="2"/>
      <c r="J53" s="2"/>
    </row>
    <row r="54" spans="1:10" ht="13.5" thickBot="1">
      <c r="A54" s="48" t="s">
        <v>32</v>
      </c>
      <c r="B54" s="47">
        <f>B55+B59</f>
        <v>11038663</v>
      </c>
      <c r="C54" s="2"/>
      <c r="D54" s="2"/>
      <c r="E54" s="2"/>
      <c r="F54" s="2"/>
      <c r="G54" s="2"/>
      <c r="H54" s="2"/>
      <c r="I54" s="2"/>
      <c r="J54" s="2"/>
    </row>
    <row r="55" spans="1:10">
      <c r="A55" s="45" t="s">
        <v>31</v>
      </c>
      <c r="B55" s="46">
        <f>SUM(B56:B58)</f>
        <v>10843113</v>
      </c>
      <c r="C55" s="2"/>
      <c r="D55" s="2"/>
      <c r="E55" s="2"/>
      <c r="F55" s="2"/>
      <c r="G55" s="2"/>
      <c r="H55" s="2"/>
      <c r="I55" s="2"/>
      <c r="J55" s="2"/>
    </row>
    <row r="56" spans="1:10">
      <c r="A56" s="43" t="s">
        <v>30</v>
      </c>
      <c r="B56" s="42">
        <f>3204592+2188521</f>
        <v>5393113</v>
      </c>
      <c r="C56" s="2"/>
      <c r="D56" s="2"/>
      <c r="E56" s="2"/>
      <c r="F56" s="2"/>
      <c r="G56" s="2"/>
      <c r="H56" s="2"/>
      <c r="I56" s="2"/>
      <c r="J56" s="2"/>
    </row>
    <row r="57" spans="1:10">
      <c r="A57" s="43" t="s">
        <v>29</v>
      </c>
      <c r="B57" s="42">
        <v>450000</v>
      </c>
      <c r="C57" s="2"/>
      <c r="D57" s="2"/>
      <c r="E57" s="2"/>
      <c r="F57" s="2"/>
      <c r="G57" s="2"/>
      <c r="H57" s="2"/>
      <c r="I57" s="2"/>
      <c r="J57" s="2"/>
    </row>
    <row r="58" spans="1:10">
      <c r="A58" s="43" t="s">
        <v>28</v>
      </c>
      <c r="B58" s="42">
        <v>5000000</v>
      </c>
      <c r="C58" s="2"/>
      <c r="D58" s="2"/>
      <c r="E58" s="2"/>
      <c r="F58" s="2"/>
      <c r="G58" s="2"/>
      <c r="H58" s="2"/>
      <c r="I58" s="2"/>
      <c r="J58" s="2"/>
    </row>
    <row r="59" spans="1:10">
      <c r="A59" s="45" t="s">
        <v>27</v>
      </c>
      <c r="B59" s="44">
        <f>B60</f>
        <v>195550</v>
      </c>
      <c r="C59" s="2"/>
      <c r="D59" s="2"/>
      <c r="E59" s="2"/>
      <c r="F59" s="2"/>
      <c r="G59" s="2"/>
      <c r="H59" s="2"/>
      <c r="I59" s="2"/>
      <c r="J59" s="2"/>
    </row>
    <row r="60" spans="1:10">
      <c r="A60" s="43" t="s">
        <v>26</v>
      </c>
      <c r="B60" s="42">
        <v>195550</v>
      </c>
      <c r="C60" s="2"/>
      <c r="D60" s="2"/>
      <c r="E60" s="2"/>
      <c r="F60" s="2"/>
      <c r="G60" s="2"/>
      <c r="H60" s="2"/>
      <c r="I60" s="2"/>
      <c r="J60" s="2"/>
    </row>
    <row r="61" spans="1:10" ht="13.5" thickBot="1">
      <c r="A61" s="41"/>
      <c r="B61" s="40"/>
      <c r="C61" s="2"/>
      <c r="D61" s="2"/>
      <c r="E61" s="2"/>
      <c r="F61" s="2"/>
      <c r="G61" s="2"/>
      <c r="H61" s="2"/>
      <c r="I61" s="2"/>
      <c r="J61" s="2"/>
    </row>
    <row r="62" spans="1:10" ht="13.5" thickBot="1">
      <c r="A62" s="39" t="s">
        <v>25</v>
      </c>
      <c r="B62" s="38">
        <f>B63+B64</f>
        <v>18000000</v>
      </c>
      <c r="C62" s="2"/>
      <c r="D62" s="2"/>
      <c r="E62" s="2"/>
      <c r="F62" s="2"/>
      <c r="G62" s="2"/>
      <c r="H62" s="2"/>
      <c r="I62" s="2"/>
      <c r="J62" s="2"/>
    </row>
    <row r="63" spans="1:10">
      <c r="A63" s="9" t="s">
        <v>24</v>
      </c>
      <c r="B63" s="23">
        <v>10000000</v>
      </c>
      <c r="C63" s="2"/>
      <c r="D63" s="2"/>
      <c r="E63" s="2"/>
      <c r="F63" s="2"/>
      <c r="G63" s="2"/>
      <c r="H63" s="2"/>
      <c r="I63" s="2"/>
      <c r="J63" s="2"/>
    </row>
    <row r="64" spans="1:10">
      <c r="A64" s="9" t="s">
        <v>23</v>
      </c>
      <c r="B64" s="30">
        <v>8000000</v>
      </c>
      <c r="C64" s="2" t="s">
        <v>22</v>
      </c>
      <c r="D64" s="2"/>
      <c r="E64" s="2"/>
      <c r="F64" s="2"/>
      <c r="G64" s="2"/>
      <c r="H64" s="2"/>
      <c r="I64" s="2"/>
      <c r="J64" s="2"/>
    </row>
    <row r="65" spans="1:26" ht="13.5" thickBot="1">
      <c r="A65" s="2"/>
      <c r="B65" s="23"/>
      <c r="C65" s="2"/>
      <c r="D65" s="2"/>
      <c r="E65" s="2"/>
      <c r="F65" s="2"/>
      <c r="G65" s="2"/>
      <c r="H65" s="2"/>
      <c r="I65" s="2"/>
      <c r="J65" s="2"/>
    </row>
    <row r="66" spans="1:26" ht="13.5" thickBot="1">
      <c r="A66" s="11" t="s">
        <v>21</v>
      </c>
      <c r="B66" s="37">
        <f>B6+B40+B62</f>
        <v>669444064.59000003</v>
      </c>
      <c r="C66" s="2"/>
      <c r="D66" s="2"/>
      <c r="E66" s="2"/>
      <c r="F66" s="2"/>
      <c r="G66" s="2"/>
      <c r="H66" s="2"/>
      <c r="I66" s="2"/>
      <c r="J66" s="2"/>
    </row>
    <row r="67" spans="1:26" ht="13.5" thickBot="1">
      <c r="A67" s="36"/>
      <c r="B67" s="35"/>
      <c r="C67" s="3"/>
      <c r="D67" s="2"/>
      <c r="E67" s="2"/>
      <c r="F67" s="2"/>
      <c r="G67" s="2"/>
      <c r="H67" s="2"/>
      <c r="I67" s="2"/>
      <c r="J67" s="2"/>
    </row>
    <row r="68" spans="1:26" ht="13.5" thickBot="1">
      <c r="A68" s="34" t="s">
        <v>20</v>
      </c>
      <c r="B68" s="33">
        <f>B69+B70</f>
        <v>25000502</v>
      </c>
      <c r="C68" s="2"/>
      <c r="D68" s="2"/>
      <c r="E68" s="2"/>
      <c r="F68" s="2"/>
      <c r="G68" s="2"/>
      <c r="H68" s="2"/>
      <c r="I68" s="2"/>
      <c r="J68" s="2"/>
    </row>
    <row r="69" spans="1:26">
      <c r="A69" s="9" t="s">
        <v>19</v>
      </c>
      <c r="B69" s="32">
        <v>10168502</v>
      </c>
      <c r="C69" s="2"/>
      <c r="D69" s="2"/>
      <c r="E69" s="2"/>
      <c r="F69" s="2"/>
      <c r="G69" s="2"/>
      <c r="H69" s="2"/>
      <c r="I69" s="2"/>
      <c r="J69" s="2"/>
    </row>
    <row r="70" spans="1:26">
      <c r="A70" s="31" t="s">
        <v>18</v>
      </c>
      <c r="B70" s="30">
        <v>14832000</v>
      </c>
      <c r="C70" s="2"/>
      <c r="D70" s="2"/>
      <c r="E70" s="2"/>
      <c r="F70" s="2"/>
      <c r="G70" s="2"/>
      <c r="H70" s="2"/>
      <c r="I70" s="2"/>
      <c r="J70" s="2"/>
    </row>
    <row r="71" spans="1:26" ht="13.5" thickBot="1">
      <c r="A71" s="31"/>
      <c r="B71" s="30"/>
      <c r="C71" s="2"/>
      <c r="D71" s="2"/>
      <c r="E71" s="2"/>
      <c r="F71" s="2"/>
      <c r="G71" s="2"/>
      <c r="H71" s="2"/>
      <c r="I71" s="2"/>
      <c r="J71" s="2"/>
    </row>
    <row r="72" spans="1:26" ht="13.5" thickBot="1">
      <c r="A72" s="11" t="s">
        <v>17</v>
      </c>
      <c r="B72" s="29">
        <f>B66+B68</f>
        <v>694444566.59000003</v>
      </c>
      <c r="C72" s="3" t="e">
        <f>B70+B69+#REF!+B64+B63+B58+B57+B56+B44+B45+B46+B47+B49+B51+B27+B28+B29+B30+B22+B21+B20+B19+B16+B15+B14+B13+B34+B35+B36+B37+B38</f>
        <v>#REF!</v>
      </c>
      <c r="D72" s="2"/>
      <c r="E72" s="2"/>
      <c r="F72" s="2"/>
      <c r="G72" s="2"/>
      <c r="H72" s="2"/>
      <c r="I72" s="2"/>
      <c r="J72" s="2"/>
      <c r="Z72" s="28"/>
    </row>
    <row r="73" spans="1:26">
      <c r="A73" s="27"/>
      <c r="B73" s="26"/>
      <c r="C73" s="2"/>
      <c r="D73" s="2"/>
      <c r="E73" s="2"/>
      <c r="F73" s="2"/>
      <c r="G73" s="2"/>
      <c r="H73" s="2"/>
      <c r="I73" s="2"/>
      <c r="J73" s="2"/>
      <c r="Z73" s="28"/>
    </row>
    <row r="74" spans="1:26">
      <c r="A74" s="27"/>
      <c r="B74" s="26"/>
      <c r="C74" s="2"/>
      <c r="D74" s="2"/>
      <c r="E74" s="2"/>
      <c r="F74" s="2"/>
      <c r="G74" s="2"/>
      <c r="H74" s="2"/>
      <c r="I74" s="2"/>
      <c r="J74" s="2"/>
    </row>
    <row r="75" spans="1:26">
      <c r="A75" s="25" t="s">
        <v>16</v>
      </c>
      <c r="B75" s="2"/>
      <c r="C75" s="2"/>
      <c r="D75" s="2"/>
      <c r="E75" s="2"/>
      <c r="F75" s="2"/>
      <c r="G75" s="2"/>
      <c r="H75" s="2"/>
      <c r="I75" s="2"/>
      <c r="J75" s="2"/>
    </row>
    <row r="76" spans="1:26" ht="13.5" thickBot="1">
      <c r="A76" s="24"/>
      <c r="B76" s="24"/>
      <c r="C76" s="2"/>
      <c r="D76" s="2"/>
      <c r="E76" s="2"/>
      <c r="F76" s="2"/>
      <c r="G76" s="2"/>
      <c r="H76" s="2"/>
      <c r="I76" s="2"/>
      <c r="J76" s="2"/>
    </row>
    <row r="77" spans="1:26" ht="23.25" thickBot="1">
      <c r="A77" s="17" t="s">
        <v>15</v>
      </c>
      <c r="B77" s="21">
        <f>[2]bevételek!B69-kiadások!B6-kiadások!B62</f>
        <v>-57251599.090000033</v>
      </c>
      <c r="C77" s="2"/>
      <c r="D77" s="2"/>
      <c r="E77" s="2"/>
      <c r="F77" s="2"/>
      <c r="G77" s="2"/>
      <c r="H77" s="2"/>
      <c r="I77" s="2"/>
      <c r="J77" s="2"/>
    </row>
    <row r="78" spans="1:26">
      <c r="A78" s="19" t="s">
        <v>14</v>
      </c>
      <c r="B78" s="23">
        <f>[2]bevételek!B69</f>
        <v>596147332.5</v>
      </c>
      <c r="C78" s="2"/>
      <c r="D78" s="2"/>
      <c r="E78" s="2"/>
      <c r="F78" s="2"/>
      <c r="G78" s="2"/>
      <c r="H78" s="2"/>
      <c r="I78" s="2"/>
      <c r="J78" s="2"/>
    </row>
    <row r="79" spans="1:26" ht="24" customHeight="1" thickBot="1">
      <c r="A79" s="19" t="s">
        <v>13</v>
      </c>
      <c r="B79" s="18">
        <f>B6+B62</f>
        <v>653398931.59000003</v>
      </c>
      <c r="C79" s="2"/>
      <c r="D79" s="2"/>
      <c r="E79" s="2"/>
      <c r="F79" s="2"/>
      <c r="G79" s="2"/>
      <c r="H79" s="2"/>
      <c r="I79" s="2"/>
      <c r="J79" s="2"/>
    </row>
    <row r="80" spans="1:26" ht="23.25" thickBot="1">
      <c r="A80" s="22" t="s">
        <v>12</v>
      </c>
      <c r="B80" s="21">
        <f>B81-B82</f>
        <v>-16045133</v>
      </c>
      <c r="C80" s="2"/>
      <c r="D80" s="2"/>
      <c r="E80" s="2"/>
      <c r="F80" s="2"/>
      <c r="G80" s="2"/>
      <c r="H80" s="2"/>
      <c r="I80" s="2"/>
      <c r="J80" s="2"/>
    </row>
    <row r="81" spans="1:10">
      <c r="A81" s="19" t="s">
        <v>11</v>
      </c>
      <c r="B81" s="20">
        <v>0</v>
      </c>
      <c r="C81" s="2"/>
      <c r="D81" s="2"/>
      <c r="E81" s="2"/>
      <c r="F81" s="2"/>
      <c r="G81" s="2"/>
      <c r="H81" s="2"/>
      <c r="I81" s="2"/>
      <c r="J81" s="2"/>
    </row>
    <row r="82" spans="1:10" ht="13.5" thickBot="1">
      <c r="A82" s="19" t="s">
        <v>10</v>
      </c>
      <c r="B82" s="18">
        <f>B40</f>
        <v>16045133</v>
      </c>
      <c r="C82" s="2"/>
      <c r="D82" s="2"/>
      <c r="E82" s="2"/>
      <c r="F82" s="2"/>
      <c r="G82" s="2"/>
      <c r="H82" s="2"/>
      <c r="I82" s="2"/>
      <c r="J82" s="2"/>
    </row>
    <row r="83" spans="1:10" ht="23.25" thickBot="1">
      <c r="A83" s="17" t="s">
        <v>9</v>
      </c>
      <c r="B83" s="16">
        <f>B77+B80</f>
        <v>-73296732.090000033</v>
      </c>
      <c r="C83" s="2"/>
      <c r="D83" s="2"/>
      <c r="E83" s="2"/>
      <c r="F83" s="2"/>
      <c r="G83" s="2"/>
      <c r="H83" s="2"/>
      <c r="I83" s="2"/>
      <c r="J83" s="2"/>
    </row>
    <row r="84" spans="1:10" ht="13.5" thickBot="1">
      <c r="A84" s="15"/>
      <c r="B84" s="14"/>
      <c r="C84" s="2"/>
      <c r="D84" s="2"/>
      <c r="E84" s="2"/>
      <c r="F84" s="2"/>
      <c r="G84" s="2"/>
      <c r="H84" s="2"/>
      <c r="I84" s="2"/>
      <c r="J84" s="2"/>
    </row>
    <row r="85" spans="1:10" ht="13.5" thickBot="1">
      <c r="A85" s="13" t="s">
        <v>8</v>
      </c>
      <c r="B85" s="10">
        <f>[2]bevételek!B74</f>
        <v>73297234</v>
      </c>
      <c r="C85" s="2"/>
      <c r="D85" s="2"/>
      <c r="E85" s="2"/>
      <c r="F85" s="2"/>
      <c r="G85" s="2"/>
      <c r="H85" s="2"/>
      <c r="I85" s="2"/>
      <c r="J85" s="2"/>
    </row>
    <row r="86" spans="1:10" ht="13.5" thickBo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5" thickBot="1">
      <c r="A87" s="11" t="s">
        <v>7</v>
      </c>
      <c r="B87" s="10">
        <f>B88-B89</f>
        <v>14831498</v>
      </c>
      <c r="C87" s="2"/>
      <c r="D87" s="2"/>
      <c r="E87" s="2"/>
      <c r="F87" s="2"/>
      <c r="G87" s="2"/>
      <c r="H87" s="2"/>
      <c r="I87" s="2"/>
      <c r="J87" s="2"/>
    </row>
    <row r="88" spans="1:10">
      <c r="A88" s="9" t="s">
        <v>6</v>
      </c>
      <c r="B88" s="12">
        <f>[2]bevételek!B71</f>
        <v>25000000</v>
      </c>
      <c r="C88" s="2"/>
      <c r="D88" s="2"/>
      <c r="E88" s="2"/>
      <c r="F88" s="2"/>
      <c r="G88" s="2"/>
      <c r="H88" s="2"/>
      <c r="I88" s="2"/>
      <c r="J88" s="2"/>
    </row>
    <row r="89" spans="1:10" ht="13.5" thickBot="1">
      <c r="A89" s="9" t="s">
        <v>5</v>
      </c>
      <c r="B89" s="12">
        <f>B69</f>
        <v>10168502</v>
      </c>
      <c r="C89" s="2"/>
      <c r="D89" s="2"/>
      <c r="E89" s="2"/>
      <c r="F89" s="2"/>
      <c r="G89" s="2"/>
      <c r="H89" s="2"/>
      <c r="I89" s="2"/>
      <c r="J89" s="2"/>
    </row>
    <row r="90" spans="1:10" ht="13.5" thickBot="1">
      <c r="A90" s="11" t="s">
        <v>4</v>
      </c>
      <c r="B90" s="10">
        <f>B91-B92</f>
        <v>-14832000</v>
      </c>
      <c r="C90" s="2"/>
      <c r="D90" s="2"/>
      <c r="E90" s="2"/>
      <c r="F90" s="2"/>
      <c r="G90" s="2"/>
      <c r="H90" s="2"/>
      <c r="I90" s="2"/>
      <c r="J90" s="2"/>
    </row>
    <row r="91" spans="1:10">
      <c r="A91" s="9" t="s">
        <v>3</v>
      </c>
      <c r="B91" s="8">
        <v>0</v>
      </c>
      <c r="C91" s="2"/>
      <c r="D91" s="2"/>
      <c r="E91" s="2"/>
      <c r="F91" s="2"/>
      <c r="G91" s="2"/>
      <c r="H91" s="2"/>
      <c r="I91" s="2"/>
      <c r="J91" s="2"/>
    </row>
    <row r="92" spans="1:10" ht="13.5" thickBot="1">
      <c r="A92" s="7" t="s">
        <v>2</v>
      </c>
      <c r="B92" s="6">
        <f>B70</f>
        <v>14832000</v>
      </c>
      <c r="C92" s="3"/>
      <c r="D92" s="2"/>
      <c r="E92" s="2"/>
      <c r="F92" s="2"/>
      <c r="G92" s="2"/>
      <c r="H92" s="2"/>
      <c r="I92" s="2"/>
      <c r="J92" s="2"/>
    </row>
    <row r="93" spans="1:10" ht="23.25" thickBot="1">
      <c r="A93" s="5" t="s">
        <v>1</v>
      </c>
      <c r="B93" s="4">
        <f>B85+B87+B90</f>
        <v>73296732</v>
      </c>
      <c r="C93" s="2"/>
      <c r="D93" s="2"/>
      <c r="E93" s="2"/>
      <c r="F93" s="2"/>
      <c r="G93" s="2"/>
      <c r="H93" s="2"/>
      <c r="I93" s="3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idden="1">
      <c r="A95" s="2" t="s">
        <v>0</v>
      </c>
      <c r="B95" s="3">
        <f>B83+B93</f>
        <v>-9.0000033378601074E-2</v>
      </c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3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</row>
    <row r="100" spans="1:10">
      <c r="A100" s="2"/>
      <c r="B100" s="2"/>
    </row>
    <row r="101" spans="1:10">
      <c r="A101" s="2"/>
      <c r="B101" s="2"/>
    </row>
    <row r="102" spans="1:10">
      <c r="A102" s="2"/>
      <c r="B102" s="2"/>
    </row>
    <row r="103" spans="1:10">
      <c r="A103" s="2"/>
      <c r="B103" s="2"/>
    </row>
    <row r="104" spans="1:10">
      <c r="A104" s="2"/>
      <c r="B104" s="2"/>
    </row>
    <row r="105" spans="1:10">
      <c r="A105" s="2"/>
      <c r="B105" s="2"/>
    </row>
    <row r="106" spans="1:10">
      <c r="A106" s="2"/>
      <c r="B106" s="2"/>
    </row>
    <row r="107" spans="1:10">
      <c r="A107" s="2"/>
      <c r="B107" s="2"/>
    </row>
    <row r="108" spans="1:10">
      <c r="A108" s="2"/>
      <c r="B108" s="2"/>
    </row>
    <row r="109" spans="1:10">
      <c r="A109" s="2"/>
      <c r="B109" s="2"/>
    </row>
    <row r="110" spans="1:10">
      <c r="A110" s="2"/>
      <c r="B110" s="2"/>
    </row>
    <row r="111" spans="1:10">
      <c r="A111" s="2"/>
      <c r="B111" s="2"/>
    </row>
    <row r="112" spans="1:10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1"/>
      <c r="B133" s="1"/>
    </row>
    <row r="134" spans="1:2">
      <c r="A134" s="1"/>
      <c r="B134" s="1"/>
    </row>
    <row r="135" spans="1:2">
      <c r="A135" s="1"/>
      <c r="B135" s="1"/>
    </row>
    <row r="136" spans="1:2">
      <c r="A136" s="1"/>
      <c r="B136" s="1"/>
    </row>
    <row r="137" spans="1:2">
      <c r="A137" s="1"/>
      <c r="B137" s="1"/>
    </row>
    <row r="138" spans="1:2">
      <c r="A138" s="1"/>
      <c r="B138" s="1"/>
    </row>
    <row r="139" spans="1:2">
      <c r="A139" s="1"/>
      <c r="B139" s="1"/>
    </row>
    <row r="140" spans="1:2">
      <c r="A140" s="1"/>
      <c r="B140" s="1"/>
    </row>
    <row r="141" spans="1:2">
      <c r="A141" s="1"/>
      <c r="B141" s="1"/>
    </row>
    <row r="142" spans="1:2">
      <c r="A142" s="1"/>
      <c r="B142" s="1"/>
    </row>
    <row r="143" spans="1:2">
      <c r="A143" s="1"/>
      <c r="B143" s="1"/>
    </row>
    <row r="144" spans="1:2">
      <c r="A144" s="1"/>
      <c r="B144" s="1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</sheetData>
  <mergeCells count="2">
    <mergeCell ref="A4:B4"/>
    <mergeCell ref="A2:B2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2017-02-24T08:57:20Z</dcterms:created>
  <dcterms:modified xsi:type="dcterms:W3CDTF">2017-02-24T09:53:38Z</dcterms:modified>
</cp:coreProperties>
</file>