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D373101A-54E0-4793-9FB9-B5936FB42150}" xr6:coauthVersionLast="45" xr6:coauthVersionMax="45" xr10:uidLastSave="{00000000-0000-0000-0000-000000000000}"/>
  <bookViews>
    <workbookView xWindow="15" yWindow="600" windowWidth="28785" windowHeight="15600" xr2:uid="{A6520B34-CABC-415D-995B-6F3482287182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P41" i="1"/>
  <c r="P42" i="1" s="1"/>
  <c r="O41" i="1"/>
  <c r="N41" i="1"/>
  <c r="N42" i="1" s="1"/>
  <c r="P40" i="1"/>
  <c r="O40" i="1"/>
  <c r="N40" i="1"/>
  <c r="F40" i="1"/>
  <c r="P39" i="1"/>
  <c r="O39" i="1"/>
  <c r="N39" i="1"/>
  <c r="F39" i="1"/>
  <c r="E39" i="1"/>
  <c r="P38" i="1"/>
  <c r="M38" i="1"/>
  <c r="M42" i="1" s="1"/>
  <c r="L38" i="1"/>
  <c r="L42" i="1" s="1"/>
  <c r="K38" i="1"/>
  <c r="K42" i="1" s="1"/>
  <c r="J38" i="1"/>
  <c r="J42" i="1" s="1"/>
  <c r="G38" i="1"/>
  <c r="F38" i="1"/>
  <c r="O38" i="1" s="1"/>
  <c r="E38" i="1"/>
  <c r="N38" i="1" s="1"/>
  <c r="N36" i="1"/>
  <c r="F36" i="1"/>
  <c r="O36" i="1" s="1"/>
  <c r="P35" i="1"/>
  <c r="O35" i="1"/>
  <c r="N35" i="1"/>
  <c r="P34" i="1"/>
  <c r="O34" i="1"/>
  <c r="N34" i="1"/>
  <c r="P33" i="1"/>
  <c r="O33" i="1"/>
  <c r="O31" i="1" s="1"/>
  <c r="N33" i="1"/>
  <c r="P32" i="1"/>
  <c r="O32" i="1"/>
  <c r="N32" i="1"/>
  <c r="N31" i="1" s="1"/>
  <c r="P31" i="1"/>
  <c r="M31" i="1"/>
  <c r="L31" i="1"/>
  <c r="K31" i="1"/>
  <c r="E31" i="1"/>
  <c r="F31" i="1" s="1"/>
  <c r="M28" i="1"/>
  <c r="M29" i="1" s="1"/>
  <c r="M43" i="1" s="1"/>
  <c r="L28" i="1"/>
  <c r="L29" i="1" s="1"/>
  <c r="K28" i="1"/>
  <c r="K29" i="1" s="1"/>
  <c r="J28" i="1"/>
  <c r="J29" i="1" s="1"/>
  <c r="J43" i="1" s="1"/>
  <c r="I28" i="1"/>
  <c r="I29" i="1" s="1"/>
  <c r="I43" i="1" s="1"/>
  <c r="H28" i="1"/>
  <c r="H29" i="1" s="1"/>
  <c r="H43" i="1" s="1"/>
  <c r="G28" i="1"/>
  <c r="G29" i="1" s="1"/>
  <c r="G43" i="1" s="1"/>
  <c r="E28" i="1"/>
  <c r="E29" i="1" s="1"/>
  <c r="P27" i="1"/>
  <c r="O27" i="1"/>
  <c r="N27" i="1"/>
  <c r="P26" i="1"/>
  <c r="O26" i="1"/>
  <c r="N26" i="1"/>
  <c r="F26" i="1"/>
  <c r="F28" i="1" s="1"/>
  <c r="P25" i="1"/>
  <c r="P28" i="1" s="1"/>
  <c r="O25" i="1"/>
  <c r="O28" i="1" s="1"/>
  <c r="N25" i="1"/>
  <c r="N28" i="1" s="1"/>
  <c r="E25" i="1"/>
  <c r="M23" i="1"/>
  <c r="L23" i="1"/>
  <c r="K23" i="1"/>
  <c r="J23" i="1"/>
  <c r="I23" i="1"/>
  <c r="H23" i="1"/>
  <c r="G23" i="1"/>
  <c r="E23" i="1"/>
  <c r="P22" i="1"/>
  <c r="P23" i="1" s="1"/>
  <c r="O22" i="1"/>
  <c r="O23" i="1" s="1"/>
  <c r="N22" i="1"/>
  <c r="N23" i="1" s="1"/>
  <c r="F22" i="1"/>
  <c r="F23" i="1" s="1"/>
  <c r="P21" i="1"/>
  <c r="O21" i="1"/>
  <c r="N21" i="1"/>
  <c r="H21" i="1"/>
  <c r="P20" i="1"/>
  <c r="O20" i="1"/>
  <c r="N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P14" i="1"/>
  <c r="O14" i="1"/>
  <c r="N14" i="1"/>
  <c r="P13" i="1"/>
  <c r="N13" i="1"/>
  <c r="F13" i="1"/>
  <c r="O13" i="1" s="1"/>
  <c r="P12" i="1"/>
  <c r="O12" i="1"/>
  <c r="N12" i="1"/>
  <c r="P11" i="1"/>
  <c r="O11" i="1"/>
  <c r="N11" i="1"/>
  <c r="F11" i="1"/>
  <c r="P29" i="1" l="1"/>
  <c r="P43" i="1" s="1"/>
  <c r="F29" i="1"/>
  <c r="K43" i="1"/>
  <c r="O42" i="1"/>
  <c r="N29" i="1"/>
  <c r="N43" i="1" s="1"/>
  <c r="L43" i="1"/>
  <c r="O29" i="1"/>
  <c r="O43" i="1" s="1"/>
  <c r="E42" i="1"/>
  <c r="E43" i="1" s="1"/>
  <c r="F42" i="1"/>
  <c r="F43" i="1" l="1"/>
</calcChain>
</file>

<file path=xl/sharedStrings.xml><?xml version="1.0" encoding="utf-8"?>
<sst xmlns="http://schemas.openxmlformats.org/spreadsheetml/2006/main" count="106" uniqueCount="96">
  <si>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</si>
  <si>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</si>
  <si>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</si>
  <si>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</si>
  <si>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</si>
  <si>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</si>
  <si>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</si>
  <si>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</si>
  <si>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</si>
  <si>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</si>
  <si>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</si>
  <si>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</si>
  <si>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</si>
  <si>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</si>
  <si>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</si>
  <si>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</si>
  <si>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</si>
  <si>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</si>
  <si>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</si>
  <si>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BEVÉTELEK</t>
  </si>
  <si>
    <t>2020. évi előirányzat</t>
  </si>
  <si>
    <t xml:space="preserve"> - ebből kötelező feladat</t>
  </si>
  <si>
    <t xml:space="preserve"> - ebből önként vállalt feladat</t>
  </si>
  <si>
    <t>2014. eredeti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</si>
  <si>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</si>
  <si>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</si>
  <si>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</si>
  <si>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</si>
  <si>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</si>
  <si>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</si>
  <si>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</si>
  <si>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2. mell.</t>
  </si>
  <si>
    <t>4</t>
  </si>
  <si>
    <t xml:space="preserve"> - önkormányzatok rendkívüli támogatása Kvtv.. 3.III. mell.</t>
  </si>
  <si>
    <t>5</t>
  </si>
  <si>
    <t xml:space="preserve"> - OEP támogatás</t>
  </si>
  <si>
    <t>6</t>
  </si>
  <si>
    <t>B3 Közhatalmi bevételek</t>
  </si>
  <si>
    <t>7</t>
  </si>
  <si>
    <t xml:space="preserve"> - építményadó</t>
  </si>
  <si>
    <t>8</t>
  </si>
  <si>
    <t xml:space="preserve"> - magánszemélyek kommunális adója</t>
  </si>
  <si>
    <t>9</t>
  </si>
  <si>
    <t xml:space="preserve"> - helyi iparűzési adó</t>
  </si>
  <si>
    <t>10</t>
  </si>
  <si>
    <t xml:space="preserve"> - bírság és végrehajtási költség, egyéb bevétel</t>
  </si>
  <si>
    <t>11</t>
  </si>
  <si>
    <t xml:space="preserve"> - gépjárműadó</t>
  </si>
  <si>
    <t>12</t>
  </si>
  <si>
    <t>B4 Működési bevételek</t>
  </si>
  <si>
    <t>13</t>
  </si>
  <si>
    <t>B6 Működési célú átvett pénzeszközök</t>
  </si>
  <si>
    <t>14</t>
  </si>
  <si>
    <t>Működési bevételek összesen</t>
  </si>
  <si>
    <t>15</t>
  </si>
  <si>
    <t>2.</t>
  </si>
  <si>
    <t>Felhalmozási bevételek</t>
  </si>
  <si>
    <t>16</t>
  </si>
  <si>
    <t>B2 Felhalmozási célú támogatások államháztartáson belülről</t>
  </si>
  <si>
    <t>17</t>
  </si>
  <si>
    <t>B5 Felhalmozási bevételek</t>
  </si>
  <si>
    <t>18</t>
  </si>
  <si>
    <t>B7 Felhalmozási célú átvett pénzeszközök</t>
  </si>
  <si>
    <t>19</t>
  </si>
  <si>
    <t>Felhalmozási bevételek összesen</t>
  </si>
  <si>
    <t>20</t>
  </si>
  <si>
    <t>Költségvetési bevételek összesen</t>
  </si>
  <si>
    <t>21</t>
  </si>
  <si>
    <t>3.</t>
  </si>
  <si>
    <t>B8 Finanszírozási bevételek</t>
  </si>
  <si>
    <t>22</t>
  </si>
  <si>
    <t>Felhalmozási célú hitelek felvétele</t>
  </si>
  <si>
    <t>23</t>
  </si>
  <si>
    <t xml:space="preserve"> - Sportcsarnoképítés önerejéhez</t>
  </si>
  <si>
    <t>24</t>
  </si>
  <si>
    <t xml:space="preserve"> - Vágópont kialakításához (közfoglalkoztatási program önereje)</t>
  </si>
  <si>
    <t>25</t>
  </si>
  <si>
    <t xml:space="preserve"> - Bocskai u. 79. alatti társasház felújításához</t>
  </si>
  <si>
    <t>26</t>
  </si>
  <si>
    <t xml:space="preserve"> - Ingatlanvárálás (Bartók Béla krt. 27.)</t>
  </si>
  <si>
    <t>27</t>
  </si>
  <si>
    <t>Rövid lejáratú hitelek</t>
  </si>
  <si>
    <t>28</t>
  </si>
  <si>
    <t>Államháztartáson belüli megelőlegezés</t>
  </si>
  <si>
    <t>29</t>
  </si>
  <si>
    <t>Előző év költségvetési maradványának igénybevétele</t>
  </si>
  <si>
    <t>30</t>
  </si>
  <si>
    <t xml:space="preserve"> Működési célra:</t>
  </si>
  <si>
    <t>31</t>
  </si>
  <si>
    <t xml:space="preserve"> Felhalmozási célra:</t>
  </si>
  <si>
    <t>32</t>
  </si>
  <si>
    <t>Központi, irányító szervi támogatás</t>
  </si>
  <si>
    <t>33</t>
  </si>
  <si>
    <t>Finanszírozási bevételek összesen</t>
  </si>
  <si>
    <t>34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</si>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</sst>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0" fontId="5" fillId="0" borderId="3" xfId="0" applyFont="1" applyBorder="1"/>
    <xf numFmtId="3" fontId="5" fillId="0" borderId="1" xfId="0" applyNumberFormat="1" applyFont="1" applyBorder="1"/>
    <xf numFmtId="3" fontId="5" fillId="0" borderId="7" xfId="0" applyNumberFormat="1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A55D-CBA2-4445-93B7-B5377B69ECB0}">
  <sheetPr>
    <tabColor theme="3" tint="0.39997558519241921"/>
  </sheetPr>
  <dimension ref="A1:P43"/>
  <sheetViews>
    <sheetView tabSelected="1" view="pageLayout" topLeftCell="A7" zoomScaleNormal="100" workbookViewId="0">
      <pane ySplit="11580" topLeftCell="A10"/>
      <selection activeCell="G5" sqref="G5:P5"/>
      <selection pane="bottomLeft" activeCell="R31" sqref="R31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2" customWidth="1"/>
    <col min="11" max="13" width="14.7109375" style="2" hidden="1" customWidth="1"/>
    <col min="14" max="16" width="14.7109375" style="2" customWidth="1"/>
    <col min="17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2" width="14.7109375" style="1" customWidth="1"/>
    <col min="273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8" width="14.7109375" style="1" customWidth="1"/>
    <col min="529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4" width="14.7109375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0" width="14.7109375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6" width="14.7109375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2" width="14.7109375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8" width="14.7109375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4" width="14.7109375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0" width="14.7109375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6" width="14.7109375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2" width="14.7109375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8" width="14.7109375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4" width="14.7109375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0" width="14.7109375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6" width="14.7109375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2" width="14.7109375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8" width="14.7109375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4" width="14.7109375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0" width="14.7109375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6" width="14.7109375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2" width="14.7109375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8" width="14.7109375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4" width="14.7109375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0" width="14.7109375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6" width="14.7109375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2" width="14.7109375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8" width="14.7109375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4" width="14.7109375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0" width="14.7109375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6" width="14.7109375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2" width="14.7109375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8" width="14.7109375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4" width="14.7109375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0" width="14.7109375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6" width="14.7109375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2" width="14.7109375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8" width="14.7109375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4" width="14.7109375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0" width="14.7109375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6" width="14.7109375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2" width="14.7109375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8" width="14.7109375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4" width="14.7109375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0" width="14.7109375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6" width="14.7109375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2" width="14.7109375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8" width="14.7109375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4" width="14.7109375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0" width="14.7109375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6" width="14.7109375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2" width="14.7109375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8" width="14.7109375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4" width="14.7109375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0" width="14.7109375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6" width="14.7109375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2" width="14.7109375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8" width="14.7109375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4" width="14.7109375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0" width="14.7109375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6" width="14.7109375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2" width="14.7109375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8" width="14.7109375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4" width="14.7109375" style="1" customWidth="1"/>
    <col min="16145" max="16384" width="9.140625" style="1"/>
  </cols>
  <sheetData>
    <row r="1" spans="1:16" x14ac:dyDescent="0.2">
      <c r="P1" s="3"/>
    </row>
    <row r="2" spans="1:16" x14ac:dyDescent="0.2">
      <c r="P2" s="4"/>
    </row>
    <row r="3" spans="1:16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"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7" spans="1:16" s="7" customFormat="1" ht="15" customHeight="1" x14ac:dyDescent="0.2">
      <c r="B7" s="9" t="s">
        <v>0</v>
      </c>
      <c r="C7" s="10" t="s">
        <v>1</v>
      </c>
      <c r="D7" s="11"/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</row>
    <row r="8" spans="1:16" s="23" customFormat="1" ht="30" customHeight="1" x14ac:dyDescent="0.2">
      <c r="A8" s="13"/>
      <c r="B8" s="14" t="s">
        <v>14</v>
      </c>
      <c r="C8" s="15"/>
      <c r="D8" s="16"/>
      <c r="E8" s="17" t="s">
        <v>15</v>
      </c>
      <c r="F8" s="18"/>
      <c r="G8" s="19"/>
      <c r="H8" s="17" t="s">
        <v>16</v>
      </c>
      <c r="I8" s="18"/>
      <c r="J8" s="19"/>
      <c r="K8" s="20" t="s">
        <v>17</v>
      </c>
      <c r="L8" s="21"/>
      <c r="M8" s="22"/>
      <c r="N8" s="20" t="s">
        <v>18</v>
      </c>
      <c r="O8" s="21"/>
      <c r="P8" s="22"/>
    </row>
    <row r="9" spans="1:16" ht="30" customHeight="1" x14ac:dyDescent="0.2">
      <c r="A9" s="24"/>
      <c r="B9" s="14" t="s">
        <v>19</v>
      </c>
      <c r="C9" s="15"/>
      <c r="D9" s="16"/>
      <c r="E9" s="25" t="s">
        <v>20</v>
      </c>
      <c r="F9" s="25" t="s">
        <v>21</v>
      </c>
      <c r="G9" s="25" t="s">
        <v>22</v>
      </c>
      <c r="H9" s="25" t="s">
        <v>20</v>
      </c>
      <c r="I9" s="25" t="s">
        <v>21</v>
      </c>
      <c r="J9" s="25" t="s">
        <v>22</v>
      </c>
      <c r="K9" s="25" t="s">
        <v>23</v>
      </c>
      <c r="L9" s="25" t="s">
        <v>21</v>
      </c>
      <c r="M9" s="25" t="s">
        <v>22</v>
      </c>
      <c r="N9" s="25" t="s">
        <v>20</v>
      </c>
      <c r="O9" s="25" t="s">
        <v>21</v>
      </c>
      <c r="P9" s="25" t="s">
        <v>22</v>
      </c>
    </row>
    <row r="10" spans="1:16" x14ac:dyDescent="0.2">
      <c r="A10" s="26" t="s">
        <v>24</v>
      </c>
      <c r="B10" s="27" t="s">
        <v>25</v>
      </c>
      <c r="C10" s="28" t="s">
        <v>26</v>
      </c>
      <c r="D10" s="28"/>
      <c r="E10" s="29"/>
      <c r="F10" s="30"/>
      <c r="G10" s="30"/>
      <c r="H10" s="29"/>
      <c r="I10" s="30"/>
      <c r="J10" s="30"/>
      <c r="K10" s="29"/>
      <c r="L10" s="30"/>
      <c r="M10" s="30"/>
      <c r="N10" s="29"/>
      <c r="O10" s="30"/>
      <c r="P10" s="30"/>
    </row>
    <row r="11" spans="1:16" x14ac:dyDescent="0.2">
      <c r="A11" s="26" t="s">
        <v>27</v>
      </c>
      <c r="B11" s="31"/>
      <c r="C11" s="32" t="s">
        <v>28</v>
      </c>
      <c r="D11" s="32"/>
      <c r="E11" s="30">
        <v>121029446</v>
      </c>
      <c r="F11" s="30">
        <f>E11-G11</f>
        <v>119529646</v>
      </c>
      <c r="G11" s="30">
        <v>1499800</v>
      </c>
      <c r="H11" s="30"/>
      <c r="I11" s="30"/>
      <c r="J11" s="30"/>
      <c r="K11" s="30"/>
      <c r="L11" s="30"/>
      <c r="M11" s="30"/>
      <c r="N11" s="29">
        <f>H11+E11</f>
        <v>121029446</v>
      </c>
      <c r="O11" s="29">
        <f>I11+F11</f>
        <v>119529646</v>
      </c>
      <c r="P11" s="29">
        <f>J11+G11</f>
        <v>1499800</v>
      </c>
    </row>
    <row r="12" spans="1:16" x14ac:dyDescent="0.2">
      <c r="A12" s="26" t="s">
        <v>29</v>
      </c>
      <c r="B12" s="31"/>
      <c r="C12" s="33" t="s">
        <v>30</v>
      </c>
      <c r="D12" s="31" t="s">
        <v>31</v>
      </c>
      <c r="E12" s="30">
        <v>52098137</v>
      </c>
      <c r="F12" s="30">
        <v>52098137</v>
      </c>
      <c r="G12" s="30"/>
      <c r="H12" s="30"/>
      <c r="I12" s="30"/>
      <c r="J12" s="30"/>
      <c r="K12" s="30"/>
      <c r="L12" s="30"/>
      <c r="M12" s="30"/>
      <c r="N12" s="29">
        <f t="shared" ref="N12:P22" si="0">H12+E12</f>
        <v>52098137</v>
      </c>
      <c r="O12" s="29">
        <f t="shared" si="0"/>
        <v>52098137</v>
      </c>
      <c r="P12" s="29">
        <f t="shared" si="0"/>
        <v>0</v>
      </c>
    </row>
    <row r="13" spans="1:16" x14ac:dyDescent="0.2">
      <c r="A13" s="26" t="s">
        <v>32</v>
      </c>
      <c r="B13" s="31"/>
      <c r="C13" s="34"/>
      <c r="D13" s="31" t="s">
        <v>33</v>
      </c>
      <c r="E13" s="30">
        <v>0</v>
      </c>
      <c r="F13" s="30">
        <f t="shared" ref="F13:F22" si="1">E13</f>
        <v>0</v>
      </c>
      <c r="G13" s="30"/>
      <c r="H13" s="30"/>
      <c r="I13" s="30"/>
      <c r="J13" s="30"/>
      <c r="K13" s="30"/>
      <c r="L13" s="30"/>
      <c r="M13" s="30"/>
      <c r="N13" s="29">
        <f t="shared" si="0"/>
        <v>0</v>
      </c>
      <c r="O13" s="29">
        <f t="shared" si="0"/>
        <v>0</v>
      </c>
      <c r="P13" s="29">
        <f t="shared" si="0"/>
        <v>0</v>
      </c>
    </row>
    <row r="14" spans="1:16" x14ac:dyDescent="0.2">
      <c r="A14" s="26" t="s">
        <v>34</v>
      </c>
      <c r="B14" s="31"/>
      <c r="C14" s="34"/>
      <c r="D14" s="31" t="s">
        <v>35</v>
      </c>
      <c r="E14" s="30">
        <v>1499800</v>
      </c>
      <c r="F14" s="30"/>
      <c r="G14" s="30">
        <v>1499800</v>
      </c>
      <c r="H14" s="30"/>
      <c r="I14" s="30"/>
      <c r="J14" s="30"/>
      <c r="K14" s="30"/>
      <c r="L14" s="30"/>
      <c r="M14" s="30"/>
      <c r="N14" s="29">
        <f t="shared" si="0"/>
        <v>1499800</v>
      </c>
      <c r="O14" s="29">
        <f t="shared" si="0"/>
        <v>0</v>
      </c>
      <c r="P14" s="29">
        <f t="shared" si="0"/>
        <v>1499800</v>
      </c>
    </row>
    <row r="15" spans="1:16" x14ac:dyDescent="0.2">
      <c r="A15" s="26" t="s">
        <v>36</v>
      </c>
      <c r="B15" s="31"/>
      <c r="C15" s="32" t="s">
        <v>37</v>
      </c>
      <c r="D15" s="32"/>
      <c r="E15" s="30">
        <v>8300000</v>
      </c>
      <c r="F15" s="30">
        <v>8300000</v>
      </c>
      <c r="G15" s="30"/>
      <c r="H15" s="30"/>
      <c r="I15" s="30"/>
      <c r="J15" s="30"/>
      <c r="K15" s="30"/>
      <c r="L15" s="30"/>
      <c r="M15" s="30"/>
      <c r="N15" s="29">
        <f t="shared" si="0"/>
        <v>8300000</v>
      </c>
      <c r="O15" s="29">
        <f t="shared" si="0"/>
        <v>8300000</v>
      </c>
      <c r="P15" s="29">
        <f t="shared" si="0"/>
        <v>0</v>
      </c>
    </row>
    <row r="16" spans="1:16" x14ac:dyDescent="0.2">
      <c r="A16" s="26" t="s">
        <v>38</v>
      </c>
      <c r="B16" s="31"/>
      <c r="C16" s="33" t="s">
        <v>30</v>
      </c>
      <c r="D16" s="31" t="s">
        <v>39</v>
      </c>
      <c r="E16" s="30"/>
      <c r="F16" s="30">
        <f t="shared" si="1"/>
        <v>0</v>
      </c>
      <c r="G16" s="30"/>
      <c r="H16" s="30"/>
      <c r="I16" s="30"/>
      <c r="J16" s="30"/>
      <c r="K16" s="30"/>
      <c r="L16" s="30"/>
      <c r="M16" s="30"/>
      <c r="N16" s="29">
        <f t="shared" si="0"/>
        <v>0</v>
      </c>
      <c r="O16" s="29">
        <f t="shared" si="0"/>
        <v>0</v>
      </c>
      <c r="P16" s="29">
        <f t="shared" si="0"/>
        <v>0</v>
      </c>
    </row>
    <row r="17" spans="1:16" x14ac:dyDescent="0.2">
      <c r="A17" s="26" t="s">
        <v>40</v>
      </c>
      <c r="B17" s="31"/>
      <c r="C17" s="34"/>
      <c r="D17" s="31" t="s">
        <v>41</v>
      </c>
      <c r="E17" s="30">
        <v>2000000</v>
      </c>
      <c r="F17" s="30">
        <f t="shared" si="1"/>
        <v>2000000</v>
      </c>
      <c r="G17" s="30"/>
      <c r="H17" s="30"/>
      <c r="I17" s="30"/>
      <c r="J17" s="30"/>
      <c r="K17" s="30"/>
      <c r="L17" s="30"/>
      <c r="M17" s="30"/>
      <c r="N17" s="29">
        <f t="shared" si="0"/>
        <v>2000000</v>
      </c>
      <c r="O17" s="29">
        <f t="shared" si="0"/>
        <v>2000000</v>
      </c>
      <c r="P17" s="29">
        <f t="shared" si="0"/>
        <v>0</v>
      </c>
    </row>
    <row r="18" spans="1:16" x14ac:dyDescent="0.2">
      <c r="A18" s="26" t="s">
        <v>42</v>
      </c>
      <c r="B18" s="31"/>
      <c r="C18" s="34"/>
      <c r="D18" s="31" t="s">
        <v>43</v>
      </c>
      <c r="E18" s="30">
        <v>6000000</v>
      </c>
      <c r="F18" s="30">
        <f t="shared" si="1"/>
        <v>6000000</v>
      </c>
      <c r="G18" s="30"/>
      <c r="H18" s="30"/>
      <c r="I18" s="30"/>
      <c r="J18" s="30"/>
      <c r="K18" s="30"/>
      <c r="L18" s="30"/>
      <c r="M18" s="30"/>
      <c r="N18" s="29">
        <f t="shared" si="0"/>
        <v>6000000</v>
      </c>
      <c r="O18" s="29">
        <f t="shared" si="0"/>
        <v>6000000</v>
      </c>
      <c r="P18" s="29">
        <f t="shared" si="0"/>
        <v>0</v>
      </c>
    </row>
    <row r="19" spans="1:16" x14ac:dyDescent="0.2">
      <c r="A19" s="26" t="s">
        <v>44</v>
      </c>
      <c r="B19" s="31"/>
      <c r="C19" s="34"/>
      <c r="D19" s="31" t="s">
        <v>45</v>
      </c>
      <c r="E19" s="30">
        <v>300000</v>
      </c>
      <c r="F19" s="30">
        <f t="shared" si="1"/>
        <v>300000</v>
      </c>
      <c r="G19" s="30"/>
      <c r="H19" s="30"/>
      <c r="I19" s="30"/>
      <c r="J19" s="30"/>
      <c r="K19" s="30"/>
      <c r="L19" s="30"/>
      <c r="M19" s="30"/>
      <c r="N19" s="29">
        <f t="shared" si="0"/>
        <v>300000</v>
      </c>
      <c r="O19" s="29">
        <f t="shared" si="0"/>
        <v>300000</v>
      </c>
      <c r="P19" s="29">
        <f t="shared" si="0"/>
        <v>0</v>
      </c>
    </row>
    <row r="20" spans="1:16" x14ac:dyDescent="0.2">
      <c r="A20" s="26" t="s">
        <v>46</v>
      </c>
      <c r="B20" s="31"/>
      <c r="C20" s="34"/>
      <c r="D20" s="31" t="s">
        <v>47</v>
      </c>
      <c r="E20" s="30">
        <v>0</v>
      </c>
      <c r="F20" s="30">
        <v>0</v>
      </c>
      <c r="G20" s="30"/>
      <c r="H20" s="30"/>
      <c r="I20" s="30"/>
      <c r="J20" s="30"/>
      <c r="K20" s="30"/>
      <c r="L20" s="30"/>
      <c r="M20" s="30"/>
      <c r="N20" s="29">
        <f t="shared" si="0"/>
        <v>0</v>
      </c>
      <c r="O20" s="29">
        <f t="shared" si="0"/>
        <v>0</v>
      </c>
      <c r="P20" s="29">
        <f t="shared" si="0"/>
        <v>0</v>
      </c>
    </row>
    <row r="21" spans="1:16" x14ac:dyDescent="0.2">
      <c r="A21" s="26" t="s">
        <v>48</v>
      </c>
      <c r="B21" s="31"/>
      <c r="C21" s="32" t="s">
        <v>49</v>
      </c>
      <c r="D21" s="32"/>
      <c r="E21" s="30">
        <v>21106000</v>
      </c>
      <c r="F21" s="30">
        <v>21106000</v>
      </c>
      <c r="G21" s="30"/>
      <c r="H21" s="30">
        <f>8597511-390907</f>
        <v>8206604</v>
      </c>
      <c r="I21" s="30">
        <v>8206604</v>
      </c>
      <c r="J21" s="30"/>
      <c r="K21" s="30"/>
      <c r="L21" s="30"/>
      <c r="M21" s="30"/>
      <c r="N21" s="29">
        <f>H21+E21</f>
        <v>29312604</v>
      </c>
      <c r="O21" s="29">
        <f t="shared" si="0"/>
        <v>29312604</v>
      </c>
      <c r="P21" s="29">
        <f t="shared" si="0"/>
        <v>0</v>
      </c>
    </row>
    <row r="22" spans="1:16" x14ac:dyDescent="0.2">
      <c r="A22" s="26" t="s">
        <v>50</v>
      </c>
      <c r="B22" s="31"/>
      <c r="C22" s="32" t="s">
        <v>51</v>
      </c>
      <c r="D22" s="32"/>
      <c r="E22" s="30">
        <v>0</v>
      </c>
      <c r="F22" s="30">
        <f t="shared" si="1"/>
        <v>0</v>
      </c>
      <c r="G22" s="30"/>
      <c r="H22" s="30"/>
      <c r="I22" s="30"/>
      <c r="J22" s="30"/>
      <c r="K22" s="30"/>
      <c r="L22" s="30"/>
      <c r="M22" s="30"/>
      <c r="N22" s="29">
        <f t="shared" si="0"/>
        <v>0</v>
      </c>
      <c r="O22" s="29">
        <f t="shared" si="0"/>
        <v>0</v>
      </c>
      <c r="P22" s="29">
        <f t="shared" si="0"/>
        <v>0</v>
      </c>
    </row>
    <row r="23" spans="1:16" s="39" customFormat="1" ht="15" x14ac:dyDescent="0.25">
      <c r="A23" s="26" t="s">
        <v>52</v>
      </c>
      <c r="B23" s="35"/>
      <c r="C23" s="36" t="s">
        <v>53</v>
      </c>
      <c r="D23" s="37"/>
      <c r="E23" s="38">
        <f t="shared" ref="E23:P23" si="2">E22+E21+E15+E11</f>
        <v>150435446</v>
      </c>
      <c r="F23" s="38">
        <f t="shared" si="2"/>
        <v>148935646</v>
      </c>
      <c r="G23" s="38">
        <f t="shared" si="2"/>
        <v>1499800</v>
      </c>
      <c r="H23" s="38">
        <f t="shared" si="2"/>
        <v>8206604</v>
      </c>
      <c r="I23" s="38">
        <f t="shared" si="2"/>
        <v>8206604</v>
      </c>
      <c r="J23" s="38">
        <f t="shared" si="2"/>
        <v>0</v>
      </c>
      <c r="K23" s="38">
        <f t="shared" si="2"/>
        <v>0</v>
      </c>
      <c r="L23" s="38">
        <f t="shared" si="2"/>
        <v>0</v>
      </c>
      <c r="M23" s="38">
        <f t="shared" si="2"/>
        <v>0</v>
      </c>
      <c r="N23" s="38">
        <f t="shared" si="2"/>
        <v>158642050</v>
      </c>
      <c r="O23" s="38">
        <f t="shared" si="2"/>
        <v>157142250</v>
      </c>
      <c r="P23" s="38">
        <f t="shared" si="2"/>
        <v>1499800</v>
      </c>
    </row>
    <row r="24" spans="1:16" x14ac:dyDescent="0.2">
      <c r="A24" s="26" t="s">
        <v>54</v>
      </c>
      <c r="B24" s="31" t="s">
        <v>55</v>
      </c>
      <c r="C24" s="32" t="s">
        <v>56</v>
      </c>
      <c r="D24" s="32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">
      <c r="A25" s="26" t="s">
        <v>57</v>
      </c>
      <c r="B25" s="31"/>
      <c r="C25" s="32" t="s">
        <v>58</v>
      </c>
      <c r="D25" s="32"/>
      <c r="E25" s="30">
        <f>39846095-E27</f>
        <v>37527275</v>
      </c>
      <c r="F25" s="30">
        <v>37527275</v>
      </c>
      <c r="G25" s="30"/>
      <c r="H25" s="30"/>
      <c r="I25" s="30"/>
      <c r="J25" s="30"/>
      <c r="K25" s="30"/>
      <c r="L25" s="30"/>
      <c r="M25" s="30"/>
      <c r="N25" s="29">
        <f t="shared" ref="N25:P27" si="3">H25+E25</f>
        <v>37527275</v>
      </c>
      <c r="O25" s="29">
        <f t="shared" si="3"/>
        <v>37527275</v>
      </c>
      <c r="P25" s="29">
        <f t="shared" si="3"/>
        <v>0</v>
      </c>
    </row>
    <row r="26" spans="1:16" x14ac:dyDescent="0.2">
      <c r="A26" s="26" t="s">
        <v>59</v>
      </c>
      <c r="B26" s="31"/>
      <c r="C26" s="32" t="s">
        <v>60</v>
      </c>
      <c r="D26" s="32"/>
      <c r="E26" s="30">
        <v>0</v>
      </c>
      <c r="F26" s="30">
        <f>E26</f>
        <v>0</v>
      </c>
      <c r="G26" s="30"/>
      <c r="H26" s="30"/>
      <c r="I26" s="30"/>
      <c r="J26" s="30"/>
      <c r="K26" s="30"/>
      <c r="L26" s="30"/>
      <c r="M26" s="30"/>
      <c r="N26" s="29">
        <f t="shared" si="3"/>
        <v>0</v>
      </c>
      <c r="O26" s="29">
        <f t="shared" si="3"/>
        <v>0</v>
      </c>
      <c r="P26" s="29">
        <f t="shared" si="3"/>
        <v>0</v>
      </c>
    </row>
    <row r="27" spans="1:16" x14ac:dyDescent="0.2">
      <c r="A27" s="26" t="s">
        <v>61</v>
      </c>
      <c r="B27" s="31"/>
      <c r="C27" s="32" t="s">
        <v>62</v>
      </c>
      <c r="D27" s="32"/>
      <c r="E27" s="30">
        <v>2318820</v>
      </c>
      <c r="F27" s="30">
        <v>2318820</v>
      </c>
      <c r="G27" s="30"/>
      <c r="H27" s="30"/>
      <c r="I27" s="30"/>
      <c r="J27" s="30"/>
      <c r="K27" s="30"/>
      <c r="L27" s="30"/>
      <c r="M27" s="30"/>
      <c r="N27" s="29">
        <f t="shared" si="3"/>
        <v>2318820</v>
      </c>
      <c r="O27" s="29">
        <f t="shared" si="3"/>
        <v>2318820</v>
      </c>
      <c r="P27" s="29">
        <f t="shared" si="3"/>
        <v>0</v>
      </c>
    </row>
    <row r="28" spans="1:16" s="39" customFormat="1" ht="15" x14ac:dyDescent="0.25">
      <c r="A28" s="26" t="s">
        <v>63</v>
      </c>
      <c r="B28" s="35"/>
      <c r="C28" s="36" t="s">
        <v>64</v>
      </c>
      <c r="D28" s="37"/>
      <c r="E28" s="38">
        <f t="shared" ref="E28:P28" si="4">SUM(E25:E27)</f>
        <v>39846095</v>
      </c>
      <c r="F28" s="38">
        <f t="shared" si="4"/>
        <v>39846095</v>
      </c>
      <c r="G28" s="38">
        <f t="shared" si="4"/>
        <v>0</v>
      </c>
      <c r="H28" s="38">
        <f t="shared" si="4"/>
        <v>0</v>
      </c>
      <c r="I28" s="38">
        <f t="shared" si="4"/>
        <v>0</v>
      </c>
      <c r="J28" s="38">
        <f t="shared" si="4"/>
        <v>0</v>
      </c>
      <c r="K28" s="38">
        <f t="shared" si="4"/>
        <v>0</v>
      </c>
      <c r="L28" s="38">
        <f t="shared" si="4"/>
        <v>0</v>
      </c>
      <c r="M28" s="38">
        <f t="shared" si="4"/>
        <v>0</v>
      </c>
      <c r="N28" s="38">
        <f t="shared" si="4"/>
        <v>39846095</v>
      </c>
      <c r="O28" s="38">
        <f t="shared" si="4"/>
        <v>39846095</v>
      </c>
      <c r="P28" s="38">
        <f t="shared" si="4"/>
        <v>0</v>
      </c>
    </row>
    <row r="29" spans="1:16" s="39" customFormat="1" ht="15" x14ac:dyDescent="0.25">
      <c r="A29" s="26" t="s">
        <v>65</v>
      </c>
      <c r="B29" s="35"/>
      <c r="C29" s="36" t="s">
        <v>66</v>
      </c>
      <c r="D29" s="37"/>
      <c r="E29" s="38">
        <f>E28+E23</f>
        <v>190281541</v>
      </c>
      <c r="F29" s="38">
        <f t="shared" ref="F29:P29" si="5">F28+F23</f>
        <v>188781741</v>
      </c>
      <c r="G29" s="38">
        <f t="shared" si="5"/>
        <v>1499800</v>
      </c>
      <c r="H29" s="38">
        <f t="shared" si="5"/>
        <v>8206604</v>
      </c>
      <c r="I29" s="38">
        <f t="shared" si="5"/>
        <v>8206604</v>
      </c>
      <c r="J29" s="38">
        <f t="shared" si="5"/>
        <v>0</v>
      </c>
      <c r="K29" s="38">
        <f t="shared" si="5"/>
        <v>0</v>
      </c>
      <c r="L29" s="38">
        <f t="shared" si="5"/>
        <v>0</v>
      </c>
      <c r="M29" s="38">
        <f t="shared" si="5"/>
        <v>0</v>
      </c>
      <c r="N29" s="38">
        <f t="shared" si="5"/>
        <v>198488145</v>
      </c>
      <c r="O29" s="38">
        <f>O28+O23</f>
        <v>196988345</v>
      </c>
      <c r="P29" s="38">
        <f t="shared" si="5"/>
        <v>1499800</v>
      </c>
    </row>
    <row r="30" spans="1:16" x14ac:dyDescent="0.2">
      <c r="A30" s="26" t="s">
        <v>67</v>
      </c>
      <c r="B30" s="31" t="s">
        <v>68</v>
      </c>
      <c r="C30" s="32" t="s">
        <v>69</v>
      </c>
      <c r="D30" s="32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x14ac:dyDescent="0.2">
      <c r="A31" s="26" t="s">
        <v>70</v>
      </c>
      <c r="B31" s="31"/>
      <c r="C31" s="33" t="s">
        <v>30</v>
      </c>
      <c r="D31" s="40" t="s">
        <v>71</v>
      </c>
      <c r="E31" s="41">
        <f>SUM(E32:E35)</f>
        <v>0</v>
      </c>
      <c r="F31" s="41">
        <f>E31</f>
        <v>0</v>
      </c>
      <c r="G31" s="41"/>
      <c r="H31" s="41"/>
      <c r="I31" s="41"/>
      <c r="J31" s="41"/>
      <c r="K31" s="41">
        <f t="shared" ref="K31:P31" si="6">SUM(K32:K35)</f>
        <v>0</v>
      </c>
      <c r="L31" s="41">
        <f t="shared" si="6"/>
        <v>0</v>
      </c>
      <c r="M31" s="41">
        <f t="shared" si="6"/>
        <v>0</v>
      </c>
      <c r="N31" s="41">
        <f t="shared" si="6"/>
        <v>0</v>
      </c>
      <c r="O31" s="41">
        <f t="shared" si="6"/>
        <v>0</v>
      </c>
      <c r="P31" s="41">
        <f t="shared" si="6"/>
        <v>0</v>
      </c>
    </row>
    <row r="32" spans="1:16" x14ac:dyDescent="0.2">
      <c r="A32" s="26" t="s">
        <v>72</v>
      </c>
      <c r="B32" s="31"/>
      <c r="C32" s="34"/>
      <c r="D32" s="31" t="s">
        <v>73</v>
      </c>
      <c r="E32" s="30"/>
      <c r="F32" s="30"/>
      <c r="G32" s="30"/>
      <c r="H32" s="30"/>
      <c r="I32" s="30"/>
      <c r="J32" s="30"/>
      <c r="K32" s="30"/>
      <c r="L32" s="30"/>
      <c r="M32" s="30"/>
      <c r="N32" s="29">
        <f>H32+E32</f>
        <v>0</v>
      </c>
      <c r="O32" s="29">
        <f t="shared" ref="O32:P38" si="7">I32+F32</f>
        <v>0</v>
      </c>
      <c r="P32" s="29">
        <f>J32+G32</f>
        <v>0</v>
      </c>
    </row>
    <row r="33" spans="1:16" x14ac:dyDescent="0.2">
      <c r="A33" s="26" t="s">
        <v>74</v>
      </c>
      <c r="B33" s="31"/>
      <c r="C33" s="34"/>
      <c r="D33" s="31" t="s">
        <v>75</v>
      </c>
      <c r="E33" s="30"/>
      <c r="F33" s="30"/>
      <c r="G33" s="30"/>
      <c r="H33" s="30"/>
      <c r="I33" s="30"/>
      <c r="J33" s="30"/>
      <c r="K33" s="30"/>
      <c r="L33" s="30"/>
      <c r="M33" s="30"/>
      <c r="N33" s="29">
        <f>H33+E33</f>
        <v>0</v>
      </c>
      <c r="O33" s="29">
        <f t="shared" si="7"/>
        <v>0</v>
      </c>
      <c r="P33" s="29">
        <f>J33+G33</f>
        <v>0</v>
      </c>
    </row>
    <row r="34" spans="1:16" x14ac:dyDescent="0.2">
      <c r="A34" s="26" t="s">
        <v>76</v>
      </c>
      <c r="B34" s="31"/>
      <c r="C34" s="34"/>
      <c r="D34" s="31" t="s">
        <v>77</v>
      </c>
      <c r="E34" s="30"/>
      <c r="F34" s="30"/>
      <c r="G34" s="30"/>
      <c r="H34" s="30"/>
      <c r="I34" s="30"/>
      <c r="J34" s="30"/>
      <c r="K34" s="30"/>
      <c r="L34" s="30"/>
      <c r="M34" s="30"/>
      <c r="N34" s="29">
        <f>H34+E34</f>
        <v>0</v>
      </c>
      <c r="O34" s="29">
        <f t="shared" si="7"/>
        <v>0</v>
      </c>
      <c r="P34" s="29">
        <f>J34+G34</f>
        <v>0</v>
      </c>
    </row>
    <row r="35" spans="1:16" x14ac:dyDescent="0.2">
      <c r="A35" s="26" t="s">
        <v>78</v>
      </c>
      <c r="B35" s="31"/>
      <c r="C35" s="34"/>
      <c r="D35" s="31" t="s">
        <v>79</v>
      </c>
      <c r="E35" s="30"/>
      <c r="F35" s="30"/>
      <c r="G35" s="30"/>
      <c r="H35" s="30"/>
      <c r="I35" s="30"/>
      <c r="J35" s="30"/>
      <c r="K35" s="30"/>
      <c r="L35" s="30"/>
      <c r="M35" s="30"/>
      <c r="N35" s="29">
        <f>H35+E35</f>
        <v>0</v>
      </c>
      <c r="O35" s="29">
        <f t="shared" si="7"/>
        <v>0</v>
      </c>
      <c r="P35" s="29">
        <f>J35+G35</f>
        <v>0</v>
      </c>
    </row>
    <row r="36" spans="1:16" x14ac:dyDescent="0.2">
      <c r="A36" s="26" t="s">
        <v>80</v>
      </c>
      <c r="B36" s="31"/>
      <c r="C36" s="34"/>
      <c r="D36" s="40" t="s">
        <v>81</v>
      </c>
      <c r="E36" s="41"/>
      <c r="F36" s="41">
        <f>E36</f>
        <v>0</v>
      </c>
      <c r="G36" s="41"/>
      <c r="H36" s="30"/>
      <c r="I36" s="30"/>
      <c r="J36" s="30"/>
      <c r="K36" s="30"/>
      <c r="L36" s="30"/>
      <c r="M36" s="30"/>
      <c r="N36" s="29">
        <f>H36+E36</f>
        <v>0</v>
      </c>
      <c r="O36" s="29">
        <f t="shared" si="7"/>
        <v>0</v>
      </c>
      <c r="P36" s="29"/>
    </row>
    <row r="37" spans="1:16" x14ac:dyDescent="0.2">
      <c r="A37" s="26" t="s">
        <v>82</v>
      </c>
      <c r="B37" s="31"/>
      <c r="C37" s="34"/>
      <c r="D37" s="40" t="s">
        <v>83</v>
      </c>
      <c r="E37" s="41"/>
      <c r="F37" s="41"/>
      <c r="G37" s="41"/>
      <c r="H37" s="30"/>
      <c r="I37" s="30"/>
      <c r="J37" s="30"/>
      <c r="K37" s="30"/>
      <c r="L37" s="30"/>
      <c r="M37" s="30"/>
      <c r="N37" s="29"/>
      <c r="O37" s="29"/>
      <c r="P37" s="29"/>
    </row>
    <row r="38" spans="1:16" x14ac:dyDescent="0.2">
      <c r="A38" s="26" t="s">
        <v>84</v>
      </c>
      <c r="B38" s="31"/>
      <c r="C38" s="34"/>
      <c r="D38" s="40" t="s">
        <v>85</v>
      </c>
      <c r="E38" s="41">
        <f>SUM(E39:E40)</f>
        <v>62430585</v>
      </c>
      <c r="F38" s="41">
        <f>SUM(F39:F40)</f>
        <v>61478930</v>
      </c>
      <c r="G38" s="41">
        <f>SUM(G39:G40)</f>
        <v>951655</v>
      </c>
      <c r="H38" s="41">
        <v>390907</v>
      </c>
      <c r="I38" s="41">
        <v>390907</v>
      </c>
      <c r="J38" s="41">
        <f>SUM(J40:J40)</f>
        <v>0</v>
      </c>
      <c r="K38" s="41">
        <f>SUM(K40:K40)</f>
        <v>0</v>
      </c>
      <c r="L38" s="41">
        <f>SUM(L40:L40)</f>
        <v>0</v>
      </c>
      <c r="M38" s="41">
        <f>SUM(M40:M40)</f>
        <v>0</v>
      </c>
      <c r="N38" s="42">
        <f>H38+E38</f>
        <v>62821492</v>
      </c>
      <c r="O38" s="42">
        <f t="shared" si="7"/>
        <v>61869837</v>
      </c>
      <c r="P38" s="29">
        <f t="shared" si="7"/>
        <v>951655</v>
      </c>
    </row>
    <row r="39" spans="1:16" x14ac:dyDescent="0.2">
      <c r="A39" s="26" t="s">
        <v>86</v>
      </c>
      <c r="B39" s="31"/>
      <c r="C39" s="34"/>
      <c r="D39" s="31" t="s">
        <v>87</v>
      </c>
      <c r="E39" s="30">
        <f>26123505+1431998+196189</f>
        <v>27751692</v>
      </c>
      <c r="F39" s="30">
        <f>E39-G39</f>
        <v>26800037</v>
      </c>
      <c r="G39" s="30">
        <v>951655</v>
      </c>
      <c r="H39" s="30">
        <v>390907</v>
      </c>
      <c r="I39" s="30">
        <v>390907</v>
      </c>
      <c r="J39" s="30"/>
      <c r="K39" s="30"/>
      <c r="L39" s="30"/>
      <c r="M39" s="30"/>
      <c r="N39" s="30">
        <f t="shared" ref="N39:P40" si="8">E39+H39</f>
        <v>28142599</v>
      </c>
      <c r="O39" s="30">
        <f t="shared" si="8"/>
        <v>27190944</v>
      </c>
      <c r="P39" s="30">
        <f t="shared" si="8"/>
        <v>951655</v>
      </c>
    </row>
    <row r="40" spans="1:16" x14ac:dyDescent="0.2">
      <c r="A40" s="26" t="s">
        <v>88</v>
      </c>
      <c r="B40" s="31"/>
      <c r="C40" s="34"/>
      <c r="D40" s="31" t="s">
        <v>89</v>
      </c>
      <c r="E40" s="30">
        <v>34678893</v>
      </c>
      <c r="F40" s="30">
        <f>E40</f>
        <v>34678893</v>
      </c>
      <c r="G40" s="30"/>
      <c r="H40" s="30"/>
      <c r="I40" s="30"/>
      <c r="J40" s="30"/>
      <c r="K40" s="30"/>
      <c r="L40" s="30"/>
      <c r="M40" s="30"/>
      <c r="N40" s="30">
        <f t="shared" si="8"/>
        <v>34678893</v>
      </c>
      <c r="O40" s="30">
        <f t="shared" si="8"/>
        <v>34678893</v>
      </c>
      <c r="P40" s="30">
        <f t="shared" si="8"/>
        <v>0</v>
      </c>
    </row>
    <row r="41" spans="1:16" x14ac:dyDescent="0.2">
      <c r="A41" s="26" t="s">
        <v>90</v>
      </c>
      <c r="B41" s="31"/>
      <c r="C41" s="34"/>
      <c r="D41" s="40" t="s">
        <v>91</v>
      </c>
      <c r="E41" s="41"/>
      <c r="F41" s="41"/>
      <c r="G41" s="41"/>
      <c r="H41" s="41">
        <v>31107544</v>
      </c>
      <c r="I41" s="41">
        <v>31107544</v>
      </c>
      <c r="J41" s="41"/>
      <c r="K41" s="41"/>
      <c r="L41" s="41"/>
      <c r="M41" s="41"/>
      <c r="N41" s="29">
        <f>H41+E41</f>
        <v>31107544</v>
      </c>
      <c r="O41" s="29">
        <f>I41+F41</f>
        <v>31107544</v>
      </c>
      <c r="P41" s="29">
        <f>J41+G41</f>
        <v>0</v>
      </c>
    </row>
    <row r="42" spans="1:16" s="44" customFormat="1" ht="15" x14ac:dyDescent="0.25">
      <c r="A42" s="26" t="s">
        <v>92</v>
      </c>
      <c r="B42" s="43"/>
      <c r="C42" s="36" t="s">
        <v>93</v>
      </c>
      <c r="D42" s="36"/>
      <c r="E42" s="38">
        <f>E41+E38+E31+E36+E37</f>
        <v>62430585</v>
      </c>
      <c r="F42" s="38">
        <f>F41+F38+F31+F36+F37</f>
        <v>61478930</v>
      </c>
      <c r="G42" s="38">
        <f t="shared" ref="G42:M42" si="9">G41+G38+G31</f>
        <v>951655</v>
      </c>
      <c r="H42" s="38">
        <f>H41+H38+H31</f>
        <v>31498451</v>
      </c>
      <c r="I42" s="38">
        <f t="shared" si="9"/>
        <v>31498451</v>
      </c>
      <c r="J42" s="38">
        <f t="shared" si="9"/>
        <v>0</v>
      </c>
      <c r="K42" s="38">
        <f t="shared" si="9"/>
        <v>0</v>
      </c>
      <c r="L42" s="38">
        <f t="shared" si="9"/>
        <v>0</v>
      </c>
      <c r="M42" s="38">
        <f t="shared" si="9"/>
        <v>0</v>
      </c>
      <c r="N42" s="38">
        <f>N41+N38+N31+N36+N37</f>
        <v>93929036</v>
      </c>
      <c r="O42" s="38">
        <f>O41+O38+O31+O36+O37</f>
        <v>92977381</v>
      </c>
      <c r="P42" s="38">
        <f>P41+P38+P31</f>
        <v>951655</v>
      </c>
    </row>
    <row r="43" spans="1:16" s="44" customFormat="1" ht="15" x14ac:dyDescent="0.25">
      <c r="A43" s="26" t="s">
        <v>94</v>
      </c>
      <c r="B43" s="45" t="s">
        <v>95</v>
      </c>
      <c r="C43" s="36"/>
      <c r="D43" s="36"/>
      <c r="E43" s="38">
        <f>E29+E42</f>
        <v>252712126</v>
      </c>
      <c r="F43" s="38">
        <f t="shared" ref="F43:P43" si="10">F29+F42</f>
        <v>250260671</v>
      </c>
      <c r="G43" s="38">
        <f t="shared" si="10"/>
        <v>2451455</v>
      </c>
      <c r="H43" s="38">
        <f t="shared" si="10"/>
        <v>39705055</v>
      </c>
      <c r="I43" s="38">
        <f t="shared" si="10"/>
        <v>39705055</v>
      </c>
      <c r="J43" s="38">
        <f t="shared" si="10"/>
        <v>0</v>
      </c>
      <c r="K43" s="38">
        <f t="shared" si="10"/>
        <v>0</v>
      </c>
      <c r="L43" s="38">
        <f t="shared" si="10"/>
        <v>0</v>
      </c>
      <c r="M43" s="38">
        <f t="shared" si="10"/>
        <v>0</v>
      </c>
      <c r="N43" s="38">
        <f t="shared" si="10"/>
        <v>292417181</v>
      </c>
      <c r="O43" s="38">
        <f t="shared" si="10"/>
        <v>289965726</v>
      </c>
      <c r="P43" s="38">
        <f t="shared" si="10"/>
        <v>2451455</v>
      </c>
    </row>
  </sheetData>
  <mergeCells count="9">
    <mergeCell ref="B9:D9"/>
    <mergeCell ref="B3:P3"/>
    <mergeCell ref="B4:P4"/>
    <mergeCell ref="C7:D7"/>
    <mergeCell ref="B8:D8"/>
    <mergeCell ref="E8:G8"/>
    <mergeCell ref="H8:J8"/>
    <mergeCell ref="K8:M8"/>
    <mergeCell ref="N8:P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8" orientation="landscape" r:id="rId1"/>
  <headerFooter>
    <oddHeader>&amp;C&amp;"Arial,Normál"Tiszagyulaháza Község Önkormányzata 2020. évi működési, felhalmozási és finanszírozási bevételek kiemelt előirányzatai
(Ft)&amp;R&amp;"Arial,Normál"2. melléklet
a 5/2020 (X. 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2020-10-02T09:43:10Z</dcterms:created>
  <dcterms:modified xsi:type="dcterms:W3CDTF">2020-10-02T09:43:44Z</dcterms:modified>
</cp:coreProperties>
</file>